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0" yWindow="0" windowWidth="20490" windowHeight="7740" activeTab="2"/>
  </bookViews>
  <sheets>
    <sheet name="JULIO" sheetId="1" r:id="rId1"/>
    <sheet name="RESUMEN" sheetId="2" r:id="rId2"/>
    <sheet name="EXPRESS 2707 VENTAS " sheetId="3" r:id="rId3"/>
    <sheet name="0201   RELDE ING TRIM 02-2020" sheetId="5" r:id="rId4"/>
    <sheet name="0202 ING TRIM HOYADA" sheetId="10" r:id="rId5"/>
    <sheet name="0204   RELDE ING TRIM 02-20" sheetId="9" r:id="rId6"/>
  </sheets>
  <externalReferences>
    <externalReference r:id="rId7"/>
  </externalReferences>
  <definedNames>
    <definedName name="_xlnm._FilterDatabase" localSheetId="0" hidden="1">JULIO!$A$1:$AP$2878</definedName>
    <definedName name="_xlnm.Print_Area" localSheetId="3">'0201   RELDE ING TRIM 02-2020'!$A$1:$P$24</definedName>
    <definedName name="_xlnm.Print_Area" localSheetId="4">'0202 ING TRIM HOYADA'!$A$1:$L$23</definedName>
    <definedName name="_xlnm.Print_Area" localSheetId="5">'0204   RELDE ING TRIM 02-20'!$A$1:$P$24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15" r:id="rId8"/>
  </pivotCaches>
  <extLst>
    <ext xmlns:x14="http://schemas.microsoft.com/office/spreadsheetml/2009/9/main" uri="{BBE1A952-AA13-448e-AADC-164F8A28A991}">
      <x14:slicerCaches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882" i="1" l="1"/>
  <c r="S2882" i="1"/>
  <c r="C28" i="2" l="1"/>
  <c r="C26" i="2"/>
  <c r="Q10" i="3" l="1"/>
  <c r="P10" i="3"/>
  <c r="F11" i="3" l="1"/>
  <c r="E15" i="3" l="1"/>
  <c r="L17" i="10" l="1"/>
  <c r="A20" i="9" l="1"/>
  <c r="A17" i="10"/>
  <c r="A20" i="5"/>
  <c r="Q13" i="3" l="1"/>
  <c r="P13" i="3"/>
  <c r="Y262" i="1" l="1"/>
  <c r="Q262" i="1" s="1"/>
  <c r="Y261" i="1"/>
  <c r="Q261" i="1" s="1"/>
  <c r="Y260" i="1"/>
  <c r="Q260" i="1" s="1"/>
  <c r="Y259" i="1"/>
  <c r="Q259" i="1" s="1"/>
  <c r="Y258" i="1"/>
  <c r="V258" i="1"/>
  <c r="Y257" i="1"/>
  <c r="Q257" i="1" s="1"/>
  <c r="Y256" i="1"/>
  <c r="Q256" i="1" s="1"/>
  <c r="Y255" i="1"/>
  <c r="Q255" i="1" s="1"/>
  <c r="Y254" i="1"/>
  <c r="Q254" i="1" s="1"/>
  <c r="Y253" i="1"/>
  <c r="V253" i="1"/>
  <c r="Y252" i="1"/>
  <c r="V252" i="1"/>
  <c r="Q252" i="1" s="1"/>
  <c r="Y251" i="1"/>
  <c r="V251" i="1"/>
  <c r="Y250" i="1"/>
  <c r="Q250" i="1" s="1"/>
  <c r="Y249" i="1"/>
  <c r="Q249" i="1" s="1"/>
  <c r="Y248" i="1"/>
  <c r="V248" i="1"/>
  <c r="Y247" i="1"/>
  <c r="V247" i="1"/>
  <c r="Y246" i="1"/>
  <c r="Q246" i="1" s="1"/>
  <c r="Y245" i="1"/>
  <c r="Q245" i="1" s="1"/>
  <c r="Y244" i="1"/>
  <c r="V244" i="1"/>
  <c r="Y243" i="1"/>
  <c r="Q243" i="1" s="1"/>
  <c r="Y242" i="1"/>
  <c r="Q242" i="1" s="1"/>
  <c r="Y241" i="1"/>
  <c r="Q241" i="1" s="1"/>
  <c r="Y240" i="1"/>
  <c r="Q240" i="1" s="1"/>
  <c r="Y239" i="1"/>
  <c r="V239" i="1"/>
  <c r="Y238" i="1"/>
  <c r="Q238" i="1"/>
  <c r="Y237" i="1"/>
  <c r="Q237" i="1" s="1"/>
  <c r="Y236" i="1"/>
  <c r="Q236" i="1" s="1"/>
  <c r="Y235" i="1"/>
  <c r="Q235" i="1" s="1"/>
  <c r="Y234" i="1"/>
  <c r="V234" i="1"/>
  <c r="Y233" i="1"/>
  <c r="V233" i="1"/>
  <c r="Y232" i="1"/>
  <c r="V232" i="1"/>
  <c r="Y231" i="1"/>
  <c r="V231" i="1"/>
  <c r="Y230" i="1"/>
  <c r="Q230" i="1" s="1"/>
  <c r="Y229" i="1"/>
  <c r="V229" i="1"/>
  <c r="Y228" i="1"/>
  <c r="V228" i="1"/>
  <c r="Y227" i="1"/>
  <c r="V227" i="1"/>
  <c r="Y226" i="1"/>
  <c r="V226" i="1"/>
  <c r="Y225" i="1"/>
  <c r="V225" i="1"/>
  <c r="Y224" i="1"/>
  <c r="V224" i="1"/>
  <c r="Y223" i="1"/>
  <c r="V223" i="1"/>
  <c r="Y222" i="1"/>
  <c r="V222" i="1"/>
  <c r="Y221" i="1"/>
  <c r="V221" i="1"/>
  <c r="Y220" i="1"/>
  <c r="V220" i="1"/>
  <c r="Y219" i="1"/>
  <c r="V219" i="1"/>
  <c r="Y218" i="1"/>
  <c r="V218" i="1"/>
  <c r="Y217" i="1"/>
  <c r="V217" i="1"/>
  <c r="Y216" i="1"/>
  <c r="V216" i="1"/>
  <c r="Y215" i="1"/>
  <c r="V215" i="1"/>
  <c r="Y214" i="1"/>
  <c r="V214" i="1"/>
  <c r="Y213" i="1"/>
  <c r="V213" i="1"/>
  <c r="Y212" i="1"/>
  <c r="V212" i="1"/>
  <c r="Y211" i="1"/>
  <c r="V211" i="1"/>
  <c r="Y210" i="1"/>
  <c r="V210" i="1"/>
  <c r="Y209" i="1"/>
  <c r="V209" i="1"/>
  <c r="Y208" i="1"/>
  <c r="V208" i="1"/>
  <c r="Y207" i="1"/>
  <c r="V207" i="1"/>
  <c r="Y206" i="1"/>
  <c r="V206" i="1"/>
  <c r="Y205" i="1"/>
  <c r="V205" i="1"/>
  <c r="Y204" i="1"/>
  <c r="V204" i="1"/>
  <c r="Y203" i="1"/>
  <c r="V203" i="1"/>
  <c r="Y202" i="1"/>
  <c r="V202" i="1"/>
  <c r="Y201" i="1"/>
  <c r="V201" i="1"/>
  <c r="Y200" i="1"/>
  <c r="V200" i="1"/>
  <c r="Y199" i="1"/>
  <c r="V199" i="1"/>
  <c r="Y198" i="1"/>
  <c r="V198" i="1"/>
  <c r="Y197" i="1"/>
  <c r="V197" i="1"/>
  <c r="Y196" i="1"/>
  <c r="V196" i="1"/>
  <c r="Y195" i="1"/>
  <c r="V195" i="1"/>
  <c r="Y194" i="1"/>
  <c r="V194" i="1"/>
  <c r="Y193" i="1"/>
  <c r="V193" i="1"/>
  <c r="Y192" i="1"/>
  <c r="V192" i="1"/>
  <c r="Y191" i="1"/>
  <c r="V191" i="1"/>
  <c r="Y190" i="1"/>
  <c r="V190" i="1"/>
  <c r="Y189" i="1"/>
  <c r="V189" i="1"/>
  <c r="Y188" i="1"/>
  <c r="V188" i="1"/>
  <c r="Y187" i="1"/>
  <c r="V187" i="1"/>
  <c r="Y186" i="1"/>
  <c r="V186" i="1"/>
  <c r="Y185" i="1"/>
  <c r="V185" i="1"/>
  <c r="Y184" i="1"/>
  <c r="V184" i="1"/>
  <c r="Y183" i="1"/>
  <c r="V183" i="1"/>
  <c r="Y182" i="1"/>
  <c r="V182" i="1"/>
  <c r="Y181" i="1"/>
  <c r="V181" i="1"/>
  <c r="Y180" i="1"/>
  <c r="V180" i="1"/>
  <c r="Y179" i="1"/>
  <c r="V179" i="1"/>
  <c r="Y178" i="1"/>
  <c r="V178" i="1"/>
  <c r="Y177" i="1"/>
  <c r="V177" i="1"/>
  <c r="Y176" i="1"/>
  <c r="V176" i="1"/>
  <c r="Y175" i="1"/>
  <c r="V175" i="1"/>
  <c r="Y174" i="1"/>
  <c r="V174" i="1"/>
  <c r="Y173" i="1"/>
  <c r="V173" i="1"/>
  <c r="Y172" i="1"/>
  <c r="V172" i="1"/>
  <c r="Y171" i="1"/>
  <c r="V171" i="1"/>
  <c r="Y170" i="1"/>
  <c r="V170" i="1"/>
  <c r="Y169" i="1"/>
  <c r="V169" i="1"/>
  <c r="Y168" i="1"/>
  <c r="V168" i="1"/>
  <c r="Y167" i="1"/>
  <c r="V167" i="1"/>
  <c r="Y166" i="1"/>
  <c r="V166" i="1"/>
  <c r="Y165" i="1"/>
  <c r="V165" i="1"/>
  <c r="Y164" i="1"/>
  <c r="V164" i="1"/>
  <c r="Y163" i="1"/>
  <c r="V163" i="1"/>
  <c r="Y162" i="1"/>
  <c r="V162" i="1"/>
  <c r="Y161" i="1"/>
  <c r="V161" i="1"/>
  <c r="Y160" i="1"/>
  <c r="V160" i="1"/>
  <c r="Y159" i="1"/>
  <c r="V159" i="1"/>
  <c r="Y158" i="1"/>
  <c r="V158" i="1"/>
  <c r="Y157" i="1"/>
  <c r="V157" i="1"/>
  <c r="Y156" i="1"/>
  <c r="V156" i="1"/>
  <c r="Y155" i="1"/>
  <c r="V155" i="1"/>
  <c r="Y154" i="1"/>
  <c r="V154" i="1"/>
  <c r="Y153" i="1"/>
  <c r="V153" i="1"/>
  <c r="Y152" i="1"/>
  <c r="V152" i="1"/>
  <c r="Y151" i="1"/>
  <c r="V151" i="1"/>
  <c r="Y150" i="1"/>
  <c r="V150" i="1"/>
  <c r="Y149" i="1"/>
  <c r="V149" i="1"/>
  <c r="Y148" i="1"/>
  <c r="V148" i="1"/>
  <c r="Y147" i="1"/>
  <c r="V147" i="1"/>
  <c r="Y146" i="1"/>
  <c r="V146" i="1"/>
  <c r="Y145" i="1"/>
  <c r="V145" i="1"/>
  <c r="Y144" i="1"/>
  <c r="V144" i="1"/>
  <c r="Y143" i="1"/>
  <c r="V143" i="1"/>
  <c r="Y142" i="1"/>
  <c r="V142" i="1"/>
  <c r="Y141" i="1"/>
  <c r="V141" i="1"/>
  <c r="Y140" i="1"/>
  <c r="V140" i="1"/>
  <c r="Y139" i="1"/>
  <c r="V139" i="1"/>
  <c r="Y138" i="1"/>
  <c r="V138" i="1"/>
  <c r="Y137" i="1"/>
  <c r="V137" i="1"/>
  <c r="Y136" i="1"/>
  <c r="V136" i="1"/>
  <c r="Y135" i="1"/>
  <c r="V135" i="1"/>
  <c r="Y134" i="1"/>
  <c r="V134" i="1"/>
  <c r="Y133" i="1"/>
  <c r="V133" i="1"/>
  <c r="Y132" i="1"/>
  <c r="V132" i="1"/>
  <c r="Y131" i="1"/>
  <c r="V131" i="1"/>
  <c r="Y130" i="1"/>
  <c r="V130" i="1"/>
  <c r="Y129" i="1"/>
  <c r="V129" i="1"/>
  <c r="Y128" i="1"/>
  <c r="V128" i="1"/>
  <c r="Y127" i="1"/>
  <c r="V127" i="1"/>
  <c r="Y126" i="1"/>
  <c r="V126" i="1"/>
  <c r="Y125" i="1"/>
  <c r="V125" i="1"/>
  <c r="Y124" i="1"/>
  <c r="V124" i="1"/>
  <c r="Y123" i="1"/>
  <c r="V123" i="1"/>
  <c r="Y122" i="1"/>
  <c r="V122" i="1"/>
  <c r="Y121" i="1"/>
  <c r="V121" i="1"/>
  <c r="Y120" i="1"/>
  <c r="V120" i="1"/>
  <c r="Y119" i="1"/>
  <c r="V119" i="1"/>
  <c r="Y118" i="1"/>
  <c r="V118" i="1"/>
  <c r="Y117" i="1"/>
  <c r="V117" i="1"/>
  <c r="Y116" i="1"/>
  <c r="V116" i="1"/>
  <c r="Y115" i="1"/>
  <c r="V115" i="1"/>
  <c r="Y114" i="1"/>
  <c r="V114" i="1"/>
  <c r="Y113" i="1"/>
  <c r="V113" i="1"/>
  <c r="Y112" i="1"/>
  <c r="V112" i="1"/>
  <c r="Y111" i="1"/>
  <c r="V111" i="1"/>
  <c r="Y110" i="1"/>
  <c r="V110" i="1"/>
  <c r="Y109" i="1"/>
  <c r="V109" i="1"/>
  <c r="Y108" i="1"/>
  <c r="V108" i="1"/>
  <c r="Y107" i="1"/>
  <c r="V107" i="1"/>
  <c r="Y106" i="1"/>
  <c r="V106" i="1"/>
  <c r="Y105" i="1"/>
  <c r="V105" i="1"/>
  <c r="Y104" i="1"/>
  <c r="V104" i="1"/>
  <c r="Y103" i="1"/>
  <c r="V103" i="1"/>
  <c r="Y102" i="1"/>
  <c r="V102" i="1"/>
  <c r="Y101" i="1"/>
  <c r="V101" i="1"/>
  <c r="Y100" i="1"/>
  <c r="V100" i="1"/>
  <c r="Y99" i="1"/>
  <c r="V99" i="1"/>
  <c r="Y98" i="1"/>
  <c r="V98" i="1"/>
  <c r="Y97" i="1"/>
  <c r="V97" i="1"/>
  <c r="Y96" i="1"/>
  <c r="V96" i="1"/>
  <c r="Y95" i="1"/>
  <c r="V95" i="1"/>
  <c r="Y94" i="1"/>
  <c r="V94" i="1"/>
  <c r="Y93" i="1"/>
  <c r="V93" i="1"/>
  <c r="Y92" i="1"/>
  <c r="V92" i="1"/>
  <c r="Y91" i="1"/>
  <c r="V91" i="1"/>
  <c r="Y90" i="1"/>
  <c r="V90" i="1"/>
  <c r="Y89" i="1"/>
  <c r="V89" i="1"/>
  <c r="Y88" i="1"/>
  <c r="V88" i="1"/>
  <c r="Y87" i="1"/>
  <c r="V87" i="1"/>
  <c r="Y86" i="1"/>
  <c r="V86" i="1"/>
  <c r="Y85" i="1"/>
  <c r="V85" i="1"/>
  <c r="Y84" i="1"/>
  <c r="V84" i="1"/>
  <c r="Y83" i="1"/>
  <c r="V83" i="1"/>
  <c r="Y82" i="1"/>
  <c r="V82" i="1"/>
  <c r="Y81" i="1"/>
  <c r="V81" i="1"/>
  <c r="Y80" i="1"/>
  <c r="V80" i="1"/>
  <c r="Y79" i="1"/>
  <c r="V79" i="1"/>
  <c r="Y78" i="1"/>
  <c r="V78" i="1"/>
  <c r="Y77" i="1"/>
  <c r="V77" i="1"/>
  <c r="Y76" i="1"/>
  <c r="V76" i="1"/>
  <c r="Y75" i="1"/>
  <c r="V75" i="1"/>
  <c r="Y74" i="1"/>
  <c r="V74" i="1"/>
  <c r="Y73" i="1"/>
  <c r="V73" i="1"/>
  <c r="Y72" i="1"/>
  <c r="V72" i="1"/>
  <c r="Y71" i="1"/>
  <c r="V71" i="1"/>
  <c r="Y70" i="1"/>
  <c r="V70" i="1"/>
  <c r="Y69" i="1"/>
  <c r="V69" i="1"/>
  <c r="Y68" i="1"/>
  <c r="V68" i="1"/>
  <c r="Y67" i="1"/>
  <c r="V67" i="1"/>
  <c r="Y66" i="1"/>
  <c r="V66" i="1"/>
  <c r="Y65" i="1"/>
  <c r="V65" i="1"/>
  <c r="Y64" i="1"/>
  <c r="V64" i="1"/>
  <c r="Y63" i="1"/>
  <c r="V63" i="1"/>
  <c r="Y62" i="1"/>
  <c r="V62" i="1"/>
  <c r="Y61" i="1"/>
  <c r="V61" i="1"/>
  <c r="Y60" i="1"/>
  <c r="V60" i="1"/>
  <c r="Y59" i="1"/>
  <c r="V59" i="1"/>
  <c r="Y58" i="1"/>
  <c r="V58" i="1"/>
  <c r="Y57" i="1"/>
  <c r="V57" i="1"/>
  <c r="Y56" i="1"/>
  <c r="V56" i="1"/>
  <c r="Y55" i="1"/>
  <c r="V55" i="1"/>
  <c r="Y54" i="1"/>
  <c r="V54" i="1"/>
  <c r="Y53" i="1"/>
  <c r="V53" i="1"/>
  <c r="Y52" i="1"/>
  <c r="V52" i="1"/>
  <c r="Y51" i="1"/>
  <c r="V51" i="1"/>
  <c r="Y50" i="1"/>
  <c r="V50" i="1"/>
  <c r="Y49" i="1"/>
  <c r="V49" i="1"/>
  <c r="Y48" i="1"/>
  <c r="V48" i="1"/>
  <c r="Y47" i="1"/>
  <c r="V47" i="1"/>
  <c r="Y46" i="1"/>
  <c r="V46" i="1"/>
  <c r="Y45" i="1"/>
  <c r="V45" i="1"/>
  <c r="Y44" i="1"/>
  <c r="V44" i="1"/>
  <c r="Y43" i="1"/>
  <c r="V43" i="1"/>
  <c r="Y42" i="1"/>
  <c r="V42" i="1"/>
  <c r="Y41" i="1"/>
  <c r="V41" i="1"/>
  <c r="Y40" i="1"/>
  <c r="V40" i="1"/>
  <c r="Y39" i="1"/>
  <c r="V39" i="1"/>
  <c r="Y38" i="1"/>
  <c r="V38" i="1"/>
  <c r="Y37" i="1"/>
  <c r="V37" i="1"/>
  <c r="Y36" i="1"/>
  <c r="V36" i="1"/>
  <c r="Y35" i="1"/>
  <c r="V35" i="1"/>
  <c r="Y34" i="1"/>
  <c r="V34" i="1"/>
  <c r="Y33" i="1"/>
  <c r="V33" i="1"/>
  <c r="Y32" i="1"/>
  <c r="V32" i="1"/>
  <c r="Y31" i="1"/>
  <c r="V31" i="1"/>
  <c r="Y30" i="1"/>
  <c r="V30" i="1"/>
  <c r="Y29" i="1"/>
  <c r="V29" i="1"/>
  <c r="Y28" i="1"/>
  <c r="V28" i="1"/>
  <c r="Y27" i="1"/>
  <c r="V27" i="1"/>
  <c r="Y26" i="1"/>
  <c r="V26" i="1"/>
  <c r="Y25" i="1"/>
  <c r="V25" i="1"/>
  <c r="Y24" i="1"/>
  <c r="V24" i="1"/>
  <c r="Y23" i="1"/>
  <c r="V23" i="1"/>
  <c r="Y22" i="1"/>
  <c r="V22" i="1"/>
  <c r="Y21" i="1"/>
  <c r="V21" i="1"/>
  <c r="Y20" i="1"/>
  <c r="V20" i="1"/>
  <c r="Y19" i="1"/>
  <c r="V19" i="1"/>
  <c r="Y18" i="1"/>
  <c r="V18" i="1"/>
  <c r="Y17" i="1"/>
  <c r="V17" i="1"/>
  <c r="Y16" i="1"/>
  <c r="V16" i="1"/>
  <c r="Y15" i="1"/>
  <c r="V15" i="1"/>
  <c r="Y14" i="1"/>
  <c r="V14" i="1"/>
  <c r="Y13" i="1"/>
  <c r="V13" i="1"/>
  <c r="Y12" i="1"/>
  <c r="V12" i="1"/>
  <c r="Y11" i="1"/>
  <c r="V11" i="1"/>
  <c r="Y10" i="1"/>
  <c r="V10" i="1"/>
  <c r="Y9" i="1"/>
  <c r="V9" i="1"/>
  <c r="Y8" i="1"/>
  <c r="V8" i="1"/>
  <c r="Y7" i="1"/>
  <c r="V7" i="1"/>
  <c r="Y6" i="1"/>
  <c r="V6" i="1"/>
  <c r="Y5" i="1"/>
  <c r="V5" i="1"/>
  <c r="Y4" i="1"/>
  <c r="V4" i="1"/>
  <c r="Y3" i="1"/>
  <c r="V3" i="1"/>
  <c r="Y2" i="1"/>
  <c r="V2" i="1"/>
  <c r="Q14" i="1" l="1"/>
  <c r="Q30" i="1"/>
  <c r="Q34" i="1"/>
  <c r="Q36" i="1"/>
  <c r="Q42" i="1"/>
  <c r="Q44" i="1"/>
  <c r="Q62" i="1"/>
  <c r="Q66" i="1"/>
  <c r="Q142" i="1"/>
  <c r="Q158" i="1"/>
  <c r="Q162" i="1"/>
  <c r="Q164" i="1"/>
  <c r="Q170" i="1"/>
  <c r="Q172" i="1"/>
  <c r="Q190" i="1"/>
  <c r="Q194" i="1"/>
  <c r="Q206" i="1"/>
  <c r="Q218" i="1"/>
  <c r="Q222" i="1"/>
  <c r="Q226" i="1"/>
  <c r="Q232" i="1"/>
  <c r="Q234" i="1"/>
  <c r="Q78" i="1"/>
  <c r="Q86" i="1"/>
  <c r="Q110" i="1"/>
  <c r="Q68" i="1"/>
  <c r="Q74" i="1"/>
  <c r="Q76" i="1"/>
  <c r="Q202" i="1"/>
  <c r="Q118" i="1"/>
  <c r="Q35" i="1"/>
  <c r="Q37" i="1"/>
  <c r="Q43" i="1"/>
  <c r="Q45" i="1"/>
  <c r="Q67" i="1"/>
  <c r="Q69" i="1"/>
  <c r="Q75" i="1"/>
  <c r="Q77" i="1"/>
  <c r="Q163" i="1"/>
  <c r="Q165" i="1"/>
  <c r="Q171" i="1"/>
  <c r="Q173" i="1"/>
  <c r="Q195" i="1"/>
  <c r="Q197" i="1"/>
  <c r="Q203" i="1"/>
  <c r="Q205" i="1"/>
  <c r="Q208" i="1"/>
  <c r="Q2" i="1"/>
  <c r="Q4" i="1"/>
  <c r="Q10" i="1"/>
  <c r="Q12" i="1"/>
  <c r="Q99" i="1"/>
  <c r="Q101" i="1"/>
  <c r="Q107" i="1"/>
  <c r="Q109" i="1"/>
  <c r="Q131" i="1"/>
  <c r="Q133" i="1"/>
  <c r="Q139" i="1"/>
  <c r="Q141" i="1"/>
  <c r="Q150" i="1"/>
  <c r="Q174" i="1"/>
  <c r="Q182" i="1"/>
  <c r="Q239" i="1"/>
  <c r="Q214" i="1"/>
  <c r="Q216" i="1"/>
  <c r="Q3" i="1"/>
  <c r="Q5" i="1"/>
  <c r="Q11" i="1"/>
  <c r="Q13" i="1"/>
  <c r="Q22" i="1"/>
  <c r="Q46" i="1"/>
  <c r="Q54" i="1"/>
  <c r="Q94" i="1"/>
  <c r="Q98" i="1"/>
  <c r="Q100" i="1"/>
  <c r="Q106" i="1"/>
  <c r="Q108" i="1"/>
  <c r="Q126" i="1"/>
  <c r="Q130" i="1"/>
  <c r="Q132" i="1"/>
  <c r="Q138" i="1"/>
  <c r="Q140" i="1"/>
  <c r="Q227" i="1"/>
  <c r="Q6" i="1"/>
  <c r="Q18" i="1"/>
  <c r="Q20" i="1"/>
  <c r="Q26" i="1"/>
  <c r="Q28" i="1"/>
  <c r="Q51" i="1"/>
  <c r="Q53" i="1"/>
  <c r="Q59" i="1"/>
  <c r="Q61" i="1"/>
  <c r="Q70" i="1"/>
  <c r="Q82" i="1"/>
  <c r="Q84" i="1"/>
  <c r="Q90" i="1"/>
  <c r="Q92" i="1"/>
  <c r="Q115" i="1"/>
  <c r="Q117" i="1"/>
  <c r="Q123" i="1"/>
  <c r="Q125" i="1"/>
  <c r="Q134" i="1"/>
  <c r="Q146" i="1"/>
  <c r="Q148" i="1"/>
  <c r="Q154" i="1"/>
  <c r="Q156" i="1"/>
  <c r="Q179" i="1"/>
  <c r="Q181" i="1"/>
  <c r="Q187" i="1"/>
  <c r="Q189" i="1"/>
  <c r="Q198" i="1"/>
  <c r="Q200" i="1"/>
  <c r="Q210" i="1"/>
  <c r="Q247" i="1"/>
  <c r="Q19" i="1"/>
  <c r="Q21" i="1"/>
  <c r="Q27" i="1"/>
  <c r="Q29" i="1"/>
  <c r="Q38" i="1"/>
  <c r="Q50" i="1"/>
  <c r="Q52" i="1"/>
  <c r="Q58" i="1"/>
  <c r="Q60" i="1"/>
  <c r="Q83" i="1"/>
  <c r="Q85" i="1"/>
  <c r="Q91" i="1"/>
  <c r="Q93" i="1"/>
  <c r="Q102" i="1"/>
  <c r="Q114" i="1"/>
  <c r="Q116" i="1"/>
  <c r="Q122" i="1"/>
  <c r="Q124" i="1"/>
  <c r="Q147" i="1"/>
  <c r="Q149" i="1"/>
  <c r="Q155" i="1"/>
  <c r="Q157" i="1"/>
  <c r="Q166" i="1"/>
  <c r="Q178" i="1"/>
  <c r="Q180" i="1"/>
  <c r="Q186" i="1"/>
  <c r="Q188" i="1"/>
  <c r="Q211" i="1"/>
  <c r="Q213" i="1"/>
  <c r="Q219" i="1"/>
  <c r="Q221" i="1"/>
  <c r="Q224" i="1"/>
  <c r="Q228" i="1"/>
  <c r="Q231" i="1"/>
  <c r="Q251" i="1"/>
  <c r="Q7" i="1"/>
  <c r="Q9" i="1"/>
  <c r="Q16" i="1"/>
  <c r="Q23" i="1"/>
  <c r="Q25" i="1"/>
  <c r="Q32" i="1"/>
  <c r="Q39" i="1"/>
  <c r="Q41" i="1"/>
  <c r="Q48" i="1"/>
  <c r="Q55" i="1"/>
  <c r="Q57" i="1"/>
  <c r="Q64" i="1"/>
  <c r="Q71" i="1"/>
  <c r="Q73" i="1"/>
  <c r="Q80" i="1"/>
  <c r="Q87" i="1"/>
  <c r="Q89" i="1"/>
  <c r="Q96" i="1"/>
  <c r="Q103" i="1"/>
  <c r="Q105" i="1"/>
  <c r="Q112" i="1"/>
  <c r="Q119" i="1"/>
  <c r="Q121" i="1"/>
  <c r="Q128" i="1"/>
  <c r="Q135" i="1"/>
  <c r="Q137" i="1"/>
  <c r="Q144" i="1"/>
  <c r="Q151" i="1"/>
  <c r="Q153" i="1"/>
  <c r="Q160" i="1"/>
  <c r="Q167" i="1"/>
  <c r="Q169" i="1"/>
  <c r="Q176" i="1"/>
  <c r="Q183" i="1"/>
  <c r="Q185" i="1"/>
  <c r="Q192" i="1"/>
  <c r="Q199" i="1"/>
  <c r="Q201" i="1"/>
  <c r="Q204" i="1"/>
  <c r="Q215" i="1"/>
  <c r="Q217" i="1"/>
  <c r="Q220" i="1"/>
  <c r="Q229" i="1"/>
  <c r="Q244" i="1"/>
  <c r="Q248" i="1"/>
  <c r="Q253" i="1"/>
  <c r="Q8" i="1"/>
  <c r="Q15" i="1"/>
  <c r="Q17" i="1"/>
  <c r="Q24" i="1"/>
  <c r="Q31" i="1"/>
  <c r="Q33" i="1"/>
  <c r="Q40" i="1"/>
  <c r="Q47" i="1"/>
  <c r="Q49" i="1"/>
  <c r="Q56" i="1"/>
  <c r="Q63" i="1"/>
  <c r="Q65" i="1"/>
  <c r="Q72" i="1"/>
  <c r="Q79" i="1"/>
  <c r="Q81" i="1"/>
  <c r="Q88" i="1"/>
  <c r="Q95" i="1"/>
  <c r="Q97" i="1"/>
  <c r="Q104" i="1"/>
  <c r="Q111" i="1"/>
  <c r="Q113" i="1"/>
  <c r="Q120" i="1"/>
  <c r="Q127" i="1"/>
  <c r="Q129" i="1"/>
  <c r="Q136" i="1"/>
  <c r="Q143" i="1"/>
  <c r="Q145" i="1"/>
  <c r="Q152" i="1"/>
  <c r="Q159" i="1"/>
  <c r="Q161" i="1"/>
  <c r="Q168" i="1"/>
  <c r="Q175" i="1"/>
  <c r="Q177" i="1"/>
  <c r="Q184" i="1"/>
  <c r="Q191" i="1"/>
  <c r="Q193" i="1"/>
  <c r="Q196" i="1"/>
  <c r="Q207" i="1"/>
  <c r="Q209" i="1"/>
  <c r="Q212" i="1"/>
  <c r="Q223" i="1"/>
  <c r="Q225" i="1"/>
  <c r="Q233" i="1"/>
  <c r="Q258" i="1"/>
  <c r="N10" i="3"/>
  <c r="L19" i="10"/>
  <c r="L18" i="10"/>
  <c r="Q2882" i="1" l="1"/>
  <c r="C19" i="10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D17" i="10"/>
  <c r="D20" i="10" s="1"/>
  <c r="F17" i="10"/>
  <c r="F20" i="10" s="1"/>
  <c r="C17" i="10"/>
  <c r="C20" i="10" s="1"/>
  <c r="E17" i="10"/>
  <c r="E20" i="10" s="1"/>
  <c r="H17" i="10"/>
  <c r="H20" i="10" s="1"/>
  <c r="K17" i="10"/>
  <c r="K20" i="10" s="1"/>
  <c r="G17" i="10"/>
  <c r="G20" i="10" s="1"/>
  <c r="J17" i="10"/>
  <c r="J20" i="10" s="1"/>
  <c r="I17" i="10"/>
  <c r="I20" i="10" s="1"/>
  <c r="B17" i="10"/>
  <c r="B20" i="10" s="1"/>
  <c r="G41" i="5"/>
  <c r="L20" i="10" l="1"/>
  <c r="G11" i="3"/>
  <c r="H11" i="3"/>
  <c r="I11" i="3"/>
  <c r="J11" i="3"/>
  <c r="K11" i="3"/>
  <c r="L11" i="3"/>
  <c r="E11" i="3"/>
  <c r="R2881" i="1"/>
  <c r="S2881" i="1"/>
  <c r="T2881" i="1"/>
  <c r="U2881" i="1"/>
  <c r="W2881" i="1"/>
  <c r="X2881" i="1"/>
  <c r="Z2881" i="1"/>
  <c r="AA2881" i="1"/>
  <c r="AB2881" i="1"/>
  <c r="AC2881" i="1"/>
  <c r="AD2881" i="1"/>
  <c r="AE2881" i="1"/>
  <c r="R2882" i="1"/>
  <c r="U2882" i="1"/>
  <c r="W2882" i="1"/>
  <c r="X2882" i="1"/>
  <c r="Z2882" i="1"/>
  <c r="AA2882" i="1"/>
  <c r="AB2882" i="1"/>
  <c r="AC2882" i="1"/>
  <c r="AD2882" i="1"/>
  <c r="AE2882" i="1"/>
  <c r="C30" i="2" l="1"/>
  <c r="E13" i="3"/>
  <c r="P22" i="9" l="1"/>
  <c r="P21" i="9"/>
  <c r="P20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M21" i="9" l="1"/>
  <c r="D21" i="9"/>
  <c r="B21" i="9"/>
  <c r="G21" i="9"/>
  <c r="N22" i="9"/>
  <c r="D22" i="9"/>
  <c r="B22" i="9"/>
  <c r="G22" i="9"/>
  <c r="B20" i="9"/>
  <c r="B23" i="9" s="1"/>
  <c r="G20" i="9"/>
  <c r="G23" i="9" s="1"/>
  <c r="D20" i="9"/>
  <c r="D23" i="9" s="1"/>
  <c r="O21" i="9"/>
  <c r="L23" i="10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O20" i="9" l="1"/>
  <c r="K20" i="9"/>
  <c r="E36" i="9"/>
  <c r="H36" i="9" s="1"/>
  <c r="C20" i="9"/>
  <c r="L20" i="9"/>
  <c r="H20" i="9"/>
  <c r="E33" i="9"/>
  <c r="H33" i="9" s="1"/>
  <c r="N20" i="9"/>
  <c r="J20" i="9"/>
  <c r="F20" i="9"/>
  <c r="E31" i="9"/>
  <c r="M20" i="9"/>
  <c r="I20" i="9"/>
  <c r="E20" i="9"/>
  <c r="E23" i="9" s="1"/>
  <c r="M23" i="9" l="1"/>
  <c r="E42" i="9" s="1"/>
  <c r="H42" i="9" s="1"/>
  <c r="N23" i="9"/>
  <c r="E43" i="9" s="1"/>
  <c r="H43" i="9" s="1"/>
  <c r="C23" i="9"/>
  <c r="E32" i="9" s="1"/>
  <c r="H32" i="9" s="1"/>
  <c r="F23" i="9"/>
  <c r="P23" i="9" s="1"/>
  <c r="P24" i="9" s="1"/>
  <c r="H23" i="9"/>
  <c r="E37" i="9" s="1"/>
  <c r="H37" i="9" s="1"/>
  <c r="K23" i="9"/>
  <c r="E40" i="9" s="1"/>
  <c r="H40" i="9" s="1"/>
  <c r="I23" i="9"/>
  <c r="E38" i="9" s="1"/>
  <c r="H38" i="9" s="1"/>
  <c r="J23" i="9"/>
  <c r="E39" i="9" s="1"/>
  <c r="H39" i="9" s="1"/>
  <c r="L23" i="9"/>
  <c r="E41" i="9" s="1"/>
  <c r="H41" i="9" s="1"/>
  <c r="O23" i="9"/>
  <c r="E44" i="9" s="1"/>
  <c r="H44" i="9" s="1"/>
  <c r="E34" i="9"/>
  <c r="H34" i="9" s="1"/>
  <c r="H31" i="9"/>
  <c r="E35" i="9" l="1"/>
  <c r="H35" i="9" s="1"/>
  <c r="H45" i="9"/>
  <c r="E45" i="9"/>
  <c r="Y2881" i="1" l="1"/>
  <c r="Y2882" i="1"/>
  <c r="V2882" i="1"/>
  <c r="V2881" i="1"/>
  <c r="AE2884" i="1"/>
  <c r="AB2884" i="1"/>
  <c r="AC2884" i="1"/>
  <c r="AD2884" i="1"/>
  <c r="AA2884" i="1"/>
  <c r="Q2881" i="1" l="1"/>
  <c r="W2884" i="1"/>
  <c r="Q2884" i="1" l="1"/>
  <c r="S2884" i="1"/>
  <c r="K17" i="3"/>
  <c r="G17" i="3"/>
  <c r="J17" i="3"/>
  <c r="I17" i="3"/>
  <c r="L17" i="3"/>
  <c r="H17" i="3"/>
  <c r="N13" i="3" l="1"/>
  <c r="G44" i="5"/>
  <c r="G43" i="5"/>
  <c r="G42" i="5"/>
  <c r="G40" i="5"/>
  <c r="G39" i="5"/>
  <c r="G38" i="5"/>
  <c r="G37" i="5"/>
  <c r="G36" i="5"/>
  <c r="G35" i="5"/>
  <c r="G34" i="5"/>
  <c r="G33" i="5"/>
  <c r="G32" i="5"/>
  <c r="G31" i="5"/>
  <c r="Z2884" i="1" l="1"/>
  <c r="V2884" i="1"/>
  <c r="T2884" i="1" l="1"/>
  <c r="E17" i="3"/>
  <c r="F17" i="3"/>
  <c r="D7" i="3"/>
  <c r="C8" i="3" s="1"/>
  <c r="D8" i="3" s="1"/>
  <c r="C9" i="3" s="1"/>
  <c r="D9" i="3" s="1"/>
  <c r="C10" i="3" s="1"/>
  <c r="D10" i="3" s="1"/>
  <c r="R2884" i="1" l="1"/>
  <c r="X2884" i="1"/>
  <c r="AF2881" i="1" l="1"/>
  <c r="U2884" i="1"/>
  <c r="AF2882" i="1"/>
  <c r="Y2884" i="1" l="1"/>
  <c r="O3" i="3" l="1"/>
  <c r="O10" i="3" s="1"/>
  <c r="O13" i="3" l="1"/>
  <c r="Q15" i="3" s="1"/>
  <c r="Q16" i="3" s="1"/>
  <c r="P22" i="5"/>
  <c r="P21" i="5"/>
  <c r="G21" i="5" l="1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P20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0" i="5" l="1"/>
  <c r="B23" i="5" s="1"/>
  <c r="G20" i="5"/>
  <c r="F20" i="5"/>
  <c r="D20" i="5"/>
  <c r="L20" i="5"/>
  <c r="N20" i="5"/>
  <c r="C20" i="5"/>
  <c r="M20" i="5"/>
  <c r="I20" i="5"/>
  <c r="E20" i="5"/>
  <c r="H20" i="5"/>
  <c r="O20" i="5"/>
  <c r="J20" i="5"/>
  <c r="K20" i="5"/>
  <c r="P18" i="3"/>
  <c r="O23" i="5" l="1"/>
  <c r="E44" i="5" s="1"/>
  <c r="H44" i="5" s="1"/>
  <c r="M23" i="5"/>
  <c r="E42" i="5" s="1"/>
  <c r="H42" i="5" s="1"/>
  <c r="D23" i="5"/>
  <c r="E33" i="5" s="1"/>
  <c r="H33" i="5" s="1"/>
  <c r="H23" i="5"/>
  <c r="E37" i="5" s="1"/>
  <c r="H37" i="5" s="1"/>
  <c r="C23" i="5"/>
  <c r="E32" i="5" s="1"/>
  <c r="H32" i="5" s="1"/>
  <c r="F23" i="5"/>
  <c r="E35" i="5" s="1"/>
  <c r="H35" i="5" s="1"/>
  <c r="K23" i="5"/>
  <c r="E40" i="5" s="1"/>
  <c r="H40" i="5" s="1"/>
  <c r="E23" i="5"/>
  <c r="E34" i="5" s="1"/>
  <c r="H34" i="5" s="1"/>
  <c r="N23" i="5"/>
  <c r="E43" i="5" s="1"/>
  <c r="H43" i="5" s="1"/>
  <c r="G23" i="5"/>
  <c r="E36" i="5" s="1"/>
  <c r="H36" i="5" s="1"/>
  <c r="J23" i="5"/>
  <c r="E39" i="5" s="1"/>
  <c r="H39" i="5" s="1"/>
  <c r="I23" i="5"/>
  <c r="E38" i="5" s="1"/>
  <c r="H38" i="5" s="1"/>
  <c r="L23" i="5"/>
  <c r="E41" i="5" s="1"/>
  <c r="H41" i="5" s="1"/>
  <c r="P19" i="3"/>
  <c r="P20" i="3"/>
  <c r="E31" i="5"/>
  <c r="P23" i="5" l="1"/>
  <c r="P25" i="5" s="1"/>
  <c r="H31" i="5"/>
  <c r="H45" i="5" s="1"/>
  <c r="E45" i="5"/>
</calcChain>
</file>

<file path=xl/comments1.xml><?xml version="1.0" encoding="utf-8"?>
<comments xmlns="http://schemas.openxmlformats.org/spreadsheetml/2006/main">
  <authors>
    <author>Paola santa cruz</author>
    <author>CONTABILIDAD AUX</author>
  </authors>
  <commentList>
    <comment ref="B2078" authorId="0">
      <text>
        <r>
          <rPr>
            <b/>
            <sz val="9"/>
            <color indexed="81"/>
            <rFont val="Tahoma"/>
            <family val="2"/>
          </rPr>
          <t>Paola santa cruz:</t>
        </r>
        <r>
          <rPr>
            <sz val="9"/>
            <color indexed="81"/>
            <rFont val="Tahoma"/>
            <family val="2"/>
          </rPr>
          <t xml:space="preserve">
ES DEL DIA 14/06/2020 `PERO POR EFECTOS DE LA DECLARACION SE METIO EN LA SEMANA SIGUIENDE </t>
        </r>
      </text>
    </comment>
    <comment ref="B2599" authorId="1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</t>
        </r>
      </text>
    </comment>
    <comment ref="B2600" authorId="1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</t>
        </r>
      </text>
    </comment>
    <comment ref="B2601" authorId="1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CORRESPONDE6
</t>
        </r>
      </text>
    </comment>
    <comment ref="B2602" authorId="1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27/6/2020 SE DECLARO EN OTRA SEMANA, SE VAMBIA AQUÍ PARA QUE LA TABLA DINAMICA LA COLOQUE EN EL DIA QUE LE CORRESPONDE</t>
        </r>
      </text>
    </comment>
    <comment ref="B2603" authorId="1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28/6/2020 SE DECLARO EN OTRA SEMANA, SE VAMBIA AQUÍ PARA QUE LA TABLA DINAMICA LA COLOQUE EN EL DIA QUE LE CORRESPONDE</t>
        </r>
      </text>
    </comment>
  </commentList>
</comments>
</file>

<file path=xl/comments2.xml><?xml version="1.0" encoding="utf-8"?>
<comments xmlns="http://schemas.openxmlformats.org/spreadsheetml/2006/main">
  <authors>
    <author>CONTABILIDAD AUX</author>
  </authors>
  <commentList>
    <comment ref="O3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DIFERENCIA O MONTO, VIENE DEL ARCHIVO VENYAS ACUMULADAS POR SUCURSAL EL CUAL ES EL TOTAL DE LAS VENTAS TRIMESTRAL - EL TOTAL DE LAS VENTAS DECLARADOS, SE LE RESTA A LA SUCURSAL 0201</t>
        </r>
      </text>
    </comment>
    <comment ref="D17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<sst xmlns="http://schemas.openxmlformats.org/spreadsheetml/2006/main" count="23076" uniqueCount="2289">
  <si>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</si>
  <si>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</si>
  <si>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</si>
  <si>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</si>
  <si>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</si>
  <si>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</si>
  <si>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</si>
  <si>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</si>
  <si>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</si>
  <si>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</si>
  <si>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</si>
  <si>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</si>
  <si>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</si>
  <si>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</si>
  <si>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</si>
  <si>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</si>
  <si>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</si>
  <si>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</si>
  <si>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</si>
  <si>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</si>
  <si>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</si>
  <si>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1490</t>
  </si>
  <si>
    <t>008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</si>
  <si>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</si>
  <si>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</si>
  <si>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</si>
  <si>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</si>
  <si>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</si>
  <si>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</si>
  <si>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</si>
  <si>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</si>
  <si>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</si>
  <si>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</si>
  <si>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1568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</si>
  <si>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</si>
  <si>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</si>
  <si>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</si>
  <si>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</si>
  <si>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</si>
  <si>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</si>
  <si>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</si>
  <si>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</si>
  <si>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</si>
  <si>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</si>
  <si>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</si>
  <si>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</si>
  <si>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</si>
  <si>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</si>
  <si>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</si>
  <si>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</si>
  <si>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</si>
  <si>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</si>
  <si>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</si>
  <si>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</si>
  <si>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</si>
  <si>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</si>
  <si>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</si>
  <si>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</si>
  <si>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</si>
  <si>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</si>
  <si>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</si>
  <si>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</si>
  <si>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</si>
  <si>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1489</t>
  </si>
  <si>
    <t>199</t>
  </si>
  <si>
    <t>198</t>
  </si>
  <si>
    <t>197</t>
  </si>
  <si>
    <t>196</t>
  </si>
  <si>
    <t>1567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</si>
  <si>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</si>
  <si>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</si>
  <si>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</si>
  <si>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</si>
  <si>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</si>
  <si>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</si>
  <si>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</si>
  <si>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</si>
  <si>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</si>
  <si>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</si>
  <si>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</si>
  <si>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</si>
  <si>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</si>
  <si>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</si>
  <si>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</si>
  <si>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</si>
  <si>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</si>
  <si>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</si>
  <si>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</si>
  <si>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</si>
  <si>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</si>
  <si>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</si>
  <si>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</si>
  <si>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1488</t>
  </si>
  <si>
    <t>172</t>
  </si>
  <si>
    <t>171</t>
  </si>
  <si>
    <t>170</t>
  </si>
  <si>
    <t>169</t>
  </si>
  <si>
    <t>1566</t>
  </si>
  <si>
    <t>168</t>
  </si>
  <si>
    <t>167</t>
  </si>
  <si>
    <t>166</t>
  </si>
  <si>
    <t>165</t>
  </si>
  <si>
    <t>1412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</si>
  <si>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</si>
  <si>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</si>
  <si>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</si>
  <si>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</si>
  <si>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</si>
  <si>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</si>
  <si>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</si>
  <si>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</si>
  <si>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</si>
  <si>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</si>
  <si>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</si>
  <si>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</si>
  <si>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</si>
  <si>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</si>
  <si>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</si>
  <si>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</si>
  <si>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</si>
  <si>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</si>
  <si>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</si>
  <si>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</si>
  <si>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</si>
  <si>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</si>
  <si>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1487</t>
  </si>
  <si>
    <t>143</t>
  </si>
  <si>
    <t>142</t>
  </si>
  <si>
    <t>141</t>
  </si>
  <si>
    <t>140</t>
  </si>
  <si>
    <t>139</t>
  </si>
  <si>
    <t>138</t>
  </si>
  <si>
    <t>1565</t>
  </si>
  <si>
    <t>137</t>
  </si>
  <si>
    <t>136</t>
  </si>
  <si>
    <t>135</t>
  </si>
  <si>
    <t>1411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</si>
  <si>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</si>
  <si>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</si>
  <si>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</si>
  <si>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</si>
  <si>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</si>
  <si>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</si>
  <si>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</si>
  <si>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</si>
  <si>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</si>
  <si>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</si>
  <si>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</si>
  <si>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</si>
  <si>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</si>
  <si>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</si>
  <si>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</si>
  <si>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</si>
  <si>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</si>
  <si>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</si>
  <si>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</si>
  <si>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</si>
  <si>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</si>
  <si>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</si>
  <si>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</si>
  <si>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</si>
  <si>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</si>
  <si>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</si>
  <si>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</si>
  <si>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</si>
  <si>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1486</t>
  </si>
  <si>
    <t>106</t>
  </si>
  <si>
    <t>105</t>
  </si>
  <si>
    <t>104</t>
  </si>
  <si>
    <t>103</t>
  </si>
  <si>
    <t>102</t>
  </si>
  <si>
    <t>1564</t>
  </si>
  <si>
    <t>101</t>
  </si>
  <si>
    <t>100</t>
  </si>
  <si>
    <t>1410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</si>
  <si>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</si>
  <si>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</si>
  <si>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</si>
  <si>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</si>
  <si>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</si>
  <si>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</si>
  <si>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</si>
  <si>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</si>
  <si>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</si>
  <si>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</si>
  <si>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</si>
  <si>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</si>
  <si>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</si>
  <si>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</si>
  <si>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</si>
  <si>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</si>
  <si>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Z1F0000338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</si>
  <si>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</si>
  <si>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</si>
  <si>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</si>
  <si>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</si>
  <si>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</si>
  <si>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</si>
  <si>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</si>
  <si>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</si>
  <si>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</si>
  <si>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</si>
  <si>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Z1B8050003</t>
  </si>
  <si>
    <t>78</t>
  </si>
  <si>
    <t>77</t>
  </si>
  <si>
    <t>76</t>
  </si>
  <si>
    <t>J-31124236-8</t>
  </si>
  <si>
    <t>LAEN ELECTRIC, C.A</t>
  </si>
  <si>
    <t>75</t>
  </si>
  <si>
    <t>74</t>
  </si>
  <si>
    <t>Z1B8050013</t>
  </si>
  <si>
    <t>73</t>
  </si>
  <si>
    <t>Z1B8044815</t>
  </si>
  <si>
    <t>72</t>
  </si>
  <si>
    <t>J-29413307-0</t>
  </si>
  <si>
    <t>FUNERARIA LA QUINTA</t>
  </si>
  <si>
    <t>71</t>
  </si>
  <si>
    <t>70</t>
  </si>
  <si>
    <t>1563</t>
  </si>
  <si>
    <t>Z1B8050363</t>
  </si>
  <si>
    <t>69</t>
  </si>
  <si>
    <t>68</t>
  </si>
  <si>
    <t>67</t>
  </si>
  <si>
    <t>Z1B8050578</t>
  </si>
  <si>
    <t>66</t>
  </si>
  <si>
    <t>1409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</si>
  <si>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</si>
  <si>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</si>
  <si>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</si>
  <si>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</si>
  <si>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</si>
  <si>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</si>
  <si>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</si>
  <si>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</si>
  <si>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</si>
  <si>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</si>
  <si>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</si>
  <si>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</si>
  <si>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</si>
  <si>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</si>
  <si>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</si>
  <si>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</si>
  <si>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</si>
  <si>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</si>
  <si>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</si>
  <si>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</si>
  <si>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</si>
  <si>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</si>
  <si>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</si>
  <si>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</si>
  <si>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</si>
  <si>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</si>
  <si>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</si>
  <si>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</si>
  <si>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</si>
  <si>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</si>
  <si>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</si>
  <si>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</si>
  <si>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</si>
  <si>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</si>
  <si>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</si>
  <si>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</si>
  <si>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</si>
  <si>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</si>
  <si>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</si>
  <si>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</si>
  <si>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</si>
  <si>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</si>
  <si>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</si>
  <si>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</si>
  <si>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</si>
  <si>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</si>
  <si>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</si>
  <si>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</si>
  <si>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</si>
  <si>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</si>
  <si>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</si>
  <si>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</si>
  <si>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</si>
  <si>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1562</t>
  </si>
  <si>
    <t>22</t>
  </si>
  <si>
    <t>21</t>
  </si>
  <si>
    <t>20</t>
  </si>
  <si>
    <t>1408</t>
  </si>
  <si>
    <t>19</t>
  </si>
  <si>
    <t>18</t>
  </si>
  <si>
    <t>17</t>
  </si>
  <si>
    <t>15</t>
  </si>
  <si>
    <t>14</t>
  </si>
  <si>
    <t>13</t>
  </si>
  <si>
    <t>12</t>
  </si>
  <si>
    <t>11</t>
  </si>
  <si>
    <t>V14772733</t>
  </si>
  <si>
    <t>MIGUEL ALVAREZ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</si>
  <si>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</si>
  <si>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</si>
  <si>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</si>
  <si>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</si>
  <si>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</si>
  <si>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</si>
  <si>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</si>
  <si>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</si>
  <si>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</si>
  <si>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</si>
  <si>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1561</t>
  </si>
  <si>
    <t>1407</t>
  </si>
  <si>
    <t>1560</t>
  </si>
  <si>
    <t>1406</t>
  </si>
  <si>
    <t>1559</t>
  </si>
  <si>
    <t>1558</t>
  </si>
  <si>
    <t>1555</t>
  </si>
  <si>
    <t>013</t>
  </si>
  <si>
    <t>1554</t>
  </si>
  <si>
    <t>1553</t>
  </si>
  <si>
    <t>1552</t>
  </si>
  <si>
    <t>1551</t>
  </si>
  <si>
    <t>1550</t>
  </si>
  <si>
    <t>1549</t>
  </si>
  <si>
    <t>1548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</si>
  <si>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</si>
  <si>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</si>
  <si>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</si>
  <si>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</si>
  <si>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</si>
  <si>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</si>
  <si>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</si>
  <si>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</si>
  <si>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</si>
  <si>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</si>
  <si>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</si>
  <si>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</si>
  <si>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</si>
  <si>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</si>
  <si>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</si>
  <si>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</si>
  <si>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</si>
  <si>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</si>
  <si>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</si>
  <si>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</si>
  <si>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</si>
  <si>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</si>
  <si>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</si>
  <si>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</si>
  <si>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</si>
  <si>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</si>
  <si>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</si>
  <si>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</si>
  <si>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</si>
  <si>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</si>
  <si>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</si>
  <si>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</si>
  <si>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</si>
  <si>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</si>
  <si>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</si>
  <si>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</si>
  <si>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</si>
  <si>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</si>
  <si>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</si>
  <si>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</si>
  <si>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</si>
  <si>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</si>
  <si>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</si>
  <si>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</si>
  <si>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</si>
  <si>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</si>
  <si>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</si>
  <si>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4.1</t>
  </si>
  <si>
    <t>4.2</t>
  </si>
  <si>
    <t>4.3</t>
  </si>
  <si>
    <t>Nº</t>
  </si>
  <si>
    <t>4.4</t>
  </si>
  <si>
    <t>MAYO</t>
  </si>
  <si>
    <t>JUNIO</t>
  </si>
  <si>
    <t>FÒRMULA</t>
  </si>
  <si>
    <t>VENTAS TRIMESTRALES ABRIL-JUNIO 2020</t>
  </si>
  <si>
    <t>SUMA</t>
  </si>
  <si>
    <t>SUBTOTALES</t>
  </si>
  <si>
    <t>TOTAL</t>
  </si>
  <si>
    <t>X</t>
  </si>
  <si>
    <t>ESTIMADA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</si>
  <si>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</si>
  <si>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</si>
  <si>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</si>
  <si>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</si>
  <si>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</si>
  <si>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</si>
  <si>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</si>
  <si>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</si>
  <si>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</si>
  <si>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</si>
  <si>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</si>
  <si>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</si>
  <si>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</si>
  <si>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</si>
  <si>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</si>
  <si>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</si>
  <si>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</si>
  <si>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</si>
  <si>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</si>
  <si>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</si>
  <si>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</si>
  <si>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</si>
  <si>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</si>
  <si>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1491</t>
  </si>
  <si>
    <t>GUIFEL CAFE</t>
  </si>
  <si>
    <t>J406087882</t>
  </si>
  <si>
    <t>1492</t>
  </si>
  <si>
    <t>1493</t>
  </si>
  <si>
    <t>1494</t>
  </si>
  <si>
    <t>HOTEL BOSQUE DORADO C.A</t>
  </si>
  <si>
    <t>J307028793</t>
  </si>
  <si>
    <t>1495</t>
  </si>
  <si>
    <t>FUNDAVIGEA</t>
  </si>
  <si>
    <t>J298180811</t>
  </si>
  <si>
    <t>1496</t>
  </si>
  <si>
    <t>Z1F0017787</t>
  </si>
  <si>
    <t>GRUPO CORPORATIVO MANUBER C.A</t>
  </si>
  <si>
    <t>COMERCIAL CHARAMANA</t>
  </si>
  <si>
    <t>J412543822</t>
  </si>
  <si>
    <t>1547</t>
  </si>
  <si>
    <t>0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</si>
  <si>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</si>
  <si>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</si>
  <si>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</si>
  <si>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</si>
  <si>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</si>
  <si>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</si>
  <si>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</si>
  <si>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</si>
  <si>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</si>
  <si>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00000168</t>
  </si>
  <si>
    <t>1605</t>
  </si>
  <si>
    <t>1606</t>
  </si>
  <si>
    <t>1607</t>
  </si>
  <si>
    <t>1370</t>
  </si>
  <si>
    <t>1608</t>
  </si>
  <si>
    <t>1371</t>
  </si>
  <si>
    <t>1609</t>
  </si>
  <si>
    <t>1372</t>
  </si>
  <si>
    <t>1610</t>
  </si>
  <si>
    <t>1373</t>
  </si>
  <si>
    <t>1374</t>
  </si>
  <si>
    <t>1375</t>
  </si>
  <si>
    <t>1377</t>
  </si>
  <si>
    <t>0114</t>
  </si>
  <si>
    <t>0115</t>
  </si>
  <si>
    <t>0116</t>
  </si>
  <si>
    <t>0117</t>
  </si>
  <si>
    <t>0118</t>
  </si>
  <si>
    <t>1227</t>
  </si>
  <si>
    <t>0119</t>
  </si>
  <si>
    <t>1383</t>
  </si>
  <si>
    <t>1228</t>
  </si>
  <si>
    <t>Z1F0002472</t>
  </si>
  <si>
    <t>0120</t>
  </si>
  <si>
    <t>0134</t>
  </si>
  <si>
    <t>1384</t>
  </si>
  <si>
    <t>1229</t>
  </si>
  <si>
    <t>0135</t>
  </si>
  <si>
    <t>J-40982131-5</t>
  </si>
  <si>
    <t>1385</t>
  </si>
  <si>
    <t>1230</t>
  </si>
  <si>
    <t>0136</t>
  </si>
  <si>
    <t>1386</t>
  </si>
  <si>
    <t>1231</t>
  </si>
  <si>
    <t>0137</t>
  </si>
  <si>
    <t>1387</t>
  </si>
  <si>
    <t>1232</t>
  </si>
  <si>
    <t>0138</t>
  </si>
  <si>
    <t>1388</t>
  </si>
  <si>
    <t>1233</t>
  </si>
  <si>
    <t>0139</t>
  </si>
  <si>
    <t>1389</t>
  </si>
  <si>
    <t>0140</t>
  </si>
  <si>
    <t>1390</t>
  </si>
  <si>
    <t>1640</t>
  </si>
  <si>
    <t>GRUPO JS82,C.A</t>
  </si>
  <si>
    <t>J-31753545-6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</si>
  <si>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</si>
  <si>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</si>
  <si>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</si>
  <si>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</si>
  <si>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</si>
  <si>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</si>
  <si>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</si>
  <si>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</si>
  <si>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</si>
  <si>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</si>
  <si>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</si>
  <si>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</si>
  <si>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</si>
  <si>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</si>
  <si>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</si>
  <si>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</si>
  <si>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</si>
  <si>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</si>
  <si>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</si>
  <si>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</si>
  <si>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</si>
  <si>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</si>
  <si>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</si>
  <si>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</si>
  <si>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</si>
  <si>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</si>
  <si>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</si>
  <si>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0141</t>
  </si>
  <si>
    <t>0142</t>
  </si>
  <si>
    <t>0143</t>
  </si>
  <si>
    <t>0144</t>
  </si>
  <si>
    <t>0145</t>
  </si>
  <si>
    <t>0146</t>
  </si>
  <si>
    <t>1641</t>
  </si>
  <si>
    <t>1376</t>
  </si>
  <si>
    <t>UNIMIR C.A</t>
  </si>
  <si>
    <t>J307830794</t>
  </si>
  <si>
    <t>SOLUCIONES GLOBALES A&amp;R C.A</t>
  </si>
  <si>
    <t>0147</t>
  </si>
  <si>
    <t>1642</t>
  </si>
  <si>
    <t>0582</t>
  </si>
  <si>
    <t>0148</t>
  </si>
  <si>
    <t>1643</t>
  </si>
  <si>
    <t>0583</t>
  </si>
  <si>
    <t>1644</t>
  </si>
  <si>
    <t>OHSISALUD C.A</t>
  </si>
  <si>
    <t>0584</t>
  </si>
  <si>
    <t>1645</t>
  </si>
  <si>
    <t>0585</t>
  </si>
  <si>
    <t>1646</t>
  </si>
  <si>
    <t>0586</t>
  </si>
  <si>
    <t>4/7/2020</t>
  </si>
  <si>
    <t>(Varios elementos)</t>
  </si>
  <si>
    <t>ISLR</t>
  </si>
  <si>
    <t>IVA</t>
  </si>
  <si>
    <t>DESCUENTO</t>
  </si>
  <si>
    <t>SUCURSAL PRINCIPAL 0201</t>
  </si>
  <si>
    <t>SUCURSAL: SAN ANTONIO 0204</t>
  </si>
  <si>
    <t>AUTOMERCADO EXPRESS 2707, C.A. SUC LA HOYADA</t>
  </si>
  <si>
    <t>SUCURSAL: LA HOYADA 0202</t>
  </si>
  <si>
    <t>00007637</t>
  </si>
  <si>
    <t>AMARENAS CAKES REPOSTERIA</t>
  </si>
  <si>
    <t>J400736110</t>
  </si>
  <si>
    <t>00007588</t>
  </si>
  <si>
    <t>00000023</t>
  </si>
  <si>
    <t>00007598</t>
  </si>
  <si>
    <t>6/7/2020</t>
  </si>
  <si>
    <t>JOSE BONILLA</t>
  </si>
  <si>
    <t>V16369320</t>
  </si>
  <si>
    <t>00099606-00099650</t>
  </si>
  <si>
    <t>00007584-00007587</t>
  </si>
  <si>
    <t>00007638-00007660</t>
  </si>
  <si>
    <t>00007589-4578</t>
  </si>
  <si>
    <t>00154235-00154285</t>
  </si>
  <si>
    <t>00191556-00191600</t>
  </si>
  <si>
    <t>0587</t>
  </si>
  <si>
    <t>00082787-00082842</t>
  </si>
  <si>
    <t>00002646-00002689</t>
  </si>
  <si>
    <t>1648</t>
  </si>
  <si>
    <t>00176635</t>
  </si>
  <si>
    <t>CONFECCIONES MARMAR C.A</t>
  </si>
  <si>
    <t>J-31478336-0</t>
  </si>
  <si>
    <t>00005837</t>
  </si>
  <si>
    <t>00176592-00176634</t>
  </si>
  <si>
    <t>00176636-00176647</t>
  </si>
  <si>
    <t>0153</t>
  </si>
  <si>
    <t>00025095-00025253</t>
  </si>
  <si>
    <t>00081479-00081499</t>
  </si>
  <si>
    <t>00005838-00005841</t>
  </si>
  <si>
    <t>00005821-00005836</t>
  </si>
  <si>
    <t>00002657</t>
  </si>
  <si>
    <t>00146508-00146551</t>
  </si>
  <si>
    <t>00003568</t>
  </si>
  <si>
    <t>00156656-00156675</t>
  </si>
  <si>
    <t>00136928</t>
  </si>
  <si>
    <t>00000624</t>
  </si>
  <si>
    <t>00136879-00136928</t>
  </si>
  <si>
    <t>00163909-00163932</t>
  </si>
  <si>
    <t>00163772-00163838</t>
  </si>
  <si>
    <t>00169609</t>
  </si>
  <si>
    <t>1079</t>
  </si>
  <si>
    <t>00069012-00069019</t>
  </si>
  <si>
    <t>0462</t>
  </si>
  <si>
    <t>00066423</t>
  </si>
  <si>
    <t>KATERIN PONSE</t>
  </si>
  <si>
    <t xml:space="preserve">V272220208 </t>
  </si>
  <si>
    <t>00066345-00066422</t>
  </si>
  <si>
    <t>00066424-00066433</t>
  </si>
  <si>
    <t>00070139-00070148</t>
  </si>
  <si>
    <t>00131310</t>
  </si>
  <si>
    <t>00131311-00131351</t>
  </si>
  <si>
    <t>1250</t>
  </si>
  <si>
    <t>00048256-00048257</t>
  </si>
  <si>
    <t>00084124</t>
  </si>
  <si>
    <t xml:space="preserve">J-41159974-3 </t>
  </si>
  <si>
    <t>00084122-00084123</t>
  </si>
  <si>
    <t>00000024</t>
  </si>
  <si>
    <t>00007715</t>
  </si>
  <si>
    <t>7/7/2020</t>
  </si>
  <si>
    <t>DEIBI</t>
  </si>
  <si>
    <t>V14216061</t>
  </si>
  <si>
    <t>00099651-00099713</t>
  </si>
  <si>
    <t>00007661-00007728</t>
  </si>
  <si>
    <t>00002689</t>
  </si>
  <si>
    <t>00154286-00154325</t>
  </si>
  <si>
    <t>00191601-00191662</t>
  </si>
  <si>
    <t>0588</t>
  </si>
  <si>
    <t>00082843-00082921</t>
  </si>
  <si>
    <t>1649</t>
  </si>
  <si>
    <t>00176648-00176700</t>
  </si>
  <si>
    <t>0154</t>
  </si>
  <si>
    <t>00025254-00025411</t>
  </si>
  <si>
    <t>00081500-00081539</t>
  </si>
  <si>
    <t>00005842-00005896</t>
  </si>
  <si>
    <t>00000015</t>
  </si>
  <si>
    <t>00005885</t>
  </si>
  <si>
    <t>WENDY MUNELO</t>
  </si>
  <si>
    <t>V20745687</t>
  </si>
  <si>
    <t>00002658</t>
  </si>
  <si>
    <t>CARMEN</t>
  </si>
  <si>
    <t>V19014892</t>
  </si>
  <si>
    <t>00146599</t>
  </si>
  <si>
    <t>00146600</t>
  </si>
  <si>
    <t>PLAJA RICARDO</t>
  </si>
  <si>
    <t xml:space="preserve">V3812440 </t>
  </si>
  <si>
    <t>00146552-00146598</t>
  </si>
  <si>
    <t>00156676-00156698</t>
  </si>
  <si>
    <t>00003569-00003608</t>
  </si>
  <si>
    <t>00136929</t>
  </si>
  <si>
    <t>DKORAZON S.A.</t>
  </si>
  <si>
    <t>J-404085823</t>
  </si>
  <si>
    <t>00136930-00136943</t>
  </si>
  <si>
    <t>00163852</t>
  </si>
  <si>
    <t>JOSE GREGARIO CANELONES</t>
  </si>
  <si>
    <t>V28308936</t>
  </si>
  <si>
    <t>00163933-00163980</t>
  </si>
  <si>
    <t>00163839-00163882</t>
  </si>
  <si>
    <t>00169610-00169649</t>
  </si>
  <si>
    <t>1080</t>
  </si>
  <si>
    <t>00069019</t>
  </si>
  <si>
    <t>0463</t>
  </si>
  <si>
    <t>00066434-00066512</t>
  </si>
  <si>
    <t>00070148</t>
  </si>
  <si>
    <t>00070149-00070156</t>
  </si>
  <si>
    <t>00131381</t>
  </si>
  <si>
    <t>INVERSIONES ZOGA C.A</t>
  </si>
  <si>
    <t xml:space="preserve">J-403238753 </t>
  </si>
  <si>
    <t>00131352-00131380</t>
  </si>
  <si>
    <t>00131382</t>
  </si>
  <si>
    <t>YOSELIN MIJARES</t>
  </si>
  <si>
    <t xml:space="preserve">V15914782 </t>
  </si>
  <si>
    <t>1251</t>
  </si>
  <si>
    <t>00048258-00048259</t>
  </si>
  <si>
    <t>00084125-00084138</t>
  </si>
  <si>
    <t>00099731</t>
  </si>
  <si>
    <t>CORPORACION JR2628 C.A</t>
  </si>
  <si>
    <t>J-41147527-0</t>
  </si>
  <si>
    <t>00099724</t>
  </si>
  <si>
    <t>MAXILUNCHERIA TODO SABOR</t>
  </si>
  <si>
    <t>J40020025-3</t>
  </si>
  <si>
    <t>00099732-00099803</t>
  </si>
  <si>
    <t>00099714-00099723</t>
  </si>
  <si>
    <t>00099725-00099730</t>
  </si>
  <si>
    <t>00007729-00007801</t>
  </si>
  <si>
    <t>0589</t>
  </si>
  <si>
    <t>00082960</t>
  </si>
  <si>
    <t>INVERSIONES ZOGA CA</t>
  </si>
  <si>
    <t xml:space="preserve">V402328753 </t>
  </si>
  <si>
    <t>00154326-00154388</t>
  </si>
  <si>
    <t>00191663-00191747</t>
  </si>
  <si>
    <t>00082961-00083001</t>
  </si>
  <si>
    <t>00082922-00082959</t>
  </si>
  <si>
    <t>1650</t>
  </si>
  <si>
    <t>00176719</t>
  </si>
  <si>
    <t>KENDRIX GIL</t>
  </si>
  <si>
    <t>V242853683</t>
  </si>
  <si>
    <t>00176720-00176772</t>
  </si>
  <si>
    <t>00176701-00176718</t>
  </si>
  <si>
    <t>0155</t>
  </si>
  <si>
    <t>00025412-00025646</t>
  </si>
  <si>
    <t>00081540-00081625</t>
  </si>
  <si>
    <t>00005899-00005987</t>
  </si>
  <si>
    <t>00000133</t>
  </si>
  <si>
    <t>00146663</t>
  </si>
  <si>
    <t>8/7/2020</t>
  </si>
  <si>
    <t>JESUS GUANARE</t>
  </si>
  <si>
    <t xml:space="preserve">V17051538 </t>
  </si>
  <si>
    <t>00000132</t>
  </si>
  <si>
    <t>00146631</t>
  </si>
  <si>
    <t xml:space="preserve">J-31124236-8 </t>
  </si>
  <si>
    <t>00146637</t>
  </si>
  <si>
    <t xml:space="preserve">J-41151440-3 </t>
  </si>
  <si>
    <t>00146638-00146666</t>
  </si>
  <si>
    <t>00146601-00146630</t>
  </si>
  <si>
    <t>00146632-00146636</t>
  </si>
  <si>
    <t>00002659-00002704</t>
  </si>
  <si>
    <t>00003608</t>
  </si>
  <si>
    <t>00156699-00156775</t>
  </si>
  <si>
    <t>00136943</t>
  </si>
  <si>
    <t>00136980</t>
  </si>
  <si>
    <t>00136944-00136979</t>
  </si>
  <si>
    <t>00136981-00136994</t>
  </si>
  <si>
    <t>00164000</t>
  </si>
  <si>
    <t>FUNDACION SUEÑA VENEZUELA</t>
  </si>
  <si>
    <t>J-412712128</t>
  </si>
  <si>
    <t>00163981-00163999</t>
  </si>
  <si>
    <t>00164001-00164008</t>
  </si>
  <si>
    <t>00163882</t>
  </si>
  <si>
    <t>00169680</t>
  </si>
  <si>
    <t>DISTRIBUDORA MATPRIM CA,</t>
  </si>
  <si>
    <t xml:space="preserve">J-411037389 </t>
  </si>
  <si>
    <t>00169681-00169706</t>
  </si>
  <si>
    <t>00169650-00169679</t>
  </si>
  <si>
    <t>0464</t>
  </si>
  <si>
    <t>00066513-00066611</t>
  </si>
  <si>
    <t>00131383-00131427</t>
  </si>
  <si>
    <t>1252</t>
  </si>
  <si>
    <t>00048260-00048268</t>
  </si>
  <si>
    <t>00084163</t>
  </si>
  <si>
    <t>00084139-00084163</t>
  </si>
  <si>
    <t>00000202</t>
  </si>
  <si>
    <t>00099858</t>
  </si>
  <si>
    <t>9/7/2020</t>
  </si>
  <si>
    <t>JOSE</t>
  </si>
  <si>
    <t>V26498333</t>
  </si>
  <si>
    <t>00099812</t>
  </si>
  <si>
    <t>00099813-00099892</t>
  </si>
  <si>
    <t>00099804-00099811</t>
  </si>
  <si>
    <t>00007802-00007856</t>
  </si>
  <si>
    <t>002058765</t>
  </si>
  <si>
    <t>002058766</t>
  </si>
  <si>
    <t>002001583</t>
  </si>
  <si>
    <t>002001585</t>
  </si>
  <si>
    <t>00154395-00154459</t>
  </si>
  <si>
    <t>00191748-00191829</t>
  </si>
  <si>
    <t>00154389-00154392</t>
  </si>
  <si>
    <t>0590</t>
  </si>
  <si>
    <t>00083002-00083092</t>
  </si>
  <si>
    <t>1651</t>
  </si>
  <si>
    <t>00176773-00176831</t>
  </si>
  <si>
    <t>0156</t>
  </si>
  <si>
    <t>00025647-00025822</t>
  </si>
  <si>
    <t>00081626-00081697</t>
  </si>
  <si>
    <t>00005988-00006039</t>
  </si>
  <si>
    <t>00146667-00146725</t>
  </si>
  <si>
    <t>00002705-00002706</t>
  </si>
  <si>
    <t>00156776-00156813</t>
  </si>
  <si>
    <t>006073568</t>
  </si>
  <si>
    <t>006001584</t>
  </si>
  <si>
    <t>00000566-00000624</t>
  </si>
  <si>
    <t>00163883-00163928</t>
  </si>
  <si>
    <t>00169706</t>
  </si>
  <si>
    <t>0465</t>
  </si>
  <si>
    <t>00066612-00066631</t>
  </si>
  <si>
    <t>00070156</t>
  </si>
  <si>
    <t>00131443</t>
  </si>
  <si>
    <t>DETEKTOR GPS 3000 C.A</t>
  </si>
  <si>
    <t xml:space="preserve">J400777178 </t>
  </si>
  <si>
    <t>00131428-00131442</t>
  </si>
  <si>
    <t>00131444-00131448</t>
  </si>
  <si>
    <t>1253</t>
  </si>
  <si>
    <t>00048269-00048276</t>
  </si>
  <si>
    <t>00084164-00084165</t>
  </si>
  <si>
    <t>00000203</t>
  </si>
  <si>
    <t>00099901</t>
  </si>
  <si>
    <t>10/7/2020</t>
  </si>
  <si>
    <t>HERNANDEZ YORMARA</t>
  </si>
  <si>
    <t>V24886968</t>
  </si>
  <si>
    <t>00099893-00099950</t>
  </si>
  <si>
    <t>00000204</t>
  </si>
  <si>
    <t>00099879</t>
  </si>
  <si>
    <t>VICTOR ROJAS</t>
  </si>
  <si>
    <t>V626938</t>
  </si>
  <si>
    <t>00007857-00007921</t>
  </si>
  <si>
    <t>00154510</t>
  </si>
  <si>
    <t>DISTRIBUIDORA MATPRIN</t>
  </si>
  <si>
    <t>J41103738-9</t>
  </si>
  <si>
    <t>00154460-00154509</t>
  </si>
  <si>
    <t>00154511-00154517</t>
  </si>
  <si>
    <t>00191830-00191850</t>
  </si>
  <si>
    <t>0591</t>
  </si>
  <si>
    <t>00083093-00083166</t>
  </si>
  <si>
    <t>00000017</t>
  </si>
  <si>
    <t>00007719</t>
  </si>
  <si>
    <t>ANA MORENO</t>
  </si>
  <si>
    <t>V14516431</t>
  </si>
  <si>
    <t>1652</t>
  </si>
  <si>
    <t>00176832-00176910</t>
  </si>
  <si>
    <t>0157</t>
  </si>
  <si>
    <t>00025823-00025964</t>
  </si>
  <si>
    <t>00081698-00081780</t>
  </si>
  <si>
    <t>00006040-00006122</t>
  </si>
  <si>
    <t>00000016</t>
  </si>
  <si>
    <t>00006115</t>
  </si>
  <si>
    <t>YUDIT BUENO</t>
  </si>
  <si>
    <t>V13476758</t>
  </si>
  <si>
    <t>00000134</t>
  </si>
  <si>
    <t>00146728</t>
  </si>
  <si>
    <t>EVELYN LOPEZ</t>
  </si>
  <si>
    <t>E82236726</t>
  </si>
  <si>
    <t>00146726-00146793</t>
  </si>
  <si>
    <t>00002707-00002751</t>
  </si>
  <si>
    <t>00156853</t>
  </si>
  <si>
    <t>00156814-00156852</t>
  </si>
  <si>
    <t>00156854-00156866</t>
  </si>
  <si>
    <t>00003609-00003627</t>
  </si>
  <si>
    <t>00136996-00137041</t>
  </si>
  <si>
    <t>00164008</t>
  </si>
  <si>
    <t>00163929-00163948</t>
  </si>
  <si>
    <t>00169707-00169736</t>
  </si>
  <si>
    <t>1081</t>
  </si>
  <si>
    <t>00069020-00069054</t>
  </si>
  <si>
    <t>0466</t>
  </si>
  <si>
    <t>00066632-00066703</t>
  </si>
  <si>
    <t>00070157-00070169</t>
  </si>
  <si>
    <t>00131449-00131490</t>
  </si>
  <si>
    <t>1254</t>
  </si>
  <si>
    <t>00048277-00048279</t>
  </si>
  <si>
    <t>00084166-00084191</t>
  </si>
  <si>
    <t>00008000</t>
  </si>
  <si>
    <t>00007993</t>
  </si>
  <si>
    <t>00007948</t>
  </si>
  <si>
    <t>INVERSIONES AGU AMARINEC.A</t>
  </si>
  <si>
    <t>J299380490</t>
  </si>
  <si>
    <t>00099951-00100022</t>
  </si>
  <si>
    <t>00008001-00008005</t>
  </si>
  <si>
    <t>00007994-00007999</t>
  </si>
  <si>
    <t>00007922-00007947</t>
  </si>
  <si>
    <t>00007949-00007992</t>
  </si>
  <si>
    <t>00191925</t>
  </si>
  <si>
    <t>00154518-00154581</t>
  </si>
  <si>
    <t>00191851-00191925</t>
  </si>
  <si>
    <t>0592</t>
  </si>
  <si>
    <t>00083167-00083267</t>
  </si>
  <si>
    <t>00002690-00002726</t>
  </si>
  <si>
    <t>1653</t>
  </si>
  <si>
    <t>00176911-00176974</t>
  </si>
  <si>
    <t>0158</t>
  </si>
  <si>
    <t>00025965-00026065</t>
  </si>
  <si>
    <t>00081781-00081856</t>
  </si>
  <si>
    <t>00006123-00006152</t>
  </si>
  <si>
    <t>00002771</t>
  </si>
  <si>
    <t>00146794-00146861</t>
  </si>
  <si>
    <t>00002772-00002773</t>
  </si>
  <si>
    <t>00002752-00002770</t>
  </si>
  <si>
    <t>00156867-00156926</t>
  </si>
  <si>
    <t>00003628-00003714</t>
  </si>
  <si>
    <t>00137042-00137098</t>
  </si>
  <si>
    <t>00164009-00164050</t>
  </si>
  <si>
    <t>00163949-00163998</t>
  </si>
  <si>
    <t>00169760</t>
  </si>
  <si>
    <t>00169761-00169794</t>
  </si>
  <si>
    <t>00169737-00169759</t>
  </si>
  <si>
    <t>1082</t>
  </si>
  <si>
    <t>00069055-00069103</t>
  </si>
  <si>
    <t>0467</t>
  </si>
  <si>
    <t>00066704-00066787</t>
  </si>
  <si>
    <t>00070170-00070180</t>
  </si>
  <si>
    <t>00131526</t>
  </si>
  <si>
    <t>ELIO MEJIAS</t>
  </si>
  <si>
    <t xml:space="preserve">V6204648 </t>
  </si>
  <si>
    <t>00131525</t>
  </si>
  <si>
    <t>SHU CHU WANG</t>
  </si>
  <si>
    <t xml:space="preserve">J29380871_5 </t>
  </si>
  <si>
    <t>00131527</t>
  </si>
  <si>
    <t>00131491-00131524</t>
  </si>
  <si>
    <t>00131528-00131536</t>
  </si>
  <si>
    <t>1255</t>
  </si>
  <si>
    <t>00048280-00048286</t>
  </si>
  <si>
    <t>00084192-00084215</t>
  </si>
  <si>
    <t>00000205</t>
  </si>
  <si>
    <t>00100084</t>
  </si>
  <si>
    <t>12/7/2020</t>
  </si>
  <si>
    <t>DENEB ELJURI</t>
  </si>
  <si>
    <t>V15913757</t>
  </si>
  <si>
    <t>00100023-00100090</t>
  </si>
  <si>
    <t>00008006-00008044</t>
  </si>
  <si>
    <t>00154623</t>
  </si>
  <si>
    <t>00154582-00154622</t>
  </si>
  <si>
    <t>00191926-00191976</t>
  </si>
  <si>
    <t>00154624-00154625</t>
  </si>
  <si>
    <t>0593</t>
  </si>
  <si>
    <t>00083268-00083307</t>
  </si>
  <si>
    <t>00002727-00002758</t>
  </si>
  <si>
    <t>00006165</t>
  </si>
  <si>
    <t>00000018</t>
  </si>
  <si>
    <t>00006177</t>
  </si>
  <si>
    <t>SERGIO TERAN</t>
  </si>
  <si>
    <t>V20975940</t>
  </si>
  <si>
    <t>1654</t>
  </si>
  <si>
    <t>00176975-00177029</t>
  </si>
  <si>
    <t>0159</t>
  </si>
  <si>
    <t>00026066-00026246</t>
  </si>
  <si>
    <t>00081857-00081905</t>
  </si>
  <si>
    <t>00006153-00006164</t>
  </si>
  <si>
    <t>00006166-00006215</t>
  </si>
  <si>
    <t>00146862-00146910</t>
  </si>
  <si>
    <t>00002774-00002777</t>
  </si>
  <si>
    <t>00003714</t>
  </si>
  <si>
    <t>00156927-00156954</t>
  </si>
  <si>
    <t>00137099-00137137</t>
  </si>
  <si>
    <t>00000625-00000661</t>
  </si>
  <si>
    <t>00164096</t>
  </si>
  <si>
    <t>CERLIMAR RODRIGUEZ</t>
  </si>
  <si>
    <t>V203636953</t>
  </si>
  <si>
    <t>00164073</t>
  </si>
  <si>
    <t>00164074-00164095</t>
  </si>
  <si>
    <t>00164051-00164072</t>
  </si>
  <si>
    <t>00164097-00164103</t>
  </si>
  <si>
    <t>00163999-00164036</t>
  </si>
  <si>
    <t>00169795-00169838</t>
  </si>
  <si>
    <t>1083</t>
  </si>
  <si>
    <t>00069104-00069129</t>
  </si>
  <si>
    <t>0468</t>
  </si>
  <si>
    <t>00066788-00066839</t>
  </si>
  <si>
    <t>00070181-00070193</t>
  </si>
  <si>
    <t>00131537-00131548</t>
  </si>
  <si>
    <t>1256</t>
  </si>
  <si>
    <t>00048287-00048292</t>
  </si>
  <si>
    <t>00084216-00084237</t>
  </si>
  <si>
    <t>JULIO</t>
  </si>
  <si>
    <t>A153</t>
  </si>
  <si>
    <t>PROVEGRAM C.A.</t>
  </si>
  <si>
    <t>J001177388</t>
  </si>
  <si>
    <t>00008045-00008084</t>
  </si>
  <si>
    <t>00008085</t>
  </si>
  <si>
    <t>CORP AVANZA FVA. C.A.</t>
  </si>
  <si>
    <t>J406326380</t>
  </si>
  <si>
    <t>00008086-00008101</t>
  </si>
  <si>
    <t>1234</t>
  </si>
  <si>
    <t>00100091-00100145</t>
  </si>
  <si>
    <t>0469</t>
  </si>
  <si>
    <t>00066840-00066929</t>
  </si>
  <si>
    <t>00000076</t>
  </si>
  <si>
    <t>00066882</t>
  </si>
  <si>
    <t>2/1/2020</t>
  </si>
  <si>
    <t>SIXTO</t>
  </si>
  <si>
    <t xml:space="preserve">V4055720 </t>
  </si>
  <si>
    <t>0149</t>
  </si>
  <si>
    <t>fc</t>
  </si>
  <si>
    <t>00002758</t>
  </si>
  <si>
    <t>1497</t>
  </si>
  <si>
    <t>00191977-00192017</t>
  </si>
  <si>
    <t>1569</t>
  </si>
  <si>
    <t>00154626-00154651</t>
  </si>
  <si>
    <t>0594</t>
  </si>
  <si>
    <t>00083308-00083383</t>
  </si>
  <si>
    <t>00006216-00006219</t>
  </si>
  <si>
    <t>00006220</t>
  </si>
  <si>
    <t>00006221-00006228</t>
  </si>
  <si>
    <t>00081906-00081977</t>
  </si>
  <si>
    <t>1655</t>
  </si>
  <si>
    <t>00177030-00177055</t>
  </si>
  <si>
    <t>0160</t>
  </si>
  <si>
    <t>00026247-00026522</t>
  </si>
  <si>
    <t>00002778-00002798</t>
  </si>
  <si>
    <t>00146911-00146958</t>
  </si>
  <si>
    <t>1378</t>
  </si>
  <si>
    <t>00131549-00131585</t>
  </si>
  <si>
    <t>00131567</t>
  </si>
  <si>
    <t>13/7/2020</t>
  </si>
  <si>
    <t>BOLIVAR JUDITH</t>
  </si>
  <si>
    <t xml:space="preserve">V6308727 </t>
  </si>
  <si>
    <t>00003715-00003783</t>
  </si>
  <si>
    <t>1647</t>
  </si>
  <si>
    <t>00156955-00156999</t>
  </si>
  <si>
    <t>0121</t>
  </si>
  <si>
    <t>00000661</t>
  </si>
  <si>
    <t>1556</t>
  </si>
  <si>
    <t>00137138-00137185</t>
  </si>
  <si>
    <t>1611</t>
  </si>
  <si>
    <t>00164104-00164120</t>
  </si>
  <si>
    <t>00-00164038</t>
  </si>
  <si>
    <t>00164039</t>
  </si>
  <si>
    <t>PORTU HAMBURGUE.C.A</t>
  </si>
  <si>
    <t>J-40524537-9</t>
  </si>
  <si>
    <t>00164040-00164065</t>
  </si>
  <si>
    <t>00169839-00169870</t>
  </si>
  <si>
    <t>1084</t>
  </si>
  <si>
    <t>00069130-00069152</t>
  </si>
  <si>
    <t>1413</t>
  </si>
  <si>
    <t>00070194-00070202</t>
  </si>
  <si>
    <t>1257</t>
  </si>
  <si>
    <t>00048293</t>
  </si>
  <si>
    <t>JORGE GONZALEZ</t>
  </si>
  <si>
    <t>V11041260</t>
  </si>
  <si>
    <t>1391</t>
  </si>
  <si>
    <t>00084238-00084239</t>
  </si>
  <si>
    <t>00008102-00008108</t>
  </si>
  <si>
    <t>00008109</t>
  </si>
  <si>
    <t>00008110-00008127</t>
  </si>
  <si>
    <t>00008128</t>
  </si>
  <si>
    <t>BINARIO C.A</t>
  </si>
  <si>
    <t>J409427820</t>
  </si>
  <si>
    <t>00008129-00008149</t>
  </si>
  <si>
    <t>00008150</t>
  </si>
  <si>
    <t>INVERCIONES SISTENTEC  C.A</t>
  </si>
  <si>
    <t>J315974657</t>
  </si>
  <si>
    <t>00008151-00008185</t>
  </si>
  <si>
    <t>1235</t>
  </si>
  <si>
    <t>00100146-00100199</t>
  </si>
  <si>
    <t>00100200</t>
  </si>
  <si>
    <t>00100201-00100204</t>
  </si>
  <si>
    <t>0470</t>
  </si>
  <si>
    <t>00066930-00067015</t>
  </si>
  <si>
    <t>0150</t>
  </si>
  <si>
    <t>00002759-00002762</t>
  </si>
  <si>
    <t>00002763</t>
  </si>
  <si>
    <t>CAFE FOUNDUE C.A</t>
  </si>
  <si>
    <t>J294895255</t>
  </si>
  <si>
    <t>00002764-00002799</t>
  </si>
  <si>
    <t>1498</t>
  </si>
  <si>
    <t>00192018-00192072</t>
  </si>
  <si>
    <t>1570</t>
  </si>
  <si>
    <t>00154652-00154701</t>
  </si>
  <si>
    <t>0595</t>
  </si>
  <si>
    <t>00083384-00083412</t>
  </si>
  <si>
    <t>00083413</t>
  </si>
  <si>
    <t>00083414-00083456</t>
  </si>
  <si>
    <t>00006229</t>
  </si>
  <si>
    <t>ANTHONY MORALES</t>
  </si>
  <si>
    <t>V16146066</t>
  </si>
  <si>
    <t>1656</t>
  </si>
  <si>
    <t>00177056-00177062</t>
  </si>
  <si>
    <t>00177063</t>
  </si>
  <si>
    <t>FUNDACION HAGAMOS EL BIEN</t>
  </si>
  <si>
    <t>J-410349913</t>
  </si>
  <si>
    <t>00177064-00177098</t>
  </si>
  <si>
    <t>00081978-00082061</t>
  </si>
  <si>
    <t>0161</t>
  </si>
  <si>
    <t>00026523-00026719</t>
  </si>
  <si>
    <t>00002798</t>
  </si>
  <si>
    <t>00146959-00146989</t>
  </si>
  <si>
    <t>00146990</t>
  </si>
  <si>
    <t>METALURJICA MONTE BLANCO, C.A</t>
  </si>
  <si>
    <t>J30668214-7</t>
  </si>
  <si>
    <t>00146991-00146993</t>
  </si>
  <si>
    <t>00146994</t>
  </si>
  <si>
    <t>INVERSIONES SUVINCLA 17 C.A.</t>
  </si>
  <si>
    <t>J-40751912-3</t>
  </si>
  <si>
    <t>00146995-00147010</t>
  </si>
  <si>
    <t>1379</t>
  </si>
  <si>
    <t>00131586-00131592</t>
  </si>
  <si>
    <t>00003784-00003816</t>
  </si>
  <si>
    <t>00003817</t>
  </si>
  <si>
    <t>DISTRIBUIDORA SMARCELL</t>
  </si>
  <si>
    <t>J406819468</t>
  </si>
  <si>
    <t>00003818-00003850</t>
  </si>
  <si>
    <t>00157000-00157034</t>
  </si>
  <si>
    <t>0122</t>
  </si>
  <si>
    <t>1557</t>
  </si>
  <si>
    <t>00137186-00137234</t>
  </si>
  <si>
    <t>00000167</t>
  </si>
  <si>
    <t>00137198</t>
  </si>
  <si>
    <t>14/7/2020</t>
  </si>
  <si>
    <t>NANCY VILLEGAS</t>
  </si>
  <si>
    <t>V6841833</t>
  </si>
  <si>
    <t>1612</t>
  </si>
  <si>
    <t>00164120</t>
  </si>
  <si>
    <t>00164066-00164088</t>
  </si>
  <si>
    <t>00169871-00169917</t>
  </si>
  <si>
    <t>1085</t>
  </si>
  <si>
    <t>00069152</t>
  </si>
  <si>
    <t>1414</t>
  </si>
  <si>
    <t>00070203-00070210</t>
  </si>
  <si>
    <t>1258</t>
  </si>
  <si>
    <t>00048294-00048295</t>
  </si>
  <si>
    <t>1392</t>
  </si>
  <si>
    <t>00084239</t>
  </si>
  <si>
    <t>00008186-00008223</t>
  </si>
  <si>
    <t>1236</t>
  </si>
  <si>
    <t>00100205</t>
  </si>
  <si>
    <t>ANGEL VAZQUEZ</t>
  </si>
  <si>
    <t>V3479290</t>
  </si>
  <si>
    <t>00100206</t>
  </si>
  <si>
    <t>00100207-00100268</t>
  </si>
  <si>
    <t>0471</t>
  </si>
  <si>
    <t>00067016-00067028</t>
  </si>
  <si>
    <t>00067029</t>
  </si>
  <si>
    <t>PANADERIA VIRGEN DEL CARMEN</t>
  </si>
  <si>
    <t xml:space="preserve">J-30551535-2 </t>
  </si>
  <si>
    <t>00067030-00067094</t>
  </si>
  <si>
    <t>0151</t>
  </si>
  <si>
    <t>00002799</t>
  </si>
  <si>
    <t>1499</t>
  </si>
  <si>
    <t>00192073-00192125</t>
  </si>
  <si>
    <t>1571</t>
  </si>
  <si>
    <t>00154702-00154735</t>
  </si>
  <si>
    <t>0596</t>
  </si>
  <si>
    <t>00083457-00083507</t>
  </si>
  <si>
    <t>00006230-00006262</t>
  </si>
  <si>
    <t>00006263</t>
  </si>
  <si>
    <t>EL DUO DE LA CARNE</t>
  </si>
  <si>
    <t>J408492636</t>
  </si>
  <si>
    <t>00006264-00006270</t>
  </si>
  <si>
    <t>00006271</t>
  </si>
  <si>
    <t>00006272</t>
  </si>
  <si>
    <t>SPILFER C.A</t>
  </si>
  <si>
    <t>J001160396</t>
  </si>
  <si>
    <t>00006273-00006283</t>
  </si>
  <si>
    <t>1657</t>
  </si>
  <si>
    <t>00177099-00177146</t>
  </si>
  <si>
    <t>00082062-00082120</t>
  </si>
  <si>
    <t>0162</t>
  </si>
  <si>
    <t>00026720-00026881</t>
  </si>
  <si>
    <t>00002799-00002804</t>
  </si>
  <si>
    <t>00147011-00147057</t>
  </si>
  <si>
    <t>1380</t>
  </si>
  <si>
    <t>00131593-00131608</t>
  </si>
  <si>
    <t>00003850</t>
  </si>
  <si>
    <t>00157035-00157053</t>
  </si>
  <si>
    <t>00157054</t>
  </si>
  <si>
    <t>00157055</t>
  </si>
  <si>
    <t>00157056-00157070</t>
  </si>
  <si>
    <t>0123</t>
  </si>
  <si>
    <t>00000662-00000718</t>
  </si>
  <si>
    <t>00137235-00137261</t>
  </si>
  <si>
    <t>1613</t>
  </si>
  <si>
    <t>00164121-00164167</t>
  </si>
  <si>
    <t>00164089-00164137</t>
  </si>
  <si>
    <t>00169918-00169928</t>
  </si>
  <si>
    <t>00169929</t>
  </si>
  <si>
    <t>SENIOR DE ORIENTE C.A</t>
  </si>
  <si>
    <t xml:space="preserve">J-40181357-7 </t>
  </si>
  <si>
    <t>00169930-00169935</t>
  </si>
  <si>
    <t>1086</t>
  </si>
  <si>
    <t>1415</t>
  </si>
  <si>
    <t>00070210</t>
  </si>
  <si>
    <t>1259</t>
  </si>
  <si>
    <t>00048296-00048297</t>
  </si>
  <si>
    <t>1393</t>
  </si>
  <si>
    <t>00084240-00084257</t>
  </si>
  <si>
    <t>00008224-00008275</t>
  </si>
  <si>
    <t>1237</t>
  </si>
  <si>
    <t>00100269-00100352</t>
  </si>
  <si>
    <t>0472</t>
  </si>
  <si>
    <t>01</t>
  </si>
  <si>
    <t>JULIO LIVARES</t>
  </si>
  <si>
    <t>V27222154</t>
  </si>
  <si>
    <t>00067095-00067130</t>
  </si>
  <si>
    <t>00067132-00067151</t>
  </si>
  <si>
    <t>0152</t>
  </si>
  <si>
    <t>1500</t>
  </si>
  <si>
    <t>00192126-00192171</t>
  </si>
  <si>
    <t>1572</t>
  </si>
  <si>
    <t>00154736-00154798</t>
  </si>
  <si>
    <t>0597</t>
  </si>
  <si>
    <t>00083508-00083577</t>
  </si>
  <si>
    <t>00083578</t>
  </si>
  <si>
    <t>PPFAR.C.A</t>
  </si>
  <si>
    <t xml:space="preserve">J-29405191-0 </t>
  </si>
  <si>
    <t>00083579-00083612</t>
  </si>
  <si>
    <t>00006284-00006303</t>
  </si>
  <si>
    <t>00006304</t>
  </si>
  <si>
    <t>INGENIERIA RORAIMA C.A</t>
  </si>
  <si>
    <t>J296692157</t>
  </si>
  <si>
    <t>00006305-00006336</t>
  </si>
  <si>
    <t>1658</t>
  </si>
  <si>
    <t>00177147-00177189</t>
  </si>
  <si>
    <t>00082121-00082206</t>
  </si>
  <si>
    <t>0163</t>
  </si>
  <si>
    <t>00026882-00027028</t>
  </si>
  <si>
    <t>00002805-00002808</t>
  </si>
  <si>
    <t>00147058-00147123</t>
  </si>
  <si>
    <t>00147124-00147129</t>
  </si>
  <si>
    <t>1381,</t>
  </si>
  <si>
    <t>00131609-00131650</t>
  </si>
  <si>
    <t>00003851-00003889</t>
  </si>
  <si>
    <t>00003890</t>
  </si>
  <si>
    <t>00003891-00003910</t>
  </si>
  <si>
    <t>00157071-00157135</t>
  </si>
  <si>
    <t>0124</t>
  </si>
  <si>
    <t>00000718</t>
  </si>
  <si>
    <t>00137262-00137280</t>
  </si>
  <si>
    <t>1614</t>
  </si>
  <si>
    <t>00164167</t>
  </si>
  <si>
    <t>00164138-00164141</t>
  </si>
  <si>
    <t>00164142</t>
  </si>
  <si>
    <t>INVERSIONES MARIA ESTRELLA CA</t>
  </si>
  <si>
    <t>J-40846285-0</t>
  </si>
  <si>
    <t>00164143-00164178</t>
  </si>
  <si>
    <t>00169936-00169972</t>
  </si>
  <si>
    <t>1087</t>
  </si>
  <si>
    <t>1416</t>
  </si>
  <si>
    <t>1260</t>
  </si>
  <si>
    <t>00048298-00048314</t>
  </si>
  <si>
    <t>1394</t>
  </si>
  <si>
    <t>00084257</t>
  </si>
  <si>
    <t>00008276-00008286</t>
  </si>
  <si>
    <t>00008287</t>
  </si>
  <si>
    <t>GREGORIO GONZALEZ</t>
  </si>
  <si>
    <t>V6357371</t>
  </si>
  <si>
    <t>00008288-00008369</t>
  </si>
  <si>
    <t>1238</t>
  </si>
  <si>
    <t>00100353-00100443</t>
  </si>
  <si>
    <t>0473</t>
  </si>
  <si>
    <t>00</t>
  </si>
  <si>
    <t>FANNY RODRIGUEZ</t>
  </si>
  <si>
    <t xml:space="preserve">V6330121 </t>
  </si>
  <si>
    <t>00067152-00067198</t>
  </si>
  <si>
    <t>00067200-00067220</t>
  </si>
  <si>
    <t>1501</t>
  </si>
  <si>
    <t>00192172-00192221</t>
  </si>
  <si>
    <t>1573</t>
  </si>
  <si>
    <t>00154799-00154833</t>
  </si>
  <si>
    <t>00154834</t>
  </si>
  <si>
    <t>J401813577</t>
  </si>
  <si>
    <t>00154835-00154851</t>
  </si>
  <si>
    <t>0598</t>
  </si>
  <si>
    <t>00083613-00083721</t>
  </si>
  <si>
    <t>00000092</t>
  </si>
  <si>
    <t>00083661</t>
  </si>
  <si>
    <t>17/7/2020</t>
  </si>
  <si>
    <t>WUILLIANS SALAS</t>
  </si>
  <si>
    <t xml:space="preserve">V8246968 </t>
  </si>
  <si>
    <t>00006337-00006382</t>
  </si>
  <si>
    <t>00006383</t>
  </si>
  <si>
    <t>00006384-00006397</t>
  </si>
  <si>
    <t>00000019</t>
  </si>
  <si>
    <t>00008283</t>
  </si>
  <si>
    <t>NEREIDA PARRA</t>
  </si>
  <si>
    <t>V13532292</t>
  </si>
  <si>
    <t>1659</t>
  </si>
  <si>
    <t>00177190-00177241</t>
  </si>
  <si>
    <t>00082207-00082287</t>
  </si>
  <si>
    <t>0164</t>
  </si>
  <si>
    <t>00027029-00027184</t>
  </si>
  <si>
    <t>00002808</t>
  </si>
  <si>
    <t>00147130-00147143</t>
  </si>
  <si>
    <t>00147144</t>
  </si>
  <si>
    <t>COORPORACION JR 2628 C.A</t>
  </si>
  <si>
    <t>J41147527-0</t>
  </si>
  <si>
    <t>00147145-00147182</t>
  </si>
  <si>
    <t>1382</t>
  </si>
  <si>
    <t>00131651-00131703</t>
  </si>
  <si>
    <t>00003911-00003941</t>
  </si>
  <si>
    <t>00003942</t>
  </si>
  <si>
    <t>FINCA AGRILUGO 2018</t>
  </si>
  <si>
    <t>J412407619</t>
  </si>
  <si>
    <t>00003943-00003957</t>
  </si>
  <si>
    <t>00157136-00157176</t>
  </si>
  <si>
    <t>0125</t>
  </si>
  <si>
    <t>00137281-00137330</t>
  </si>
  <si>
    <t>1615</t>
  </si>
  <si>
    <t>00164168-00164200</t>
  </si>
  <si>
    <t>00000169</t>
  </si>
  <si>
    <t>00164186</t>
  </si>
  <si>
    <t>JESUS BLANQUEZ</t>
  </si>
  <si>
    <t xml:space="preserve">V26223624 </t>
  </si>
  <si>
    <t>00164179-00164240</t>
  </si>
  <si>
    <t>00169972</t>
  </si>
  <si>
    <t>1088</t>
  </si>
  <si>
    <t>1417</t>
  </si>
  <si>
    <t>00070211-00070214</t>
  </si>
  <si>
    <t>1261</t>
  </si>
  <si>
    <t>00048315</t>
  </si>
  <si>
    <t>MADRID CARLOS</t>
  </si>
  <si>
    <t xml:space="preserve">V6262169 </t>
  </si>
  <si>
    <t>1395</t>
  </si>
  <si>
    <t>00084258-00084287</t>
  </si>
  <si>
    <t>00008370-00008390</t>
  </si>
  <si>
    <t>00008391</t>
  </si>
  <si>
    <t>00008392-00008433</t>
  </si>
  <si>
    <t>1239</t>
  </si>
  <si>
    <t>00100444-00100502</t>
  </si>
  <si>
    <t>00100503</t>
  </si>
  <si>
    <t>METALURGUICA MONTEBLANCO</t>
  </si>
  <si>
    <t xml:space="preserve">J-306682147 </t>
  </si>
  <si>
    <t>00100504-00100522</t>
  </si>
  <si>
    <t>0474</t>
  </si>
  <si>
    <t>00067221-00067314</t>
  </si>
  <si>
    <t>00002800-00002823</t>
  </si>
  <si>
    <t>1502</t>
  </si>
  <si>
    <t>00192222-00192310</t>
  </si>
  <si>
    <t>1574</t>
  </si>
  <si>
    <t>00154852-00154895</t>
  </si>
  <si>
    <t>0599</t>
  </si>
  <si>
    <t>00083722-00083801</t>
  </si>
  <si>
    <t>00006398-00006459</t>
  </si>
  <si>
    <t>1660</t>
  </si>
  <si>
    <t>00177243-00177300</t>
  </si>
  <si>
    <t>00000089</t>
  </si>
  <si>
    <t>00082358</t>
  </si>
  <si>
    <t>18/7/2020</t>
  </si>
  <si>
    <t>ANA MERCADO</t>
  </si>
  <si>
    <t xml:space="preserve">V28073795 </t>
  </si>
  <si>
    <t>00082288-00082339</t>
  </si>
  <si>
    <t>00082340</t>
  </si>
  <si>
    <t>YINET PACHECO</t>
  </si>
  <si>
    <t xml:space="preserve">V169012093 </t>
  </si>
  <si>
    <t>00082341-00082343</t>
  </si>
  <si>
    <t>00082344</t>
  </si>
  <si>
    <t>EFEPGEOMATIC C.A</t>
  </si>
  <si>
    <t xml:space="preserve">J-31533337-6 </t>
  </si>
  <si>
    <t>00082345-00082364</t>
  </si>
  <si>
    <t>0165</t>
  </si>
  <si>
    <t>00027185-00027237</t>
  </si>
  <si>
    <t>0166</t>
  </si>
  <si>
    <t>00027238-00027325</t>
  </si>
  <si>
    <t>00000088</t>
  </si>
  <si>
    <t>00082357</t>
  </si>
  <si>
    <t>CARLOS REY</t>
  </si>
  <si>
    <t xml:space="preserve">V13070920 </t>
  </si>
  <si>
    <t>00002809-00002834</t>
  </si>
  <si>
    <t>00002835</t>
  </si>
  <si>
    <t>00002836-00002848</t>
  </si>
  <si>
    <t>00147183-00147236</t>
  </si>
  <si>
    <t>00131704-00131762</t>
  </si>
  <si>
    <t>00003958-00003974</t>
  </si>
  <si>
    <t>00003975</t>
  </si>
  <si>
    <t>00003976-00003998</t>
  </si>
  <si>
    <t>00157177-00157223</t>
  </si>
  <si>
    <t>0126</t>
  </si>
  <si>
    <t>00137331-00137397</t>
  </si>
  <si>
    <t>1618</t>
  </si>
  <si>
    <t>1-00164246</t>
  </si>
  <si>
    <t>00164241-00164306</t>
  </si>
  <si>
    <t>00000121</t>
  </si>
  <si>
    <t>00164269</t>
  </si>
  <si>
    <t>SUSANA ALVAREZ</t>
  </si>
  <si>
    <t>V8677276</t>
  </si>
  <si>
    <t>00169973-00170017</t>
  </si>
  <si>
    <t>1089</t>
  </si>
  <si>
    <t>00069153-00069206</t>
  </si>
  <si>
    <t>1418</t>
  </si>
  <si>
    <t>00070215-00070244</t>
  </si>
  <si>
    <t>1262</t>
  </si>
  <si>
    <t>00048316-00048318</t>
  </si>
  <si>
    <t>1396</t>
  </si>
  <si>
    <t>00084288-00084318</t>
  </si>
  <si>
    <t>00008434-00008471</t>
  </si>
  <si>
    <t>00008472</t>
  </si>
  <si>
    <t>00008473-00008478</t>
  </si>
  <si>
    <t>1240</t>
  </si>
  <si>
    <t>00100523-00100602</t>
  </si>
  <si>
    <t>00000206</t>
  </si>
  <si>
    <t>00100578</t>
  </si>
  <si>
    <t>19/7/2020</t>
  </si>
  <si>
    <t>VALENTIN FRANCISCO</t>
  </si>
  <si>
    <t>V15327521</t>
  </si>
  <si>
    <t>0475</t>
  </si>
  <si>
    <t>001084610</t>
  </si>
  <si>
    <t>DAIRY GONZALEZ</t>
  </si>
  <si>
    <t xml:space="preserve">V20114174 </t>
  </si>
  <si>
    <t>00067315-00067321</t>
  </si>
  <si>
    <t>00067323-00067385</t>
  </si>
  <si>
    <t>00002824-00002874</t>
  </si>
  <si>
    <t>1503</t>
  </si>
  <si>
    <t>00192311-00192366</t>
  </si>
  <si>
    <t>1575</t>
  </si>
  <si>
    <t>00154896-00154924</t>
  </si>
  <si>
    <t>00154925</t>
  </si>
  <si>
    <t>00154926-00154936</t>
  </si>
  <si>
    <t>0600</t>
  </si>
  <si>
    <t>00083802-00083843</t>
  </si>
  <si>
    <t>00083844</t>
  </si>
  <si>
    <t>00083845-00083855</t>
  </si>
  <si>
    <t>00006460</t>
  </si>
  <si>
    <t>MANUEL DIASZ</t>
  </si>
  <si>
    <t>V3567565</t>
  </si>
  <si>
    <t>00006461</t>
  </si>
  <si>
    <t>00006462-00006486</t>
  </si>
  <si>
    <t>00006487</t>
  </si>
  <si>
    <t>00006488-00006516</t>
  </si>
  <si>
    <t>00006517</t>
  </si>
  <si>
    <t>00006518</t>
  </si>
  <si>
    <t>CROMOFTAL S.A.</t>
  </si>
  <si>
    <t>J300441040</t>
  </si>
  <si>
    <t>00006519</t>
  </si>
  <si>
    <t>ISIDRO NUÑEZ</t>
  </si>
  <si>
    <t>V6521213</t>
  </si>
  <si>
    <t>1661</t>
  </si>
  <si>
    <t>00177301-00177364</t>
  </si>
  <si>
    <t>262</t>
  </si>
  <si>
    <t>00082365-00082443</t>
  </si>
  <si>
    <t>263</t>
  </si>
  <si>
    <t>0167</t>
  </si>
  <si>
    <t>00027326-00027326</t>
  </si>
  <si>
    <t>264</t>
  </si>
  <si>
    <t>00002849-00002856</t>
  </si>
  <si>
    <t>265</t>
  </si>
  <si>
    <t>00147237-00147294</t>
  </si>
  <si>
    <t>266</t>
  </si>
  <si>
    <t>00131763</t>
  </si>
  <si>
    <t>NEIVLIN LANDAE</t>
  </si>
  <si>
    <t xml:space="preserve">V24285478 </t>
  </si>
  <si>
    <t>267</t>
  </si>
  <si>
    <t>00131764</t>
  </si>
  <si>
    <t>INVERSIONES OSTHONY C.A</t>
  </si>
  <si>
    <t xml:space="preserve">J-406009270 </t>
  </si>
  <si>
    <t>268</t>
  </si>
  <si>
    <t>00131765-00131808</t>
  </si>
  <si>
    <t>269</t>
  </si>
  <si>
    <t>00003999-00004023</t>
  </si>
  <si>
    <t>270</t>
  </si>
  <si>
    <t>00157224-00157273</t>
  </si>
  <si>
    <t>271</t>
  </si>
  <si>
    <t>0127</t>
  </si>
  <si>
    <t>272</t>
  </si>
  <si>
    <t>00137398-00137400</t>
  </si>
  <si>
    <t>273</t>
  </si>
  <si>
    <t>00137401</t>
  </si>
  <si>
    <t xml:space="preserve">J-31753545-6 </t>
  </si>
  <si>
    <t>274</t>
  </si>
  <si>
    <t>00137402-00137468</t>
  </si>
  <si>
    <t>275</t>
  </si>
  <si>
    <t>00137445</t>
  </si>
  <si>
    <t>JORGE WASHINGTON</t>
  </si>
  <si>
    <t xml:space="preserve">V9488727 </t>
  </si>
  <si>
    <t>276</t>
  </si>
  <si>
    <t>1617</t>
  </si>
  <si>
    <t>00164247-00164248</t>
  </si>
  <si>
    <t>277</t>
  </si>
  <si>
    <t>00164249</t>
  </si>
  <si>
    <t>INACOR CA</t>
  </si>
  <si>
    <t>J-00114997-0</t>
  </si>
  <si>
    <t>278</t>
  </si>
  <si>
    <t>00164250-00164300</t>
  </si>
  <si>
    <t>279</t>
  </si>
  <si>
    <t>00164307-00164314</t>
  </si>
  <si>
    <t>280</t>
  </si>
  <si>
    <t>00164315</t>
  </si>
  <si>
    <t>OH SI SALUD C.A</t>
  </si>
  <si>
    <t>J41151440-3</t>
  </si>
  <si>
    <t>281</t>
  </si>
  <si>
    <t>00164316-00164366</t>
  </si>
  <si>
    <t>282</t>
  </si>
  <si>
    <t>00170018-00170022</t>
  </si>
  <si>
    <t>283</t>
  </si>
  <si>
    <t>00170023</t>
  </si>
  <si>
    <t xml:space="preserve">J40020025-3 </t>
  </si>
  <si>
    <t>284</t>
  </si>
  <si>
    <t>00170024-00170071</t>
  </si>
  <si>
    <t>285</t>
  </si>
  <si>
    <t>1090</t>
  </si>
  <si>
    <t>00069207-00069251</t>
  </si>
  <si>
    <t>286</t>
  </si>
  <si>
    <t>1419</t>
  </si>
  <si>
    <t>00070245-00070275</t>
  </si>
  <si>
    <t>287</t>
  </si>
  <si>
    <t>1263</t>
  </si>
  <si>
    <t>00048319-00048330</t>
  </si>
  <si>
    <t>288</t>
  </si>
  <si>
    <t>1397</t>
  </si>
  <si>
    <t>00084319-00084338</t>
  </si>
  <si>
    <t>289</t>
  </si>
  <si>
    <t>00084339</t>
  </si>
  <si>
    <t>J-41034991-3</t>
  </si>
  <si>
    <t>290</t>
  </si>
  <si>
    <t>00084340-00084343</t>
  </si>
  <si>
    <t>291</t>
  </si>
  <si>
    <t>00000049</t>
  </si>
  <si>
    <t>00084336</t>
  </si>
  <si>
    <t>BRIANNY ZAMBRANO</t>
  </si>
  <si>
    <t>V14903232</t>
  </si>
  <si>
    <t>1241</t>
  </si>
  <si>
    <t>00100603-00100671</t>
  </si>
  <si>
    <t>0154-0154</t>
  </si>
  <si>
    <t>00008479-00008539</t>
  </si>
  <si>
    <t>1504</t>
  </si>
  <si>
    <t>00192367-00192412</t>
  </si>
  <si>
    <t>1576</t>
  </si>
  <si>
    <t>00154937-00154955</t>
  </si>
  <si>
    <t>0601</t>
  </si>
  <si>
    <t>00083856-00083886</t>
  </si>
  <si>
    <t>1662</t>
  </si>
  <si>
    <t>00177365-00177429</t>
  </si>
  <si>
    <t>00082444-00082519</t>
  </si>
  <si>
    <t>00006520-00006525</t>
  </si>
  <si>
    <t>00006526</t>
  </si>
  <si>
    <t>00006527-00006576</t>
  </si>
  <si>
    <t>00147295-00147330</t>
  </si>
  <si>
    <t>00000135</t>
  </si>
  <si>
    <t>00147288</t>
  </si>
  <si>
    <t>VIRGINIA DE SOUSA</t>
  </si>
  <si>
    <t>V6296326</t>
  </si>
  <si>
    <t>00002857-00002865</t>
  </si>
  <si>
    <t>00000008</t>
  </si>
  <si>
    <t>00006432</t>
  </si>
  <si>
    <t>FRANCO PARISI</t>
  </si>
  <si>
    <t>V16903636</t>
  </si>
  <si>
    <t>00157274-00157304</t>
  </si>
  <si>
    <t>00004023</t>
  </si>
  <si>
    <t>00137469-00137506</t>
  </si>
  <si>
    <t>00137507</t>
  </si>
  <si>
    <t>J-40181357-7</t>
  </si>
  <si>
    <t>00137508-00137521</t>
  </si>
  <si>
    <t>00164301-00164338</t>
  </si>
  <si>
    <t>00000170</t>
  </si>
  <si>
    <t>00164309</t>
  </si>
  <si>
    <t>20/7/2020</t>
  </si>
  <si>
    <t>JOSE VASQUEZ</t>
  </si>
  <si>
    <t>V4057952</t>
  </si>
  <si>
    <t>00164367-00164419</t>
  </si>
  <si>
    <t>00170071</t>
  </si>
  <si>
    <t>1091</t>
  </si>
  <si>
    <t>00069251</t>
  </si>
  <si>
    <t>0476</t>
  </si>
  <si>
    <t>00067386-00067452</t>
  </si>
  <si>
    <t>1420</t>
  </si>
  <si>
    <t>00070276-00070287</t>
  </si>
  <si>
    <t>00131809-00131838</t>
  </si>
  <si>
    <t>1264</t>
  </si>
  <si>
    <t>00048331</t>
  </si>
  <si>
    <t>GOMES GONCALVES</t>
  </si>
  <si>
    <t xml:space="preserve">V81187627 </t>
  </si>
  <si>
    <t>1398</t>
  </si>
  <si>
    <t>00084343</t>
  </si>
  <si>
    <t>1242</t>
  </si>
  <si>
    <t>00100672-00100710</t>
  </si>
  <si>
    <t>0155-0155</t>
  </si>
  <si>
    <t>00008540-00008591</t>
  </si>
  <si>
    <t>1505</t>
  </si>
  <si>
    <t>00192413-00192464</t>
  </si>
  <si>
    <t>1577</t>
  </si>
  <si>
    <t>00154956-00154997</t>
  </si>
  <si>
    <t>0602</t>
  </si>
  <si>
    <t>00083887-00083957</t>
  </si>
  <si>
    <t>0157-0157</t>
  </si>
  <si>
    <t>00002875-00002876</t>
  </si>
  <si>
    <t>1663</t>
  </si>
  <si>
    <t>00177430-00177508</t>
  </si>
  <si>
    <t>00000148</t>
  </si>
  <si>
    <t>00177430</t>
  </si>
  <si>
    <t>21/7/2020</t>
  </si>
  <si>
    <t>ADRIANA MORALES</t>
  </si>
  <si>
    <t>V13910491</t>
  </si>
  <si>
    <t>00082520-00082600</t>
  </si>
  <si>
    <t>00006577-00006578</t>
  </si>
  <si>
    <t>00006579</t>
  </si>
  <si>
    <t>00006580-00006625</t>
  </si>
  <si>
    <t>00147331-00147345</t>
  </si>
  <si>
    <t>00147346</t>
  </si>
  <si>
    <t>00147347-00147367</t>
  </si>
  <si>
    <t>0153-0153</t>
  </si>
  <si>
    <t>00002866-00002909</t>
  </si>
  <si>
    <t>00157305-00157360</t>
  </si>
  <si>
    <t>00137522-00137607</t>
  </si>
  <si>
    <t>00137536</t>
  </si>
  <si>
    <t>SARAY CEBALLOS</t>
  </si>
  <si>
    <t xml:space="preserve">V21221487 </t>
  </si>
  <si>
    <t>1619</t>
  </si>
  <si>
    <t>00164339-00164397</t>
  </si>
  <si>
    <t>00164420-00164432</t>
  </si>
  <si>
    <t>1092</t>
  </si>
  <si>
    <t>0477</t>
  </si>
  <si>
    <t>00067453-00067530</t>
  </si>
  <si>
    <t>1421</t>
  </si>
  <si>
    <t>00070288-00070298</t>
  </si>
  <si>
    <t>00000064</t>
  </si>
  <si>
    <t>00070292</t>
  </si>
  <si>
    <t>CUBILLOS ROSMERY</t>
  </si>
  <si>
    <t xml:space="preserve">V16660292 </t>
  </si>
  <si>
    <t>00131839-00131853</t>
  </si>
  <si>
    <t>1265</t>
  </si>
  <si>
    <t>00048332-00048338</t>
  </si>
  <si>
    <t>1243</t>
  </si>
  <si>
    <t>00100711-00100783</t>
  </si>
  <si>
    <t>00008592-00008637</t>
  </si>
  <si>
    <t>1506</t>
  </si>
  <si>
    <t>00192465-00192517</t>
  </si>
  <si>
    <t>1578</t>
  </si>
  <si>
    <t>00154998-00155030</t>
  </si>
  <si>
    <t>00155031</t>
  </si>
  <si>
    <t>00155032-00155049</t>
  </si>
  <si>
    <t>00155050</t>
  </si>
  <si>
    <t>J-41151440-3</t>
  </si>
  <si>
    <t>00155051-00155053</t>
  </si>
  <si>
    <t>0603</t>
  </si>
  <si>
    <t>00083958-00084049</t>
  </si>
  <si>
    <t>00002877-00002888</t>
  </si>
  <si>
    <t>1664</t>
  </si>
  <si>
    <t>00177509-00177582</t>
  </si>
  <si>
    <t>00082601-00082699</t>
  </si>
  <si>
    <t>00006626-00006634</t>
  </si>
  <si>
    <t>00006635</t>
  </si>
  <si>
    <t>00006636-00006659</t>
  </si>
  <si>
    <t>00006660</t>
  </si>
  <si>
    <t>00006661-00006667</t>
  </si>
  <si>
    <t>00006668</t>
  </si>
  <si>
    <t>00006669-00006692</t>
  </si>
  <si>
    <t>00147368-00147426</t>
  </si>
  <si>
    <t>00002910-00002952</t>
  </si>
  <si>
    <t>00157361-00157406</t>
  </si>
  <si>
    <t>00137608-00137660</t>
  </si>
  <si>
    <t>0130</t>
  </si>
  <si>
    <t>1620</t>
  </si>
  <si>
    <t>00164398-00164425</t>
  </si>
  <si>
    <t>00164426</t>
  </si>
  <si>
    <t>TURISMO DOÑA CARMEN</t>
  </si>
  <si>
    <t>J-30014727-4</t>
  </si>
  <si>
    <t>00164427-00164446</t>
  </si>
  <si>
    <t>00164432</t>
  </si>
  <si>
    <t>00170072-00170150</t>
  </si>
  <si>
    <t>1093</t>
  </si>
  <si>
    <t>0478</t>
  </si>
  <si>
    <t>00067531-00067592</t>
  </si>
  <si>
    <t>00067593</t>
  </si>
  <si>
    <t>FPGEOMATIC</t>
  </si>
  <si>
    <t xml:space="preserve">J-315333376 </t>
  </si>
  <si>
    <t>00067594-00067612</t>
  </si>
  <si>
    <t>1422</t>
  </si>
  <si>
    <t>00070298</t>
  </si>
  <si>
    <t>00131854-00131887</t>
  </si>
  <si>
    <t>1266</t>
  </si>
  <si>
    <t>00048339</t>
  </si>
  <si>
    <t>DANIEL FAJARDO</t>
  </si>
  <si>
    <t xml:space="preserve">V27040739 </t>
  </si>
  <si>
    <t>1399</t>
  </si>
  <si>
    <t>1244</t>
  </si>
  <si>
    <t>00100784-00100848</t>
  </si>
  <si>
    <t>00008638-00008696</t>
  </si>
  <si>
    <t>1507</t>
  </si>
  <si>
    <t>00192518-00192561</t>
  </si>
  <si>
    <t>1579</t>
  </si>
  <si>
    <t>00155054-00155084</t>
  </si>
  <si>
    <t>0604</t>
  </si>
  <si>
    <t>00084050-00084106</t>
  </si>
  <si>
    <t>00002889-00002897</t>
  </si>
  <si>
    <t>00002898</t>
  </si>
  <si>
    <t>CORPORACION LE NOTRE C.A</t>
  </si>
  <si>
    <t xml:space="preserve"> J317391004</t>
  </si>
  <si>
    <t>00002899-00002931</t>
  </si>
  <si>
    <t>1665</t>
  </si>
  <si>
    <t>00177583-00177653</t>
  </si>
  <si>
    <t>00082700-00082777</t>
  </si>
  <si>
    <t>00006693-00006699</t>
  </si>
  <si>
    <t>00006700</t>
  </si>
  <si>
    <t>VIDA AGUA PURIFICADA</t>
  </si>
  <si>
    <t>J412413007</t>
  </si>
  <si>
    <t>00006701-00006731</t>
  </si>
  <si>
    <t>00147427-00147469</t>
  </si>
  <si>
    <t>00147470</t>
  </si>
  <si>
    <t>00147471-00147486</t>
  </si>
  <si>
    <t>00002952</t>
  </si>
  <si>
    <t>00157407-00157426</t>
  </si>
  <si>
    <t>00157427</t>
  </si>
  <si>
    <t>00157428-00157459</t>
  </si>
  <si>
    <t>00137661-00137715</t>
  </si>
  <si>
    <t>00137502</t>
  </si>
  <si>
    <t>GERARDO CALDERON</t>
  </si>
  <si>
    <t>V10283434</t>
  </si>
  <si>
    <t>0131</t>
  </si>
  <si>
    <t>00000719</t>
  </si>
  <si>
    <t>COLOR FANTASY C.A</t>
  </si>
  <si>
    <t>J310585130</t>
  </si>
  <si>
    <t>00000720-00000765</t>
  </si>
  <si>
    <t>1621</t>
  </si>
  <si>
    <t>00164446</t>
  </si>
  <si>
    <t>00164433-00164458</t>
  </si>
  <si>
    <t>00164459</t>
  </si>
  <si>
    <t>POLIMALLAS P.M.S. C.A</t>
  </si>
  <si>
    <t>J295688806</t>
  </si>
  <si>
    <t>00164460</t>
  </si>
  <si>
    <t>00164461-00164498</t>
  </si>
  <si>
    <t>00170150</t>
  </si>
  <si>
    <t>1094</t>
  </si>
  <si>
    <t>0479</t>
  </si>
  <si>
    <t>JOSE GONZALEZ</t>
  </si>
  <si>
    <t xml:space="preserve">V15316381 </t>
  </si>
  <si>
    <t>00067613-00067626</t>
  </si>
  <si>
    <t>00067628-00067698</t>
  </si>
  <si>
    <t>1423</t>
  </si>
  <si>
    <t>00131888-00131904</t>
  </si>
  <si>
    <t>1267</t>
  </si>
  <si>
    <t>00048340-00048346</t>
  </si>
  <si>
    <t>1400</t>
  </si>
  <si>
    <t>00084344-00084377</t>
  </si>
  <si>
    <t>1245</t>
  </si>
  <si>
    <t>00100849-00100931</t>
  </si>
  <si>
    <t>00008697-00008768</t>
  </si>
  <si>
    <t>00000025</t>
  </si>
  <si>
    <t>00008748</t>
  </si>
  <si>
    <t>24/7/2020</t>
  </si>
  <si>
    <t>MARIANA SANCHEZ</t>
  </si>
  <si>
    <t>V15800623</t>
  </si>
  <si>
    <t>1508</t>
  </si>
  <si>
    <t>00192562-00192630</t>
  </si>
  <si>
    <t>TRANSPORTE REY C,A</t>
  </si>
  <si>
    <t>1580</t>
  </si>
  <si>
    <t>00155085-00155154</t>
  </si>
  <si>
    <t>0605</t>
  </si>
  <si>
    <t>00084107-00084138</t>
  </si>
  <si>
    <t>00002932-00002973</t>
  </si>
  <si>
    <t>1666</t>
  </si>
  <si>
    <t>00177654-00177732</t>
  </si>
  <si>
    <t>00082778-00082792</t>
  </si>
  <si>
    <t>00006732-00006765</t>
  </si>
  <si>
    <t>00006766</t>
  </si>
  <si>
    <t>00006767-00006780</t>
  </si>
  <si>
    <t>00147487-00147496</t>
  </si>
  <si>
    <t>00147497</t>
  </si>
  <si>
    <t>J-29841244-5</t>
  </si>
  <si>
    <t>00147498-00147551</t>
  </si>
  <si>
    <t>0156-0156</t>
  </si>
  <si>
    <t>00002953-00002971</t>
  </si>
  <si>
    <t>00157460-00157521</t>
  </si>
  <si>
    <t>00000161</t>
  </si>
  <si>
    <t>00157510</t>
  </si>
  <si>
    <t>HAYDEE CASTELLANOS</t>
  </si>
  <si>
    <t>V6867293</t>
  </si>
  <si>
    <t>00004024-00004087</t>
  </si>
  <si>
    <t>00137716-00137787</t>
  </si>
  <si>
    <t>0132</t>
  </si>
  <si>
    <t>00000765</t>
  </si>
  <si>
    <t>1622</t>
  </si>
  <si>
    <t>00164447-00164510</t>
  </si>
  <si>
    <t>00164499-00164502</t>
  </si>
  <si>
    <t>00164503</t>
  </si>
  <si>
    <t>HERMANOS FRANCISCANOS DE CRUZ</t>
  </si>
  <si>
    <t>J-07553680-0</t>
  </si>
  <si>
    <t>00164504-00164559</t>
  </si>
  <si>
    <t>00170151-00170189</t>
  </si>
  <si>
    <t>00170190-00170194</t>
  </si>
  <si>
    <t>1095</t>
  </si>
  <si>
    <t>00069252-00069294</t>
  </si>
  <si>
    <t>0480</t>
  </si>
  <si>
    <t>00067699-00067724</t>
  </si>
  <si>
    <t>1424</t>
  </si>
  <si>
    <t>00070299-00070311</t>
  </si>
  <si>
    <t>00131905-00131916</t>
  </si>
  <si>
    <t>1268</t>
  </si>
  <si>
    <t>00048347-00048359</t>
  </si>
  <si>
    <t>1401</t>
  </si>
  <si>
    <t>00084378-00084433</t>
  </si>
  <si>
    <t>1246</t>
  </si>
  <si>
    <t>00100932-00101028</t>
  </si>
  <si>
    <t>00008769-00008818</t>
  </si>
  <si>
    <t>1509</t>
  </si>
  <si>
    <t>00192631-00192698</t>
  </si>
  <si>
    <t>1581</t>
  </si>
  <si>
    <t>00155155-00155176</t>
  </si>
  <si>
    <t>00155177</t>
  </si>
  <si>
    <t>JUNTA CONDOMINIO10J</t>
  </si>
  <si>
    <t>J-40377156-1</t>
  </si>
  <si>
    <t>00155178-00155210</t>
  </si>
  <si>
    <t>0606</t>
  </si>
  <si>
    <t>00084139-00084213</t>
  </si>
  <si>
    <t>00002974-00002980</t>
  </si>
  <si>
    <t>00002981</t>
  </si>
  <si>
    <t>00002982-00003009</t>
  </si>
  <si>
    <t>00000012</t>
  </si>
  <si>
    <t>00002980</t>
  </si>
  <si>
    <t>25/7/2020</t>
  </si>
  <si>
    <t>ISMAIRA OLIVEROS</t>
  </si>
  <si>
    <t>V19470535</t>
  </si>
  <si>
    <t>1667</t>
  </si>
  <si>
    <t>00177733-00177813</t>
  </si>
  <si>
    <t>00082793-00082860</t>
  </si>
  <si>
    <t>00006781-00006825</t>
  </si>
  <si>
    <t>00147552-00147606</t>
  </si>
  <si>
    <t>00002972-00003056</t>
  </si>
  <si>
    <t>00157522-00157573</t>
  </si>
  <si>
    <t>00004088-00004092</t>
  </si>
  <si>
    <t>00004093</t>
  </si>
  <si>
    <t>00004094-00004114</t>
  </si>
  <si>
    <t>00137788-0</t>
  </si>
  <si>
    <t>00000171</t>
  </si>
  <si>
    <t>00137819</t>
  </si>
  <si>
    <t>EDUARDO GONZALEZ</t>
  </si>
  <si>
    <t>V5536231</t>
  </si>
  <si>
    <t>0133</t>
  </si>
  <si>
    <t>00000766-00000777</t>
  </si>
  <si>
    <t>1623</t>
  </si>
  <si>
    <t>00164511-00164550</t>
  </si>
  <si>
    <t>00164561-00164601</t>
  </si>
  <si>
    <t>00170195-00170244</t>
  </si>
  <si>
    <t>00170245</t>
  </si>
  <si>
    <t>1096</t>
  </si>
  <si>
    <t>00069295-00069330</t>
  </si>
  <si>
    <t>0481</t>
  </si>
  <si>
    <t>00067725-00067798</t>
  </si>
  <si>
    <t>1425</t>
  </si>
  <si>
    <t>00070312-00070325</t>
  </si>
  <si>
    <t>00131917-00131961</t>
  </si>
  <si>
    <t>00131962</t>
  </si>
  <si>
    <t>INVERCIONE FUWENSA</t>
  </si>
  <si>
    <t xml:space="preserve">J293808715 </t>
  </si>
  <si>
    <t>00131963-00131968</t>
  </si>
  <si>
    <t>00131929</t>
  </si>
  <si>
    <t>CARLOS GONZALEZ</t>
  </si>
  <si>
    <t xml:space="preserve">V25386845 </t>
  </si>
  <si>
    <t>1269</t>
  </si>
  <si>
    <t>00048359</t>
  </si>
  <si>
    <t>1402</t>
  </si>
  <si>
    <t>00084434-00084456</t>
  </si>
  <si>
    <t>1247</t>
  </si>
  <si>
    <t>00101029-00101101</t>
  </si>
  <si>
    <t>00008819-00008826</t>
  </si>
  <si>
    <t>00008827</t>
  </si>
  <si>
    <t>00008828-00008868</t>
  </si>
  <si>
    <t>1510</t>
  </si>
  <si>
    <t>00192699-00192760</t>
  </si>
  <si>
    <t>1582</t>
  </si>
  <si>
    <t>00155211-00155233</t>
  </si>
  <si>
    <t>00000118</t>
  </si>
  <si>
    <t>00155216</t>
  </si>
  <si>
    <t>26/7/2020</t>
  </si>
  <si>
    <t>RICO RAMON</t>
  </si>
  <si>
    <t>V4353178</t>
  </si>
  <si>
    <t>0607</t>
  </si>
  <si>
    <t>00084214-00084286</t>
  </si>
  <si>
    <t>00003010-00003034</t>
  </si>
  <si>
    <t>1668</t>
  </si>
  <si>
    <t>00177814-00177889</t>
  </si>
  <si>
    <t>00082861-00082921</t>
  </si>
  <si>
    <t>00006826-00006865</t>
  </si>
  <si>
    <t>00147607-00147661</t>
  </si>
  <si>
    <t>00003057-00003058</t>
  </si>
  <si>
    <t>00157574-00157618</t>
  </si>
  <si>
    <t>00004115-00004150</t>
  </si>
  <si>
    <t>00137856-00137922</t>
  </si>
  <si>
    <t>00000778-00000779</t>
  </si>
  <si>
    <t>1624</t>
  </si>
  <si>
    <t>00164551-00164592</t>
  </si>
  <si>
    <t>00164481</t>
  </si>
  <si>
    <t>MARIELLA ABELLI</t>
  </si>
  <si>
    <t>E81737358</t>
  </si>
  <si>
    <t>00164602-00164656</t>
  </si>
  <si>
    <t>00170246-00170276</t>
  </si>
  <si>
    <t>00170277</t>
  </si>
  <si>
    <t xml:space="preserve">J30668214-7 </t>
  </si>
  <si>
    <t>00170278-00170291</t>
  </si>
  <si>
    <t>1097</t>
  </si>
  <si>
    <t>00069331-00069367</t>
  </si>
  <si>
    <t>0482</t>
  </si>
  <si>
    <t>00067799-00067851</t>
  </si>
  <si>
    <t>1426</t>
  </si>
  <si>
    <t>00070326-00070337</t>
  </si>
  <si>
    <t>00070338</t>
  </si>
  <si>
    <t>CREACIONES MARIVIN</t>
  </si>
  <si>
    <t xml:space="preserve">J-40411324-0 </t>
  </si>
  <si>
    <t>00070339-00070342</t>
  </si>
  <si>
    <t>00131969-00131999</t>
  </si>
  <si>
    <t>1270</t>
  </si>
  <si>
    <t>1403</t>
  </si>
  <si>
    <t>00084458-00084475</t>
  </si>
  <si>
    <t>1248</t>
  </si>
  <si>
    <t>00101102-00101155</t>
  </si>
  <si>
    <t>00008869-00008893</t>
  </si>
  <si>
    <t>00008894</t>
  </si>
  <si>
    <t>SENA C.A</t>
  </si>
  <si>
    <t>J000447349</t>
  </si>
  <si>
    <t>00008895-00008927</t>
  </si>
  <si>
    <t>00000026</t>
  </si>
  <si>
    <t>00008900</t>
  </si>
  <si>
    <t>29/6/2018</t>
  </si>
  <si>
    <t>MANUEL MARQUEZ</t>
  </si>
  <si>
    <t>V10280876</t>
  </si>
  <si>
    <t>1583</t>
  </si>
  <si>
    <t>00155234-00155261</t>
  </si>
  <si>
    <t>0608</t>
  </si>
  <si>
    <t>00084287-00084327</t>
  </si>
  <si>
    <t>00084328</t>
  </si>
  <si>
    <t>RIVAS ADRIANA</t>
  </si>
  <si>
    <t xml:space="preserve">V101282273 </t>
  </si>
  <si>
    <t>00084329-00084331</t>
  </si>
  <si>
    <t>0609</t>
  </si>
  <si>
    <t>00084331</t>
  </si>
  <si>
    <t>00003034</t>
  </si>
  <si>
    <t>1511</t>
  </si>
  <si>
    <t>00192761-00192820</t>
  </si>
  <si>
    <t>1669</t>
  </si>
  <si>
    <t>00177890-00177895</t>
  </si>
  <si>
    <t>00177896</t>
  </si>
  <si>
    <t>00177897-00177947</t>
  </si>
  <si>
    <t>00177948</t>
  </si>
  <si>
    <t>00177949-00177956</t>
  </si>
  <si>
    <t>00082922-00082997</t>
  </si>
  <si>
    <t>00006866-00006910</t>
  </si>
  <si>
    <t>00000020</t>
  </si>
  <si>
    <t>00006887</t>
  </si>
  <si>
    <t>20/8/2019</t>
  </si>
  <si>
    <t>YULIA ANDUEZA</t>
  </si>
  <si>
    <t>V6452330</t>
  </si>
  <si>
    <t>00147662-00147700</t>
  </si>
  <si>
    <t>00003059-00003094</t>
  </si>
  <si>
    <t>00157619-00157638</t>
  </si>
  <si>
    <t>00004150</t>
  </si>
  <si>
    <t>00137923-00137972</t>
  </si>
  <si>
    <t>00000779</t>
  </si>
  <si>
    <t>1625</t>
  </si>
  <si>
    <t>00164593-00164631</t>
  </si>
  <si>
    <t>00164657-00164694</t>
  </si>
  <si>
    <t>00170292-00170313</t>
  </si>
  <si>
    <t>1098</t>
  </si>
  <si>
    <t>00069368-00069402</t>
  </si>
  <si>
    <t>0483</t>
  </si>
  <si>
    <t>00067852-00067920</t>
  </si>
  <si>
    <t>1427</t>
  </si>
  <si>
    <t>00070343-00070354</t>
  </si>
  <si>
    <t>00132000-00132038</t>
  </si>
  <si>
    <t>00132006</t>
  </si>
  <si>
    <t>27/7/2020</t>
  </si>
  <si>
    <t>DAVID GUEDEZ</t>
  </si>
  <si>
    <t xml:space="preserve">V16146204 </t>
  </si>
  <si>
    <t>1271</t>
  </si>
  <si>
    <t>1404</t>
  </si>
  <si>
    <t>00084476-00084498</t>
  </si>
  <si>
    <t>1249</t>
  </si>
  <si>
    <t>00101156-00101200</t>
  </si>
  <si>
    <t>00000207</t>
  </si>
  <si>
    <t>00101065</t>
  </si>
  <si>
    <t>ALEXANDER MONTILLA</t>
  </si>
  <si>
    <t>V12833488</t>
  </si>
  <si>
    <t>00008928-00008990</t>
  </si>
  <si>
    <t>1584</t>
  </si>
  <si>
    <t>00155262-00155312</t>
  </si>
  <si>
    <t>00155312</t>
  </si>
  <si>
    <t>00000119</t>
  </si>
  <si>
    <t>00155209</t>
  </si>
  <si>
    <t>MIGUEL BERNAL</t>
  </si>
  <si>
    <t>V14850866</t>
  </si>
  <si>
    <t>0610</t>
  </si>
  <si>
    <t>00084332-00084412</t>
  </si>
  <si>
    <t>1512</t>
  </si>
  <si>
    <t>00192821-00192879</t>
  </si>
  <si>
    <t>1670</t>
  </si>
  <si>
    <t>00177957-00178008</t>
  </si>
  <si>
    <t>00082998-00083060</t>
  </si>
  <si>
    <t>00083061</t>
  </si>
  <si>
    <t>CARMEN COLLANTE</t>
  </si>
  <si>
    <t>V102765754</t>
  </si>
  <si>
    <t>00083062-00083087</t>
  </si>
  <si>
    <t>00006911-00006933</t>
  </si>
  <si>
    <t>00147701-00147748</t>
  </si>
  <si>
    <t>00003095-00003118</t>
  </si>
  <si>
    <t>00157639-00157667</t>
  </si>
  <si>
    <t>00004151-00004190</t>
  </si>
  <si>
    <t>00137974-00138020</t>
  </si>
  <si>
    <t>1626</t>
  </si>
  <si>
    <t>00164633-00164675</t>
  </si>
  <si>
    <t>00164695-00164751</t>
  </si>
  <si>
    <t>00170314-00170345</t>
  </si>
  <si>
    <t>00000117</t>
  </si>
  <si>
    <t>00170317</t>
  </si>
  <si>
    <t>28/7/2020</t>
  </si>
  <si>
    <t>JORGE FERNANDEZ</t>
  </si>
  <si>
    <t>V6874426</t>
  </si>
  <si>
    <t>1099</t>
  </si>
  <si>
    <t>00069403-00069448</t>
  </si>
  <si>
    <t>0484</t>
  </si>
  <si>
    <t>00067921-00068007</t>
  </si>
  <si>
    <t>1428</t>
  </si>
  <si>
    <t>00070355-00070364</t>
  </si>
  <si>
    <t>00132039-00132080</t>
  </si>
  <si>
    <t>1272</t>
  </si>
  <si>
    <t>1273</t>
  </si>
  <si>
    <t>1405</t>
  </si>
  <si>
    <t>00084499-00084523</t>
  </si>
  <si>
    <t>00101201-00101238</t>
  </si>
  <si>
    <t>00008991-00009033</t>
  </si>
  <si>
    <t>00009034</t>
  </si>
  <si>
    <t>INVMIS TRES  PUENTES</t>
  </si>
  <si>
    <t>J407414780</t>
  </si>
  <si>
    <t>00009035-00009040</t>
  </si>
  <si>
    <t>00009041</t>
  </si>
  <si>
    <t>00009042-00009059</t>
  </si>
  <si>
    <t>00000027</t>
  </si>
  <si>
    <t>00003125</t>
  </si>
  <si>
    <t>27/9/2019</t>
  </si>
  <si>
    <t>DOUGLAS NOGUERA</t>
  </si>
  <si>
    <t>V5310369</t>
  </si>
  <si>
    <t>1585</t>
  </si>
  <si>
    <t>00155313-00155337</t>
  </si>
  <si>
    <t>0611</t>
  </si>
  <si>
    <t>00084413-00084461</t>
  </si>
  <si>
    <t>1513</t>
  </si>
  <si>
    <t>00192880-00192948</t>
  </si>
  <si>
    <t>1671</t>
  </si>
  <si>
    <t>00178009-00178057</t>
  </si>
  <si>
    <t>00083088-00083137</t>
  </si>
  <si>
    <t>00006934-00006946</t>
  </si>
  <si>
    <t>00006947</t>
  </si>
  <si>
    <t>00006948-00006974</t>
  </si>
  <si>
    <t>00147749-00147793</t>
  </si>
  <si>
    <t>00147794</t>
  </si>
  <si>
    <t>00147795</t>
  </si>
  <si>
    <t>00147796-00147798</t>
  </si>
  <si>
    <t>00003119-00003162</t>
  </si>
  <si>
    <t>00000009</t>
  </si>
  <si>
    <t>00002964</t>
  </si>
  <si>
    <t>26/5/2018</t>
  </si>
  <si>
    <t>JORGE MARTINES</t>
  </si>
  <si>
    <t>V14215992</t>
  </si>
  <si>
    <t>00157668-00157712</t>
  </si>
  <si>
    <t>00004191</t>
  </si>
  <si>
    <t>PRAGA ALIMENTOS C.A</t>
  </si>
  <si>
    <t>J405959843</t>
  </si>
  <si>
    <t>00004192-00004205</t>
  </si>
  <si>
    <t>00004206</t>
  </si>
  <si>
    <t>00004207-00004212</t>
  </si>
  <si>
    <t>00004213</t>
  </si>
  <si>
    <t>LEON RIVAS Y ASOCIADOS C.A.</t>
  </si>
  <si>
    <t>J311038078</t>
  </si>
  <si>
    <t>00004214-00004236</t>
  </si>
  <si>
    <t>00000011</t>
  </si>
  <si>
    <t>00004228</t>
  </si>
  <si>
    <t>6/6/2018</t>
  </si>
  <si>
    <t>ABRAHAM GRATEROL</t>
  </si>
  <si>
    <t>V20589304</t>
  </si>
  <si>
    <t>00138022-00138039</t>
  </si>
  <si>
    <t>00138040</t>
  </si>
  <si>
    <t>PPFAR,C.A</t>
  </si>
  <si>
    <t>J-29405191-0</t>
  </si>
  <si>
    <t>00138041-00138067</t>
  </si>
  <si>
    <t>1627</t>
  </si>
  <si>
    <t>00164676-00164677</t>
  </si>
  <si>
    <t>00164678</t>
  </si>
  <si>
    <t>00164679-00164712</t>
  </si>
  <si>
    <t>00164713</t>
  </si>
  <si>
    <t>J-41159974-3</t>
  </si>
  <si>
    <t>00164714-00164729</t>
  </si>
  <si>
    <t>00164752-00164802</t>
  </si>
  <si>
    <t>00170346-00170358</t>
  </si>
  <si>
    <t>1100</t>
  </si>
  <si>
    <t>00069448</t>
  </si>
  <si>
    <t>0485</t>
  </si>
  <si>
    <t>00068008-00068039</t>
  </si>
  <si>
    <t>1429</t>
  </si>
  <si>
    <t>00070364</t>
  </si>
  <si>
    <t>00132081-00132104</t>
  </si>
  <si>
    <t>00132074</t>
  </si>
  <si>
    <t>16/2/2019</t>
  </si>
  <si>
    <t>ABRAHAM YANEZ</t>
  </si>
  <si>
    <t xml:space="preserve">V4846328 </t>
  </si>
  <si>
    <t>1274</t>
  </si>
  <si>
    <t>00084524-00084538</t>
  </si>
  <si>
    <t>00101239-00101249</t>
  </si>
  <si>
    <t>00101250</t>
  </si>
  <si>
    <t>MANUEL FELIPE CORREA</t>
  </si>
  <si>
    <t>V6870520</t>
  </si>
  <si>
    <t>00101251</t>
  </si>
  <si>
    <t>00101252-00101272</t>
  </si>
  <si>
    <t>00009060-00009108</t>
  </si>
  <si>
    <t>00009109</t>
  </si>
  <si>
    <t>00009110-00009119</t>
  </si>
  <si>
    <t>1586</t>
  </si>
  <si>
    <t>00155338-00155339</t>
  </si>
  <si>
    <t>00155340</t>
  </si>
  <si>
    <t>CORPORACION JR 2628 C.A</t>
  </si>
  <si>
    <t>J411475270</t>
  </si>
  <si>
    <t>00155341-00155375</t>
  </si>
  <si>
    <t>0612</t>
  </si>
  <si>
    <t>00084462-00084517</t>
  </si>
  <si>
    <t>00000093</t>
  </si>
  <si>
    <t>00084493</t>
  </si>
  <si>
    <t>30/7/2020</t>
  </si>
  <si>
    <t>MARIA CONTRERAS</t>
  </si>
  <si>
    <t>V5496056</t>
  </si>
  <si>
    <t>1514</t>
  </si>
  <si>
    <t>00192949-00192995</t>
  </si>
  <si>
    <t>1672</t>
  </si>
  <si>
    <t>00178058-00178100</t>
  </si>
  <si>
    <t>00000149</t>
  </si>
  <si>
    <t>00178079</t>
  </si>
  <si>
    <t>EMILI VARGAS</t>
  </si>
  <si>
    <t>V21445683</t>
  </si>
  <si>
    <t>00083138-00083186</t>
  </si>
  <si>
    <t>00006975-00006981</t>
  </si>
  <si>
    <t>00147799-00147829</t>
  </si>
  <si>
    <t>00000136</t>
  </si>
  <si>
    <t>00147818</t>
  </si>
  <si>
    <t>VIVIANA QUINTERO</t>
  </si>
  <si>
    <t>V15518223</t>
  </si>
  <si>
    <t>00003162</t>
  </si>
  <si>
    <t>00157713-00157739</t>
  </si>
  <si>
    <t>00004237-00004275</t>
  </si>
  <si>
    <t>00004276</t>
  </si>
  <si>
    <t>00004277-00004284</t>
  </si>
  <si>
    <t>00138069-00138118</t>
  </si>
  <si>
    <t>00000780-00000833</t>
  </si>
  <si>
    <t>1628</t>
  </si>
  <si>
    <t>00164730-00164744</t>
  </si>
  <si>
    <t>00164802</t>
  </si>
  <si>
    <t>00170359-00170364</t>
  </si>
  <si>
    <t>00170365</t>
  </si>
  <si>
    <t>JUNTA DE CONDOMIO EDF.10J</t>
  </si>
  <si>
    <t>J-403771561</t>
  </si>
  <si>
    <t>00170366-00170388</t>
  </si>
  <si>
    <t>1101</t>
  </si>
  <si>
    <t>00069449-00069455</t>
  </si>
  <si>
    <t>0486</t>
  </si>
  <si>
    <t>00068040-00068099</t>
  </si>
  <si>
    <t>1430</t>
  </si>
  <si>
    <t>00132105-00132112</t>
  </si>
  <si>
    <t>1275</t>
  </si>
  <si>
    <t>00084538</t>
  </si>
  <si>
    <t>00101273-00101308</t>
  </si>
  <si>
    <t>00009120-00009187</t>
  </si>
  <si>
    <t>1587</t>
  </si>
  <si>
    <t>00155376-00155405</t>
  </si>
  <si>
    <t>0613</t>
  </si>
  <si>
    <t>00084518-00084574</t>
  </si>
  <si>
    <t>00003035-00003060</t>
  </si>
  <si>
    <t>1515</t>
  </si>
  <si>
    <t>00192996-00193055</t>
  </si>
  <si>
    <t>1673</t>
  </si>
  <si>
    <t>00178101-00178147</t>
  </si>
  <si>
    <t>00083187-00083225</t>
  </si>
  <si>
    <t>00006981</t>
  </si>
  <si>
    <t>00147830-00147846</t>
  </si>
  <si>
    <t>00147847</t>
  </si>
  <si>
    <t>00147848-00147851</t>
  </si>
  <si>
    <t>00157740-00157768</t>
  </si>
  <si>
    <t>00000162</t>
  </si>
  <si>
    <t>00157764</t>
  </si>
  <si>
    <t>31/7/2020</t>
  </si>
  <si>
    <t>SANDRA RAMIRES</t>
  </si>
  <si>
    <t>V6841765</t>
  </si>
  <si>
    <t>00004285-00004298</t>
  </si>
  <si>
    <t>00004299</t>
  </si>
  <si>
    <t>00004300-00004326</t>
  </si>
  <si>
    <t>00138119</t>
  </si>
  <si>
    <t>IAPEM</t>
  </si>
  <si>
    <t>G-200050558</t>
  </si>
  <si>
    <t>00138120</t>
  </si>
  <si>
    <t>00138121-00138124</t>
  </si>
  <si>
    <t>00138125</t>
  </si>
  <si>
    <t>00138126-00138147</t>
  </si>
  <si>
    <t>00000834-00000843</t>
  </si>
  <si>
    <t>00000845-00000868</t>
  </si>
  <si>
    <t>006001509</t>
  </si>
  <si>
    <t>JOSE   OZORIO</t>
  </si>
  <si>
    <t>V6513555</t>
  </si>
  <si>
    <t>1629</t>
  </si>
  <si>
    <t>00164745-00164766</t>
  </si>
  <si>
    <t>00164803-00164829</t>
  </si>
  <si>
    <t>00170389-00170411</t>
  </si>
  <si>
    <t>1102</t>
  </si>
  <si>
    <t>00069456-00069465</t>
  </si>
  <si>
    <t>00069466</t>
  </si>
  <si>
    <t>LUNCHERIA RESTAURAN LA ABUELA MARIA</t>
  </si>
  <si>
    <t>J308432229</t>
  </si>
  <si>
    <t>00069467-00069471</t>
  </si>
  <si>
    <t>0487</t>
  </si>
  <si>
    <t>00068100-00068153</t>
  </si>
  <si>
    <t>1431</t>
  </si>
  <si>
    <t>00070365-00070369</t>
  </si>
  <si>
    <t>00132112</t>
  </si>
  <si>
    <t>1276</t>
  </si>
  <si>
    <t>00084539-00084563</t>
  </si>
  <si>
    <t>00101309-00101371</t>
  </si>
  <si>
    <t>00009188-00009191</t>
  </si>
  <si>
    <t>00009192</t>
  </si>
  <si>
    <t>DOMENICO DELMELO</t>
  </si>
  <si>
    <t>V065562878</t>
  </si>
  <si>
    <t>00009193-00009210</t>
  </si>
  <si>
    <t>00009211</t>
  </si>
  <si>
    <t>00009212-00009278</t>
  </si>
  <si>
    <t>00000028</t>
  </si>
  <si>
    <t>00006982</t>
  </si>
  <si>
    <t>6/1/2019</t>
  </si>
  <si>
    <t>SELVA MELARET</t>
  </si>
  <si>
    <t>V4576807</t>
  </si>
  <si>
    <t>00000029</t>
  </si>
  <si>
    <t>00009191</t>
  </si>
  <si>
    <t>27/1/2019</t>
  </si>
  <si>
    <t>1588</t>
  </si>
  <si>
    <t>00155406-00155439</t>
  </si>
  <si>
    <t>0614</t>
  </si>
  <si>
    <t>00084575-00084644</t>
  </si>
  <si>
    <t>00000094</t>
  </si>
  <si>
    <t>00084638</t>
  </si>
  <si>
    <t>1/8/2020</t>
  </si>
  <si>
    <t>JULIO MAYTORA</t>
  </si>
  <si>
    <t>V17742959</t>
  </si>
  <si>
    <t>00003061-00003065</t>
  </si>
  <si>
    <t>1516</t>
  </si>
  <si>
    <t>00193056-00193145</t>
  </si>
  <si>
    <t>1674</t>
  </si>
  <si>
    <t>00178148-00178224</t>
  </si>
  <si>
    <t>00000150</t>
  </si>
  <si>
    <t>00178201</t>
  </si>
  <si>
    <t>KIMBERLY CASTRO</t>
  </si>
  <si>
    <t>V20367338</t>
  </si>
  <si>
    <t>00083226-00083291</t>
  </si>
  <si>
    <t>00006982-00007033</t>
  </si>
  <si>
    <t>00147852-00147891</t>
  </si>
  <si>
    <t>00147892-00147900</t>
  </si>
  <si>
    <t>00003163-00003168</t>
  </si>
  <si>
    <t>00003169</t>
  </si>
  <si>
    <t>00003170-00003210</t>
  </si>
  <si>
    <t>00157770-00157823</t>
  </si>
  <si>
    <t>00004327-00004334</t>
  </si>
  <si>
    <t>00004332</t>
  </si>
  <si>
    <t>8/6/2018</t>
  </si>
  <si>
    <t>SULEDY CARRERO</t>
  </si>
  <si>
    <t>V18366760</t>
  </si>
  <si>
    <t>00138148-00138203</t>
  </si>
  <si>
    <t>00000869-00000921</t>
  </si>
  <si>
    <t>00000922</t>
  </si>
  <si>
    <t>00000923-00000936</t>
  </si>
  <si>
    <t>00000006</t>
  </si>
  <si>
    <t>00000920</t>
  </si>
  <si>
    <t>RENE VILLEGAS</t>
  </si>
  <si>
    <t>V5424591</t>
  </si>
  <si>
    <t>1630</t>
  </si>
  <si>
    <t>00164767-00164812</t>
  </si>
  <si>
    <t>00164830-00164885</t>
  </si>
  <si>
    <t>00170412-00170448</t>
  </si>
  <si>
    <t>00170449-00170453</t>
  </si>
  <si>
    <t>1103</t>
  </si>
  <si>
    <t>00069472-00069520</t>
  </si>
  <si>
    <t>0488</t>
  </si>
  <si>
    <t>00068154-00068195</t>
  </si>
  <si>
    <t>00068197-00068199</t>
  </si>
  <si>
    <t>1432</t>
  </si>
  <si>
    <t>00070370-00070405</t>
  </si>
  <si>
    <t>00132113-00132145</t>
  </si>
  <si>
    <t>1277</t>
  </si>
  <si>
    <t>00048360</t>
  </si>
  <si>
    <t>MARIA ALFONSO</t>
  </si>
  <si>
    <t>V4053762</t>
  </si>
  <si>
    <t>00084564-00084582</t>
  </si>
  <si>
    <t>00084583</t>
  </si>
  <si>
    <t>00084584-00084601</t>
  </si>
  <si>
    <t>00101372-00101439</t>
  </si>
  <si>
    <t>00009279-00009298</t>
  </si>
  <si>
    <t>00009299</t>
  </si>
  <si>
    <t>TOYTEQ  MOTORS C.A</t>
  </si>
  <si>
    <t>J306672354</t>
  </si>
  <si>
    <t>00009300-00009333</t>
  </si>
  <si>
    <t>00000030</t>
  </si>
  <si>
    <t>00000817</t>
  </si>
  <si>
    <t>15/5/2018</t>
  </si>
  <si>
    <t>LUIS SOSA</t>
  </si>
  <si>
    <t>V3555898</t>
  </si>
  <si>
    <t>1589</t>
  </si>
  <si>
    <t>00155440-00155482</t>
  </si>
  <si>
    <t>0615</t>
  </si>
  <si>
    <t>00084645-00084734</t>
  </si>
  <si>
    <t>00003066-00003101</t>
  </si>
  <si>
    <t>00003102</t>
  </si>
  <si>
    <t>MEGASERVI 3R.C.A</t>
  </si>
  <si>
    <t>J412341880</t>
  </si>
  <si>
    <t>00003103-00003108</t>
  </si>
  <si>
    <t>1517</t>
  </si>
  <si>
    <t>00193146-00193209</t>
  </si>
  <si>
    <t>1675</t>
  </si>
  <si>
    <t>00178225-00178268</t>
  </si>
  <si>
    <t>00178269</t>
  </si>
  <si>
    <t>MAXI LUNCHERIA TODO SABOR C.A</t>
  </si>
  <si>
    <t>J-40020025-3</t>
  </si>
  <si>
    <t>00178270-00178283</t>
  </si>
  <si>
    <t>00178284</t>
  </si>
  <si>
    <t>G-200050578</t>
  </si>
  <si>
    <t>00178285</t>
  </si>
  <si>
    <t>00178286-00178302</t>
  </si>
  <si>
    <t>00083292-00083373</t>
  </si>
  <si>
    <t>00007034-00007090</t>
  </si>
  <si>
    <t>00147901-00147932</t>
  </si>
  <si>
    <t>00147933</t>
  </si>
  <si>
    <t>00147934-00147948</t>
  </si>
  <si>
    <t>00003210</t>
  </si>
  <si>
    <t>00157824-00157856</t>
  </si>
  <si>
    <t>00004335-00004376</t>
  </si>
  <si>
    <t>00004377</t>
  </si>
  <si>
    <t>00004378-00004389</t>
  </si>
  <si>
    <t>00138204-00138258</t>
  </si>
  <si>
    <t>00000172</t>
  </si>
  <si>
    <t>00138239</t>
  </si>
  <si>
    <t>2/8/2020</t>
  </si>
  <si>
    <t>MARIELA ROJAS</t>
  </si>
  <si>
    <t>V9997325</t>
  </si>
  <si>
    <t>00000937-00000944</t>
  </si>
  <si>
    <t>1631</t>
  </si>
  <si>
    <t>00164813-00164854</t>
  </si>
  <si>
    <t>00164886-00164924</t>
  </si>
  <si>
    <t>00170454-00170488</t>
  </si>
  <si>
    <t>1104</t>
  </si>
  <si>
    <t>00069521-00069546</t>
  </si>
  <si>
    <t>00069547</t>
  </si>
  <si>
    <t>INVERSIONES C.O.F.RIMAMAHS´S,CA</t>
  </si>
  <si>
    <t>J-41123727-2</t>
  </si>
  <si>
    <t>00069548</t>
  </si>
  <si>
    <t xml:space="preserve">J-41123727-2 </t>
  </si>
  <si>
    <t>00069549-00069556</t>
  </si>
  <si>
    <t>00069557</t>
  </si>
  <si>
    <t>SERVICIOS Y TRANSPORTE 2621 C.A.</t>
  </si>
  <si>
    <t>J-29661937-9</t>
  </si>
  <si>
    <t>00069558</t>
  </si>
  <si>
    <t>00069559-00069561</t>
  </si>
  <si>
    <t>0489</t>
  </si>
  <si>
    <t>00068200-00068262</t>
  </si>
  <si>
    <t>1433</t>
  </si>
  <si>
    <t>00070406-00070410</t>
  </si>
  <si>
    <t>00132146-00132164</t>
  </si>
  <si>
    <t>1278</t>
  </si>
  <si>
    <t>00084602-00084632</t>
  </si>
  <si>
    <t xml:space="preserve"> DESDE EL 06-07-2020 HASTA EL 02-08-2020 (JULIO)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</si>
</sst>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indexed="8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9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165" fontId="2" fillId="2" borderId="1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0" fontId="0" fillId="2" borderId="0" xfId="2" applyNumberFormat="1" applyFont="1" applyFill="1"/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0" fontId="0" fillId="2" borderId="1" xfId="0" applyNumberFormat="1" applyFill="1" applyBorder="1" applyAlignment="1">
      <alignment horizontal="left"/>
    </xf>
    <xf numFmtId="0" fontId="0" fillId="2" borderId="1" xfId="0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6" fontId="0" fillId="2" borderId="1" xfId="0" applyNumberFormat="1" applyFill="1" applyBorder="1"/>
    <xf numFmtId="0" fontId="0" fillId="2" borderId="1" xfId="0" applyFill="1" applyBorder="1" applyAlignment="1">
      <alignment horizontal="left"/>
    </xf>
    <xf numFmtId="165" fontId="0" fillId="2" borderId="0" xfId="0" applyNumberFormat="1" applyFill="1" applyBorder="1"/>
    <xf numFmtId="14" fontId="2" fillId="2" borderId="1" xfId="0" applyNumberFormat="1" applyFont="1" applyFill="1" applyBorder="1" applyAlignment="1">
      <alignment horizontal="right"/>
    </xf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3" fontId="3" fillId="2" borderId="1" xfId="1" applyFont="1" applyFill="1" applyBorder="1"/>
    <xf numFmtId="43" fontId="6" fillId="2" borderId="1" xfId="1" applyFont="1" applyFill="1" applyBorder="1"/>
    <xf numFmtId="164" fontId="3" fillId="2" borderId="4" xfId="0" applyNumberFormat="1" applyFont="1" applyFill="1" applyBorder="1"/>
    <xf numFmtId="0" fontId="2" fillId="2" borderId="0" xfId="0" applyFont="1" applyFill="1" applyAlignment="1">
      <alignment horizontal="center"/>
    </xf>
    <xf numFmtId="43" fontId="0" fillId="2" borderId="1" xfId="1" applyFont="1" applyFill="1" applyBorder="1" applyAlignment="1">
      <alignment horizontal="left"/>
    </xf>
    <xf numFmtId="165" fontId="0" fillId="2" borderId="2" xfId="0" applyNumberFormat="1" applyFill="1" applyBorder="1"/>
    <xf numFmtId="49" fontId="0" fillId="2" borderId="2" xfId="0" applyNumberFormat="1" applyFill="1" applyBorder="1"/>
    <xf numFmtId="4" fontId="3" fillId="2" borderId="0" xfId="0" applyNumberFormat="1" applyFont="1" applyFill="1" applyAlignment="1">
      <alignment horizontal="center"/>
    </xf>
    <xf numFmtId="43" fontId="13" fillId="6" borderId="0" xfId="1" applyFont="1" applyFill="1"/>
    <xf numFmtId="43" fontId="13" fillId="6" borderId="0" xfId="1" applyFont="1" applyFill="1" applyAlignment="1">
      <alignment horizontal="right"/>
    </xf>
    <xf numFmtId="43" fontId="13" fillId="6" borderId="0" xfId="1" applyFont="1" applyFill="1" applyAlignment="1">
      <alignment horizontal="left"/>
    </xf>
    <xf numFmtId="164" fontId="13" fillId="6" borderId="5" xfId="0" applyNumberFormat="1" applyFont="1" applyFill="1" applyBorder="1"/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166" fontId="0" fillId="2" borderId="0" xfId="0" applyNumberFormat="1" applyFill="1" applyBorder="1"/>
    <xf numFmtId="14" fontId="5" fillId="2" borderId="1" xfId="0" applyNumberFormat="1" applyFont="1" applyFill="1" applyBorder="1"/>
    <xf numFmtId="49" fontId="5" fillId="2" borderId="1" xfId="0" applyNumberFormat="1" applyFont="1" applyFill="1" applyBorder="1"/>
    <xf numFmtId="165" fontId="5" fillId="2" borderId="1" xfId="0" applyNumberFormat="1" applyFont="1" applyFill="1" applyBorder="1"/>
    <xf numFmtId="166" fontId="5" fillId="2" borderId="0" xfId="0" applyNumberFormat="1" applyFont="1" applyFill="1" applyBorder="1"/>
    <xf numFmtId="49" fontId="5" fillId="2" borderId="0" xfId="0" applyNumberFormat="1" applyFont="1" applyFill="1" applyBorder="1"/>
    <xf numFmtId="166" fontId="5" fillId="2" borderId="1" xfId="0" applyNumberFormat="1" applyFont="1" applyFill="1" applyBorder="1"/>
    <xf numFmtId="166" fontId="0" fillId="2" borderId="2" xfId="0" applyNumberFormat="1" applyFill="1" applyBorder="1"/>
    <xf numFmtId="166" fontId="0" fillId="2" borderId="6" xfId="0" applyNumberFormat="1" applyFill="1" applyBorder="1"/>
    <xf numFmtId="49" fontId="0" fillId="2" borderId="6" xfId="0" applyNumberForma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3" xfId="0" applyNumberFormat="1" applyFont="1" applyFill="1" applyBorder="1" applyAlignment="1">
      <alignment horizontal="center" vertical="center"/>
    </xf>
    <xf numFmtId="4" fontId="3" fillId="4" borderId="13" xfId="0" applyNumberFormat="1" applyFont="1" applyFill="1" applyBorder="1" applyAlignment="1">
      <alignment horizontal="center" vertical="center"/>
    </xf>
    <xf numFmtId="4" fontId="3" fillId="8" borderId="13" xfId="0" applyNumberFormat="1" applyFont="1" applyFill="1" applyBorder="1" applyAlignment="1">
      <alignment horizontal="center" vertical="center"/>
    </xf>
    <xf numFmtId="4" fontId="3" fillId="2" borderId="13" xfId="0" applyNumberFormat="1" applyFont="1" applyFill="1" applyBorder="1"/>
    <xf numFmtId="4" fontId="3" fillId="2" borderId="18" xfId="0" applyNumberFormat="1" applyFont="1" applyFill="1" applyBorder="1"/>
    <xf numFmtId="4" fontId="3" fillId="2" borderId="22" xfId="0" applyNumberFormat="1" applyFont="1" applyFill="1" applyBorder="1"/>
    <xf numFmtId="4" fontId="3" fillId="2" borderId="19" xfId="0" applyNumberFormat="1" applyFont="1" applyFill="1" applyBorder="1"/>
    <xf numFmtId="4" fontId="3" fillId="2" borderId="18" xfId="0" applyNumberFormat="1" applyFont="1" applyFill="1" applyBorder="1" applyAlignment="1">
      <alignment horizontal="center" vertical="center"/>
    </xf>
    <xf numFmtId="0" fontId="3" fillId="7" borderId="23" xfId="0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/>
    </xf>
    <xf numFmtId="14" fontId="0" fillId="2" borderId="7" xfId="0" applyNumberFormat="1" applyFill="1" applyBorder="1" applyAlignment="1">
      <alignment horizontal="center" vertical="center"/>
    </xf>
    <xf numFmtId="14" fontId="0" fillId="2" borderId="8" xfId="0" applyNumberFormat="1" applyFill="1" applyBorder="1" applyAlignment="1">
      <alignment horizontal="center"/>
    </xf>
    <xf numFmtId="14" fontId="0" fillId="2" borderId="9" xfId="0" applyNumberFormat="1" applyFill="1" applyBorder="1" applyAlignment="1">
      <alignment horizontal="center"/>
    </xf>
    <xf numFmtId="14" fontId="0" fillId="2" borderId="10" xfId="0" applyNumberFormat="1" applyFill="1" applyBorder="1" applyAlignment="1">
      <alignment horizontal="center"/>
    </xf>
    <xf numFmtId="14" fontId="0" fillId="2" borderId="11" xfId="0" applyNumberFormat="1" applyFill="1" applyBorder="1" applyAlignment="1">
      <alignment horizontal="center"/>
    </xf>
    <xf numFmtId="14" fontId="0" fillId="2" borderId="12" xfId="0" applyNumberFormat="1" applyFill="1" applyBorder="1" applyAlignment="1">
      <alignment horizontal="center"/>
    </xf>
    <xf numFmtId="43" fontId="5" fillId="2" borderId="7" xfId="1" applyFont="1" applyFill="1" applyBorder="1"/>
    <xf numFmtId="43" fontId="5" fillId="2" borderId="8" xfId="1" applyFont="1" applyFill="1" applyBorder="1"/>
    <xf numFmtId="43" fontId="5" fillId="5" borderId="7" xfId="1" applyFont="1" applyFill="1" applyBorder="1"/>
    <xf numFmtId="43" fontId="5" fillId="9" borderId="8" xfId="1" applyFont="1" applyFill="1" applyBorder="1"/>
    <xf numFmtId="43" fontId="5" fillId="2" borderId="9" xfId="1" applyFont="1" applyFill="1" applyBorder="1"/>
    <xf numFmtId="43" fontId="5" fillId="2" borderId="10" xfId="1" applyFont="1" applyFill="1" applyBorder="1"/>
    <xf numFmtId="43" fontId="5" fillId="5" borderId="9" xfId="1" applyFont="1" applyFill="1" applyBorder="1"/>
    <xf numFmtId="43" fontId="5" fillId="9" borderId="10" xfId="1" applyFont="1" applyFill="1" applyBorder="1"/>
    <xf numFmtId="43" fontId="5" fillId="2" borderId="11" xfId="1" applyFont="1" applyFill="1" applyBorder="1"/>
    <xf numFmtId="43" fontId="5" fillId="2" borderId="12" xfId="1" applyFont="1" applyFill="1" applyBorder="1"/>
    <xf numFmtId="43" fontId="5" fillId="5" borderId="11" xfId="1" applyFont="1" applyFill="1" applyBorder="1"/>
    <xf numFmtId="43" fontId="5" fillId="9" borderId="12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3" fillId="10" borderId="13" xfId="0" applyNumberFormat="1" applyFont="1" applyFill="1" applyBorder="1" applyAlignment="1">
      <alignment horizontal="center" vertical="center"/>
    </xf>
    <xf numFmtId="4" fontId="0" fillId="2" borderId="13" xfId="0" applyNumberFormat="1" applyFill="1" applyBorder="1"/>
    <xf numFmtId="4" fontId="0" fillId="2" borderId="25" xfId="0" applyNumberFormat="1" applyFill="1" applyBorder="1"/>
    <xf numFmtId="4" fontId="3" fillId="2" borderId="26" xfId="0" applyNumberFormat="1" applyFont="1" applyFill="1" applyBorder="1"/>
    <xf numFmtId="4" fontId="0" fillId="2" borderId="27" xfId="0" applyNumberFormat="1" applyFill="1" applyBorder="1"/>
    <xf numFmtId="4" fontId="3" fillId="2" borderId="28" xfId="0" applyNumberFormat="1" applyFont="1" applyFill="1" applyBorder="1"/>
    <xf numFmtId="4" fontId="0" fillId="2" borderId="29" xfId="0" applyNumberFormat="1" applyFill="1" applyBorder="1"/>
    <xf numFmtId="4" fontId="3" fillId="2" borderId="30" xfId="0" applyNumberFormat="1" applyFont="1" applyFill="1" applyBorder="1"/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165" fontId="14" fillId="2" borderId="1" xfId="0" applyNumberFormat="1" applyFont="1" applyFill="1" applyBorder="1" applyAlignment="1">
      <alignment horizontal="center"/>
    </xf>
    <xf numFmtId="49" fontId="14" fillId="2" borderId="1" xfId="0" applyNumberFormat="1" applyFont="1" applyFill="1" applyBorder="1" applyAlignment="1">
      <alignment horizontal="center"/>
    </xf>
    <xf numFmtId="165" fontId="5" fillId="2" borderId="0" xfId="0" applyNumberFormat="1" applyFont="1" applyFill="1" applyBorder="1"/>
    <xf numFmtId="0" fontId="14" fillId="2" borderId="0" xfId="0" applyFont="1" applyFill="1" applyAlignment="1">
      <alignment horizontal="center"/>
    </xf>
    <xf numFmtId="43" fontId="5" fillId="2" borderId="1" xfId="1" applyFont="1" applyFill="1" applyBorder="1"/>
    <xf numFmtId="0" fontId="14" fillId="2" borderId="1" xfId="0" applyFont="1" applyFill="1" applyBorder="1" applyAlignment="1">
      <alignment horizontal="center"/>
    </xf>
    <xf numFmtId="0" fontId="0" fillId="11" borderId="0" xfId="0" applyFill="1" applyAlignment="1">
      <alignment horizontal="center" vertical="center" wrapText="1"/>
    </xf>
    <xf numFmtId="4" fontId="7" fillId="12" borderId="1" xfId="0" applyNumberFormat="1" applyFont="1" applyFill="1" applyBorder="1"/>
    <xf numFmtId="4" fontId="8" fillId="12" borderId="1" xfId="0" applyNumberFormat="1" applyFont="1" applyFill="1" applyBorder="1" applyAlignment="1">
      <alignment horizontal="center"/>
    </xf>
    <xf numFmtId="4" fontId="0" fillId="12" borderId="1" xfId="0" applyNumberFormat="1" applyFill="1" applyBorder="1"/>
    <xf numFmtId="0" fontId="0" fillId="12" borderId="0" xfId="0" applyFill="1"/>
    <xf numFmtId="14" fontId="15" fillId="2" borderId="1" xfId="0" applyNumberFormat="1" applyFont="1" applyFill="1" applyBorder="1" applyAlignment="1" applyProtection="1"/>
    <xf numFmtId="49" fontId="15" fillId="2" borderId="1" xfId="0" applyNumberFormat="1" applyFont="1" applyFill="1" applyBorder="1" applyAlignment="1" applyProtection="1"/>
    <xf numFmtId="165" fontId="15" fillId="2" borderId="1" xfId="0" applyNumberFormat="1" applyFont="1" applyFill="1" applyBorder="1" applyAlignment="1" applyProtection="1"/>
    <xf numFmtId="166" fontId="15" fillId="2" borderId="1" xfId="0" applyNumberFormat="1" applyFont="1" applyFill="1" applyBorder="1" applyAlignment="1" applyProtection="1"/>
    <xf numFmtId="49" fontId="0" fillId="2" borderId="31" xfId="0" applyNumberFormat="1" applyFill="1" applyBorder="1"/>
    <xf numFmtId="165" fontId="0" fillId="2" borderId="32" xfId="0" applyNumberFormat="1" applyFill="1" applyBorder="1"/>
    <xf numFmtId="165" fontId="0" fillId="2" borderId="6" xfId="0" applyNumberFormat="1" applyFill="1" applyBorder="1"/>
    <xf numFmtId="4" fontId="0" fillId="2" borderId="14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 textRotation="90"/>
    </xf>
    <xf numFmtId="4" fontId="0" fillId="2" borderId="16" xfId="0" applyNumberFormat="1" applyFill="1" applyBorder="1" applyAlignment="1">
      <alignment horizontal="center" vertical="center" textRotation="90"/>
    </xf>
    <xf numFmtId="4" fontId="0" fillId="2" borderId="20" xfId="0" applyNumberFormat="1" applyFill="1" applyBorder="1" applyAlignment="1">
      <alignment horizontal="center" vertical="center"/>
    </xf>
    <xf numFmtId="4" fontId="0" fillId="2" borderId="21" xfId="0" applyNumberFormat="1" applyFill="1" applyBorder="1" applyAlignment="1">
      <alignment horizontal="center" vertical="center"/>
    </xf>
    <xf numFmtId="4" fontId="3" fillId="2" borderId="18" xfId="0" applyNumberFormat="1" applyFont="1" applyFill="1" applyBorder="1" applyAlignment="1">
      <alignment horizontal="center" vertical="center"/>
    </xf>
    <xf numFmtId="4" fontId="3" fillId="2" borderId="19" xfId="0" applyNumberFormat="1" applyFont="1" applyFill="1" applyBorder="1" applyAlignment="1">
      <alignment horizontal="center" vertical="center"/>
    </xf>
    <xf numFmtId="4" fontId="3" fillId="2" borderId="22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4</xdr:col>
      <xdr:colOff>352425</xdr:colOff>
      <xdr:row>13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3975" y="57150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ENTAS%20ACUMULADAS%20POR%20SUCURSA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0201"/>
      <sheetName val="0202"/>
      <sheetName val="0204"/>
    </sheetNames>
    <sheetDataSet>
      <sheetData sheetId="0">
        <row r="33">
          <cell r="F33">
            <v>41526455479.772125</v>
          </cell>
        </row>
      </sheetData>
      <sheetData sheetId="1"/>
      <sheetData sheetId="2"/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046.485757407405" createdVersion="4" refreshedVersion="4" minRefreshableVersion="3" recordCount="2877">
  <cacheSource type="worksheet">
    <worksheetSource ref="A1:AE2878" sheet="JULIO"/>
  </cacheSource>
  <cacheFields count="31">
    <cacheField name="Linea" numFmtId="0">
      <sharedItems containsBlank="1"/>
    </cacheField>
    <cacheField name="Fecha" numFmtId="14">
      <sharedItems containsNonDate="0" containsDate="1" containsString="0" containsBlank="1" minDate="2020-04-06T00:00:00" maxDate="2020-08-03T00:00:00" count="120">
        <d v="2020-07-06T00:00:00"/>
        <d v="2020-07-07T00:00:00"/>
        <d v="2020-07-08T00:00:00"/>
        <d v="2020-07-09T00:00:00"/>
        <d v="2020-07-10T00:00:00"/>
        <d v="2020-07-11T00:00:00"/>
        <d v="2020-07-12T00:00:00"/>
        <d v="2020-07-13T00:00:00"/>
        <d v="2020-07-14T00:00:00"/>
        <d v="2020-07-15T00:00:00"/>
        <d v="2020-07-16T00:00:00"/>
        <d v="2020-07-17T00:00:00"/>
        <d v="2020-07-18T00:00:00"/>
        <d v="2020-07-19T00:00:00"/>
        <d v="2020-07-20T00:00:00"/>
        <d v="2020-07-21T00:00:00"/>
        <d v="2020-07-22T00:00:00"/>
        <d v="2020-07-23T00:00:00"/>
        <d v="2020-07-24T00:00:00"/>
        <d v="2020-07-25T00:00:00"/>
        <d v="2020-07-26T00:00:00"/>
        <d v="2020-07-27T00:00:00"/>
        <d v="2020-07-28T00:00:00"/>
        <d v="2020-07-29T00:00:00"/>
        <d v="2020-07-30T00:00:00"/>
        <d v="2020-07-31T00:00:00"/>
        <d v="2020-08-01T00:00:00"/>
        <d v="2020-08-02T00:00:00"/>
        <m/>
        <d v="2020-06-24T00:00:00" u="1"/>
        <d v="2020-04-07T00:00:00" u="1"/>
        <d v="2020-05-12T00:00:00" u="1"/>
        <d v="2020-07-03T00:00:00" u="1"/>
        <d v="2020-04-26T00:00:00" u="1"/>
        <d v="2020-06-17T00:00:00" u="1"/>
        <d v="2020-05-31T00:00:00" u="1"/>
        <d v="2020-05-05T00:00:00" u="1"/>
        <d v="2020-04-19T00:00:00" u="1"/>
        <d v="2020-06-10T00:00:00" u="1"/>
        <d v="2020-05-24T00:00:00" u="1"/>
        <d v="2020-06-29T00:00:00" u="1"/>
        <d v="2020-04-12T00:00:00" u="1"/>
        <d v="2020-06-03T00:00:00" u="1"/>
        <d v="2020-05-17T00:00:00" u="1"/>
        <d v="2020-06-22T00:00:00" u="1"/>
        <d v="2020-05-10T00:00:00" u="1"/>
        <d v="2020-07-01T00:00:00" u="1"/>
        <d v="2020-04-24T00:00:00" u="1"/>
        <d v="2020-06-15T00:00:00" u="1"/>
        <d v="2020-05-29T00:00:00" u="1"/>
        <d v="2020-05-03T00:00:00" u="1"/>
        <d v="2020-04-17T00:00:00" u="1"/>
        <d v="2020-06-08T00:00:00" u="1"/>
        <d v="2020-05-22T00:00:00" u="1"/>
        <d v="2020-06-27T00:00:00" u="1"/>
        <d v="2020-04-10T00:00:00" u="1"/>
        <d v="2020-06-01T00:00:00" u="1"/>
        <d v="2020-05-15T00:00:00" u="1"/>
        <d v="2020-04-29T00:00:00" u="1"/>
        <d v="2020-06-20T00:00:00" u="1"/>
        <d v="2020-05-08T00:00:00" u="1"/>
        <d v="2020-04-22T00:00:00" u="1"/>
        <d v="2020-06-13T00:00:00" u="1"/>
        <d v="2020-05-27T00:00:00" u="1"/>
        <d v="2020-05-01T00:00:00" u="1"/>
        <d v="2020-04-15T00:00:00" u="1"/>
        <d v="2020-06-06T00:00:00" u="1"/>
        <d v="2020-05-20T00:00:00" u="1"/>
        <d v="2020-06-25T00:00:00" u="1"/>
        <d v="2020-04-08T00:00:00" u="1"/>
        <d v="2020-05-13T00:00:00" u="1"/>
        <d v="2020-07-04T00:00:00" u="1"/>
        <d v="2020-04-27T00:00:00" u="1"/>
        <d v="2020-06-18T00:00:00" u="1"/>
        <d v="2020-05-06T00:00:00" u="1"/>
        <d v="2020-04-20T00:00:00" u="1"/>
        <d v="2020-06-11T00:00:00" u="1"/>
        <d v="2020-05-25T00:00:00" u="1"/>
        <d v="2020-06-30T00:00:00" u="1"/>
        <d v="2020-04-13T00:00:00" u="1"/>
        <d v="2020-06-04T00:00:00" u="1"/>
        <d v="2020-05-18T00:00:00" u="1"/>
        <d v="2020-06-23T00:00:00" u="1"/>
        <d v="2020-04-06T00:00:00" u="1"/>
        <d v="2020-05-11T00:00:00" u="1"/>
        <d v="2020-07-02T00:00:00" u="1"/>
        <d v="2020-04-25T00:00:00" u="1"/>
        <d v="2020-06-16T00:00:00" u="1"/>
        <d v="2020-05-30T00:00:00" u="1"/>
        <d v="2020-05-04T00:00:00" u="1"/>
        <d v="2020-04-18T00:00:00" u="1"/>
        <d v="2020-06-09T00:00:00" u="1"/>
        <d v="2020-05-23T00:00:00" u="1"/>
        <d v="2020-06-28T00:00:00" u="1"/>
        <d v="2020-04-11T00:00:00" u="1"/>
        <d v="2020-06-02T00:00:00" u="1"/>
        <d v="2020-05-16T00:00:00" u="1"/>
        <d v="2020-04-30T00:00:00" u="1"/>
        <d v="2020-06-21T00:00:00" u="1"/>
        <d v="2020-05-09T00:00:00" u="1"/>
        <d v="2020-04-23T00:00:00" u="1"/>
        <d v="2020-06-14T00:00:00" u="1"/>
        <d v="2020-05-28T00:00:00" u="1"/>
        <d v="2020-05-02T00:00:00" u="1"/>
        <d v="2020-04-16T00:00:00" u="1"/>
        <d v="2020-06-07T00:00:00" u="1"/>
        <d v="2020-05-21T00:00:00" u="1"/>
        <d v="2020-06-26T00:00:00" u="1"/>
        <d v="2020-04-09T00:00:00" u="1"/>
        <d v="2020-05-14T00:00:00" u="1"/>
        <d v="2020-07-05T00:00:00" u="1"/>
        <d v="2020-04-28T00:00:00" u="1"/>
        <d v="2020-06-19T00:00:00" u="1"/>
        <d v="2020-05-07T00:00:00" u="1"/>
        <d v="2020-04-21T00:00:00" u="1"/>
        <d v="2020-06-12T00:00:00" u="1"/>
        <d v="2020-05-26T00:00:00" u="1"/>
        <d v="2020-04-14T00:00:00" u="1"/>
        <d v="2020-06-05T00:00:00" u="1"/>
        <d v="2020-05-19T00:00:00" u="1"/>
      </sharedItems>
    </cacheField>
    <cacheField name="Sucursal" numFmtId="0">
      <sharedItems containsBlank="1" count="5">
        <s v="0204"/>
        <s v="0201"/>
        <s v="0202"/>
        <m/>
        <s v="Sucursal" u="1"/>
      </sharedItems>
    </cacheField>
    <cacheField name="Caja" numFmtId="0">
      <sharedItems containsBlank="1"/>
    </cacheField>
    <cacheField name="Serial Fiscal" numFmtId="0">
      <sharedItems containsBlank="1"/>
    </cacheField>
    <cacheField name="No. (Z)" numFmtId="0">
      <sharedItems containsBlank="1"/>
    </cacheField>
    <cacheField name="Concepto" numFmtId="0">
      <sharedItems containsBlank="1"/>
    </cacheField>
    <cacheField name="No. Factura" numFmtId="0">
      <sharedItems containsBlank="1"/>
    </cacheField>
    <cacheField name="No. Nota  Credito" numFmtId="0">
      <sharedItems containsBlank="1"/>
    </cacheField>
    <cacheField name="No. Nota Debito" numFmtId="0">
      <sharedItems containsBlank="1"/>
    </cacheField>
    <cacheField name="Documento  Afectado" numFmtId="0">
      <sharedItems containsBlank="1"/>
    </cacheField>
    <cacheField name="Fecha Factura Devuelta" numFmtId="0">
      <sharedItems containsBlank="1"/>
    </cacheField>
    <cacheField name="Monto Factura Devuelta" numFmtId="0">
      <sharedItems containsString="0" containsBlank="1" containsNumber="1" minValue="0" maxValue="111114722.2"/>
    </cacheField>
    <cacheField name="Tipo Doc. Devuelto" numFmtId="0">
      <sharedItems containsBlank="1"/>
    </cacheField>
    <cacheField name="Descripcion" numFmtId="0">
      <sharedItems containsBlank="1"/>
    </cacheField>
    <cacheField name="Rif" numFmtId="0">
      <sharedItems containsBlank="1"/>
    </cacheField>
    <cacheField name="Total" numFmtId="0">
      <sharedItems containsString="0" containsBlank="1" containsNumber="1" minValue="-111114722.2" maxValue="243729126.19"/>
    </cacheField>
    <cacheField name="F.O.B" numFmtId="0">
      <sharedItems containsString="0" containsBlank="1" containsNumber="1" containsInteger="1" minValue="0" maxValue="0"/>
    </cacheField>
    <cacheField name="Exento" numFmtId="0">
      <sharedItems containsBlank="1" containsMixedTypes="1" containsNumber="1" minValue="-111114722.2" maxValue="187040329.0199981"/>
    </cacheField>
    <cacheField name="Base General Imponible Contribuyentes" numFmtId="0">
      <sharedItems containsString="0" containsBlank="1" containsNumber="1" minValue="0" maxValue="44837545.369999997"/>
    </cacheField>
    <cacheField name="Porc.General Con" numFmtId="0">
      <sharedItems containsBlank="1"/>
    </cacheField>
    <cacheField name="Debito General Fiscal Contribuyentes" numFmtId="0">
      <sharedItems containsString="0" containsBlank="1" containsNumber="1" minValue="0" maxValue="7174007.2592000002"/>
    </cacheField>
    <cacheField name="Base General Imponible no Contribuyentes" numFmtId="0">
      <sharedItems containsString="0" containsBlank="1" containsNumber="1" minValue="-2029218.82" maxValue="67947368.562550008"/>
    </cacheField>
    <cacheField name="Porc.General No Con" numFmtId="0">
      <sharedItems containsBlank="1"/>
    </cacheField>
    <cacheField name="Debito General Fiscal no Contribuyentes" numFmtId="0">
      <sharedItems containsString="0" containsBlank="1" containsNumber="1" minValue="-324675.01120000001" maxValue="10871578.969999999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 containsMixedTypes="1" containsNumber="1" containsInteger="1" minValue="0" maxValue="0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minValue="0" maxValue="8662350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minValue="0" maxValue="692988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77">
  <r>
    <s v="1"/>
    <x v="0"/>
    <x v="0"/>
    <s v="001"/>
    <s v="Z1F0017854"/>
    <s v="0140"/>
    <s v="FC"/>
    <s v="00007637"/>
    <s v=""/>
    <s v=""/>
    <s v=""/>
    <s v=""/>
    <m/>
    <s v=""/>
    <s v="AMARENAS CAKES REPOSTERIA"/>
    <s v="J400736110"/>
    <n v="863243.73679999996"/>
    <n v="0"/>
    <n v="366200"/>
    <n v="428485.98"/>
    <s v="16"/>
    <n v="68557.756800000003"/>
    <n v="0"/>
    <s v="-"/>
    <n v="0"/>
    <n v="0"/>
    <s v="-"/>
    <n v="0"/>
    <n v="0"/>
    <s v="-"/>
    <n v="0"/>
  </r>
  <r>
    <s v="2"/>
    <x v="0"/>
    <x v="0"/>
    <s v="001"/>
    <s v="Z1F0017854"/>
    <s v="0140"/>
    <s v="FC"/>
    <s v="00007588"/>
    <s v=""/>
    <s v=""/>
    <s v=""/>
    <s v=""/>
    <n v="0"/>
    <s v=""/>
    <s v="GUIFEL CAFE"/>
    <s v="J406087882"/>
    <n v="5521133.04"/>
    <n v="0"/>
    <n v="1976325"/>
    <n v="3055869"/>
    <s v="16"/>
    <n v="488939.04000000004"/>
    <n v="0"/>
    <s v="-"/>
    <n v="0"/>
    <n v="0"/>
    <s v="-"/>
    <n v="0"/>
    <n v="0"/>
    <s v="-"/>
    <n v="0"/>
  </r>
  <r>
    <s v="3"/>
    <x v="0"/>
    <x v="0"/>
    <s v="001"/>
    <s v="Z1F0017854"/>
    <s v="0140"/>
    <s v="NC"/>
    <s v=""/>
    <s v="00000023"/>
    <s v=""/>
    <s v="00007598"/>
    <s v="6/7/2020"/>
    <n v="465276"/>
    <s v="VEN"/>
    <s v="JOSE BONILLA"/>
    <s v="V16369320"/>
    <n v="-465276"/>
    <n v="0"/>
    <n v="0"/>
    <n v="0"/>
    <s v="-"/>
    <n v="0"/>
    <n v="-401100"/>
    <s v="16"/>
    <n v="-64176"/>
    <n v="0"/>
    <s v="-"/>
    <n v="0"/>
    <n v="0"/>
    <s v="-"/>
    <n v="0"/>
  </r>
  <r>
    <s v="4"/>
    <x v="0"/>
    <x v="1"/>
    <s v="001"/>
    <s v="Z1F0000700"/>
    <s v="1227"/>
    <s v="FC"/>
    <s v="00099606-00099650"/>
    <s v=""/>
    <s v=""/>
    <s v=""/>
    <s v=""/>
    <n v="0"/>
    <s v=""/>
    <s v="VENTAS NO CONTRIBUYENTES"/>
    <s v=""/>
    <n v="61639049.705000006"/>
    <n v="0"/>
    <n v="50469353.445000008"/>
    <n v="0"/>
    <s v="-"/>
    <n v="0"/>
    <n v="9629048.5"/>
    <s v="-"/>
    <n v="1540647.76"/>
    <n v="0"/>
    <s v="-"/>
    <n v="0"/>
    <n v="0"/>
    <s v="-"/>
    <n v="0"/>
  </r>
  <r>
    <s v="5"/>
    <x v="0"/>
    <x v="0"/>
    <s v="001"/>
    <s v="Z1F0017854"/>
    <s v="0140"/>
    <s v="FC"/>
    <s v="00007584-00007587"/>
    <s v=""/>
    <s v=""/>
    <s v=""/>
    <s v=""/>
    <n v="0"/>
    <s v=""/>
    <s v="VENTAS NO CONTRIBUYENTES"/>
    <s v=""/>
    <n v="14366727.0902"/>
    <n v="0"/>
    <n v="6172567.4549999991"/>
    <n v="0"/>
    <s v="-"/>
    <n v="0"/>
    <n v="7063930.7199999997"/>
    <s v="16"/>
    <n v="1130228.9151999999"/>
    <n v="0"/>
    <s v="-"/>
    <n v="0"/>
    <n v="0"/>
    <s v="-"/>
    <n v="0"/>
  </r>
  <r>
    <s v="6"/>
    <x v="0"/>
    <x v="0"/>
    <s v="001"/>
    <s v="Z1F0017854"/>
    <s v="0140"/>
    <s v="FC"/>
    <s v="00007638-00007660"/>
    <s v=""/>
    <s v=""/>
    <s v=""/>
    <s v=""/>
    <n v="0"/>
    <s v=""/>
    <s v="VENTAS NO CONTRIBUYENTES"/>
    <s v=""/>
    <n v="29982130.373099998"/>
    <n v="0"/>
    <n v="13633103.817499999"/>
    <n v="0"/>
    <s v="-"/>
    <n v="0"/>
    <n v="14093988.41"/>
    <s v="16"/>
    <n v="2255038.1455999999"/>
    <n v="0"/>
    <s v="-"/>
    <n v="0"/>
    <n v="0"/>
    <s v="-"/>
    <n v="0"/>
  </r>
  <r>
    <s v="7"/>
    <x v="0"/>
    <x v="0"/>
    <s v="001"/>
    <s v="Z1F0017854"/>
    <s v="0140"/>
    <s v="FC"/>
    <s v="00007589-4578"/>
    <s v=""/>
    <s v=""/>
    <s v=""/>
    <s v=""/>
    <n v="0"/>
    <s v=""/>
    <s v="VENTAS NO CONTRIBUYENTES"/>
    <s v=""/>
    <n v="77036952.610350013"/>
    <n v="0"/>
    <n v="40488977.888750009"/>
    <n v="0"/>
    <s v="-"/>
    <n v="0"/>
    <n v="31506874.759999998"/>
    <s v="-"/>
    <n v="5041099.9616"/>
    <n v="0"/>
    <s v="-"/>
    <n v="0"/>
    <n v="0"/>
    <s v="-"/>
    <n v="0"/>
  </r>
  <r>
    <s v="8"/>
    <x v="0"/>
    <x v="1"/>
    <s v="002"/>
    <s v="Z1B8050002"/>
    <s v="1561"/>
    <s v="FC"/>
    <s v="00154235-00154285"/>
    <s v=""/>
    <s v=""/>
    <s v=""/>
    <s v=""/>
    <n v="0"/>
    <s v=""/>
    <s v="VENTAS NO CONTRIBUYENTES"/>
    <s v=""/>
    <n v="92107772.399199992"/>
    <n v="0"/>
    <n v="64547760.880000003"/>
    <n v="0"/>
    <s v="-"/>
    <n v="0"/>
    <n v="23758630.619999997"/>
    <s v="-"/>
    <n v="3801380.8991999999"/>
    <n v="0"/>
    <s v="-"/>
    <n v="0"/>
    <n v="0"/>
    <s v="-"/>
    <n v="0"/>
  </r>
  <r>
    <s v="9"/>
    <x v="0"/>
    <x v="1"/>
    <s v="002"/>
    <s v="Z1B8050149"/>
    <s v="1489"/>
    <s v="FC"/>
    <s v="00191556-00191600"/>
    <s v=""/>
    <s v=""/>
    <s v=""/>
    <s v=""/>
    <n v="0"/>
    <s v=""/>
    <s v="VENTAS NO CONTRIBUYENTES"/>
    <s v=""/>
    <n v="14280251.34"/>
    <n v="0"/>
    <n v="14280251.34"/>
    <n v="0"/>
    <s v="-"/>
    <n v="0"/>
    <n v="0"/>
    <s v="-"/>
    <n v="0"/>
    <n v="0"/>
    <s v="-"/>
    <n v="0"/>
    <n v="0"/>
    <s v="-"/>
    <n v="0"/>
  </r>
  <r>
    <s v="10"/>
    <x v="0"/>
    <x v="2"/>
    <s v="002"/>
    <s v="Z1F0008858"/>
    <s v="0587"/>
    <s v="FC"/>
    <s v="00082787-00082842"/>
    <s v=""/>
    <s v=""/>
    <s v=""/>
    <s v=""/>
    <n v="0"/>
    <s v=""/>
    <s v="VENTAS NO CONTRIBUYENTES"/>
    <s v=""/>
    <n v="21642305.144999996"/>
    <n v="0"/>
    <n v="20521745.144999996"/>
    <n v="0"/>
    <s v="-"/>
    <n v="0"/>
    <n v="966000"/>
    <s v="-"/>
    <n v="154560"/>
    <n v="0"/>
    <s v="-"/>
    <n v="0"/>
    <n v="0"/>
    <s v="-"/>
    <n v="0"/>
  </r>
  <r>
    <s v="11"/>
    <x v="0"/>
    <x v="0"/>
    <s v="002"/>
    <s v="Z1F0017966"/>
    <s v="0142"/>
    <s v="FC"/>
    <s v="00002646-00002689"/>
    <s v=""/>
    <s v=""/>
    <s v=""/>
    <s v=""/>
    <n v="0"/>
    <s v=""/>
    <s v="VENTAS NO CONTRIBUYENTES"/>
    <s v=""/>
    <n v="75544298.028799996"/>
    <n v="0"/>
    <n v="59126924.249999993"/>
    <n v="0"/>
    <s v="-"/>
    <n v="0"/>
    <n v="14152908.430000002"/>
    <s v="16"/>
    <n v="2264465.3488000003"/>
    <n v="0"/>
    <s v="-"/>
    <n v="0"/>
    <n v="0"/>
    <s v="-"/>
    <n v="0"/>
  </r>
  <r>
    <s v="12"/>
    <x v="0"/>
    <x v="1"/>
    <s v="003"/>
    <s v="Z1B8051199"/>
    <s v="1648"/>
    <s v="FC"/>
    <s v="00176635"/>
    <s v=""/>
    <s v=""/>
    <s v=""/>
    <s v=""/>
    <n v="0"/>
    <s v=""/>
    <s v="CONFECCIONES MARMAR C.A"/>
    <s v="J-31478336-0"/>
    <n v="512096.1"/>
    <n v="0"/>
    <n v="512096.1"/>
    <n v="0"/>
    <s v="-"/>
    <n v="0"/>
    <n v="0"/>
    <s v="-"/>
    <n v="0"/>
    <n v="0"/>
    <s v="-"/>
    <n v="0"/>
    <n v="0"/>
    <s v="-"/>
    <n v="0"/>
  </r>
  <r>
    <s v="13"/>
    <x v="0"/>
    <x v="0"/>
    <s v="003"/>
    <s v="Z1F0017848"/>
    <s v="0140"/>
    <s v="FC"/>
    <s v="00005837"/>
    <s v=""/>
    <s v=""/>
    <s v=""/>
    <s v=""/>
    <n v="0"/>
    <s v=""/>
    <s v="UNIMIR C.A"/>
    <s v="J307830794"/>
    <n v="1023500"/>
    <n v="0"/>
    <n v="1023500"/>
    <n v="0"/>
    <s v="-"/>
    <n v="0"/>
    <n v="0"/>
    <s v="-"/>
    <n v="0"/>
    <n v="0"/>
    <s v="-"/>
    <n v="0"/>
    <n v="0"/>
    <s v="-"/>
    <n v="0"/>
  </r>
  <r>
    <s v="14"/>
    <x v="0"/>
    <x v="1"/>
    <s v="003"/>
    <s v="Z1B8051199"/>
    <s v="1648"/>
    <s v="FC"/>
    <s v="00176592-00176634"/>
    <s v=""/>
    <s v=""/>
    <s v=""/>
    <s v=""/>
    <n v="0"/>
    <s v=""/>
    <s v="VENTAS NO CONTRIBUYENTES"/>
    <s v=""/>
    <n v="72372775.552200004"/>
    <n v="0"/>
    <n v="51948736.984199993"/>
    <n v="0"/>
    <s v="-"/>
    <n v="0"/>
    <n v="17606929.800000004"/>
    <s v="-"/>
    <n v="2817108.7680000006"/>
    <n v="0"/>
    <s v="-"/>
    <n v="0"/>
    <n v="0"/>
    <s v="-"/>
    <n v="0"/>
  </r>
  <r>
    <s v="15"/>
    <x v="0"/>
    <x v="1"/>
    <s v="003"/>
    <s v="Z1B8051199"/>
    <s v="1648"/>
    <s v="FC"/>
    <s v="00176636-00176647"/>
    <s v=""/>
    <s v=""/>
    <s v=""/>
    <s v=""/>
    <n v="0"/>
    <s v=""/>
    <s v="VENTAS NO CONTRIBUYENTES"/>
    <s v=""/>
    <n v="12376071.920600001"/>
    <n v="0"/>
    <n v="11616527.1206"/>
    <n v="0"/>
    <s v="-"/>
    <n v="0"/>
    <n v="654780"/>
    <s v="16"/>
    <n v="104764.8"/>
    <n v="0"/>
    <s v="-"/>
    <n v="0"/>
    <n v="0"/>
    <s v="-"/>
    <n v="0"/>
  </r>
  <r>
    <s v="16"/>
    <x v="0"/>
    <x v="2"/>
    <s v="003"/>
    <s v="Z1F0002472"/>
    <s v="0153"/>
    <s v="FC"/>
    <s v="00025095-00025253"/>
    <m/>
    <m/>
    <m/>
    <m/>
    <m/>
    <m/>
    <s v="VENTAS NO CONTRIBUYENTES"/>
    <m/>
    <n v="74225948.664800003"/>
    <n v="0"/>
    <n v="73589530"/>
    <n v="0"/>
    <m/>
    <n v="0"/>
    <n v="548636.78"/>
    <m/>
    <n v="87781.8848"/>
    <n v="0"/>
    <s v="-"/>
    <n v="0"/>
    <n v="0"/>
    <s v="-"/>
    <n v="0"/>
  </r>
  <r>
    <s v="17"/>
    <x v="0"/>
    <x v="2"/>
    <s v="003"/>
    <s v="Z1F0008965"/>
    <s v="0582"/>
    <s v="FC"/>
    <s v="00081479-00081499"/>
    <s v=""/>
    <s v=""/>
    <s v=""/>
    <s v=""/>
    <n v="0"/>
    <s v=""/>
    <s v="VENTAS NO CONTRIBUYENTES"/>
    <s v=""/>
    <n v="9251568.9100000001"/>
    <n v="0"/>
    <n v="8430636.9100000001"/>
    <n v="0"/>
    <s v="-"/>
    <n v="0"/>
    <n v="707700"/>
    <s v="-"/>
    <n v="113232"/>
    <n v="0"/>
    <s v="-"/>
    <n v="0"/>
    <n v="0"/>
    <s v="-"/>
    <n v="0"/>
  </r>
  <r>
    <s v="18"/>
    <x v="0"/>
    <x v="0"/>
    <s v="003"/>
    <s v="Z1F0017848"/>
    <s v="0140"/>
    <s v="FC"/>
    <s v="00005838-00005841"/>
    <s v=""/>
    <s v=""/>
    <s v=""/>
    <s v=""/>
    <n v="0"/>
    <s v=""/>
    <s v="VENTAS NO CONTRIBUYENTES"/>
    <s v=""/>
    <n v="7134862.7217119997"/>
    <n v="0"/>
    <n v="2843863.8125"/>
    <n v="0"/>
    <s v="-"/>
    <n v="0"/>
    <n v="3699136.9907"/>
    <s v="-"/>
    <n v="591861.918512"/>
    <n v="0"/>
    <s v="-"/>
    <n v="0"/>
    <n v="0"/>
    <s v="-"/>
    <n v="0"/>
  </r>
  <r>
    <s v="19"/>
    <x v="0"/>
    <x v="0"/>
    <s v="003"/>
    <s v="Z1F0017848"/>
    <s v="0140"/>
    <s v="FC"/>
    <s v="00005821-00005836"/>
    <s v=""/>
    <s v=""/>
    <s v=""/>
    <s v=""/>
    <n v="0"/>
    <s v=""/>
    <s v="VENTAS NO CONTRIBUYENTES"/>
    <s v=""/>
    <n v="32059385.246520001"/>
    <n v="0"/>
    <n v="20312181.829999998"/>
    <n v="0"/>
    <s v="-"/>
    <n v="0"/>
    <n v="10126899.497000001"/>
    <s v="16"/>
    <n v="1620303.9195200002"/>
    <n v="0"/>
    <s v="-"/>
    <n v="0"/>
    <n v="0"/>
    <s v="-"/>
    <n v="0"/>
  </r>
  <r>
    <s v="20"/>
    <x v="0"/>
    <x v="0"/>
    <s v="004"/>
    <s v="Z1F0017963"/>
    <s v="0138"/>
    <s v="FC"/>
    <s v="00002657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21"/>
    <x v="0"/>
    <x v="1"/>
    <s v="004"/>
    <s v="Z1B8050937"/>
    <s v="1486"/>
    <s v="FC"/>
    <s v="00146508-00146551"/>
    <s v=""/>
    <s v=""/>
    <s v=""/>
    <s v=""/>
    <n v="0"/>
    <s v=""/>
    <s v="VENTAS NO CONTRIBUYENTES"/>
    <s v=""/>
    <n v="80297222.072200015"/>
    <n v="0"/>
    <n v="53682430.985000014"/>
    <n v="0"/>
    <s v="-"/>
    <n v="0"/>
    <n v="22943785.420000002"/>
    <s v="16"/>
    <n v="3671005.6672000005"/>
    <n v="0"/>
    <s v="-"/>
    <n v="0"/>
    <n v="0"/>
    <s v="-"/>
    <n v="0"/>
  </r>
  <r>
    <s v="22"/>
    <x v="0"/>
    <x v="0"/>
    <s v="005"/>
    <s v="Z1F0017998"/>
    <s v="0134"/>
    <s v="FC"/>
    <s v="00003568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23"/>
    <x v="0"/>
    <x v="1"/>
    <s v="005"/>
    <s v="Z1B8050363"/>
    <s v="1640"/>
    <s v="FC"/>
    <s v="00156656-00156675"/>
    <s v=""/>
    <s v=""/>
    <s v=""/>
    <s v=""/>
    <n v="0"/>
    <s v=""/>
    <s v="VENTAS NO CONTRIBUYENTES"/>
    <s v=""/>
    <n v="34129741.422600001"/>
    <n v="0"/>
    <n v="21089135.555"/>
    <n v="0"/>
    <s v="-"/>
    <n v="0"/>
    <n v="11241901.610000001"/>
    <s v="-"/>
    <n v="1798704.2576000001"/>
    <n v="0"/>
    <s v="-"/>
    <n v="0"/>
    <n v="0"/>
    <s v="-"/>
    <n v="0"/>
  </r>
  <r>
    <s v="24"/>
    <x v="0"/>
    <x v="1"/>
    <s v="006"/>
    <s v="Z1B8044815"/>
    <s v="1548"/>
    <s v="FC"/>
    <s v="00136928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25"/>
    <x v="0"/>
    <x v="0"/>
    <s v="006"/>
    <s v="Z1F0017787"/>
    <s v="0114"/>
    <s v="FC"/>
    <s v="00000624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26"/>
    <x v="0"/>
    <x v="1"/>
    <s v="006"/>
    <s v="Z1B8044815"/>
    <s v="1547"/>
    <s v="FC"/>
    <s v="00136879-00136928"/>
    <s v=""/>
    <s v=""/>
    <s v=""/>
    <s v=""/>
    <n v="0"/>
    <s v=""/>
    <s v="VENTAS NO CONTRIBUYENTES"/>
    <s v=""/>
    <n v="65180311.275200002"/>
    <n v="0"/>
    <n v="54125440.260000005"/>
    <n v="0"/>
    <s v="-"/>
    <n v="0"/>
    <n v="9530061.2199999988"/>
    <s v="16"/>
    <n v="1524809.7951999998"/>
    <n v="0"/>
    <s v="-"/>
    <n v="0"/>
    <n v="0"/>
    <s v="-"/>
    <n v="0"/>
  </r>
  <r>
    <s v="27"/>
    <x v="0"/>
    <x v="1"/>
    <s v="007"/>
    <s v="Z1B8050013"/>
    <s v="1605"/>
    <s v="FC"/>
    <s v="00163909-00163932"/>
    <s v=""/>
    <s v=""/>
    <s v=""/>
    <s v=""/>
    <n v="0"/>
    <s v=""/>
    <s v="VENTAS NO CONTRIBUYENTES"/>
    <s v=""/>
    <n v="40150370.095600002"/>
    <n v="0"/>
    <n v="30801833.919999998"/>
    <n v="0"/>
    <s v="-"/>
    <n v="0"/>
    <n v="8059082.9100000001"/>
    <s v="-"/>
    <n v="1289453.2656"/>
    <n v="0"/>
    <s v="-"/>
    <n v="0"/>
    <n v="0"/>
    <s v="-"/>
    <n v="0"/>
  </r>
  <r>
    <s v="28"/>
    <x v="0"/>
    <x v="1"/>
    <s v="008"/>
    <s v="Z1B8050003"/>
    <s v="1561"/>
    <s v="FC"/>
    <s v="00163772-00163838"/>
    <s v=""/>
    <s v=""/>
    <s v=""/>
    <s v=""/>
    <n v="0"/>
    <s v=""/>
    <s v="VENTAS NO CONTRIBUYENTES"/>
    <s v=""/>
    <n v="54733912.621199988"/>
    <n v="0"/>
    <n v="45522510.566799991"/>
    <n v="0"/>
    <s v="-"/>
    <n v="0"/>
    <n v="7940863.8399999989"/>
    <s v="16"/>
    <n v="1270538.2143999999"/>
    <n v="0"/>
    <s v="-"/>
    <n v="0"/>
    <n v="0"/>
    <s v="-"/>
    <n v="0"/>
  </r>
  <r>
    <s v="29"/>
    <x v="0"/>
    <x v="1"/>
    <s v="009"/>
    <s v="Z1B8014458"/>
    <s v="1558"/>
    <s v="FC"/>
    <s v="00169609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0"/>
    <x v="0"/>
    <x v="1"/>
    <s v="010"/>
    <s v="Z1F0000341"/>
    <s v="1079"/>
    <s v="FC"/>
    <s v="00069012-00069019"/>
    <s v=""/>
    <s v=""/>
    <s v=""/>
    <s v=""/>
    <n v="0"/>
    <s v=""/>
    <s v="VENTAS NO CONTRIBUYENTES"/>
    <s v=""/>
    <n v="13228603.819999998"/>
    <n v="0"/>
    <n v="12201015.209999999"/>
    <n v="0"/>
    <s v="-"/>
    <n v="0"/>
    <n v="885852.25"/>
    <s v="-"/>
    <n v="141736.36000000002"/>
    <n v="0"/>
    <s v="-"/>
    <n v="0"/>
    <n v="0"/>
    <s v="-"/>
    <n v="0"/>
  </r>
  <r>
    <s v="31"/>
    <x v="0"/>
    <x v="1"/>
    <s v="011"/>
    <s v="Z1F0004616"/>
    <s v="0462"/>
    <s v="FC"/>
    <s v="00066423"/>
    <s v=""/>
    <s v=""/>
    <s v=""/>
    <s v=""/>
    <n v="0"/>
    <s v=""/>
    <s v="KATERIN PONSE"/>
    <s v="V272220208 "/>
    <n v="140000"/>
    <n v="0"/>
    <n v="140000"/>
    <n v="0"/>
    <s v="-"/>
    <n v="0"/>
    <n v="0"/>
    <s v="-"/>
    <n v="0"/>
    <n v="0"/>
    <s v="-"/>
    <n v="0"/>
    <n v="0"/>
    <s v="-"/>
    <n v="0"/>
  </r>
  <r>
    <s v="32"/>
    <x v="0"/>
    <x v="1"/>
    <s v="011"/>
    <s v="Z1F0004616"/>
    <s v="0462"/>
    <s v="FC"/>
    <s v="00066345-00066422"/>
    <s v=""/>
    <s v=""/>
    <s v=""/>
    <s v=""/>
    <n v="0"/>
    <s v=""/>
    <s v="VENTAS NO CONTRIBUYENTES"/>
    <s v=""/>
    <n v="28252292.698799994"/>
    <n v="0"/>
    <n v="23877291.879999995"/>
    <n v="0"/>
    <s v="-"/>
    <n v="0"/>
    <n v="3771552.4299999997"/>
    <s v="-"/>
    <n v="603448.38879999996"/>
    <n v="0"/>
    <s v="-"/>
    <n v="0"/>
    <n v="0"/>
    <s v="-"/>
    <n v="0"/>
  </r>
  <r>
    <s v="33"/>
    <x v="0"/>
    <x v="1"/>
    <s v="011"/>
    <s v="Z1F0004616"/>
    <s v="0462"/>
    <s v="FC"/>
    <s v="00066424-00066433"/>
    <s v=""/>
    <s v=""/>
    <s v=""/>
    <s v=""/>
    <n v="0"/>
    <s v=""/>
    <s v="VENTAS NO CONTRIBUYENTES"/>
    <s v=""/>
    <n v="3204260.801599999"/>
    <n v="0"/>
    <n v="2487383.1099999994"/>
    <n v="0"/>
    <s v="-"/>
    <n v="0"/>
    <n v="617998.01"/>
    <s v="-"/>
    <n v="98879.681600000011"/>
    <n v="0"/>
    <s v="-"/>
    <n v="0"/>
    <n v="0"/>
    <s v="-"/>
    <n v="0"/>
  </r>
  <r>
    <s v="34"/>
    <x v="0"/>
    <x v="1"/>
    <s v="012"/>
    <s v="Z1B8038506"/>
    <s v="1406"/>
    <s v="FC"/>
    <s v="00070139-00070148"/>
    <s v=""/>
    <s v=""/>
    <s v=""/>
    <s v=""/>
    <n v="0"/>
    <s v=""/>
    <s v="VENTAS NO CONTRIBUYENTES"/>
    <s v=""/>
    <n v="13593183.014"/>
    <n v="0"/>
    <n v="3878671.1999999993"/>
    <n v="0"/>
    <s v="-"/>
    <n v="0"/>
    <n v="8374579.1500000004"/>
    <s v="-"/>
    <n v="1339932.6640000001"/>
    <n v="0"/>
    <s v="-"/>
    <n v="0"/>
    <n v="0"/>
    <s v="-"/>
    <n v="0"/>
  </r>
  <r>
    <s v="35"/>
    <x v="0"/>
    <x v="1"/>
    <s v="013"/>
    <s v="Z1B8050578"/>
    <s v="1370"/>
    <s v="FC"/>
    <s v="00131310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36"/>
    <x v="0"/>
    <x v="1"/>
    <s v="013"/>
    <s v="Z1B8050578"/>
    <s v="1371"/>
    <s v="FC"/>
    <s v="00131311-00131351"/>
    <s v=""/>
    <s v=""/>
    <s v=""/>
    <s v=""/>
    <n v="0"/>
    <s v=""/>
    <s v="VENTAS NO CONTRIBUYENTES"/>
    <s v=""/>
    <n v="16182816.965"/>
    <n v="0"/>
    <n v="14743140.965"/>
    <n v="0"/>
    <s v="-"/>
    <n v="0"/>
    <n v="1241100"/>
    <s v="-"/>
    <n v="198576"/>
    <n v="0"/>
    <s v="-"/>
    <n v="0"/>
    <n v="0"/>
    <s v="-"/>
    <n v="0"/>
  </r>
  <r>
    <s v="37"/>
    <x v="0"/>
    <x v="1"/>
    <s v="014"/>
    <s v="Z1F0000338"/>
    <s v="1250"/>
    <s v="FC"/>
    <s v="00048256-00048257"/>
    <s v=""/>
    <s v=""/>
    <s v=""/>
    <s v=""/>
    <n v="0"/>
    <s v=""/>
    <s v="VENTAS NO CONTRIBUYENTES"/>
    <s v=""/>
    <n v="3518622.9312000005"/>
    <n v="0"/>
    <n v="1153480.0000000002"/>
    <n v="0"/>
    <s v="-"/>
    <n v="0"/>
    <n v="2038916.32"/>
    <s v="16"/>
    <n v="326226.61120000004"/>
    <n v="0"/>
    <s v="-"/>
    <n v="0"/>
    <n v="0"/>
    <s v="-"/>
    <n v="0"/>
  </r>
  <r>
    <s v="38"/>
    <x v="0"/>
    <x v="1"/>
    <s v="015"/>
    <s v="Z1B8050356"/>
    <s v="1383"/>
    <s v="FC"/>
    <s v="00084124"/>
    <s v=""/>
    <s v=""/>
    <s v=""/>
    <s v=""/>
    <n v="0"/>
    <s v=""/>
    <s v="SOLUCIONES GLOBALES A&amp;R C.A"/>
    <s v="J-41159974-3 "/>
    <n v="42206716.946800023"/>
    <n v="0"/>
    <n v="24330260.60000002"/>
    <n v="15410738.23"/>
    <s v="16"/>
    <n v="2465718.1168"/>
    <n v="0"/>
    <s v="-"/>
    <n v="0"/>
    <n v="0"/>
    <s v="-"/>
    <n v="0"/>
    <n v="0"/>
    <s v="-"/>
    <n v="0"/>
  </r>
  <r>
    <s v="39"/>
    <x v="0"/>
    <x v="1"/>
    <s v="015"/>
    <s v="Z1B8050356"/>
    <s v="1383"/>
    <s v="FC"/>
    <s v="00084122-00084123"/>
    <s v=""/>
    <s v=""/>
    <s v=""/>
    <s v=""/>
    <n v="0"/>
    <s v=""/>
    <s v="VENTAS NO CONTRIBUYENTES"/>
    <s v=""/>
    <n v="1644036"/>
    <n v="0"/>
    <n v="1644036"/>
    <n v="0"/>
    <s v="-"/>
    <n v="0"/>
    <n v="0"/>
    <s v="-"/>
    <n v="0"/>
    <n v="0"/>
    <s v="-"/>
    <n v="0"/>
    <n v="0"/>
    <s v="-"/>
    <n v="0"/>
  </r>
  <r>
    <s v="40"/>
    <x v="1"/>
    <x v="0"/>
    <s v="001"/>
    <s v="Z1F0017854"/>
    <s v="0141"/>
    <s v="NC"/>
    <s v=""/>
    <s v="00000024"/>
    <s v=""/>
    <s v="00007715"/>
    <s v="7/7/2020"/>
    <n v="1015009.71"/>
    <s v="VEN"/>
    <s v="DEIBI"/>
    <s v="V14216061"/>
    <n v="-74309.101200000005"/>
    <n v="0"/>
    <n v="0"/>
    <n v="0"/>
    <s v="-"/>
    <n v="0"/>
    <n v="-64059.57"/>
    <s v="16"/>
    <n v="-10249.531199999999"/>
    <n v="0"/>
    <s v="-"/>
    <n v="0"/>
    <n v="0"/>
    <s v="-"/>
    <n v="0"/>
  </r>
  <r>
    <s v="41"/>
    <x v="1"/>
    <x v="1"/>
    <s v="001"/>
    <s v="Z1F0000700"/>
    <s v="1228"/>
    <s v="FC"/>
    <s v="00099651-00099713"/>
    <s v=""/>
    <s v=""/>
    <s v=""/>
    <s v=""/>
    <n v="0"/>
    <s v=""/>
    <s v="VENTAS NO CONTRIBUYENTES"/>
    <s v=""/>
    <n v="42352596.764000006"/>
    <n v="0"/>
    <n v="38068313.780000009"/>
    <n v="0"/>
    <s v="-"/>
    <n v="0"/>
    <n v="3693347.4"/>
    <s v="16"/>
    <n v="590935.58400000003"/>
    <n v="0"/>
    <s v="-"/>
    <n v="0"/>
    <n v="0"/>
    <s v="-"/>
    <n v="0"/>
  </r>
  <r>
    <s v="42"/>
    <x v="1"/>
    <x v="0"/>
    <s v="001"/>
    <s v="Z1F0017854"/>
    <s v="0141"/>
    <s v="FC"/>
    <s v="00007661-00007728"/>
    <s v=""/>
    <s v=""/>
    <s v=""/>
    <s v=""/>
    <n v="0"/>
    <s v=""/>
    <s v="VENTAS NO CONTRIBUYENTES"/>
    <s v=""/>
    <n v="105755836.11569999"/>
    <n v="0"/>
    <n v="81994487.732500002"/>
    <n v="0"/>
    <s v="-"/>
    <n v="0"/>
    <n v="20483921.02"/>
    <s v="16"/>
    <n v="3277427.3632"/>
    <n v="0"/>
    <s v="-"/>
    <n v="0"/>
    <n v="0"/>
    <s v="-"/>
    <n v="0"/>
  </r>
  <r>
    <s v="43"/>
    <x v="1"/>
    <x v="0"/>
    <s v="002"/>
    <s v="Z1F0017966"/>
    <s v="0143"/>
    <s v="FC"/>
    <s v="00002689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44"/>
    <x v="1"/>
    <x v="1"/>
    <s v="002"/>
    <s v="Z1B8050002"/>
    <s v="1562"/>
    <s v="FC"/>
    <s v="00154286-00154325"/>
    <s v=""/>
    <s v=""/>
    <s v=""/>
    <s v=""/>
    <n v="0"/>
    <s v=""/>
    <s v="VENTAS NO CONTRIBUYENTES"/>
    <s v=""/>
    <n v="69483142.057399988"/>
    <n v="0"/>
    <n v="53489488.194999993"/>
    <n v="0"/>
    <s v="-"/>
    <n v="0"/>
    <n v="13787632.640000001"/>
    <s v="16"/>
    <n v="2206021.2224000003"/>
    <n v="0"/>
    <s v="-"/>
    <n v="0"/>
    <n v="0"/>
    <s v="-"/>
    <n v="0"/>
  </r>
  <r>
    <s v="45"/>
    <x v="1"/>
    <x v="1"/>
    <s v="002"/>
    <s v="Z1B8050149"/>
    <s v="1490"/>
    <s v="FC"/>
    <s v="00191601-00191662"/>
    <s v=""/>
    <s v=""/>
    <s v=""/>
    <s v=""/>
    <n v="0"/>
    <s v=""/>
    <s v="VENTAS NO CONTRIBUYENTES"/>
    <s v=""/>
    <n v="21145211.02"/>
    <n v="0"/>
    <n v="21145211.02"/>
    <n v="0"/>
    <s v="-"/>
    <n v="0"/>
    <n v="0"/>
    <s v="16"/>
    <n v="0"/>
    <n v="0"/>
    <s v="-"/>
    <n v="0"/>
    <n v="0"/>
    <s v="-"/>
    <n v="0"/>
  </r>
  <r>
    <s v="46"/>
    <x v="1"/>
    <x v="2"/>
    <s v="002"/>
    <s v="Z1F0008858"/>
    <s v="0588"/>
    <s v="FC"/>
    <s v="00082843-00082921"/>
    <s v=""/>
    <s v=""/>
    <s v=""/>
    <s v=""/>
    <n v="0"/>
    <s v=""/>
    <s v="VENTAS NO CONTRIBUYENTES"/>
    <s v=""/>
    <n v="29969330.049199991"/>
    <n v="0"/>
    <n v="28214898.059999991"/>
    <n v="0"/>
    <s v="-"/>
    <n v="0"/>
    <n v="1512441.3699999999"/>
    <s v="-"/>
    <n v="241990.61919999999"/>
    <n v="0"/>
    <s v="-"/>
    <n v="0"/>
    <n v="0"/>
    <s v="-"/>
    <n v="0"/>
  </r>
  <r>
    <s v="47"/>
    <x v="1"/>
    <x v="1"/>
    <s v="003"/>
    <s v="Z1B8051199"/>
    <s v="1649"/>
    <s v="FC"/>
    <s v="00176648-00176700"/>
    <s v=""/>
    <s v=""/>
    <s v=""/>
    <s v=""/>
    <n v="0"/>
    <s v=""/>
    <s v="VENTAS NO CONTRIBUYENTES"/>
    <s v=""/>
    <n v="56603712.010799997"/>
    <n v="0"/>
    <n v="46244966.669999994"/>
    <n v="0"/>
    <s v="-"/>
    <n v="0"/>
    <n v="8929952.8800000008"/>
    <s v="-"/>
    <n v="1428792.4608000002"/>
    <n v="0"/>
    <s v="-"/>
    <n v="0"/>
    <n v="0"/>
    <s v="-"/>
    <n v="0"/>
  </r>
  <r>
    <s v="48"/>
    <x v="1"/>
    <x v="2"/>
    <s v="003"/>
    <s v="Z1F0002472"/>
    <s v="0154"/>
    <s v="FC"/>
    <s v="00025254-00025411"/>
    <m/>
    <m/>
    <m/>
    <m/>
    <m/>
    <m/>
    <s v="VENTAS NO CONTRIBUYENTES"/>
    <m/>
    <n v="56830230"/>
    <n v="0"/>
    <n v="56677400"/>
    <n v="0"/>
    <m/>
    <n v="0"/>
    <n v="131750"/>
    <m/>
    <n v="21080"/>
    <n v="0"/>
    <s v="-"/>
    <n v="0"/>
    <n v="0"/>
    <s v="-"/>
    <n v="0"/>
  </r>
  <r>
    <s v="49"/>
    <x v="1"/>
    <x v="2"/>
    <s v="003"/>
    <s v="Z1F0008965"/>
    <s v="0583"/>
    <s v="FC"/>
    <s v="00081500-00081539"/>
    <s v=""/>
    <s v=""/>
    <s v=""/>
    <s v=""/>
    <n v="0"/>
    <s v=""/>
    <s v="VENTAS NO CONTRIBUYENTES"/>
    <s v=""/>
    <n v="35467544.677600004"/>
    <n v="0"/>
    <n v="28858684.670000002"/>
    <n v="0"/>
    <s v="-"/>
    <n v="0"/>
    <n v="5697293.1100000003"/>
    <s v="-"/>
    <n v="911566.89760000003"/>
    <n v="0"/>
    <s v="-"/>
    <n v="0"/>
    <n v="0"/>
    <s v="-"/>
    <n v="0"/>
  </r>
  <r>
    <s v="50"/>
    <x v="1"/>
    <x v="0"/>
    <s v="003"/>
    <s v="Z1F0017848"/>
    <s v="0141"/>
    <s v="FC"/>
    <s v="00005842-00005896"/>
    <s v=""/>
    <s v=""/>
    <s v=""/>
    <s v=""/>
    <n v="0"/>
    <s v=""/>
    <s v="VENTAS NO CONTRIBUYENTES"/>
    <s v=""/>
    <n v="80476866.520799994"/>
    <n v="0"/>
    <n v="48970316.329999991"/>
    <n v="0"/>
    <s v="-"/>
    <n v="0"/>
    <n v="27160819.130000003"/>
    <s v="16"/>
    <n v="4345731.0608000001"/>
    <n v="0"/>
    <s v="-"/>
    <n v="0"/>
    <n v="0"/>
    <s v="-"/>
    <n v="0"/>
  </r>
  <r>
    <s v="51"/>
    <x v="1"/>
    <x v="0"/>
    <s v="003"/>
    <s v="Z1F0017848"/>
    <s v="0141"/>
    <s v="NC"/>
    <s v=""/>
    <s v="00000015"/>
    <s v=""/>
    <s v="00005885"/>
    <s v="7/7/2020"/>
    <n v="4801808.53"/>
    <s v="VEN"/>
    <s v="WENDY MUNELO"/>
    <s v="V20745687"/>
    <n v="-27642.15"/>
    <n v="0"/>
    <n v="-27642.15"/>
    <n v="0"/>
    <s v="-"/>
    <n v="0"/>
    <n v="0"/>
    <s v="-"/>
    <n v="0"/>
    <n v="0"/>
    <s v="-"/>
    <n v="0"/>
    <n v="0"/>
    <s v="-"/>
    <n v="0"/>
  </r>
  <r>
    <s v="52"/>
    <x v="1"/>
    <x v="0"/>
    <s v="004"/>
    <s v="Z1F0017963"/>
    <s v="0139"/>
    <s v="FC"/>
    <s v="00002658"/>
    <s v=""/>
    <s v=""/>
    <s v=""/>
    <s v=""/>
    <n v="0"/>
    <s v=""/>
    <s v="CARMEN"/>
    <s v="V19014892"/>
    <n v="1600081.5468000001"/>
    <n v="0"/>
    <n v="663303.85000000009"/>
    <n v="0"/>
    <s v="-"/>
    <n v="0"/>
    <n v="807566.98"/>
    <s v="16"/>
    <n v="129210.71679999999"/>
    <n v="0"/>
    <s v="-"/>
    <n v="0"/>
    <n v="0"/>
    <s v="-"/>
    <n v="0"/>
  </r>
  <r>
    <s v="53"/>
    <x v="1"/>
    <x v="1"/>
    <s v="004"/>
    <s v="Z1B8050937"/>
    <s v="1487"/>
    <s v="FC"/>
    <s v="00146599"/>
    <s v=""/>
    <s v=""/>
    <s v=""/>
    <s v=""/>
    <n v="0"/>
    <s v=""/>
    <s v="FUNERARIA LA QUINTA"/>
    <s v="J-29413307-0"/>
    <n v="1754400"/>
    <n v="0"/>
    <n v="1754400"/>
    <n v="0"/>
    <s v="-"/>
    <n v="0"/>
    <n v="0"/>
    <s v="-"/>
    <n v="0"/>
    <n v="0"/>
    <s v="-"/>
    <n v="0"/>
    <n v="0"/>
    <s v="-"/>
    <n v="0"/>
  </r>
  <r>
    <s v="54"/>
    <x v="1"/>
    <x v="1"/>
    <s v="004"/>
    <s v="Z1B8050937"/>
    <s v="1487"/>
    <s v="FC"/>
    <s v="00146600"/>
    <s v=""/>
    <s v=""/>
    <s v=""/>
    <s v=""/>
    <n v="0"/>
    <s v=""/>
    <s v="PLAJA RICARDO"/>
    <s v="V3812440 "/>
    <n v="123203.6"/>
    <n v="0"/>
    <n v="0"/>
    <n v="0"/>
    <s v="-"/>
    <n v="0"/>
    <n v="106210"/>
    <s v="16"/>
    <n v="16993.599999999999"/>
    <n v="0"/>
    <s v="-"/>
    <n v="0"/>
    <n v="0"/>
    <s v="-"/>
    <n v="0"/>
  </r>
  <r>
    <s v="55"/>
    <x v="1"/>
    <x v="1"/>
    <s v="004"/>
    <s v="Z1B8050937"/>
    <s v="1487"/>
    <s v="FC"/>
    <s v="00146552-00146598"/>
    <s v=""/>
    <s v=""/>
    <s v=""/>
    <s v=""/>
    <n v="0"/>
    <s v=""/>
    <s v="VENTAS NO CONTRIBUYENTES"/>
    <s v=""/>
    <n v="109020089.92580001"/>
    <n v="0"/>
    <n v="76233615.890000015"/>
    <n v="0"/>
    <s v="-"/>
    <n v="0"/>
    <n v="28264201.755000003"/>
    <s v="-"/>
    <n v="4522272.2808000008"/>
    <n v="0"/>
    <s v="-"/>
    <n v="0"/>
    <n v="0"/>
    <s v="-"/>
    <n v="0"/>
  </r>
  <r>
    <s v="56"/>
    <x v="1"/>
    <x v="1"/>
    <s v="005"/>
    <s v="Z1B8050363"/>
    <s v="1641"/>
    <s v="FC"/>
    <s v="00156676-00156698"/>
    <s v=""/>
    <s v=""/>
    <s v=""/>
    <s v=""/>
    <n v="0"/>
    <s v=""/>
    <s v="VENTAS NO CONTRIBUYENTES"/>
    <s v=""/>
    <n v="34384570.229000002"/>
    <n v="0"/>
    <n v="25105238.795000006"/>
    <n v="0"/>
    <s v="-"/>
    <n v="0"/>
    <n v="7999423.6499999994"/>
    <s v="16"/>
    <n v="1279907.784"/>
    <n v="0"/>
    <s v="-"/>
    <n v="0"/>
    <n v="0"/>
    <s v="-"/>
    <n v="0"/>
  </r>
  <r>
    <s v="57"/>
    <x v="1"/>
    <x v="0"/>
    <s v="005"/>
    <s v="Z1F0017998"/>
    <s v="0135"/>
    <s v="FC"/>
    <s v="00003569-00003608"/>
    <s v=""/>
    <s v=""/>
    <s v=""/>
    <s v=""/>
    <n v="0"/>
    <s v=""/>
    <s v="VENTAS NO CONTRIBUYENTES"/>
    <s v=""/>
    <n v="61443372.570349991"/>
    <n v="0"/>
    <n v="39050738.358749993"/>
    <n v="0"/>
    <s v="-"/>
    <n v="0"/>
    <n v="19303995.009999998"/>
    <s v="-"/>
    <n v="3088639.2015999998"/>
    <n v="0"/>
    <s v="-"/>
    <n v="0"/>
    <n v="0"/>
    <s v="-"/>
    <n v="0"/>
  </r>
  <r>
    <s v="58"/>
    <x v="1"/>
    <x v="0"/>
    <s v="006"/>
    <s v="Z1F0017787"/>
    <s v="0115"/>
    <s v="FC"/>
    <s v="00000624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59"/>
    <x v="1"/>
    <x v="1"/>
    <s v="006"/>
    <s v="Z1B8044815"/>
    <s v="1549"/>
    <s v="FC"/>
    <s v="00136929"/>
    <s v=""/>
    <s v=""/>
    <s v=""/>
    <s v=""/>
    <n v="0"/>
    <s v=""/>
    <s v="DKORAZON S.A."/>
    <s v="J-404085823"/>
    <n v="2316880.1237999997"/>
    <n v="0"/>
    <n v="685370.07499999995"/>
    <n v="1406474.18"/>
    <s v="16"/>
    <n v="225035.8688"/>
    <n v="0"/>
    <s v="-"/>
    <n v="0"/>
    <n v="0"/>
    <s v="-"/>
    <n v="0"/>
    <n v="0"/>
    <s v="-"/>
    <n v="0"/>
  </r>
  <r>
    <s v="60"/>
    <x v="1"/>
    <x v="1"/>
    <s v="006"/>
    <s v="Z1B8044815"/>
    <s v="1549"/>
    <s v="FC"/>
    <s v="00136930-00136943"/>
    <s v=""/>
    <s v=""/>
    <s v=""/>
    <s v=""/>
    <n v="0"/>
    <s v=""/>
    <s v="VENTAS NO CONTRIBUYENTES"/>
    <s v=""/>
    <n v="30057750.782200001"/>
    <n v="0"/>
    <n v="17856912.344999999"/>
    <n v="0"/>
    <s v="-"/>
    <n v="0"/>
    <n v="10517964.17"/>
    <s v="16"/>
    <n v="1682874.2672000001"/>
    <n v="0"/>
    <s v="-"/>
    <n v="0"/>
    <n v="0"/>
    <s v="-"/>
    <n v="0"/>
  </r>
  <r>
    <s v="61"/>
    <x v="1"/>
    <x v="1"/>
    <s v="007"/>
    <s v="Z1B8050013"/>
    <s v="1606"/>
    <s v="NC"/>
    <s v=""/>
    <s v="00000168"/>
    <s v=""/>
    <s v="00163852"/>
    <s v="4/7/2020"/>
    <n v="1077300"/>
    <s v="VEN"/>
    <s v="JOSE GREGARIO CANELONES"/>
    <s v="V28308936"/>
    <n v="-825300"/>
    <n v="0"/>
    <n v="-825300"/>
    <n v="0"/>
    <s v="-"/>
    <n v="0"/>
    <n v="0"/>
    <s v="-"/>
    <n v="0"/>
    <n v="0"/>
    <s v="-"/>
    <n v="0"/>
    <n v="0"/>
    <s v="-"/>
    <n v="0"/>
  </r>
  <r>
    <s v="62"/>
    <x v="1"/>
    <x v="1"/>
    <s v="007"/>
    <s v="Z1B8050013"/>
    <s v="1606"/>
    <s v="FC"/>
    <s v="00163933-00163980"/>
    <s v=""/>
    <s v=""/>
    <s v=""/>
    <s v=""/>
    <n v="0"/>
    <s v=""/>
    <s v="VENTAS NO CONTRIBUYENTES"/>
    <s v=""/>
    <n v="56341132.709600024"/>
    <n v="0"/>
    <n v="43535922.51000002"/>
    <n v="0"/>
    <s v="-"/>
    <n v="0"/>
    <n v="11038974.309999999"/>
    <s v="-"/>
    <n v="1766235.8895999999"/>
    <n v="0"/>
    <s v="-"/>
    <n v="0"/>
    <n v="0"/>
    <s v="-"/>
    <n v="0"/>
  </r>
  <r>
    <s v="63"/>
    <x v="1"/>
    <x v="1"/>
    <s v="008"/>
    <s v="Z1B8050003"/>
    <s v="1562"/>
    <s v="FC"/>
    <s v="00163839-00163882"/>
    <s v=""/>
    <s v=""/>
    <s v=""/>
    <s v=""/>
    <n v="0"/>
    <s v=""/>
    <s v="VENTAS NO CONTRIBUYENTES"/>
    <s v=""/>
    <n v="57171787.976600006"/>
    <n v="0"/>
    <n v="44631104.234999999"/>
    <n v="0"/>
    <s v="-"/>
    <n v="0"/>
    <n v="10810934.260000002"/>
    <s v="-"/>
    <n v="1729749.4816000003"/>
    <n v="0"/>
    <s v="-"/>
    <n v="0"/>
    <n v="0"/>
    <s v="-"/>
    <n v="0"/>
  </r>
  <r>
    <s v="64"/>
    <x v="1"/>
    <x v="1"/>
    <s v="009"/>
    <s v="Z1B8014458"/>
    <s v="1559"/>
    <s v="FC"/>
    <s v="00169610-00169649"/>
    <s v=""/>
    <s v=""/>
    <s v=""/>
    <s v=""/>
    <n v="0"/>
    <s v=""/>
    <s v="VENTAS NO CONTRIBUYENTES"/>
    <s v=""/>
    <n v="45333136.594300009"/>
    <n v="0"/>
    <n v="38851177.361900009"/>
    <n v="0"/>
    <s v="-"/>
    <n v="0"/>
    <n v="5587895.8899999997"/>
    <s v="-"/>
    <n v="894063.34239999996"/>
    <n v="0"/>
    <s v="-"/>
    <n v="0"/>
    <n v="0"/>
    <s v="-"/>
    <n v="0"/>
  </r>
  <r>
    <s v="65"/>
    <x v="1"/>
    <x v="1"/>
    <s v="010"/>
    <s v="Z1F0000341"/>
    <s v="1080"/>
    <s v="FC"/>
    <s v="00069019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66"/>
    <x v="1"/>
    <x v="1"/>
    <s v="011"/>
    <s v="Z1F0004616"/>
    <s v="0463"/>
    <s v="FC"/>
    <s v="00066434-00066512"/>
    <s v=""/>
    <s v=""/>
    <s v=""/>
    <s v=""/>
    <n v="0"/>
    <s v=""/>
    <s v="VENTAS NO CONTRIBUYENTES"/>
    <s v=""/>
    <n v="31321402.364999991"/>
    <n v="0"/>
    <n v="28503356.364999991"/>
    <n v="0"/>
    <s v="-"/>
    <n v="0"/>
    <n v="2429350"/>
    <s v="16"/>
    <n v="388696"/>
    <n v="0"/>
    <s v="-"/>
    <n v="0"/>
    <n v="0"/>
    <s v="-"/>
    <n v="0"/>
  </r>
  <r>
    <s v="67"/>
    <x v="1"/>
    <x v="1"/>
    <s v="012"/>
    <s v="Z1B8038506"/>
    <s v="1407"/>
    <s v="FC"/>
    <s v="00070148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68"/>
    <x v="1"/>
    <x v="1"/>
    <s v="012"/>
    <s v="Z1B8038506"/>
    <s v="1408"/>
    <s v="FC"/>
    <s v="00070149-00070156"/>
    <s v=""/>
    <s v=""/>
    <s v=""/>
    <s v=""/>
    <n v="0"/>
    <s v=""/>
    <s v="VENTAS NO CONTRIBUYENTES"/>
    <s v=""/>
    <n v="2450914"/>
    <n v="0"/>
    <n v="1887270"/>
    <n v="0"/>
    <s v="-"/>
    <n v="0"/>
    <n v="485900"/>
    <s v="-"/>
    <n v="77744"/>
    <n v="0"/>
    <s v="-"/>
    <n v="0"/>
    <n v="0"/>
    <s v="-"/>
    <n v="0"/>
  </r>
  <r>
    <s v="69"/>
    <x v="1"/>
    <x v="1"/>
    <s v="013"/>
    <s v="Z1B8050578"/>
    <s v="1372"/>
    <s v="FC"/>
    <s v="00131381"/>
    <s v=""/>
    <s v=""/>
    <s v=""/>
    <s v=""/>
    <n v="0"/>
    <s v=""/>
    <s v="INVERSIONES ZOGA C.A"/>
    <s v="J-403238753 "/>
    <n v="272190"/>
    <n v="0"/>
    <n v="272190"/>
    <n v="0"/>
    <s v="-"/>
    <n v="0"/>
    <n v="0"/>
    <s v="-"/>
    <n v="0"/>
    <n v="0"/>
    <s v="-"/>
    <n v="0"/>
    <n v="0"/>
    <s v="-"/>
    <n v="0"/>
  </r>
  <r>
    <s v="70"/>
    <x v="1"/>
    <x v="1"/>
    <s v="013"/>
    <s v="Z1B8050578"/>
    <s v="1372"/>
    <s v="FC"/>
    <s v="00131352-00131380"/>
    <s v=""/>
    <s v=""/>
    <s v=""/>
    <s v=""/>
    <n v="0"/>
    <s v=""/>
    <s v="VENTAS NO CONTRIBUYENTES"/>
    <s v=""/>
    <n v="9446974.2750000004"/>
    <n v="0"/>
    <n v="7844828.6750000007"/>
    <n v="0"/>
    <s v="-"/>
    <n v="0"/>
    <n v="1381160"/>
    <s v="-"/>
    <n v="220985.60000000001"/>
    <n v="0"/>
    <s v="-"/>
    <n v="0"/>
    <n v="0"/>
    <s v="-"/>
    <n v="0"/>
  </r>
  <r>
    <s v="71"/>
    <x v="1"/>
    <x v="1"/>
    <s v="013"/>
    <s v="Z1B8050578"/>
    <s v="1372"/>
    <s v="FC"/>
    <s v="00131382"/>
    <s v=""/>
    <s v=""/>
    <s v=""/>
    <s v=""/>
    <n v="0"/>
    <s v=""/>
    <s v="YOSELIN MIJARES"/>
    <s v="V15914782 "/>
    <n v="154284"/>
    <n v="0"/>
    <n v="154284"/>
    <n v="0"/>
    <s v="-"/>
    <n v="0"/>
    <n v="0"/>
    <s v="-"/>
    <n v="0"/>
    <n v="0"/>
    <s v="-"/>
    <n v="0"/>
    <n v="0"/>
    <s v="-"/>
    <n v="0"/>
  </r>
  <r>
    <s v="72"/>
    <x v="1"/>
    <x v="1"/>
    <s v="014"/>
    <s v="Z1F0000338"/>
    <s v="1251"/>
    <s v="FC"/>
    <s v="00048258-00048259"/>
    <s v=""/>
    <s v=""/>
    <s v=""/>
    <s v=""/>
    <n v="0"/>
    <s v=""/>
    <s v="VENTAS NO CONTRIBUYENTES"/>
    <s v=""/>
    <n v="722916"/>
    <n v="0"/>
    <n v="376250"/>
    <n v="0"/>
    <s v="-"/>
    <n v="0"/>
    <n v="298850"/>
    <s v="16"/>
    <n v="47816"/>
    <n v="0"/>
    <s v="-"/>
    <n v="0"/>
    <n v="0"/>
    <s v="-"/>
    <n v="0"/>
  </r>
  <r>
    <s v="73"/>
    <x v="1"/>
    <x v="1"/>
    <s v="015"/>
    <s v="Z1B8050356"/>
    <s v="1384"/>
    <s v="FC"/>
    <s v="00084125-00084138"/>
    <s v=""/>
    <s v=""/>
    <s v=""/>
    <s v=""/>
    <n v="0"/>
    <s v=""/>
    <s v="VENTAS NO CONTRIBUYENTES"/>
    <s v=""/>
    <n v="49453568.949599996"/>
    <n v="0"/>
    <n v="33908350.589999996"/>
    <n v="0"/>
    <s v="-"/>
    <n v="0"/>
    <n v="13401050.310000001"/>
    <s v="-"/>
    <n v="2144168.0496"/>
    <n v="0"/>
    <s v="-"/>
    <n v="0"/>
    <n v="0"/>
    <s v="-"/>
    <n v="0"/>
  </r>
  <r>
    <s v="74"/>
    <x v="2"/>
    <x v="1"/>
    <s v="001"/>
    <s v="Z1F0000700"/>
    <s v="1229"/>
    <s v="FC"/>
    <s v="00099731"/>
    <s v=""/>
    <s v=""/>
    <s v=""/>
    <s v=""/>
    <n v="0"/>
    <s v=""/>
    <s v="CORPORACION JR2628 C.A"/>
    <s v="J-41147527-0"/>
    <n v="8952031.7902000006"/>
    <n v="0"/>
    <n v="5163248.2349999994"/>
    <n v="3266192.72"/>
    <s v="16"/>
    <n v="522590.83520000003"/>
    <n v="0"/>
    <s v="-"/>
    <n v="0"/>
    <n v="0"/>
    <s v="-"/>
    <n v="0"/>
    <n v="0"/>
    <s v="-"/>
    <n v="0"/>
  </r>
  <r>
    <s v="75"/>
    <x v="2"/>
    <x v="1"/>
    <s v="001"/>
    <s v="Z1F0000700"/>
    <s v="1229"/>
    <s v="FC"/>
    <s v="00099724"/>
    <s v=""/>
    <s v=""/>
    <s v=""/>
    <s v=""/>
    <n v="0"/>
    <s v=""/>
    <s v="MAXILUNCHERIA TODO SABOR"/>
    <s v="J40020025-3"/>
    <n v="1047492.72"/>
    <n v="0"/>
    <n v="1047492.72"/>
    <n v="0"/>
    <s v="-"/>
    <n v="0"/>
    <n v="0"/>
    <s v="-"/>
    <n v="0"/>
    <n v="0"/>
    <s v="-"/>
    <n v="0"/>
    <n v="0"/>
    <s v="-"/>
    <n v="0"/>
  </r>
  <r>
    <s v="76"/>
    <x v="2"/>
    <x v="1"/>
    <s v="001"/>
    <s v="Z1F0000700"/>
    <s v="1229"/>
    <s v="FC"/>
    <s v="00099732-00099803"/>
    <s v=""/>
    <s v=""/>
    <s v=""/>
    <s v=""/>
    <n v="0"/>
    <s v=""/>
    <s v="VENTAS NO CONTRIBUYENTES"/>
    <s v=""/>
    <n v="100958755.84549998"/>
    <n v="0"/>
    <n v="80020994.167499974"/>
    <n v="0"/>
    <s v="-"/>
    <n v="0"/>
    <n v="18049794.550000001"/>
    <s v="-"/>
    <n v="2887967.128"/>
    <n v="0"/>
    <s v="-"/>
    <n v="0"/>
    <n v="0"/>
    <s v="-"/>
    <n v="0"/>
  </r>
  <r>
    <s v="77"/>
    <x v="2"/>
    <x v="1"/>
    <s v="001"/>
    <s v="Z1F0000700"/>
    <s v="1229"/>
    <s v="FC"/>
    <s v="00099714-00099723"/>
    <s v=""/>
    <s v=""/>
    <s v=""/>
    <s v=""/>
    <n v="0"/>
    <s v=""/>
    <s v="VENTAS NO CONTRIBUYENTES"/>
    <s v=""/>
    <n v="5065455.2249999996"/>
    <n v="0"/>
    <n v="4838501.2249999996"/>
    <n v="0"/>
    <s v="-"/>
    <n v="0"/>
    <n v="195650"/>
    <s v="16"/>
    <n v="31304"/>
    <n v="0"/>
    <s v="-"/>
    <n v="0"/>
    <n v="0"/>
    <s v="-"/>
    <n v="0"/>
  </r>
  <r>
    <s v="78"/>
    <x v="2"/>
    <x v="1"/>
    <s v="001"/>
    <s v="Z1F0000700"/>
    <s v="1229"/>
    <s v="FC"/>
    <s v="00099725-00099730"/>
    <s v=""/>
    <s v=""/>
    <s v=""/>
    <s v=""/>
    <n v="0"/>
    <s v=""/>
    <s v="VENTAS NO CONTRIBUYENTES"/>
    <s v=""/>
    <n v="4483026"/>
    <n v="0"/>
    <n v="3879478"/>
    <n v="0"/>
    <s v="-"/>
    <n v="0"/>
    <n v="520300"/>
    <s v="-"/>
    <n v="83248"/>
    <n v="0"/>
    <s v="-"/>
    <n v="0"/>
    <n v="0"/>
    <s v="-"/>
    <n v="0"/>
  </r>
  <r>
    <s v="79"/>
    <x v="2"/>
    <x v="0"/>
    <s v="001"/>
    <s v="Z1F0017854"/>
    <s v="0142"/>
    <s v="FC"/>
    <s v="00007729-00007801"/>
    <m/>
    <m/>
    <m/>
    <m/>
    <m/>
    <m/>
    <s v="VENTAS NO CONTRIBUYENTES"/>
    <m/>
    <n v="103871637.3892"/>
    <n v="0"/>
    <n v="76010004.700000003"/>
    <n v="0"/>
    <m/>
    <n v="0"/>
    <n v="24018648.870000001"/>
    <m/>
    <n v="3842983.8192000003"/>
    <n v="0"/>
    <m/>
    <n v="0"/>
    <m/>
    <m/>
    <m/>
  </r>
  <r>
    <s v="80"/>
    <x v="2"/>
    <x v="0"/>
    <s v="002"/>
    <s v="Z1F0017966"/>
    <s v="0144"/>
    <s v="FC"/>
    <s v="00002689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81"/>
    <x v="2"/>
    <x v="2"/>
    <s v="002"/>
    <s v="Z1F0008858"/>
    <s v="0589"/>
    <s v="FC"/>
    <s v="00082960"/>
    <s v=""/>
    <s v=""/>
    <s v=""/>
    <s v=""/>
    <n v="0"/>
    <s v=""/>
    <s v="INVERSIONES ZOGA CA"/>
    <s v="V402328753 "/>
    <n v="220875"/>
    <n v="0"/>
    <n v="220875"/>
    <n v="0"/>
    <s v="-"/>
    <n v="0"/>
    <n v="0"/>
    <s v="-"/>
    <n v="0"/>
    <n v="0"/>
    <s v="-"/>
    <n v="0"/>
    <n v="0"/>
    <s v="-"/>
    <n v="0"/>
  </r>
  <r>
    <s v="82"/>
    <x v="2"/>
    <x v="1"/>
    <s v="002"/>
    <s v="Z1B8050002"/>
    <s v="1563"/>
    <s v="FC"/>
    <s v="00154326-00154388"/>
    <s v=""/>
    <s v=""/>
    <s v=""/>
    <s v=""/>
    <n v="0"/>
    <s v=""/>
    <s v="VENTAS NO CONTRIBUYENTES"/>
    <s v=""/>
    <n v="90546000.158399999"/>
    <n v="0"/>
    <n v="75412697.590000004"/>
    <n v="0"/>
    <s v="-"/>
    <n v="0"/>
    <n v="13045950.49"/>
    <s v="16"/>
    <n v="2087352.0784"/>
    <n v="0"/>
    <s v="-"/>
    <n v="0"/>
    <n v="0"/>
    <s v="-"/>
    <n v="0"/>
  </r>
  <r>
    <s v="83"/>
    <x v="2"/>
    <x v="1"/>
    <s v="002"/>
    <s v="Z1B8050149"/>
    <s v="1491"/>
    <s v="FC"/>
    <s v="00191663-00191747"/>
    <s v=""/>
    <s v=""/>
    <s v=""/>
    <s v=""/>
    <n v="0"/>
    <s v=""/>
    <s v="VENTAS NO CONTRIBUYENTES"/>
    <m/>
    <n v="33850724.799999997"/>
    <n v="0"/>
    <n v="33850724.799999997"/>
    <n v="0"/>
    <s v="16"/>
    <n v="0"/>
    <n v="0"/>
    <s v="-"/>
    <n v="0"/>
    <n v="0"/>
    <s v="-"/>
    <n v="0"/>
    <n v="0"/>
    <s v="-"/>
    <n v="0"/>
  </r>
  <r>
    <s v="84"/>
    <x v="2"/>
    <x v="2"/>
    <s v="002"/>
    <s v="Z1F0008858"/>
    <s v="0589"/>
    <s v="FC"/>
    <s v="00082961-00083001"/>
    <s v=""/>
    <s v=""/>
    <s v=""/>
    <s v=""/>
    <n v="0"/>
    <s v=""/>
    <s v="VENTAS NO CONTRIBUYENTES"/>
    <s v=""/>
    <n v="16245204.438199997"/>
    <n v="0"/>
    <n v="14562733.454999998"/>
    <n v="0"/>
    <s v="-"/>
    <n v="0"/>
    <n v="1450406.02"/>
    <s v="16"/>
    <n v="232064.9632"/>
    <n v="0"/>
    <s v="-"/>
    <n v="0"/>
    <n v="0"/>
    <s v="-"/>
    <n v="0"/>
  </r>
  <r>
    <s v="85"/>
    <x v="2"/>
    <x v="2"/>
    <s v="002"/>
    <s v="Z1F0008858"/>
    <s v="0589"/>
    <s v="FC"/>
    <s v="00082922-00082959"/>
    <s v=""/>
    <s v=""/>
    <s v=""/>
    <s v=""/>
    <n v="0"/>
    <s v=""/>
    <s v="VENTAS NO CONTRIBUYENTES"/>
    <s v=""/>
    <n v="15610055.159999998"/>
    <n v="0"/>
    <n v="14101185.159999998"/>
    <n v="0"/>
    <s v="-"/>
    <n v="0"/>
    <n v="1300750"/>
    <s v="-"/>
    <n v="208120"/>
    <n v="0"/>
    <s v="-"/>
    <n v="0"/>
    <n v="0"/>
    <s v="-"/>
    <n v="0"/>
  </r>
  <r>
    <s v="86"/>
    <x v="2"/>
    <x v="1"/>
    <s v="003"/>
    <s v="Z1B8051199"/>
    <s v="1650"/>
    <s v="FC"/>
    <s v="00176719"/>
    <s v=""/>
    <s v=""/>
    <s v=""/>
    <s v=""/>
    <n v="0"/>
    <s v=""/>
    <s v="KENDRIX GIL"/>
    <s v="V242853683"/>
    <n v="1044141.25"/>
    <n v="0"/>
    <n v="1044141.25"/>
    <n v="0"/>
    <s v="-"/>
    <n v="0"/>
    <n v="0"/>
    <s v="-"/>
    <n v="0"/>
    <n v="0"/>
    <s v="-"/>
    <n v="0"/>
    <n v="0"/>
    <s v="-"/>
    <n v="0"/>
  </r>
  <r>
    <s v="87"/>
    <x v="2"/>
    <x v="1"/>
    <s v="003"/>
    <s v="Z1B8051199"/>
    <s v="1650"/>
    <s v="FC"/>
    <s v="00176720-00176772"/>
    <s v=""/>
    <s v=""/>
    <s v=""/>
    <s v=""/>
    <n v="0"/>
    <s v=""/>
    <s v="VENTAS NO CONTRIBUYENTES"/>
    <s v=""/>
    <n v="56149806.562199987"/>
    <n v="0"/>
    <n v="40857723.228599988"/>
    <n v="0"/>
    <s v="-"/>
    <n v="0"/>
    <n v="13182830.460000001"/>
    <s v="-"/>
    <n v="2109252.8736"/>
    <n v="0"/>
    <s v="-"/>
    <n v="0"/>
    <n v="0"/>
    <s v="-"/>
    <n v="0"/>
  </r>
  <r>
    <s v="88"/>
    <x v="2"/>
    <x v="1"/>
    <s v="003"/>
    <s v="Z1B8051199"/>
    <s v="1650"/>
    <s v="FC"/>
    <s v="00176701-00176718"/>
    <s v=""/>
    <s v=""/>
    <s v=""/>
    <s v=""/>
    <n v="0"/>
    <s v=""/>
    <s v="VENTAS NO CONTRIBUYENTES"/>
    <s v=""/>
    <n v="13663364.609999999"/>
    <n v="0"/>
    <n v="12502108.33"/>
    <n v="0"/>
    <s v="-"/>
    <n v="0"/>
    <n v="1001083"/>
    <s v="16"/>
    <n v="160173.28"/>
    <n v="0"/>
    <s v="-"/>
    <n v="0"/>
    <n v="0"/>
    <s v="-"/>
    <n v="0"/>
  </r>
  <r>
    <s v="89"/>
    <x v="2"/>
    <x v="2"/>
    <s v="003"/>
    <s v="Z1F0002472"/>
    <s v="0155"/>
    <s v="FC"/>
    <s v="00025412-00025646"/>
    <m/>
    <m/>
    <m/>
    <m/>
    <m/>
    <m/>
    <s v="VENTAS NO CONTRIBUYENTES"/>
    <m/>
    <n v="114292756.48799999"/>
    <n v="0"/>
    <n v="114025299"/>
    <n v="0"/>
    <m/>
    <n v="0"/>
    <n v="230566.8"/>
    <m/>
    <n v="36890.688000000002"/>
    <n v="0"/>
    <s v="-"/>
    <n v="0"/>
    <n v="0"/>
    <s v="-"/>
    <n v="0"/>
  </r>
  <r>
    <s v="90"/>
    <x v="2"/>
    <x v="2"/>
    <s v="003"/>
    <s v="Z1F0008965"/>
    <s v="0584"/>
    <s v="FC"/>
    <s v="00081540-00081625"/>
    <s v=""/>
    <s v=""/>
    <s v=""/>
    <s v=""/>
    <n v="0"/>
    <s v=""/>
    <s v="VENTAS NO CONTRIBUYENTES"/>
    <s v=""/>
    <n v="35211164.146200001"/>
    <n v="0"/>
    <n v="30955630.695"/>
    <n v="0"/>
    <s v="-"/>
    <n v="0"/>
    <n v="3668563.3199999994"/>
    <s v="-"/>
    <n v="586970.13119999995"/>
    <n v="0"/>
    <s v="-"/>
    <n v="0"/>
    <n v="0"/>
    <s v="-"/>
    <n v="0"/>
  </r>
  <r>
    <s v="91"/>
    <x v="2"/>
    <x v="0"/>
    <s v="003"/>
    <s v="Z1F0017848"/>
    <s v="0142"/>
    <s v="FC"/>
    <s v="00005899-00005987"/>
    <m/>
    <m/>
    <m/>
    <m/>
    <m/>
    <m/>
    <s v="VENTAS NO CONTRIBUYENTES"/>
    <m/>
    <n v="158649702.9104"/>
    <n v="0"/>
    <n v="102260408.22"/>
    <n v="0"/>
    <m/>
    <n v="0"/>
    <n v="48611460.939999998"/>
    <m/>
    <n v="7777833.7503999993"/>
    <n v="0"/>
    <m/>
    <n v="0"/>
    <m/>
    <m/>
    <m/>
  </r>
  <r>
    <s v="92"/>
    <x v="2"/>
    <x v="1"/>
    <s v="004"/>
    <s v="Z1B8050937"/>
    <s v="1488"/>
    <s v="NC"/>
    <s v=""/>
    <s v="00000133"/>
    <s v=""/>
    <s v="00146663"/>
    <s v="8/7/2020"/>
    <n v="563962.80000000005"/>
    <s v="VEN"/>
    <s v="JESUS GUANARE"/>
    <s v="V17051538 "/>
    <n v="-43997.8"/>
    <n v="0"/>
    <n v="-43997.8"/>
    <n v="0"/>
    <s v="-"/>
    <n v="0"/>
    <n v="0"/>
    <s v="-"/>
    <n v="0"/>
    <n v="0"/>
    <s v="-"/>
    <n v="0"/>
    <n v="0"/>
    <s v="-"/>
    <n v="0"/>
  </r>
  <r>
    <s v="93"/>
    <x v="2"/>
    <x v="1"/>
    <s v="004"/>
    <s v="Z1B8050937"/>
    <s v="1488"/>
    <s v="NC"/>
    <s v=""/>
    <s v="00000132"/>
    <s v=""/>
    <s v="00146663"/>
    <s v="8/7/2020"/>
    <n v="563962.80000000005"/>
    <s v="VEN"/>
    <s v="JESUS GUANARE"/>
    <s v="V17051538 "/>
    <n v="-57140"/>
    <n v="0"/>
    <n v="-57140"/>
    <n v="0"/>
    <s v="-"/>
    <n v="0"/>
    <n v="0"/>
    <s v="-"/>
    <n v="0"/>
    <n v="0"/>
    <s v="-"/>
    <n v="0"/>
    <n v="0"/>
    <s v="-"/>
    <n v="0"/>
  </r>
  <r>
    <s v="94"/>
    <x v="2"/>
    <x v="1"/>
    <s v="004"/>
    <s v="Z1B8050937"/>
    <s v="1488"/>
    <s v="FC"/>
    <s v="00146631"/>
    <s v=""/>
    <s v=""/>
    <s v=""/>
    <s v=""/>
    <n v="0"/>
    <s v=""/>
    <s v="LAEN ELECTRIC, C.A"/>
    <s v="J-31124236-8 "/>
    <n v="7537736.9906000001"/>
    <n v="0"/>
    <n v="5898900.4746000003"/>
    <n v="1412790.1"/>
    <s v="16"/>
    <n v="226046.41600000003"/>
    <n v="0"/>
    <s v="-"/>
    <n v="0"/>
    <n v="0"/>
    <s v="-"/>
    <n v="0"/>
    <n v="0"/>
    <s v="-"/>
    <n v="0"/>
  </r>
  <r>
    <s v="95"/>
    <x v="2"/>
    <x v="1"/>
    <s v="004"/>
    <s v="Z1B8050937"/>
    <s v="1488"/>
    <s v="FC"/>
    <s v="00146637"/>
    <s v=""/>
    <s v=""/>
    <s v=""/>
    <s v=""/>
    <n v="0"/>
    <s v=""/>
    <s v="OHSISALUD C.A"/>
    <s v="J-41151440-3 "/>
    <n v="3683339.25"/>
    <n v="0"/>
    <n v="3683339.25"/>
    <n v="0"/>
    <s v="-"/>
    <n v="0"/>
    <n v="0"/>
    <s v="-"/>
    <n v="0"/>
    <n v="0"/>
    <s v="-"/>
    <n v="0"/>
    <n v="0"/>
    <s v="-"/>
    <n v="0"/>
  </r>
  <r>
    <s v="96"/>
    <x v="2"/>
    <x v="1"/>
    <s v="004"/>
    <s v="Z1B8050937"/>
    <s v="1488"/>
    <s v="FC"/>
    <s v="00146638-00146666"/>
    <s v=""/>
    <s v=""/>
    <s v=""/>
    <s v=""/>
    <n v="0"/>
    <s v=""/>
    <s v="VENTAS NO CONTRIBUYENTES"/>
    <s v=""/>
    <n v="56257657.419399999"/>
    <n v="0"/>
    <n v="39678093.704999998"/>
    <n v="0"/>
    <s v="-"/>
    <n v="0"/>
    <n v="14292727.34"/>
    <s v="16"/>
    <n v="2286836.3744000001"/>
    <n v="0"/>
    <s v="-"/>
    <n v="0"/>
    <n v="0"/>
    <s v="-"/>
    <n v="0"/>
  </r>
  <r>
    <s v="97"/>
    <x v="2"/>
    <x v="1"/>
    <s v="004"/>
    <s v="Z1B8050937"/>
    <s v="1488"/>
    <s v="FC"/>
    <s v="00146601-00146630"/>
    <s v=""/>
    <s v=""/>
    <s v=""/>
    <s v=""/>
    <n v="0"/>
    <s v=""/>
    <s v="VENTAS NO CONTRIBUYENTES"/>
    <s v=""/>
    <n v="49990782.43119999"/>
    <n v="0"/>
    <n v="33452044.174399991"/>
    <n v="0"/>
    <s v="-"/>
    <n v="0"/>
    <n v="14257532.98"/>
    <s v="16"/>
    <n v="2281205.2768000001"/>
    <n v="0"/>
    <s v="-"/>
    <n v="0"/>
    <n v="0"/>
    <s v="-"/>
    <n v="0"/>
  </r>
  <r>
    <s v="98"/>
    <x v="2"/>
    <x v="1"/>
    <s v="004"/>
    <s v="Z1B8050937"/>
    <s v="1488"/>
    <s v="FC"/>
    <s v="00146632-00146636"/>
    <s v=""/>
    <s v=""/>
    <s v=""/>
    <s v=""/>
    <n v="0"/>
    <s v=""/>
    <s v="VENTAS NO CONTRIBUYENTES"/>
    <s v=""/>
    <n v="4111508.94"/>
    <n v="0"/>
    <n v="2608225.5"/>
    <n v="0"/>
    <s v="-"/>
    <n v="0"/>
    <n v="1295934"/>
    <s v="16"/>
    <n v="207349.44"/>
    <n v="0"/>
    <s v="-"/>
    <n v="0"/>
    <n v="0"/>
    <s v="-"/>
    <n v="0"/>
  </r>
  <r>
    <s v="99"/>
    <x v="2"/>
    <x v="0"/>
    <s v="004"/>
    <s v="Z1F0017963"/>
    <s v="0140"/>
    <s v="FC"/>
    <s v="00002659-00002704"/>
    <s v=""/>
    <s v=""/>
    <s v=""/>
    <s v=""/>
    <n v="0"/>
    <s v=""/>
    <s v="VENTAS NO CONTRIBUYENTES"/>
    <s v=""/>
    <n v="89302721.073000014"/>
    <n v="0"/>
    <n v="65389247.215800017"/>
    <n v="0"/>
    <s v="-"/>
    <n v="0"/>
    <n v="20615063.670000002"/>
    <s v="16"/>
    <n v="3298410.1872000005"/>
    <n v="0"/>
    <s v="-"/>
    <n v="0"/>
    <n v="0"/>
    <s v="-"/>
    <n v="0"/>
  </r>
  <r>
    <s v="100"/>
    <x v="2"/>
    <x v="0"/>
    <s v="005"/>
    <s v="Z1F0017998"/>
    <s v="0136"/>
    <s v="FC"/>
    <s v="00003608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101"/>
    <x v="2"/>
    <x v="1"/>
    <s v="005"/>
    <s v="Z1B8050363"/>
    <s v="1642"/>
    <s v="FC"/>
    <s v="00156699-00156775"/>
    <s v=""/>
    <s v=""/>
    <s v=""/>
    <s v=""/>
    <n v="0"/>
    <s v=""/>
    <s v="VENTAS NO CONTRIBUYENTES"/>
    <s v=""/>
    <n v="149763391.4192"/>
    <n v="0"/>
    <n v="95330438.143999994"/>
    <n v="0"/>
    <s v="-"/>
    <n v="0"/>
    <n v="46924959.719999991"/>
    <s v="-"/>
    <n v="7507993.5551999984"/>
    <n v="0"/>
    <s v="-"/>
    <n v="0"/>
    <n v="0"/>
    <s v="-"/>
    <n v="0"/>
  </r>
  <r>
    <s v="102"/>
    <x v="2"/>
    <x v="1"/>
    <s v="006"/>
    <s v="Z1B8044815"/>
    <s v="1551"/>
    <s v="FC"/>
    <s v="00136943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103"/>
    <x v="2"/>
    <x v="0"/>
    <s v="006"/>
    <s v="Z1F0017787"/>
    <s v="0116"/>
    <s v="FC"/>
    <s v="00000624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104"/>
    <x v="2"/>
    <x v="1"/>
    <s v="006"/>
    <s v="Z1B8044815"/>
    <s v="1550"/>
    <s v="FC"/>
    <s v="00136980"/>
    <s v=""/>
    <s v=""/>
    <s v=""/>
    <s v=""/>
    <n v="0"/>
    <s v=""/>
    <s v="DKORAZON S.A."/>
    <s v="J-404085823"/>
    <n v="2127378.7896000003"/>
    <n v="0"/>
    <n v="796172"/>
    <n v="1147592.06"/>
    <s v="16"/>
    <n v="183614.72960000002"/>
    <n v="0"/>
    <s v="-"/>
    <n v="0"/>
    <n v="0"/>
    <s v="-"/>
    <n v="0"/>
    <n v="0"/>
    <s v="-"/>
    <n v="0"/>
  </r>
  <r>
    <s v="105"/>
    <x v="2"/>
    <x v="1"/>
    <s v="006"/>
    <s v="Z1B8044815"/>
    <s v="1550"/>
    <s v="FC"/>
    <s v="00136944-00136979"/>
    <s v=""/>
    <s v=""/>
    <s v=""/>
    <s v=""/>
    <n v="0"/>
    <s v=""/>
    <s v="VENTAS NO CONTRIBUYENTES"/>
    <s v=""/>
    <n v="73346089.377199993"/>
    <n v="0"/>
    <n v="43935633.474999994"/>
    <n v="0"/>
    <s v="-"/>
    <n v="0"/>
    <n v="25353841.295000002"/>
    <s v="-"/>
    <n v="4056614.6072000004"/>
    <n v="0"/>
    <s v="-"/>
    <n v="0"/>
    <n v="0"/>
    <s v="-"/>
    <n v="0"/>
  </r>
  <r>
    <s v="106"/>
    <x v="2"/>
    <x v="1"/>
    <s v="006"/>
    <s v="Z1B8044815"/>
    <s v="1550"/>
    <s v="FC"/>
    <s v="00136981-00136994"/>
    <s v=""/>
    <s v=""/>
    <s v=""/>
    <s v=""/>
    <n v="0"/>
    <s v=""/>
    <s v="VENTAS NO CONTRIBUYENTES"/>
    <s v=""/>
    <n v="16909353.120999999"/>
    <n v="0"/>
    <n v="11757433.405000001"/>
    <n v="0"/>
    <s v="-"/>
    <n v="0"/>
    <n v="4441310.0999999996"/>
    <s v="-"/>
    <n v="710609.61599999992"/>
    <n v="0"/>
    <s v="-"/>
    <n v="0"/>
    <n v="0"/>
    <s v="-"/>
    <n v="0"/>
  </r>
  <r>
    <s v="107"/>
    <x v="2"/>
    <x v="1"/>
    <s v="007"/>
    <s v="Z1B8050013"/>
    <s v="1607"/>
    <s v="FC"/>
    <s v="00164000"/>
    <s v=""/>
    <s v=""/>
    <s v=""/>
    <s v=""/>
    <n v="0"/>
    <s v=""/>
    <s v="FUNDACION SUEÑA VENEZUELA"/>
    <s v="J-412712128"/>
    <n v="6701988.9925999995"/>
    <n v="0"/>
    <n v="5143161.4349999996"/>
    <n v="1343816.86"/>
    <s v="16"/>
    <n v="215010.69760000001"/>
    <n v="0"/>
    <s v="-"/>
    <n v="0"/>
    <n v="0"/>
    <s v="-"/>
    <n v="0"/>
    <n v="0"/>
    <s v="-"/>
    <n v="0"/>
  </r>
  <r>
    <s v="108"/>
    <x v="2"/>
    <x v="1"/>
    <s v="007"/>
    <s v="Z1B8050013"/>
    <s v="1607"/>
    <s v="FC"/>
    <s v="00163981-00163999"/>
    <s v=""/>
    <s v=""/>
    <s v=""/>
    <s v=""/>
    <n v="0"/>
    <s v=""/>
    <s v="VENTAS NO CONTRIBUYENTES"/>
    <s v=""/>
    <n v="28645623.6492"/>
    <n v="0"/>
    <n v="24123104.829999998"/>
    <n v="0"/>
    <s v="-"/>
    <n v="0"/>
    <n v="3898723.12"/>
    <s v="-"/>
    <n v="623795.69920000003"/>
    <n v="0"/>
    <s v="-"/>
    <n v="0"/>
    <n v="0"/>
    <s v="-"/>
    <n v="0"/>
  </r>
  <r>
    <s v="109"/>
    <x v="2"/>
    <x v="1"/>
    <s v="007"/>
    <s v="Z1B8050013"/>
    <s v="1607"/>
    <s v="FC"/>
    <s v="00164001-00164008"/>
    <s v=""/>
    <s v=""/>
    <s v=""/>
    <s v=""/>
    <n v="0"/>
    <s v=""/>
    <s v="VENTAS NO CONTRIBUYENTES"/>
    <s v=""/>
    <n v="18452804.348999999"/>
    <n v="0"/>
    <n v="16247650.845000001"/>
    <n v="0"/>
    <s v="-"/>
    <n v="0"/>
    <n v="1900994.4000000001"/>
    <s v="-"/>
    <n v="304159.10400000005"/>
    <n v="0"/>
    <s v="-"/>
    <n v="0"/>
    <n v="0"/>
    <s v="-"/>
    <n v="0"/>
  </r>
  <r>
    <s v="110"/>
    <x v="2"/>
    <x v="1"/>
    <s v="008"/>
    <s v="Z1B8050003"/>
    <s v="1563"/>
    <s v="FC"/>
    <s v="00163882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111"/>
    <x v="2"/>
    <x v="1"/>
    <s v="009"/>
    <s v="Z1B8014458"/>
    <s v="1560"/>
    <s v="FC"/>
    <s v="00169680"/>
    <s v=""/>
    <s v=""/>
    <s v=""/>
    <s v=""/>
    <n v="0"/>
    <s v=""/>
    <s v="DISTRIBUDORA MATPRIM CA,"/>
    <s v="J-411037389 "/>
    <n v="3740918.4249999998"/>
    <n v="0"/>
    <n v="3079759.0249999999"/>
    <n v="569965"/>
    <s v="16"/>
    <n v="91194.400000000009"/>
    <n v="0"/>
    <s v="-"/>
    <n v="0"/>
    <n v="0"/>
    <s v="-"/>
    <n v="0"/>
    <n v="0"/>
    <s v="-"/>
    <n v="0"/>
  </r>
  <r>
    <s v="112"/>
    <x v="2"/>
    <x v="1"/>
    <s v="009"/>
    <s v="Z1B8014458"/>
    <s v="1560"/>
    <s v="FC"/>
    <s v="00169681-00169706"/>
    <s v=""/>
    <s v=""/>
    <s v=""/>
    <s v=""/>
    <n v="0"/>
    <s v=""/>
    <s v="VENTAS NO CONTRIBUYENTES"/>
    <s v=""/>
    <n v="55182561.200599998"/>
    <n v="0"/>
    <n v="37350234.177000001"/>
    <n v="0"/>
    <s v="-"/>
    <n v="0"/>
    <n v="15372695.709999999"/>
    <s v="16"/>
    <n v="2459631.3136"/>
    <n v="0"/>
    <s v="-"/>
    <n v="0"/>
    <n v="0"/>
    <s v="-"/>
    <n v="0"/>
  </r>
  <r>
    <s v="113"/>
    <x v="2"/>
    <x v="1"/>
    <s v="009"/>
    <s v="Z1B8014458"/>
    <s v="1560"/>
    <s v="FC"/>
    <s v="00169650-00169679"/>
    <s v=""/>
    <s v=""/>
    <s v=""/>
    <s v=""/>
    <n v="0"/>
    <s v=""/>
    <s v="VENTAS NO CONTRIBUYENTES"/>
    <s v=""/>
    <n v="43135602.589199997"/>
    <n v="0"/>
    <n v="30344052.967199996"/>
    <n v="0"/>
    <s v="-"/>
    <n v="0"/>
    <n v="11027197.950000001"/>
    <s v="-"/>
    <n v="1764351.6720000003"/>
    <n v="0"/>
    <s v="-"/>
    <n v="0"/>
    <n v="0"/>
    <s v="-"/>
    <n v="0"/>
  </r>
  <r>
    <s v="114"/>
    <x v="2"/>
    <x v="1"/>
    <s v="011"/>
    <s v="Z1F0004616"/>
    <s v="0464"/>
    <s v="FC"/>
    <s v="00066513-00066611"/>
    <s v=""/>
    <s v=""/>
    <s v=""/>
    <s v=""/>
    <n v="0"/>
    <s v=""/>
    <s v="VENTAS NO CONTRIBUYENTES"/>
    <s v=""/>
    <n v="40650542.155999996"/>
    <n v="0"/>
    <n v="35489594.159999996"/>
    <n v="0"/>
    <s v="-"/>
    <n v="0"/>
    <n v="4449093.0999999996"/>
    <s v="-"/>
    <n v="711854.89599999995"/>
    <n v="0"/>
    <s v="-"/>
    <n v="0"/>
    <n v="0"/>
    <s v="-"/>
    <n v="0"/>
  </r>
  <r>
    <s v="115"/>
    <x v="2"/>
    <x v="1"/>
    <s v="013"/>
    <s v="Z1B8050578"/>
    <s v="1373"/>
    <s v="FC"/>
    <s v="00131383-00131427"/>
    <s v=""/>
    <s v=""/>
    <s v=""/>
    <s v=""/>
    <n v="0"/>
    <s v=""/>
    <s v="VENTAS NO CONTRIBUYENTES"/>
    <s v=""/>
    <n v="23321249.135000002"/>
    <n v="0"/>
    <n v="20922021.135000002"/>
    <n v="0"/>
    <s v="-"/>
    <n v="0"/>
    <n v="2068300"/>
    <s v="-"/>
    <n v="330928"/>
    <n v="0"/>
    <s v="-"/>
    <n v="0"/>
    <n v="0"/>
    <s v="-"/>
    <n v="0"/>
  </r>
  <r>
    <s v="116"/>
    <x v="2"/>
    <x v="1"/>
    <s v="014"/>
    <s v="Z1F0000338"/>
    <s v="1252"/>
    <s v="FC"/>
    <s v="00048260-00048268"/>
    <s v=""/>
    <s v=""/>
    <s v=""/>
    <s v=""/>
    <n v="0"/>
    <s v=""/>
    <s v="VENTAS NO CONTRIBUYENTES"/>
    <s v=""/>
    <n v="6194679.7848000005"/>
    <n v="0"/>
    <n v="2652134"/>
    <n v="0"/>
    <s v="-"/>
    <n v="0"/>
    <n v="3053918.7800000003"/>
    <s v="16"/>
    <n v="488627.00480000005"/>
    <n v="0"/>
    <s v="-"/>
    <n v="0"/>
    <n v="0"/>
    <s v="-"/>
    <n v="0"/>
  </r>
  <r>
    <s v="117"/>
    <x v="2"/>
    <x v="1"/>
    <s v="015"/>
    <s v="Z1B8050356"/>
    <s v="1386"/>
    <s v="FC"/>
    <s v="00084163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118"/>
    <x v="2"/>
    <x v="1"/>
    <s v="015"/>
    <s v="Z1B8050356"/>
    <s v="1385"/>
    <s v="FC"/>
    <s v="00084139-00084163"/>
    <s v=""/>
    <s v=""/>
    <s v=""/>
    <s v=""/>
    <n v="0"/>
    <s v=""/>
    <s v="VENTAS NO CONTRIBUYENTES"/>
    <s v=""/>
    <n v="63839268.557400003"/>
    <n v="0"/>
    <n v="50671556.536600009"/>
    <n v="0"/>
    <s v="-"/>
    <n v="0"/>
    <n v="11351475.879999999"/>
    <s v="-"/>
    <n v="1816236.1407999999"/>
    <n v="0"/>
    <s v="-"/>
    <n v="0"/>
    <n v="0"/>
    <s v="-"/>
    <n v="0"/>
  </r>
  <r>
    <s v="119"/>
    <x v="3"/>
    <x v="1"/>
    <s v="001"/>
    <s v="Z1F0000700"/>
    <s v="1230"/>
    <s v="NC"/>
    <s v=""/>
    <s v="00000202"/>
    <s v=""/>
    <s v="00099858"/>
    <s v="9/7/2020"/>
    <n v="701073.7"/>
    <s v="VEN"/>
    <s v="JOSE"/>
    <s v="V26498333"/>
    <n v="-210983.7"/>
    <n v="0"/>
    <n v="-210983.7"/>
    <n v="0"/>
    <s v="-"/>
    <n v="0"/>
    <n v="0"/>
    <s v="-"/>
    <n v="0"/>
    <n v="0"/>
    <s v="-"/>
    <n v="0"/>
    <n v="0"/>
    <s v="-"/>
    <n v="0"/>
  </r>
  <r>
    <s v="120"/>
    <x v="3"/>
    <x v="1"/>
    <s v="001"/>
    <s v="Z1F0000700"/>
    <s v="1230"/>
    <s v="FC"/>
    <s v="00099812"/>
    <s v=""/>
    <s v=""/>
    <s v=""/>
    <s v=""/>
    <n v="0"/>
    <s v=""/>
    <s v="SOLUCIONES GLOBALES A&amp;R C.A"/>
    <s v="J-41159974-3 "/>
    <n v="111114722"/>
    <n v="0"/>
    <n v="111114722"/>
    <n v="0"/>
    <s v="-"/>
    <n v="0"/>
    <n v="0"/>
    <s v="-"/>
    <n v="0"/>
    <n v="0"/>
    <s v="-"/>
    <n v="0"/>
    <n v="0"/>
    <s v="-"/>
    <n v="0"/>
  </r>
  <r>
    <s v="121"/>
    <x v="3"/>
    <x v="1"/>
    <s v="001"/>
    <s v="Z1F0000700"/>
    <s v="1230"/>
    <s v="FC"/>
    <s v="00099813-00099892"/>
    <s v=""/>
    <s v=""/>
    <s v=""/>
    <s v=""/>
    <n v="0"/>
    <s v=""/>
    <s v="VENTAS NO CONTRIBUYENTES"/>
    <s v=""/>
    <n v="122289684.93265"/>
    <n v="0"/>
    <n v="91577486.884650007"/>
    <n v="0"/>
    <s v="-"/>
    <n v="0"/>
    <n v="26476032.800000001"/>
    <s v="16"/>
    <n v="4236165.2480000006"/>
    <n v="0"/>
    <s v="-"/>
    <n v="0"/>
    <n v="0"/>
    <s v="-"/>
    <n v="0"/>
  </r>
  <r>
    <s v="122"/>
    <x v="3"/>
    <x v="1"/>
    <s v="001"/>
    <s v="Z1F0000700"/>
    <s v="1230"/>
    <s v="FC"/>
    <s v="00099804-00099811"/>
    <s v=""/>
    <s v=""/>
    <s v=""/>
    <s v=""/>
    <n v="0"/>
    <s v=""/>
    <s v="VENTAS NO CONTRIBUYENTES"/>
    <s v=""/>
    <n v="13617992.482000001"/>
    <n v="0"/>
    <n v="10839713.370000001"/>
    <n v="0"/>
    <s v="-"/>
    <n v="0"/>
    <n v="2395068.2000000002"/>
    <s v="16"/>
    <n v="383210.91200000001"/>
    <n v="0"/>
    <s v="-"/>
    <n v="0"/>
    <n v="0"/>
    <s v="-"/>
    <n v="0"/>
  </r>
  <r>
    <s v="123"/>
    <x v="3"/>
    <x v="0"/>
    <s v="001"/>
    <s v="Z1F0017854"/>
    <s v="0143"/>
    <s v="FC"/>
    <s v="00007802-00007856"/>
    <m/>
    <m/>
    <m/>
    <m/>
    <m/>
    <m/>
    <s v="VENTAS NO CONTRIBUYENTES"/>
    <m/>
    <n v="74604373.393999994"/>
    <n v="0"/>
    <n v="49318322.890000001"/>
    <n v="0"/>
    <m/>
    <n v="0"/>
    <n v="21798319.399999999"/>
    <m/>
    <n v="3487731.1039999998"/>
    <n v="0"/>
    <m/>
    <n v="0"/>
    <m/>
    <m/>
    <m/>
  </r>
  <r>
    <s v="124"/>
    <x v="3"/>
    <x v="0"/>
    <s v="002"/>
    <s v="Z1F0017966"/>
    <s v="0145"/>
    <s v="FC"/>
    <s v="00002689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125"/>
    <x v="3"/>
    <x v="1"/>
    <s v="002"/>
    <s v="Z1B8050002"/>
    <s v="1565"/>
    <s v="FC"/>
    <s v="002058765"/>
    <s v=""/>
    <s v=""/>
    <s v=""/>
    <s v=""/>
    <n v="0"/>
    <s v=""/>
    <s v="SOLUCIONES GLOBALES A&amp;R C.A"/>
    <s v="J-41159974-3 "/>
    <n v="111114722.2"/>
    <n v="0"/>
    <n v="111114722.2"/>
    <n v="0"/>
    <s v="-"/>
    <n v="0"/>
    <n v="0"/>
    <s v="-"/>
    <n v="0"/>
    <n v="0"/>
    <s v="-"/>
    <n v="0"/>
    <n v="0"/>
    <s v="-"/>
    <n v="0"/>
  </r>
  <r>
    <s v="126"/>
    <x v="3"/>
    <x v="1"/>
    <s v="002"/>
    <s v="Z1B8050002"/>
    <s v="1565"/>
    <s v="FC"/>
    <s v="002058766"/>
    <s v=""/>
    <s v=""/>
    <s v=""/>
    <s v=""/>
    <n v="0"/>
    <s v=""/>
    <s v="SOLUCIONES GLOBALES A&amp;R C.A"/>
    <s v="J-41159974-3 "/>
    <n v="111114722.2"/>
    <n v="0"/>
    <n v="111114722.2"/>
    <n v="0"/>
    <s v="-"/>
    <n v="0"/>
    <n v="0"/>
    <s v="-"/>
    <n v="0"/>
    <n v="0"/>
    <s v="-"/>
    <n v="0"/>
    <n v="0"/>
    <s v="-"/>
    <n v="0"/>
  </r>
  <r>
    <s v="127"/>
    <x v="3"/>
    <x v="1"/>
    <s v="002"/>
    <s v="Z1B8050002"/>
    <s v="1565"/>
    <s v="NC"/>
    <s v=""/>
    <s v="002001583"/>
    <s v=""/>
    <s v="002058765"/>
    <s v="9/7/2020"/>
    <n v="111114722.2"/>
    <s v="VEN"/>
    <s v="SOLUCIONES GLOBALES A&amp;R C.A"/>
    <s v="J-41159974-3 "/>
    <n v="-111114722.2"/>
    <n v="0"/>
    <n v="-111114722.2"/>
    <n v="0"/>
    <s v="-"/>
    <n v="0"/>
    <n v="0"/>
    <s v="-"/>
    <n v="0"/>
    <n v="0"/>
    <s v="-"/>
    <n v="0"/>
    <n v="0"/>
    <s v="-"/>
    <n v="0"/>
  </r>
  <r>
    <s v="128"/>
    <x v="3"/>
    <x v="1"/>
    <s v="002"/>
    <s v="Z1B8050002"/>
    <s v="1565"/>
    <s v="NC"/>
    <s v=""/>
    <s v="002001585"/>
    <s v=""/>
    <s v="002058766"/>
    <s v="9/7/2020"/>
    <n v="111114722.2"/>
    <s v="VEN"/>
    <s v="SOLUCIONES GLOBALES A&amp;R C.A"/>
    <s v="J-41159974-3 "/>
    <n v="-111114722.2"/>
    <n v="0"/>
    <n v="-111114722.2"/>
    <n v="0"/>
    <s v="-"/>
    <n v="0"/>
    <n v="0"/>
    <s v="-"/>
    <n v="0"/>
    <n v="0"/>
    <s v="-"/>
    <n v="0"/>
    <n v="0"/>
    <s v="-"/>
    <n v="0"/>
  </r>
  <r>
    <s v="129"/>
    <x v="3"/>
    <x v="1"/>
    <s v="002"/>
    <s v="Z1B8050002"/>
    <s v="1564"/>
    <s v="FC"/>
    <s v="00154395-00154459"/>
    <s v=""/>
    <s v=""/>
    <s v=""/>
    <s v=""/>
    <n v="0"/>
    <s v=""/>
    <s v="VENTAS NO CONTRIBUYENTES"/>
    <s v=""/>
    <n v="112248085.96844999"/>
    <n v="0"/>
    <n v="79886706.234449983"/>
    <n v="0"/>
    <s v="-"/>
    <n v="0"/>
    <n v="27897741.149999999"/>
    <s v="-"/>
    <n v="4463638.5839999998"/>
    <n v="0"/>
    <s v="-"/>
    <n v="0"/>
    <n v="0"/>
    <s v="-"/>
    <n v="0"/>
  </r>
  <r>
    <s v="130"/>
    <x v="3"/>
    <x v="1"/>
    <s v="002"/>
    <s v="Z1B8050149"/>
    <s v="1492"/>
    <s v="FC"/>
    <s v="00191748-00191829"/>
    <s v="00000202"/>
    <s v=""/>
    <s v="00099858"/>
    <s v="9/7/2020"/>
    <n v="701073.7"/>
    <s v="VEN"/>
    <s v="VENTAS NO CONTRIBUYENTES"/>
    <m/>
    <n v="43228651.539999999"/>
    <n v="0"/>
    <n v="43228651.539999999"/>
    <n v="0"/>
    <s v="-"/>
    <n v="0"/>
    <n v="0"/>
    <s v="-"/>
    <n v="0"/>
    <n v="0"/>
    <s v="-"/>
    <n v="0"/>
    <n v="0"/>
    <s v="-"/>
    <n v="0"/>
  </r>
  <r>
    <s v="131"/>
    <x v="3"/>
    <x v="1"/>
    <s v="002"/>
    <s v="Z1B8050002"/>
    <s v="1564"/>
    <s v="FC"/>
    <s v="00154389-00154392"/>
    <s v=""/>
    <s v=""/>
    <s v=""/>
    <s v=""/>
    <n v="0"/>
    <s v=""/>
    <s v="VENTAS NO CONTRIBUYENTES"/>
    <s v=""/>
    <n v="2327471"/>
    <n v="0"/>
    <n v="2327471"/>
    <n v="0"/>
    <s v="-"/>
    <n v="0"/>
    <n v="0"/>
    <s v="-"/>
    <n v="0"/>
    <n v="0"/>
    <s v="-"/>
    <n v="0"/>
    <n v="0"/>
    <s v="-"/>
    <n v="0"/>
  </r>
  <r>
    <s v="132"/>
    <x v="3"/>
    <x v="2"/>
    <s v="002"/>
    <s v="Z1F0008858"/>
    <s v="0590"/>
    <s v="FC"/>
    <s v="00083002-00083092"/>
    <s v=""/>
    <s v=""/>
    <s v=""/>
    <s v=""/>
    <n v="0"/>
    <s v=""/>
    <s v="VENTAS NO CONTRIBUYENTES"/>
    <s v=""/>
    <n v="35283622.760000005"/>
    <n v="0"/>
    <n v="33385607.560000002"/>
    <n v="0"/>
    <s v="-"/>
    <n v="0"/>
    <n v="1636220"/>
    <s v="-"/>
    <n v="261795.20000000001"/>
    <n v="0"/>
    <s v="-"/>
    <n v="0"/>
    <n v="0"/>
    <s v="-"/>
    <n v="0"/>
  </r>
  <r>
    <s v="133"/>
    <x v="3"/>
    <x v="1"/>
    <s v="003"/>
    <s v="Z1B8051199"/>
    <s v="1651"/>
    <s v="FC"/>
    <s v="00176773-00176831"/>
    <s v=""/>
    <s v=""/>
    <s v=""/>
    <s v=""/>
    <n v="0"/>
    <s v=""/>
    <s v="VENTAS NO CONTRIBUYENTES"/>
    <s v=""/>
    <n v="67950118.800405174"/>
    <n v="0"/>
    <n v="47295232.087205186"/>
    <n v="0"/>
    <s v="-"/>
    <n v="0"/>
    <n v="9740990.2699999996"/>
    <s v="16"/>
    <n v="1558558.4431999999"/>
    <n v="0"/>
    <s v="-"/>
    <n v="0"/>
    <n v="8662350"/>
    <s v="8"/>
    <n v="692988"/>
  </r>
  <r>
    <s v="134"/>
    <x v="3"/>
    <x v="2"/>
    <s v="003"/>
    <s v="Z1F0002472"/>
    <s v="0156"/>
    <s v="FC"/>
    <s v="00025647-00025822"/>
    <m/>
    <m/>
    <m/>
    <m/>
    <m/>
    <m/>
    <s v="VENTAS NO CONTRIBUYENTES"/>
    <m/>
    <n v="79213705"/>
    <n v="0"/>
    <n v="79130997"/>
    <n v="0"/>
    <m/>
    <n v="0"/>
    <n v="71300"/>
    <m/>
    <n v="11408"/>
    <n v="0"/>
    <s v="-"/>
    <n v="0"/>
    <n v="0"/>
    <s v="-"/>
    <n v="0"/>
  </r>
  <r>
    <s v="135"/>
    <x v="3"/>
    <x v="2"/>
    <s v="003"/>
    <s v="Z1F0008965"/>
    <s v="0585"/>
    <s v="FC"/>
    <s v="00081626-00081697"/>
    <s v=""/>
    <s v=""/>
    <s v=""/>
    <s v=""/>
    <n v="0"/>
    <s v=""/>
    <s v="VENTAS NO CONTRIBUYENTES"/>
    <s v=""/>
    <n v="35958637.846399993"/>
    <n v="0"/>
    <n v="30088535.229999997"/>
    <n v="0"/>
    <s v="-"/>
    <n v="0"/>
    <n v="5060433.29"/>
    <s v="-"/>
    <n v="809669.32640000002"/>
    <n v="0"/>
    <s v="-"/>
    <n v="0"/>
    <n v="0"/>
    <s v="-"/>
    <n v="0"/>
  </r>
  <r>
    <s v="136"/>
    <x v="3"/>
    <x v="0"/>
    <s v="003"/>
    <s v="Z1F0017848"/>
    <s v="0143"/>
    <s v="FC"/>
    <s v="00005988-00006039"/>
    <s v=""/>
    <s v=""/>
    <s v=""/>
    <s v=""/>
    <n v="0"/>
    <s v=""/>
    <s v="VENTAS NO CONTRIBUYENTES"/>
    <s v=""/>
    <n v="88628786.029433995"/>
    <n v="0"/>
    <n v="51458366.514999993"/>
    <n v="0"/>
    <s v="-"/>
    <n v="0"/>
    <n v="32043465.098650001"/>
    <s v="16"/>
    <n v="5126954.4157840004"/>
    <n v="0"/>
    <s v="-"/>
    <n v="0"/>
    <n v="0"/>
    <s v="-"/>
    <n v="0"/>
  </r>
  <r>
    <s v="137"/>
    <x v="3"/>
    <x v="1"/>
    <s v="004"/>
    <s v="Z1B8050937"/>
    <s v="1489"/>
    <s v="FC"/>
    <s v="00146667-00146725"/>
    <s v=""/>
    <s v=""/>
    <s v=""/>
    <s v=""/>
    <n v="0"/>
    <s v=""/>
    <s v="VENTAS NO CONTRIBUYENTES"/>
    <s v=""/>
    <n v="115304814.01160002"/>
    <n v="0"/>
    <n v="89454860.120000005"/>
    <n v="0"/>
    <s v="-"/>
    <n v="0"/>
    <n v="22284443.010000002"/>
    <s v="16"/>
    <n v="3565510.8816000004"/>
    <n v="0"/>
    <s v="-"/>
    <n v="0"/>
    <n v="0"/>
    <s v="-"/>
    <n v="0"/>
  </r>
  <r>
    <s v="138"/>
    <x v="3"/>
    <x v="0"/>
    <s v="004"/>
    <s v="Z1F0017963"/>
    <s v="0141"/>
    <s v="FC"/>
    <s v="00002705-00002706"/>
    <s v=""/>
    <s v=""/>
    <s v=""/>
    <s v=""/>
    <n v="0"/>
    <s v=""/>
    <s v="VENTAS NO CONTRIBUYENTES"/>
    <s v=""/>
    <n v="834415.10160000005"/>
    <n v="0"/>
    <n v="458250"/>
    <n v="0"/>
    <s v="-"/>
    <n v="0"/>
    <n v="324280.26"/>
    <s v="-"/>
    <n v="51884.8416"/>
    <n v="0"/>
    <s v="-"/>
    <n v="0"/>
    <n v="0"/>
    <s v="-"/>
    <n v="0"/>
  </r>
  <r>
    <s v="139"/>
    <x v="3"/>
    <x v="0"/>
    <s v="005"/>
    <s v="Z1F0017998"/>
    <s v="0137"/>
    <s v="FC"/>
    <s v="00003608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140"/>
    <x v="3"/>
    <x v="1"/>
    <s v="005"/>
    <s v="Z1B8050363"/>
    <s v="1643"/>
    <s v="FC"/>
    <s v="00156776-00156813"/>
    <s v=""/>
    <s v=""/>
    <s v=""/>
    <s v=""/>
    <n v="0"/>
    <s v=""/>
    <s v="VENTAS NO CONTRIBUYENTES"/>
    <s v=""/>
    <n v="79379063.216999993"/>
    <n v="0"/>
    <n v="55690994.724999994"/>
    <n v="0"/>
    <s v="-"/>
    <n v="0"/>
    <n v="20420748.699999999"/>
    <s v="16"/>
    <n v="3267319.7919999999"/>
    <n v="0"/>
    <s v="-"/>
    <n v="0"/>
    <n v="0"/>
    <s v="-"/>
    <n v="0"/>
  </r>
  <r>
    <s v="141"/>
    <x v="3"/>
    <x v="1"/>
    <s v="006"/>
    <s v="Z1B8044815"/>
    <s v="1552"/>
    <s v="FC"/>
    <s v="006073568"/>
    <s v=""/>
    <s v=""/>
    <s v=""/>
    <s v=""/>
    <n v="0"/>
    <s v=""/>
    <s v="SOLUCIONES GLOBALES A&amp;R C.A"/>
    <s v="J-41159974-3 "/>
    <n v="111114722"/>
    <n v="0"/>
    <n v="111114722"/>
    <n v="0"/>
    <s v="-"/>
    <n v="0"/>
    <n v="0"/>
    <s v="-"/>
    <n v="0"/>
    <n v="0"/>
    <s v="-"/>
    <n v="0"/>
    <n v="0"/>
    <s v="-"/>
    <n v="0"/>
  </r>
  <r>
    <s v="142"/>
    <x v="3"/>
    <x v="1"/>
    <s v="006"/>
    <s v="Z1B8044815"/>
    <s v="1552"/>
    <s v="NC"/>
    <s v=""/>
    <s v="006001584"/>
    <s v=""/>
    <s v="006073568"/>
    <s v="9/7/2020"/>
    <n v="111114722"/>
    <s v="VEN"/>
    <s v="SOLUCIONES GLOBALES A&amp;R C.A"/>
    <s v="J-41159974-3 "/>
    <n v="-111114722"/>
    <n v="0"/>
    <n v="-111114722"/>
    <n v="0"/>
    <s v="-"/>
    <n v="0"/>
    <n v="0"/>
    <s v="-"/>
    <n v="0"/>
    <n v="0"/>
    <s v="-"/>
    <n v="0"/>
    <n v="0"/>
    <s v="-"/>
    <n v="0"/>
  </r>
  <r>
    <s v="143"/>
    <x v="3"/>
    <x v="0"/>
    <s v="006"/>
    <s v="Z1F0017787"/>
    <s v="0117"/>
    <s v="FC"/>
    <s v="00000566-00000624"/>
    <s v=""/>
    <s v=""/>
    <s v=""/>
    <s v=""/>
    <n v="0"/>
    <s v=""/>
    <s v="VENTAS NO CONTRIBUYENTES"/>
    <s v=""/>
    <n v="105020669.49800003"/>
    <n v="0"/>
    <n v="73738177.460000008"/>
    <n v="0"/>
    <s v="-"/>
    <n v="0"/>
    <n v="26967665.550000004"/>
    <s v="16"/>
    <n v="4314826.4880000008"/>
    <n v="0"/>
    <s v="-"/>
    <n v="0"/>
    <n v="0"/>
    <s v="-"/>
    <n v="0"/>
  </r>
  <r>
    <s v="144"/>
    <x v="3"/>
    <x v="1"/>
    <s v="008"/>
    <s v="Z1B8050003"/>
    <s v="1564"/>
    <s v="FC"/>
    <s v="00163883-00163928"/>
    <s v=""/>
    <s v=""/>
    <s v=""/>
    <s v=""/>
    <n v="0"/>
    <s v=""/>
    <s v="VENTAS NO CONTRIBUYENTES"/>
    <s v=""/>
    <n v="72998410.674999997"/>
    <n v="0"/>
    <n v="57697835.515000001"/>
    <n v="0"/>
    <s v="-"/>
    <n v="0"/>
    <n v="13190151"/>
    <s v="-"/>
    <n v="2110424.16"/>
    <n v="0"/>
    <s v="-"/>
    <n v="0"/>
    <n v="0"/>
    <s v="-"/>
    <n v="0"/>
  </r>
  <r>
    <s v="145"/>
    <x v="3"/>
    <x v="1"/>
    <s v="009"/>
    <s v="Z1B8014458"/>
    <s v="1561"/>
    <s v="FC"/>
    <s v="00169706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146"/>
    <x v="3"/>
    <x v="1"/>
    <s v="011"/>
    <s v="Z1F0004616"/>
    <s v="0465"/>
    <s v="FC"/>
    <s v="00066612-00066631"/>
    <s v=""/>
    <s v=""/>
    <s v=""/>
    <s v=""/>
    <n v="0"/>
    <s v=""/>
    <s v="VENTAS NO CONTRIBUYENTES"/>
    <s v=""/>
    <n v="11821488.795600001"/>
    <n v="0"/>
    <n v="10057210.68"/>
    <n v="0"/>
    <s v="-"/>
    <n v="0"/>
    <n v="1520929.41"/>
    <s v="16"/>
    <n v="243348.70559999999"/>
    <n v="0"/>
    <s v="-"/>
    <n v="0"/>
    <n v="0"/>
    <s v="-"/>
    <n v="0"/>
  </r>
  <r>
    <s v="147"/>
    <x v="3"/>
    <x v="1"/>
    <s v="012"/>
    <s v="Z1B8038506"/>
    <s v="1409"/>
    <s v="FC"/>
    <s v="00070156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148"/>
    <x v="3"/>
    <x v="1"/>
    <s v="013"/>
    <s v="Z1B8050578"/>
    <s v="1374"/>
    <s v="FC"/>
    <s v="00131443"/>
    <s v=""/>
    <s v=""/>
    <s v=""/>
    <s v=""/>
    <n v="0"/>
    <s v=""/>
    <s v="DETEKTOR GPS 3000 C.A"/>
    <s v="J400777178 "/>
    <n v="515930.50799999997"/>
    <n v="0"/>
    <n v="20000"/>
    <n v="427526.3"/>
    <s v="16"/>
    <n v="68404.207999999999"/>
    <n v="0"/>
    <s v="-"/>
    <n v="0"/>
    <n v="0"/>
    <s v="-"/>
    <n v="0"/>
    <n v="0"/>
    <s v="-"/>
    <n v="0"/>
  </r>
  <r>
    <s v="149"/>
    <x v="3"/>
    <x v="1"/>
    <s v="013"/>
    <s v="Z1B8050578"/>
    <s v="1374"/>
    <s v="FC"/>
    <s v="00131428-00131442"/>
    <s v=""/>
    <s v=""/>
    <s v=""/>
    <s v=""/>
    <n v="0"/>
    <s v=""/>
    <s v="VENTAS NO CONTRIBUYENTES"/>
    <s v=""/>
    <n v="6246089.7208000002"/>
    <n v="0"/>
    <n v="5706010.1000000006"/>
    <n v="0"/>
    <s v="-"/>
    <n v="0"/>
    <n v="465585.88"/>
    <s v="-"/>
    <n v="74493.7408"/>
    <n v="0"/>
    <s v="-"/>
    <n v="0"/>
    <n v="0"/>
    <s v="-"/>
    <n v="0"/>
  </r>
  <r>
    <s v="150"/>
    <x v="3"/>
    <x v="1"/>
    <s v="013"/>
    <s v="Z1B8050578"/>
    <s v="1374"/>
    <s v="FC"/>
    <s v="00131444-00131448"/>
    <s v=""/>
    <s v=""/>
    <s v=""/>
    <s v=""/>
    <n v="0"/>
    <s v=""/>
    <s v="VENTAS NO CONTRIBUYENTES"/>
    <s v=""/>
    <n v="6097927"/>
    <n v="0"/>
    <n v="5644367"/>
    <n v="0"/>
    <s v="-"/>
    <n v="0"/>
    <n v="391000"/>
    <s v="-"/>
    <n v="62560"/>
    <n v="0"/>
    <s v="-"/>
    <n v="0"/>
    <n v="0"/>
    <s v="-"/>
    <n v="0"/>
  </r>
  <r>
    <s v="151"/>
    <x v="3"/>
    <x v="1"/>
    <s v="014"/>
    <s v="Z1F0000338"/>
    <s v="1253"/>
    <s v="FC"/>
    <s v="00048269-00048276"/>
    <s v=""/>
    <s v=""/>
    <s v=""/>
    <s v=""/>
    <n v="0"/>
    <s v=""/>
    <s v="VENTAS NO CONTRIBUYENTES"/>
    <s v=""/>
    <n v="3526623.2239999999"/>
    <n v="0"/>
    <n v="2532200"/>
    <n v="0"/>
    <s v="-"/>
    <n v="0"/>
    <n v="857261.4"/>
    <s v="-"/>
    <n v="137161.82399999999"/>
    <n v="0"/>
    <s v="-"/>
    <n v="0"/>
    <n v="0"/>
    <s v="-"/>
    <n v="0"/>
  </r>
  <r>
    <s v="152"/>
    <x v="3"/>
    <x v="1"/>
    <s v="015"/>
    <s v="Z1B8050356"/>
    <s v="1387"/>
    <s v="FC"/>
    <s v="00084164-00084165"/>
    <s v=""/>
    <s v=""/>
    <s v=""/>
    <s v=""/>
    <n v="0"/>
    <s v=""/>
    <s v="VENTAS NO CONTRIBUYENTES"/>
    <s v=""/>
    <n v="33252602.350000001"/>
    <n v="0"/>
    <n v="29624122.350000001"/>
    <n v="0"/>
    <s v="-"/>
    <n v="0"/>
    <n v="3128000"/>
    <s v="-"/>
    <n v="500480"/>
    <n v="0"/>
    <s v="-"/>
    <n v="0"/>
    <n v="0"/>
    <s v="-"/>
    <n v="0"/>
  </r>
  <r>
    <s v="153"/>
    <x v="4"/>
    <x v="1"/>
    <s v="001"/>
    <s v="Z1F0000700"/>
    <s v="1231"/>
    <s v="NC"/>
    <s v=""/>
    <s v="00000203"/>
    <s v=""/>
    <s v="00099901"/>
    <s v="10/7/2020"/>
    <n v="405576.83"/>
    <s v="VEN"/>
    <s v="HERNANDEZ YORMARA"/>
    <s v="V24886968"/>
    <n v="-0.83"/>
    <n v="0"/>
    <n v="-0.83"/>
    <n v="0"/>
    <s v="-"/>
    <n v="0"/>
    <n v="0"/>
    <s v="-"/>
    <n v="0"/>
    <n v="0"/>
    <s v="-"/>
    <n v="0"/>
    <n v="0"/>
    <s v="-"/>
    <n v="0"/>
  </r>
  <r>
    <s v="154"/>
    <x v="4"/>
    <x v="1"/>
    <s v="001"/>
    <s v="Z1F0000700"/>
    <s v="1231"/>
    <s v="FC"/>
    <s v="00099893-00099950"/>
    <s v=""/>
    <s v=""/>
    <s v=""/>
    <s v=""/>
    <n v="0"/>
    <s v=""/>
    <s v="VENTAS NO CONTRIBUYENTES"/>
    <s v=""/>
    <n v="100290216.0572"/>
    <n v="0"/>
    <n v="83362730.730000004"/>
    <n v="0"/>
    <s v="-"/>
    <n v="0"/>
    <n v="14260617.42"/>
    <s v="-"/>
    <n v="2281698.7872000001"/>
    <n v="0"/>
    <s v="-"/>
    <n v="0"/>
    <n v="356638.07"/>
    <s v="8"/>
    <n v="28531.05"/>
  </r>
  <r>
    <s v="155"/>
    <x v="4"/>
    <x v="1"/>
    <s v="001"/>
    <s v="Z1F0000700"/>
    <s v="1231"/>
    <s v="NC"/>
    <s v=""/>
    <s v="00000204"/>
    <s v=""/>
    <s v="00099879"/>
    <s v="9/7/2020"/>
    <n v="9730898.0800000001"/>
    <s v="VEN"/>
    <s v="VICTOR ROJAS"/>
    <s v="V626938"/>
    <n v="-213440"/>
    <n v="0"/>
    <n v="0"/>
    <n v="0"/>
    <s v="-"/>
    <n v="0"/>
    <n v="-184000"/>
    <s v="16"/>
    <n v="-29440"/>
    <n v="0"/>
    <s v="-"/>
    <n v="0"/>
    <n v="0"/>
    <s v="-"/>
    <n v="0"/>
  </r>
  <r>
    <s v="156"/>
    <x v="4"/>
    <x v="0"/>
    <s v="001"/>
    <s v="Z1F0017854"/>
    <s v="0144"/>
    <s v="FC"/>
    <s v="00007857-00007921"/>
    <m/>
    <m/>
    <m/>
    <m/>
    <m/>
    <m/>
    <s v="VENTAS NO CONTRIBUYENTES"/>
    <m/>
    <n v="159700003.43360001"/>
    <n v="0"/>
    <n v="115825957.42"/>
    <n v="0"/>
    <m/>
    <n v="0"/>
    <n v="37822453.460000001"/>
    <m/>
    <n v="6051592.5536000002"/>
    <n v="0"/>
    <m/>
    <n v="0"/>
    <m/>
    <m/>
    <m/>
  </r>
  <r>
    <s v="157"/>
    <x v="4"/>
    <x v="0"/>
    <s v="002"/>
    <s v="Z1F0017966"/>
    <s v="0146"/>
    <s v="FC"/>
    <s v="00002689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158"/>
    <x v="4"/>
    <x v="1"/>
    <s v="002"/>
    <s v="Z1B8050002"/>
    <s v="1566"/>
    <s v="FC"/>
    <s v="00154510"/>
    <s v=""/>
    <s v=""/>
    <s v=""/>
    <s v=""/>
    <n v="0"/>
    <s v=""/>
    <s v="DISTRIBUIDORA MATPRIN"/>
    <s v="J41103738-9"/>
    <n v="2238470.5"/>
    <n v="0"/>
    <n v="2238470.5"/>
    <n v="0"/>
    <s v="-"/>
    <n v="0"/>
    <n v="0"/>
    <s v="-"/>
    <n v="0"/>
    <n v="0"/>
    <s v="-"/>
    <n v="0"/>
    <n v="0"/>
    <s v="-"/>
    <n v="0"/>
  </r>
  <r>
    <s v="159"/>
    <x v="4"/>
    <x v="1"/>
    <s v="002"/>
    <s v="Z1B8050002"/>
    <s v="1566"/>
    <s v="FC"/>
    <s v="00154460-00154509"/>
    <s v=""/>
    <s v=""/>
    <s v=""/>
    <s v=""/>
    <n v="0"/>
    <s v=""/>
    <s v="VENTAS NO CONTRIBUYENTES"/>
    <s v=""/>
    <n v="94829273.56584999"/>
    <n v="0"/>
    <n v="68599994.790649995"/>
    <n v="0"/>
    <s v="-"/>
    <n v="0"/>
    <n v="22611447.219999999"/>
    <s v="16"/>
    <n v="3617831.5551999998"/>
    <n v="0"/>
    <s v="-"/>
    <n v="0"/>
    <n v="0"/>
    <s v="-"/>
    <n v="0"/>
  </r>
  <r>
    <s v="160"/>
    <x v="4"/>
    <x v="1"/>
    <s v="002"/>
    <s v="Z1B8050002"/>
    <s v="1566"/>
    <s v="FC"/>
    <s v="00154511-00154517"/>
    <s v=""/>
    <s v=""/>
    <s v=""/>
    <s v=""/>
    <n v="0"/>
    <s v=""/>
    <s v="VENTAS NO CONTRIBUYENTES"/>
    <s v=""/>
    <n v="10785471.0726"/>
    <n v="0"/>
    <n v="9245552.9649999999"/>
    <n v="0"/>
    <s v="-"/>
    <n v="0"/>
    <n v="1327515.6099999999"/>
    <s v="-"/>
    <n v="212402.49759999997"/>
    <n v="0"/>
    <s v="-"/>
    <n v="0"/>
    <n v="0"/>
    <s v="-"/>
    <n v="0"/>
  </r>
  <r>
    <s v="161"/>
    <x v="4"/>
    <x v="1"/>
    <s v="002"/>
    <s v="Z1B8050149"/>
    <s v="1493"/>
    <s v="FC"/>
    <s v="00191830-00191850"/>
    <s v=""/>
    <s v=""/>
    <s v=""/>
    <s v=""/>
    <n v="0"/>
    <s v=""/>
    <s v="VENTAS NO CONTRIBUYENTES"/>
    <m/>
    <n v="5719629"/>
    <n v="0"/>
    <n v="5719629"/>
    <n v="0"/>
    <s v="-"/>
    <n v="0"/>
    <n v="0"/>
    <s v="-"/>
    <n v="0"/>
    <n v="0"/>
    <s v="-"/>
    <n v="0"/>
    <n v="0"/>
    <s v="-"/>
    <n v="0"/>
  </r>
  <r>
    <s v="162"/>
    <x v="4"/>
    <x v="2"/>
    <s v="002"/>
    <s v="Z1F0008858"/>
    <s v="0591"/>
    <s v="FC"/>
    <s v="00083093-00083166"/>
    <s v=""/>
    <s v=""/>
    <s v=""/>
    <s v=""/>
    <n v="0"/>
    <s v=""/>
    <s v="VENTAS NO CONTRIBUYENTES"/>
    <s v=""/>
    <n v="37114814.9428"/>
    <n v="0"/>
    <n v="33533727.810000002"/>
    <n v="0"/>
    <s v="-"/>
    <n v="0"/>
    <n v="3087144.0799999996"/>
    <s v="-"/>
    <n v="493943.05279999995"/>
    <n v="0"/>
    <s v="-"/>
    <n v="0"/>
    <n v="0"/>
    <s v="-"/>
    <n v="0"/>
  </r>
  <r>
    <s v="163"/>
    <x v="4"/>
    <x v="0"/>
    <s v="003"/>
    <s v="Z1F0017848"/>
    <s v="0144"/>
    <s v="NC"/>
    <s v=""/>
    <s v="00000017"/>
    <s v=""/>
    <s v="00007719"/>
    <s v="7/7/2020"/>
    <n v="1138083.47"/>
    <s v="VEN"/>
    <s v="ANA MORENO"/>
    <s v="V14516431"/>
    <n v="-391576.97759999998"/>
    <n v="0"/>
    <n v="0"/>
    <n v="0"/>
    <s v="-"/>
    <n v="0"/>
    <n v="-337566.36"/>
    <s v="-"/>
    <n v="-54010.617599999998"/>
    <n v="0"/>
    <s v="-"/>
    <n v="0"/>
    <n v="0"/>
    <s v="-"/>
    <n v="0"/>
  </r>
  <r>
    <s v="164"/>
    <x v="4"/>
    <x v="1"/>
    <s v="003"/>
    <s v="Z1B8051199"/>
    <s v="1652"/>
    <s v="FC"/>
    <s v="00176832-00176910"/>
    <s v=""/>
    <s v=""/>
    <s v=""/>
    <s v=""/>
    <n v="0"/>
    <s v=""/>
    <s v="VENTAS NO CONTRIBUYENTES"/>
    <s v=""/>
    <n v="142304193.44445002"/>
    <n v="0"/>
    <n v="119036845.59605002"/>
    <n v="0"/>
    <s v="-"/>
    <n v="0"/>
    <n v="20058058.490000002"/>
    <s v="-"/>
    <n v="3209289.3584000003"/>
    <n v="0"/>
    <s v="-"/>
    <n v="0"/>
    <n v="0"/>
    <s v="-"/>
    <n v="0"/>
  </r>
  <r>
    <s v="165"/>
    <x v="4"/>
    <x v="2"/>
    <s v="003"/>
    <s v="Z1F0002472"/>
    <s v="0157"/>
    <s v="FC"/>
    <s v="00025823-00025964"/>
    <m/>
    <m/>
    <m/>
    <m/>
    <m/>
    <m/>
    <s v="VENTAS NO CONTRIBUYENTES"/>
    <m/>
    <n v="69170453"/>
    <n v="0"/>
    <n v="68924997"/>
    <n v="0"/>
    <m/>
    <n v="0"/>
    <n v="211600"/>
    <m/>
    <n v="33856"/>
    <n v="0"/>
    <s v="-"/>
    <n v="0"/>
    <n v="0"/>
    <s v="-"/>
    <n v="0"/>
  </r>
  <r>
    <s v="166"/>
    <x v="4"/>
    <x v="2"/>
    <s v="003"/>
    <s v="Z1F0008965"/>
    <s v="0586"/>
    <s v="FC"/>
    <s v="00081698-00081780"/>
    <s v=""/>
    <s v=""/>
    <s v=""/>
    <s v=""/>
    <n v="0"/>
    <s v=""/>
    <s v="VENTAS NO CONTRIBUYENTES"/>
    <s v=""/>
    <n v="35274747.153400004"/>
    <n v="0"/>
    <n v="31976106.204999998"/>
    <n v="0"/>
    <s v="-"/>
    <n v="0"/>
    <n v="2843655.99"/>
    <s v="-"/>
    <n v="454984.95840000006"/>
    <n v="0"/>
    <s v="-"/>
    <n v="0"/>
    <n v="0"/>
    <s v="-"/>
    <n v="0"/>
  </r>
  <r>
    <s v="167"/>
    <x v="4"/>
    <x v="0"/>
    <s v="003"/>
    <s v="Z1F0017848"/>
    <s v="0144"/>
    <s v="FC"/>
    <s v="00006040-00006122"/>
    <m/>
    <m/>
    <m/>
    <m/>
    <m/>
    <m/>
    <s v="VENTAS NO CONTRIBUYENTES"/>
    <m/>
    <n v="104318990.5792"/>
    <n v="0"/>
    <n v="82467137.799999997"/>
    <n v="0"/>
    <m/>
    <n v="0"/>
    <n v="18837804.120000001"/>
    <m/>
    <n v="3014048.6592000001"/>
    <n v="0"/>
    <m/>
    <n v="0"/>
    <m/>
    <m/>
    <m/>
  </r>
  <r>
    <s v="168"/>
    <x v="4"/>
    <x v="0"/>
    <s v="003"/>
    <s v="Z1F0017848"/>
    <s v="0144"/>
    <s v="NC"/>
    <s v=""/>
    <s v="00000016"/>
    <s v=""/>
    <s v="00006115"/>
    <s v="10/7/2020"/>
    <n v="581182.11"/>
    <s v="VEN"/>
    <s v="YUDIT BUENO"/>
    <s v="V13476758"/>
    <n v="-581182.11250000005"/>
    <n v="0"/>
    <n v="-581182.11250000005"/>
    <n v="0"/>
    <s v="-"/>
    <n v="0"/>
    <n v="0"/>
    <s v="-"/>
    <n v="0"/>
    <n v="0"/>
    <s v="-"/>
    <n v="0"/>
    <n v="0"/>
    <s v="-"/>
    <n v="0"/>
  </r>
  <r>
    <s v="169"/>
    <x v="4"/>
    <x v="1"/>
    <s v="004"/>
    <s v="Z1B8050937"/>
    <s v="1490"/>
    <s v="NC"/>
    <s v=""/>
    <s v="00000134"/>
    <s v=""/>
    <s v="00146728"/>
    <s v="10/7/2020"/>
    <n v="2634218.2599999998"/>
    <s v="VEN"/>
    <s v="EVELYN LOPEZ"/>
    <s v="E82236726"/>
    <n v="-112259.705"/>
    <n v="0"/>
    <n v="-112259.705"/>
    <n v="0"/>
    <s v="-"/>
    <n v="0"/>
    <n v="0"/>
    <s v="-"/>
    <n v="0"/>
    <n v="0"/>
    <s v="-"/>
    <n v="0"/>
    <n v="0"/>
    <s v="-"/>
    <n v="0"/>
  </r>
  <r>
    <s v="170"/>
    <x v="4"/>
    <x v="1"/>
    <s v="004"/>
    <s v="Z1B8050937"/>
    <s v="1490"/>
    <s v="FC"/>
    <s v="00146726-00146793"/>
    <s v=""/>
    <s v=""/>
    <s v=""/>
    <s v=""/>
    <n v="0"/>
    <s v=""/>
    <s v="VENTAS NO CONTRIBUYENTES"/>
    <s v=""/>
    <n v="109879272.97735004"/>
    <n v="0"/>
    <n v="86664500.41215004"/>
    <n v="0"/>
    <s v="-"/>
    <n v="0"/>
    <n v="20012734.969999999"/>
    <s v="-"/>
    <n v="3202037.5951999999"/>
    <n v="0"/>
    <s v="-"/>
    <n v="0"/>
    <n v="0"/>
    <s v="-"/>
    <n v="0"/>
  </r>
  <r>
    <s v="171"/>
    <x v="4"/>
    <x v="0"/>
    <s v="004"/>
    <s v="Z1F0017963"/>
    <s v="0142"/>
    <s v="FC"/>
    <s v="00002707-00002751"/>
    <s v=""/>
    <s v=""/>
    <s v=""/>
    <s v=""/>
    <n v="0"/>
    <s v=""/>
    <s v="VENTAS NO CONTRIBUYENTES"/>
    <s v=""/>
    <n v="72192896.737800002"/>
    <n v="0"/>
    <n v="51672758.515000001"/>
    <n v="0"/>
    <s v="-"/>
    <n v="0"/>
    <n v="17689774.330000002"/>
    <s v="16"/>
    <n v="2830363.8928000005"/>
    <n v="0"/>
    <s v="-"/>
    <n v="0"/>
    <n v="0"/>
    <s v="-"/>
    <n v="0"/>
  </r>
  <r>
    <s v="172"/>
    <x v="4"/>
    <x v="1"/>
    <s v="005"/>
    <s v="Z1B8050363"/>
    <s v="1644"/>
    <s v="FC"/>
    <s v="00156853"/>
    <s v=""/>
    <s v=""/>
    <s v=""/>
    <s v=""/>
    <n v="0"/>
    <s v=""/>
    <s v="GRUPO JS82,C.A"/>
    <s v="J-31753545-6"/>
    <n v="6955428.5708000008"/>
    <n v="0"/>
    <n v="6387381.3500000006"/>
    <n v="489695.88"/>
    <s v="16"/>
    <n v="78351.340800000005"/>
    <n v="0"/>
    <s v="-"/>
    <n v="0"/>
    <n v="0"/>
    <s v="-"/>
    <n v="0"/>
    <n v="0"/>
    <s v="-"/>
    <n v="0"/>
  </r>
  <r>
    <s v="173"/>
    <x v="4"/>
    <x v="1"/>
    <s v="005"/>
    <s v="Z1B8050363"/>
    <s v="1644"/>
    <s v="FC"/>
    <s v="00156814-00156852"/>
    <s v=""/>
    <s v=""/>
    <s v=""/>
    <s v=""/>
    <n v="0"/>
    <s v=""/>
    <s v="VENTAS NO CONTRIBUYENTES"/>
    <s v=""/>
    <n v="94552486.860850021"/>
    <n v="0"/>
    <n v="70792033.556850016"/>
    <n v="0"/>
    <s v="-"/>
    <n v="0"/>
    <n v="20483149.399999999"/>
    <s v="16"/>
    <n v="3277303.9039999996"/>
    <n v="0"/>
    <s v="-"/>
    <n v="0"/>
    <n v="0"/>
    <s v="-"/>
    <n v="0"/>
  </r>
  <r>
    <s v="174"/>
    <x v="4"/>
    <x v="1"/>
    <s v="005"/>
    <s v="Z1B8050363"/>
    <s v="1644"/>
    <s v="FC"/>
    <s v="00156854-00156866"/>
    <s v=""/>
    <s v=""/>
    <s v=""/>
    <s v=""/>
    <n v="0"/>
    <s v=""/>
    <s v="VENTAS NO CONTRIBUYENTES"/>
    <s v=""/>
    <n v="10557177.576400001"/>
    <n v="0"/>
    <n v="6777295.4900000002"/>
    <n v="0"/>
    <s v="-"/>
    <n v="0"/>
    <n v="3258519.04"/>
    <s v="16"/>
    <n v="521363.04639999999"/>
    <n v="0"/>
    <s v="-"/>
    <n v="0"/>
    <n v="0"/>
    <s v="-"/>
    <n v="0"/>
  </r>
  <r>
    <s v="175"/>
    <x v="4"/>
    <x v="0"/>
    <s v="005"/>
    <s v="Z1F0017998"/>
    <s v="0138"/>
    <s v="FC"/>
    <s v="00003609-00003627"/>
    <s v=""/>
    <s v=""/>
    <s v=""/>
    <s v=""/>
    <n v="0"/>
    <s v=""/>
    <s v="VENTAS NO CONTRIBUYENTES"/>
    <s v=""/>
    <n v="48251040.954599999"/>
    <n v="0"/>
    <n v="34231826.954999998"/>
    <n v="0"/>
    <s v="-"/>
    <n v="0"/>
    <n v="12085529.309999999"/>
    <s v="-"/>
    <n v="1933684.6895999999"/>
    <n v="0"/>
    <s v="-"/>
    <n v="0"/>
    <n v="0"/>
    <s v="-"/>
    <n v="0"/>
  </r>
  <r>
    <s v="176"/>
    <x v="4"/>
    <x v="0"/>
    <s v="006"/>
    <s v="Z1F0017787"/>
    <s v="0118"/>
    <s v="FC"/>
    <s v="00000624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177"/>
    <x v="4"/>
    <x v="1"/>
    <s v="006"/>
    <s v="Z1B8044815"/>
    <s v="1553"/>
    <s v="FC"/>
    <s v="00136996-00137041"/>
    <s v=""/>
    <s v=""/>
    <s v=""/>
    <s v=""/>
    <n v="0"/>
    <s v=""/>
    <s v="VENTAS NO CONTRIBUYENTES"/>
    <s v=""/>
    <n v="79604574.994399995"/>
    <n v="0"/>
    <n v="53080700.809599996"/>
    <n v="0"/>
    <s v="-"/>
    <n v="0"/>
    <n v="22865408.780000001"/>
    <s v="16"/>
    <n v="3658465.4048000001"/>
    <n v="0"/>
    <s v="-"/>
    <n v="0"/>
    <n v="0"/>
    <s v="-"/>
    <n v="0"/>
  </r>
  <r>
    <s v="178"/>
    <x v="4"/>
    <x v="1"/>
    <s v="007"/>
    <s v="Z1B8050013"/>
    <s v="1608"/>
    <s v="FC"/>
    <s v="00164008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179"/>
    <x v="4"/>
    <x v="1"/>
    <s v="008"/>
    <s v="Z1B8050003"/>
    <s v="1565"/>
    <s v="FC"/>
    <s v="00163929-00163948"/>
    <s v=""/>
    <s v=""/>
    <s v=""/>
    <s v=""/>
    <n v="0"/>
    <s v=""/>
    <s v="VENTAS NO CONTRIBUYENTES"/>
    <s v=""/>
    <n v="48558342.036999993"/>
    <n v="0"/>
    <n v="37919807.804999992"/>
    <n v="0"/>
    <s v="-"/>
    <n v="0"/>
    <n v="9171150.1999999993"/>
    <s v="16"/>
    <n v="1467384.0319999999"/>
    <n v="0"/>
    <s v="-"/>
    <n v="0"/>
    <n v="0"/>
    <s v="-"/>
    <n v="0"/>
  </r>
  <r>
    <s v="180"/>
    <x v="4"/>
    <x v="1"/>
    <s v="009"/>
    <s v="Z1B8014458"/>
    <s v="1562"/>
    <s v="FC"/>
    <s v="00169707-00169736"/>
    <s v=""/>
    <s v=""/>
    <s v=""/>
    <s v=""/>
    <n v="0"/>
    <s v=""/>
    <s v="VENTAS NO CONTRIBUYENTES"/>
    <s v=""/>
    <n v="45465442.288199991"/>
    <n v="0"/>
    <n v="35179614.547399998"/>
    <n v="0"/>
    <s v="-"/>
    <n v="0"/>
    <n v="8867092.879999999"/>
    <s v="-"/>
    <n v="1418734.8607999999"/>
    <n v="0"/>
    <s v="-"/>
    <n v="0"/>
    <n v="0"/>
    <s v="-"/>
    <n v="0"/>
  </r>
  <r>
    <s v="181"/>
    <x v="4"/>
    <x v="1"/>
    <s v="010"/>
    <s v="Z1F0000341"/>
    <s v="1081"/>
    <s v="FC"/>
    <s v="00069020-00069054"/>
    <s v=""/>
    <s v=""/>
    <s v=""/>
    <s v=""/>
    <n v="0"/>
    <s v=""/>
    <s v="VENTAS NO CONTRIBUYENTES"/>
    <s v=""/>
    <n v="50863688.080200002"/>
    <n v="0"/>
    <n v="36968698.805399999"/>
    <n v="0"/>
    <s v="-"/>
    <n v="0"/>
    <n v="11978439.030000001"/>
    <s v="-"/>
    <n v="1916550.2448000002"/>
    <n v="0"/>
    <s v="-"/>
    <n v="0"/>
    <n v="0"/>
    <s v="-"/>
    <n v="0"/>
  </r>
  <r>
    <s v="182"/>
    <x v="4"/>
    <x v="1"/>
    <s v="011"/>
    <s v="Z1F0004616"/>
    <s v="0466"/>
    <s v="FC"/>
    <s v="00066632-00066703"/>
    <s v=""/>
    <s v=""/>
    <s v=""/>
    <s v=""/>
    <n v="0"/>
    <s v=""/>
    <s v="VENTAS NO CONTRIBUYENTES"/>
    <s v=""/>
    <n v="28266441.639600001"/>
    <n v="0"/>
    <n v="25067271.480000004"/>
    <n v="0"/>
    <s v="-"/>
    <n v="0"/>
    <n v="2757905.31"/>
    <s v="-"/>
    <n v="441264.84960000002"/>
    <n v="0"/>
    <s v="-"/>
    <n v="0"/>
    <n v="0"/>
    <s v="-"/>
    <n v="0"/>
  </r>
  <r>
    <s v="183"/>
    <x v="4"/>
    <x v="1"/>
    <s v="012"/>
    <s v="Z1B8038506"/>
    <s v="1410"/>
    <s v="FC"/>
    <s v="00070157-00070169"/>
    <s v=""/>
    <s v=""/>
    <s v=""/>
    <s v=""/>
    <n v="0"/>
    <s v=""/>
    <s v="VENTAS NO CONTRIBUYENTES"/>
    <s v=""/>
    <n v="9063721.9000000004"/>
    <n v="0"/>
    <n v="5734591.5"/>
    <n v="0"/>
    <s v="-"/>
    <n v="0"/>
    <n v="2869940"/>
    <s v="16"/>
    <n v="459190.4"/>
    <n v="0"/>
    <s v="-"/>
    <n v="0"/>
    <n v="0"/>
    <s v="-"/>
    <n v="0"/>
  </r>
  <r>
    <s v="184"/>
    <x v="4"/>
    <x v="1"/>
    <s v="013"/>
    <s v="Z1B8050578"/>
    <s v="1375"/>
    <s v="FC"/>
    <s v="00131449-00131490"/>
    <s v=""/>
    <s v=""/>
    <s v=""/>
    <s v=""/>
    <n v="0"/>
    <s v=""/>
    <s v="VENTAS NO CONTRIBUYENTES"/>
    <s v=""/>
    <n v="28100788.385200001"/>
    <n v="0"/>
    <n v="24392982.400000002"/>
    <n v="0"/>
    <s v="-"/>
    <n v="0"/>
    <n v="3196384.4699999997"/>
    <s v="16"/>
    <n v="511421.51519999997"/>
    <n v="0"/>
    <s v="-"/>
    <n v="0"/>
    <n v="0"/>
    <s v="-"/>
    <n v="0"/>
  </r>
  <r>
    <s v="185"/>
    <x v="4"/>
    <x v="1"/>
    <s v="014"/>
    <s v="Z1F0000338"/>
    <s v="1254"/>
    <s v="FC"/>
    <s v="00048277-00048279"/>
    <s v=""/>
    <s v=""/>
    <s v=""/>
    <s v=""/>
    <n v="0"/>
    <s v=""/>
    <s v="VENTAS NO CONTRIBUYENTES"/>
    <s v=""/>
    <n v="1945810.4235999999"/>
    <n v="0"/>
    <n v="444990"/>
    <n v="0"/>
    <s v="-"/>
    <n v="0"/>
    <n v="1293810.71"/>
    <s v="-"/>
    <n v="207009.71359999999"/>
    <n v="0"/>
    <s v="-"/>
    <n v="0"/>
    <n v="0"/>
    <s v="-"/>
    <n v="0"/>
  </r>
  <r>
    <s v="186"/>
    <x v="4"/>
    <x v="1"/>
    <s v="015"/>
    <s v="Z1B8050356"/>
    <s v="1388"/>
    <s v="FC"/>
    <s v="00084166-00084191"/>
    <s v=""/>
    <s v=""/>
    <s v=""/>
    <s v=""/>
    <n v="0"/>
    <s v=""/>
    <s v="VENTAS NO CONTRIBUYENTES"/>
    <s v=""/>
    <n v="101563589.998"/>
    <n v="0"/>
    <n v="70589903.010000005"/>
    <n v="0"/>
    <s v="-"/>
    <n v="0"/>
    <n v="26701454.300000001"/>
    <s v="16"/>
    <n v="4272232.6880000001"/>
    <n v="0"/>
    <s v="-"/>
    <n v="0"/>
    <n v="0"/>
    <s v="-"/>
    <n v="0"/>
  </r>
  <r>
    <s v="187"/>
    <x v="5"/>
    <x v="0"/>
    <s v="001"/>
    <s v="Z1F0017854"/>
    <s v="0145"/>
    <s v="FC"/>
    <s v="00008000"/>
    <s v=""/>
    <s v=""/>
    <s v=""/>
    <s v=""/>
    <n v="0"/>
    <s v=""/>
    <s v="COMERCIAL CHARAMANA"/>
    <s v="J412543822"/>
    <n v="2961331.3412499996"/>
    <n v="0"/>
    <n v="2961331.3412499996"/>
    <n v="0"/>
    <s v="16"/>
    <n v="0"/>
    <n v="0"/>
    <s v="-"/>
    <n v="0"/>
    <n v="0"/>
    <s v="-"/>
    <n v="0"/>
    <n v="0"/>
    <s v="-"/>
    <n v="0"/>
  </r>
  <r>
    <s v="188"/>
    <x v="5"/>
    <x v="0"/>
    <s v="001"/>
    <s v="Z1F0017854"/>
    <s v="0145"/>
    <s v="FC"/>
    <s v="00007993"/>
    <s v=""/>
    <s v=""/>
    <s v=""/>
    <s v=""/>
    <n v="0"/>
    <s v=""/>
    <s v="FUNDAVIGEA"/>
    <s v="J298180811"/>
    <n v="226000"/>
    <n v="0"/>
    <n v="226000"/>
    <n v="0"/>
    <s v="16"/>
    <n v="0"/>
    <n v="0"/>
    <s v="-"/>
    <n v="0"/>
    <n v="0"/>
    <s v="-"/>
    <n v="0"/>
    <n v="0"/>
    <s v="-"/>
    <n v="0"/>
  </r>
  <r>
    <s v="189"/>
    <x v="5"/>
    <x v="0"/>
    <s v="001"/>
    <s v="Z1F0017854"/>
    <s v="0145"/>
    <s v="FC"/>
    <s v="00007948"/>
    <s v=""/>
    <s v=""/>
    <s v=""/>
    <s v=""/>
    <n v="0"/>
    <s v=""/>
    <s v="INVERSIONES AGU AMARINEC.A"/>
    <s v="J299380490"/>
    <n v="4252714.07"/>
    <n v="0"/>
    <n v="4252714.07"/>
    <n v="0"/>
    <s v="16"/>
    <n v="0"/>
    <n v="0"/>
    <s v="-"/>
    <n v="0"/>
    <n v="0"/>
    <s v="-"/>
    <n v="0"/>
    <n v="0"/>
    <s v="-"/>
    <n v="0"/>
  </r>
  <r>
    <s v="190"/>
    <x v="5"/>
    <x v="1"/>
    <s v="001"/>
    <s v="Z1F0000700"/>
    <s v="1232"/>
    <s v="FC"/>
    <s v="00099951-00100022"/>
    <s v=""/>
    <s v=""/>
    <s v=""/>
    <s v=""/>
    <n v="0"/>
    <s v=""/>
    <s v="VENTAS NO CONTRIBUYENTES"/>
    <s v=""/>
    <n v="94502036.541946962"/>
    <n v="0"/>
    <n v="68571331.498746961"/>
    <n v="0"/>
    <s v="-"/>
    <n v="0"/>
    <n v="22009759.52"/>
    <s v="-"/>
    <n v="3521561.5232000002"/>
    <n v="0"/>
    <s v="-"/>
    <n v="0"/>
    <n v="369800"/>
    <s v="8"/>
    <n v="29584"/>
  </r>
  <r>
    <s v="191"/>
    <x v="5"/>
    <x v="0"/>
    <s v="001"/>
    <s v="Z1F0017854"/>
    <s v="0145"/>
    <s v="FC"/>
    <s v="00008001-00008005"/>
    <s v=""/>
    <s v=""/>
    <s v=""/>
    <s v=""/>
    <n v="0"/>
    <s v=""/>
    <s v="VENTAS NO CONTRIBUYENTES"/>
    <s v=""/>
    <n v="12025742.624199999"/>
    <n v="0"/>
    <n v="6720476.6849999996"/>
    <n v="0"/>
    <s v="-"/>
    <n v="0"/>
    <n v="4573505.12"/>
    <s v="-"/>
    <n v="731760.81920000003"/>
    <n v="0"/>
    <s v="-"/>
    <n v="0"/>
    <n v="0"/>
    <s v="-"/>
    <n v="0"/>
  </r>
  <r>
    <s v="192"/>
    <x v="5"/>
    <x v="0"/>
    <s v="001"/>
    <s v="Z1F0017854"/>
    <s v="0145"/>
    <s v="FC"/>
    <s v="00007994-00007999"/>
    <s v=""/>
    <s v=""/>
    <s v=""/>
    <s v=""/>
    <n v="0"/>
    <s v=""/>
    <s v="VENTAS NO CONTRIBUYENTES"/>
    <s v=""/>
    <n v="55392438.809349999"/>
    <n v="0"/>
    <n v="36330775.68575"/>
    <n v="0"/>
    <s v="-"/>
    <n v="0"/>
    <n v="16432468.210000001"/>
    <s v="16"/>
    <n v="2629194.9136000001"/>
    <n v="0"/>
    <s v="-"/>
    <n v="0"/>
    <n v="0"/>
    <s v="-"/>
    <n v="0"/>
  </r>
  <r>
    <s v="193"/>
    <x v="5"/>
    <x v="0"/>
    <s v="001"/>
    <s v="Z1F0017854"/>
    <s v="0145"/>
    <s v="FC"/>
    <s v="00007922-00007947"/>
    <s v=""/>
    <s v=""/>
    <s v=""/>
    <s v=""/>
    <n v="0"/>
    <s v=""/>
    <s v="VENTAS NO CONTRIBUYENTES"/>
    <s v=""/>
    <n v="67321206.307100013"/>
    <n v="0"/>
    <n v="40959703.667500004"/>
    <n v="0"/>
    <s v="-"/>
    <n v="0"/>
    <n v="22725433.310000002"/>
    <s v="16"/>
    <n v="3636069.3296000003"/>
    <n v="0"/>
    <s v="-"/>
    <n v="0"/>
    <n v="0"/>
    <s v="-"/>
    <n v="0"/>
  </r>
  <r>
    <s v="194"/>
    <x v="5"/>
    <x v="0"/>
    <s v="001"/>
    <s v="Z1F0017854"/>
    <s v="0145"/>
    <s v="FC"/>
    <s v="00007949-00007992"/>
    <s v=""/>
    <s v=""/>
    <s v=""/>
    <s v=""/>
    <n v="0"/>
    <s v=""/>
    <s v="VENTAS NO CONTRIBUYENTES"/>
    <s v=""/>
    <n v="119490588.86"/>
    <n v="0"/>
    <n v="86948372.840000004"/>
    <n v="0"/>
    <s v="-"/>
    <n v="0"/>
    <n v="28053634.5"/>
    <s v="-"/>
    <n v="4488581.5200000005"/>
    <n v="0"/>
    <s v="-"/>
    <n v="0"/>
    <n v="0"/>
    <s v="-"/>
    <n v="0"/>
  </r>
  <r>
    <s v="195"/>
    <x v="5"/>
    <x v="1"/>
    <s v="002"/>
    <s v="Z1B8050149"/>
    <s v="1495"/>
    <s v="FC"/>
    <s v="00191925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196"/>
    <x v="5"/>
    <x v="1"/>
    <s v="002"/>
    <s v="Z1B8050002"/>
    <s v="1567"/>
    <s v="FC"/>
    <s v="00154518-00154581"/>
    <s v=""/>
    <s v=""/>
    <s v=""/>
    <s v=""/>
    <n v="0"/>
    <s v=""/>
    <s v="VENTAS NO CONTRIBUYENTES"/>
    <s v=""/>
    <n v="177483068.01629701"/>
    <n v="0"/>
    <n v="127817913.71189702"/>
    <n v="0"/>
    <s v="-"/>
    <n v="0"/>
    <n v="42126195.090000004"/>
    <s v="-"/>
    <n v="6740191.2144000009"/>
    <n v="0"/>
    <s v="-"/>
    <n v="0"/>
    <n v="739600"/>
    <s v="8"/>
    <n v="59168"/>
  </r>
  <r>
    <s v="197"/>
    <x v="5"/>
    <x v="1"/>
    <s v="002"/>
    <s v="Z1B8050149"/>
    <s v="1494"/>
    <s v="FC"/>
    <s v="00191851-00191925"/>
    <s v=""/>
    <s v=""/>
    <s v=""/>
    <s v=""/>
    <n v="0"/>
    <s v=""/>
    <s v="VENTAS NO CONTRIBUYENTES"/>
    <m/>
    <n v="41640033.5"/>
    <n v="0"/>
    <n v="41640033.5"/>
    <n v="0"/>
    <s v="-"/>
    <n v="0"/>
    <n v="0"/>
    <s v="-"/>
    <n v="0"/>
    <n v="0"/>
    <s v="-"/>
    <n v="0"/>
    <n v="0"/>
    <s v="-"/>
    <n v="0"/>
  </r>
  <r>
    <s v="198"/>
    <x v="5"/>
    <x v="2"/>
    <s v="002"/>
    <s v="Z1F0008858"/>
    <s v="0592"/>
    <s v="FC"/>
    <s v="00083167-00083267"/>
    <s v=""/>
    <s v=""/>
    <s v=""/>
    <s v=""/>
    <n v="0"/>
    <s v=""/>
    <s v="VENTAS NO CONTRIBUYENTES"/>
    <s v=""/>
    <n v="41024463.389150009"/>
    <n v="0"/>
    <n v="37332572.638750009"/>
    <n v="0"/>
    <s v="-"/>
    <n v="0"/>
    <n v="3182664.44"/>
    <s v="-"/>
    <n v="509226.31040000002"/>
    <n v="0"/>
    <s v="-"/>
    <n v="0"/>
    <n v="0"/>
    <s v="-"/>
    <n v="0"/>
  </r>
  <r>
    <s v="199"/>
    <x v="5"/>
    <x v="0"/>
    <s v="002"/>
    <s v="Z1F0017966"/>
    <s v="0147"/>
    <s v="FC"/>
    <s v="00002690-00002726"/>
    <s v=""/>
    <s v=""/>
    <s v=""/>
    <s v=""/>
    <n v="0"/>
    <s v=""/>
    <s v="VENTAS NO CONTRIBUYENTES"/>
    <s v=""/>
    <n v="109105428.00045002"/>
    <n v="0"/>
    <n v="75502511.321250007"/>
    <n v="0"/>
    <s v="-"/>
    <n v="0"/>
    <n v="28968031.620000001"/>
    <s v="-"/>
    <n v="4634885.0592"/>
    <n v="0"/>
    <s v="-"/>
    <n v="0"/>
    <n v="0"/>
    <s v="-"/>
    <n v="0"/>
  </r>
  <r>
    <s v="200"/>
    <x v="5"/>
    <x v="1"/>
    <s v="003"/>
    <s v="Z1B8051199"/>
    <s v="1653"/>
    <s v="FC"/>
    <s v="00176911-00176974"/>
    <s v=""/>
    <s v=""/>
    <s v=""/>
    <s v=""/>
    <n v="0"/>
    <s v=""/>
    <s v="VENTAS NO CONTRIBUYENTES"/>
    <s v=""/>
    <n v="159902897.64680001"/>
    <n v="0"/>
    <n v="103046633.60000002"/>
    <n v="0"/>
    <s v="-"/>
    <n v="0"/>
    <n v="49014020.729999997"/>
    <s v="-"/>
    <n v="7842243.3167999992"/>
    <n v="0"/>
    <s v="-"/>
    <n v="0"/>
    <n v="0"/>
    <s v="-"/>
    <n v="0"/>
  </r>
  <r>
    <s v="201"/>
    <x v="5"/>
    <x v="2"/>
    <s v="003"/>
    <s v="Z1F0002472"/>
    <s v="0158"/>
    <s v="FC"/>
    <s v="00025965-00026065"/>
    <m/>
    <m/>
    <m/>
    <m/>
    <m/>
    <m/>
    <s v="VENTAS NO CONTRIBUYENTES"/>
    <m/>
    <n v="55037708"/>
    <n v="0"/>
    <n v="54955000"/>
    <n v="0"/>
    <m/>
    <n v="0"/>
    <n v="71300"/>
    <m/>
    <n v="11408"/>
    <n v="0"/>
    <s v="-"/>
    <n v="0"/>
    <n v="0"/>
    <s v="-"/>
    <n v="0"/>
  </r>
  <r>
    <s v="202"/>
    <x v="5"/>
    <x v="2"/>
    <s v="003"/>
    <s v="Z1F0008965"/>
    <s v="0587"/>
    <s v="FC"/>
    <s v="00081781-00081856"/>
    <s v=""/>
    <s v=""/>
    <s v=""/>
    <s v=""/>
    <n v="0"/>
    <s v=""/>
    <s v="VENTAS NO CONTRIBUYENTES"/>
    <s v=""/>
    <n v="28916945.858750001"/>
    <n v="0"/>
    <n v="26390349.858750001"/>
    <n v="0"/>
    <s v="-"/>
    <n v="0"/>
    <n v="2178100"/>
    <s v="-"/>
    <n v="348496"/>
    <n v="0"/>
    <s v="-"/>
    <n v="0"/>
    <n v="0"/>
    <s v="-"/>
    <n v="0"/>
  </r>
  <r>
    <s v="203"/>
    <x v="5"/>
    <x v="0"/>
    <s v="003"/>
    <s v="Z1F0017848"/>
    <s v="0145"/>
    <s v="FC"/>
    <s v="00006123-00006152"/>
    <s v=""/>
    <s v=""/>
    <s v=""/>
    <s v=""/>
    <n v="0"/>
    <s v=""/>
    <s v="VENTAS NO CONTRIBUYENTES"/>
    <s v=""/>
    <n v="89704528.62105"/>
    <n v="0"/>
    <n v="66752247.525849998"/>
    <n v="0"/>
    <s v="-"/>
    <n v="0"/>
    <n v="19786449.219999999"/>
    <s v="16"/>
    <n v="3165831.8751999997"/>
    <n v="0"/>
    <s v="-"/>
    <n v="0"/>
    <n v="0"/>
    <s v="-"/>
    <n v="0"/>
  </r>
  <r>
    <s v="204"/>
    <x v="5"/>
    <x v="0"/>
    <s v="004"/>
    <s v="Z1F0017963"/>
    <s v="0143"/>
    <s v="FC"/>
    <s v="00002771"/>
    <s v=""/>
    <s v=""/>
    <s v=""/>
    <s v=""/>
    <n v="0"/>
    <s v=""/>
    <s v="GUIFEL CAFE"/>
    <s v="J406087882"/>
    <n v="2583473"/>
    <n v="0"/>
    <n v="2583473"/>
    <n v="0"/>
    <s v="16"/>
    <n v="0"/>
    <n v="0"/>
    <s v="-"/>
    <n v="0"/>
    <n v="0"/>
    <s v="-"/>
    <n v="0"/>
    <n v="0"/>
    <s v="-"/>
    <n v="0"/>
  </r>
  <r>
    <s v="205"/>
    <x v="5"/>
    <x v="1"/>
    <s v="004"/>
    <s v="Z1B8050937"/>
    <s v="1491"/>
    <s v="FC"/>
    <s v="00146794-00146861"/>
    <s v=""/>
    <s v=""/>
    <s v=""/>
    <s v=""/>
    <n v="0"/>
    <s v=""/>
    <s v="VENTAS NO CONTRIBUYENTES"/>
    <s v=""/>
    <n v="190037302.10719952"/>
    <n v="0"/>
    <n v="143491848.24560305"/>
    <n v="0"/>
    <s v="-"/>
    <n v="0"/>
    <n v="40125391.259996951"/>
    <s v="-"/>
    <n v="6420062.6015995126"/>
    <n v="0"/>
    <s v="-"/>
    <n v="0"/>
    <n v="0"/>
    <s v="-"/>
    <n v="0"/>
  </r>
  <r>
    <s v="206"/>
    <x v="5"/>
    <x v="0"/>
    <s v="004"/>
    <s v="Z1F0017963"/>
    <s v="0143"/>
    <s v="FC"/>
    <s v="00002772-00002773"/>
    <s v=""/>
    <s v=""/>
    <s v=""/>
    <s v=""/>
    <n v="0"/>
    <s v=""/>
    <s v="VENTAS NO CONTRIBUYENTES"/>
    <s v=""/>
    <n v="2029644.7749999999"/>
    <n v="0"/>
    <n v="2029644.7749999999"/>
    <n v="0"/>
    <s v="-"/>
    <n v="0"/>
    <n v="0"/>
    <s v="-"/>
    <n v="0"/>
    <n v="0"/>
    <s v="-"/>
    <n v="0"/>
    <n v="0"/>
    <s v="-"/>
    <n v="0"/>
  </r>
  <r>
    <s v="207"/>
    <x v="5"/>
    <x v="0"/>
    <s v="004"/>
    <s v="Z1F0017963"/>
    <s v="0143"/>
    <s v="FC"/>
    <s v="00002752-00002770"/>
    <s v=""/>
    <s v=""/>
    <s v=""/>
    <s v=""/>
    <n v="0"/>
    <s v=""/>
    <s v="VENTAS NO CONTRIBUYENTES"/>
    <s v=""/>
    <n v="45055276.088050008"/>
    <n v="0"/>
    <n v="33158167.700850002"/>
    <n v="0"/>
    <s v="-"/>
    <n v="0"/>
    <n v="10256127.92"/>
    <s v="16"/>
    <n v="1640980.4672000001"/>
    <n v="0"/>
    <s v="-"/>
    <n v="0"/>
    <n v="0"/>
    <s v="-"/>
    <n v="0"/>
  </r>
  <r>
    <s v="208"/>
    <x v="5"/>
    <x v="1"/>
    <s v="005"/>
    <s v="Z1B8050363"/>
    <s v="1645"/>
    <s v="FC"/>
    <s v="00156867-00156926"/>
    <s v=""/>
    <s v=""/>
    <s v=""/>
    <s v=""/>
    <n v="0"/>
    <s v=""/>
    <s v="VENTAS NO CONTRIBUYENTES"/>
    <s v=""/>
    <n v="170455680.08429998"/>
    <n v="0"/>
    <n v="139423463.23149997"/>
    <n v="0"/>
    <s v="-"/>
    <n v="0"/>
    <n v="26751911.080000002"/>
    <s v="16"/>
    <n v="4280305.7728000004"/>
    <n v="0"/>
    <s v="-"/>
    <n v="0"/>
    <n v="0"/>
    <s v="-"/>
    <n v="0"/>
  </r>
  <r>
    <s v="209"/>
    <x v="5"/>
    <x v="0"/>
    <s v="005"/>
    <s v="Z1F0017998"/>
    <s v="0139"/>
    <s v="FC"/>
    <s v="00003628-00003714"/>
    <s v=""/>
    <s v=""/>
    <s v=""/>
    <s v=""/>
    <n v="0"/>
    <s v=""/>
    <s v="VENTAS NO CONTRIBUYENTES"/>
    <s v=""/>
    <n v="225028280.42025775"/>
    <n v="0"/>
    <n v="150525903.66770303"/>
    <n v="0"/>
    <s v="-"/>
    <n v="0"/>
    <n v="64226186.855650604"/>
    <s v="16"/>
    <n v="10276189.896904096"/>
    <n v="0"/>
    <s v="-"/>
    <n v="0"/>
    <n v="0"/>
    <s v="-"/>
    <n v="0"/>
  </r>
  <r>
    <s v="210"/>
    <x v="5"/>
    <x v="0"/>
    <s v="006"/>
    <s v="Z1F0017787"/>
    <s v="0119"/>
    <s v="FC"/>
    <s v="00000624"/>
    <m/>
    <m/>
    <m/>
    <m/>
    <m/>
    <m/>
    <s v="CAJA SIN ACTIVIDAD"/>
    <m/>
    <n v="0"/>
    <n v="0"/>
    <n v="0"/>
    <n v="0"/>
    <s v="-"/>
    <n v="0"/>
    <n v="0"/>
    <s v="-"/>
    <n v="0"/>
    <n v="0"/>
    <n v="0"/>
    <n v="0"/>
    <n v="0"/>
    <s v="-"/>
    <n v="0"/>
  </r>
  <r>
    <s v="211"/>
    <x v="5"/>
    <x v="1"/>
    <s v="006"/>
    <s v="Z1B8044815"/>
    <s v="1554"/>
    <s v="FC"/>
    <s v="00137042-00137098"/>
    <s v=""/>
    <s v=""/>
    <s v=""/>
    <s v=""/>
    <n v="0"/>
    <s v=""/>
    <s v="VENTAS NO CONTRIBUYENTES"/>
    <s v=""/>
    <n v="210496594.10969025"/>
    <n v="0"/>
    <n v="139051601.05769026"/>
    <n v="0"/>
    <s v="-"/>
    <n v="0"/>
    <n v="61246214.700000003"/>
    <s v="-"/>
    <n v="9799394.352"/>
    <n v="0"/>
    <s v="-"/>
    <n v="0"/>
    <n v="369800"/>
    <s v="8"/>
    <n v="29584"/>
  </r>
  <r>
    <s v="212"/>
    <x v="5"/>
    <x v="1"/>
    <s v="007"/>
    <s v="Z1B8050013"/>
    <s v="1609"/>
    <s v="FC"/>
    <s v="00164009-00164050"/>
    <s v=""/>
    <s v=""/>
    <s v=""/>
    <s v=""/>
    <n v="0"/>
    <s v=""/>
    <s v="VENTAS NO CONTRIBUYENTES"/>
    <s v=""/>
    <n v="128741637.7634"/>
    <n v="0"/>
    <n v="105164755.51500002"/>
    <n v="0"/>
    <s v="-"/>
    <n v="0"/>
    <n v="20324898.489999998"/>
    <s v="16"/>
    <n v="3251983.7583999997"/>
    <n v="0"/>
    <s v="-"/>
    <n v="0"/>
    <n v="0"/>
    <s v="-"/>
    <n v="0"/>
  </r>
  <r>
    <s v="213"/>
    <x v="5"/>
    <x v="1"/>
    <s v="008"/>
    <s v="Z1B8050003"/>
    <s v="1566"/>
    <s v="FC"/>
    <s v="00163949-00163998"/>
    <s v=""/>
    <s v=""/>
    <s v=""/>
    <s v=""/>
    <n v="0"/>
    <s v=""/>
    <s v="VENTAS NO CONTRIBUYENTES"/>
    <s v=""/>
    <n v="147045072.30509999"/>
    <n v="0"/>
    <n v="108998229.00870001"/>
    <n v="0"/>
    <s v="-"/>
    <n v="0"/>
    <n v="32454706.289999999"/>
    <s v="16"/>
    <n v="5192753.0064000003"/>
    <n v="0"/>
    <s v="-"/>
    <n v="0"/>
    <n v="369800"/>
    <s v="8"/>
    <n v="29584"/>
  </r>
  <r>
    <s v="214"/>
    <x v="5"/>
    <x v="1"/>
    <s v="009"/>
    <s v="Z1B8014458"/>
    <s v="1563"/>
    <s v="FC"/>
    <s v="00169760"/>
    <s v=""/>
    <s v=""/>
    <s v=""/>
    <s v=""/>
    <n v="0"/>
    <s v=""/>
    <s v="GRUPO CORPORATIVO MANUBER C.A"/>
    <s v="J-40982131-5"/>
    <n v="395775.22499999998"/>
    <n v="0"/>
    <n v="395775.22499999998"/>
    <n v="0"/>
    <s v="-"/>
    <n v="0"/>
    <n v="0"/>
    <s v="-"/>
    <n v="0"/>
    <n v="0"/>
    <s v="-"/>
    <n v="0"/>
    <n v="0"/>
    <s v="-"/>
    <n v="0"/>
  </r>
  <r>
    <s v="215"/>
    <x v="5"/>
    <x v="1"/>
    <s v="009"/>
    <s v="Z1B8014458"/>
    <s v="1563"/>
    <s v="FC"/>
    <s v="00169761-00169794"/>
    <s v=""/>
    <s v=""/>
    <s v=""/>
    <s v=""/>
    <n v="0"/>
    <s v=""/>
    <s v="VENTAS NO CONTRIBUYENTES"/>
    <s v=""/>
    <n v="56366963.658650003"/>
    <n v="0"/>
    <n v="41818445.916250005"/>
    <n v="0"/>
    <s v="-"/>
    <n v="0"/>
    <n v="12541825.639999999"/>
    <s v="16"/>
    <n v="2006692.1023999997"/>
    <n v="0"/>
    <s v="-"/>
    <n v="0"/>
    <n v="0"/>
    <s v="-"/>
    <n v="0"/>
  </r>
  <r>
    <s v="216"/>
    <x v="5"/>
    <x v="1"/>
    <s v="009"/>
    <s v="Z1B8014458"/>
    <s v="1563"/>
    <s v="FC"/>
    <s v="00169737-00169759"/>
    <s v=""/>
    <s v=""/>
    <s v=""/>
    <s v=""/>
    <n v="0"/>
    <s v=""/>
    <s v="VENTAS NO CONTRIBUYENTES"/>
    <s v=""/>
    <n v="37215132.33495"/>
    <n v="0"/>
    <n v="26750881.293750003"/>
    <n v="0"/>
    <s v="-"/>
    <n v="0"/>
    <n v="9020906.0700000003"/>
    <s v="16"/>
    <n v="1443344.9712"/>
    <n v="0"/>
    <s v="-"/>
    <n v="0"/>
    <n v="0"/>
    <s v="-"/>
    <n v="0"/>
  </r>
  <r>
    <s v="217"/>
    <x v="5"/>
    <x v="1"/>
    <s v="010"/>
    <s v="Z1F0000341"/>
    <s v="1082"/>
    <s v="FC"/>
    <s v="00069055-00069103"/>
    <s v=""/>
    <s v=""/>
    <s v=""/>
    <s v=""/>
    <n v="0"/>
    <s v=""/>
    <s v="VENTAS NO CONTRIBUYENTES"/>
    <s v=""/>
    <n v="95271083.318700001"/>
    <n v="0"/>
    <n v="73249757.147500008"/>
    <n v="0"/>
    <s v="-"/>
    <n v="0"/>
    <n v="18639605.32"/>
    <s v="-"/>
    <n v="2982336.8511999999"/>
    <n v="0"/>
    <s v="-"/>
    <n v="0"/>
    <n v="369800"/>
    <s v="8"/>
    <n v="29584"/>
  </r>
  <r>
    <s v="218"/>
    <x v="5"/>
    <x v="1"/>
    <s v="011"/>
    <s v="Z1F0004616"/>
    <s v="0467"/>
    <s v="FC"/>
    <s v="00066704-00066787"/>
    <s v=""/>
    <s v=""/>
    <s v=""/>
    <s v=""/>
    <n v="0"/>
    <s v=""/>
    <s v="VENTAS NO CONTRIBUYENTES"/>
    <s v=""/>
    <n v="37248709.943850003"/>
    <n v="0"/>
    <n v="34263677.466250002"/>
    <n v="0"/>
    <s v="-"/>
    <n v="0"/>
    <n v="2573303.8600000003"/>
    <s v="-"/>
    <n v="411728.61760000006"/>
    <n v="0"/>
    <s v="-"/>
    <n v="0"/>
    <n v="0"/>
    <s v="-"/>
    <n v="0"/>
  </r>
  <r>
    <s v="219"/>
    <x v="5"/>
    <x v="1"/>
    <s v="012"/>
    <s v="Z1B8038506"/>
    <s v="1411"/>
    <s v="FC"/>
    <s v="00070170-00070180"/>
    <s v=""/>
    <s v=""/>
    <s v=""/>
    <s v=""/>
    <n v="0"/>
    <s v=""/>
    <s v="VENTAS NO CONTRIBUYENTES"/>
    <s v=""/>
    <n v="14751482.630799998"/>
    <n v="0"/>
    <n v="6183924.6099999985"/>
    <n v="0"/>
    <s v="-"/>
    <n v="0"/>
    <n v="7385825.8799999999"/>
    <s v="-"/>
    <n v="1181732.1407999999"/>
    <n v="0"/>
    <s v="-"/>
    <n v="0"/>
    <n v="0"/>
    <s v="-"/>
    <n v="0"/>
  </r>
  <r>
    <s v="220"/>
    <x v="5"/>
    <x v="1"/>
    <s v="013"/>
    <s v="Z1B8050578"/>
    <s v="1376"/>
    <s v="FC"/>
    <s v="00131526"/>
    <s v=""/>
    <s v=""/>
    <s v=""/>
    <s v=""/>
    <n v="0"/>
    <s v=""/>
    <s v="ELIO MEJIAS"/>
    <s v="V6204648 "/>
    <n v="190000"/>
    <n v="0"/>
    <n v="190000"/>
    <n v="0"/>
    <s v="-"/>
    <n v="0"/>
    <n v="0"/>
    <s v="-"/>
    <n v="0"/>
    <n v="0"/>
    <s v="-"/>
    <n v="0"/>
    <n v="0"/>
    <s v="-"/>
    <n v="0"/>
  </r>
  <r>
    <s v="221"/>
    <x v="5"/>
    <x v="1"/>
    <s v="013"/>
    <s v="Z1B8050578"/>
    <s v="1376"/>
    <s v="FC"/>
    <s v="00131525"/>
    <s v=""/>
    <s v=""/>
    <s v=""/>
    <s v=""/>
    <n v="0"/>
    <s v=""/>
    <s v="SHU CHU WANG"/>
    <s v="J29380871_5 "/>
    <n v="2699600"/>
    <n v="0"/>
    <n v="2699600"/>
    <n v="0"/>
    <s v="-"/>
    <n v="0"/>
    <n v="0"/>
    <s v="-"/>
    <n v="0"/>
    <n v="0"/>
    <s v="-"/>
    <n v="0"/>
    <n v="0"/>
    <s v="-"/>
    <n v="0"/>
  </r>
  <r>
    <s v="222"/>
    <x v="5"/>
    <x v="1"/>
    <s v="013"/>
    <s v="Z1B8050578"/>
    <s v="1376"/>
    <s v="FC"/>
    <s v="00131527"/>
    <s v=""/>
    <s v=""/>
    <s v=""/>
    <s v=""/>
    <n v="0"/>
    <s v=""/>
    <s v="SHU CHU WANG"/>
    <s v="J29380871_5 "/>
    <n v="437000"/>
    <n v="0"/>
    <n v="437000"/>
    <n v="0"/>
    <s v="-"/>
    <n v="0"/>
    <n v="0"/>
    <s v="-"/>
    <n v="0"/>
    <n v="0"/>
    <s v="-"/>
    <n v="0"/>
    <n v="0"/>
    <s v="-"/>
    <n v="0"/>
  </r>
  <r>
    <s v="223"/>
    <x v="5"/>
    <x v="1"/>
    <s v="013"/>
    <s v="Z1B8050578"/>
    <s v="1376"/>
    <s v="FC"/>
    <s v="00131491-00131524"/>
    <s v=""/>
    <s v=""/>
    <s v=""/>
    <s v=""/>
    <n v="0"/>
    <s v=""/>
    <s v="VENTAS NO CONTRIBUYENTES"/>
    <s v=""/>
    <n v="17613692.837499999"/>
    <n v="0"/>
    <n v="15031602.4375"/>
    <n v="0"/>
    <s v="-"/>
    <n v="0"/>
    <n v="2225940"/>
    <s v="-"/>
    <n v="356150.4"/>
    <n v="0"/>
    <s v="-"/>
    <n v="0"/>
    <n v="0"/>
    <s v="-"/>
    <n v="0"/>
  </r>
  <r>
    <s v="224"/>
    <x v="5"/>
    <x v="1"/>
    <s v="013"/>
    <s v="Z1B8050578"/>
    <s v="1376"/>
    <s v="FC"/>
    <s v="00131528-00131536"/>
    <s v=""/>
    <s v=""/>
    <s v=""/>
    <s v=""/>
    <n v="0"/>
    <s v=""/>
    <s v="VENTAS NO CONTRIBUYENTES"/>
    <s v=""/>
    <n v="4515596"/>
    <n v="0"/>
    <n v="2950814"/>
    <n v="0"/>
    <s v="-"/>
    <n v="0"/>
    <n v="1348950"/>
    <s v="-"/>
    <n v="215832"/>
    <n v="0"/>
    <s v="-"/>
    <n v="0"/>
    <n v="0"/>
    <s v="-"/>
    <n v="0"/>
  </r>
  <r>
    <s v="225"/>
    <x v="5"/>
    <x v="1"/>
    <s v="014"/>
    <s v="Z1F0000338"/>
    <s v="1255"/>
    <s v="FC"/>
    <s v="00048280-00048286"/>
    <s v=""/>
    <s v=""/>
    <s v=""/>
    <s v=""/>
    <n v="0"/>
    <s v=""/>
    <s v="VENTAS NO CONTRIBUYENTES"/>
    <s v=""/>
    <n v="2148108"/>
    <n v="0"/>
    <n v="464600"/>
    <n v="0"/>
    <s v="-"/>
    <n v="0"/>
    <n v="1451300"/>
    <s v="-"/>
    <n v="232208"/>
    <n v="0"/>
    <s v="-"/>
    <n v="0"/>
    <n v="0"/>
    <s v="-"/>
    <n v="0"/>
  </r>
  <r>
    <s v="226"/>
    <x v="5"/>
    <x v="1"/>
    <s v="015"/>
    <s v="Z1B8050356"/>
    <s v="1389"/>
    <s v="FC"/>
    <s v="00084192-00084215"/>
    <s v=""/>
    <s v=""/>
    <s v=""/>
    <s v=""/>
    <n v="0"/>
    <s v=""/>
    <s v="VENTAS NO CONTRIBUYENTES"/>
    <s v=""/>
    <n v="116006360.74794999"/>
    <n v="0"/>
    <n v="85873571.424749985"/>
    <n v="0"/>
    <s v="-"/>
    <n v="0"/>
    <n v="25976542.52"/>
    <s v="-"/>
    <n v="4156246.8032"/>
    <n v="0"/>
    <s v="-"/>
    <n v="0"/>
    <n v="0"/>
    <s v="-"/>
    <n v="0"/>
  </r>
  <r>
    <s v="227"/>
    <x v="6"/>
    <x v="1"/>
    <s v="001"/>
    <s v="Z1F0000700"/>
    <s v="1233"/>
    <s v="NC"/>
    <s v=""/>
    <s v="00000205"/>
    <s v=""/>
    <s v="00100084"/>
    <s v="12/7/2020"/>
    <n v="1261744"/>
    <s v="VEN"/>
    <s v="DENEB ELJURI"/>
    <s v="V15913757"/>
    <n v="-82708"/>
    <n v="0"/>
    <n v="0"/>
    <n v="0"/>
    <s v="-"/>
    <n v="0"/>
    <n v="-71300"/>
    <s v="16"/>
    <n v="-11408"/>
    <n v="0"/>
    <s v="-"/>
    <n v="0"/>
    <n v="0"/>
    <s v="-"/>
    <n v="0"/>
  </r>
  <r>
    <s v="228"/>
    <x v="6"/>
    <x v="1"/>
    <s v="001"/>
    <s v="Z1F0000700"/>
    <s v="1233"/>
    <s v="FC"/>
    <s v="00100023-00100090"/>
    <s v=""/>
    <s v=""/>
    <s v=""/>
    <s v=""/>
    <n v="0"/>
    <s v=""/>
    <s v="VENTAS NO CONTRIBUYENTES"/>
    <s v=""/>
    <n v="123005063.36784996"/>
    <n v="0"/>
    <n v="85336286.14624995"/>
    <n v="0"/>
    <s v="-"/>
    <n v="0"/>
    <n v="32128787.260000002"/>
    <s v="-"/>
    <n v="5140605.9616"/>
    <n v="0"/>
    <s v="-"/>
    <n v="0"/>
    <n v="369800"/>
    <s v="8"/>
    <n v="29584"/>
  </r>
  <r>
    <s v="229"/>
    <x v="6"/>
    <x v="0"/>
    <s v="001"/>
    <s v="Z1F0017854"/>
    <s v="0146"/>
    <s v="FC"/>
    <s v="00008006-00008044"/>
    <s v=""/>
    <s v=""/>
    <s v=""/>
    <s v=""/>
    <n v="0"/>
    <s v=""/>
    <s v="VENTAS NO CONTRIBUYENTES"/>
    <s v=""/>
    <n v="63967350.541050002"/>
    <n v="0"/>
    <n v="46207635.237050004"/>
    <n v="0"/>
    <s v="-"/>
    <n v="0"/>
    <n v="15310099.4"/>
    <s v="16"/>
    <n v="2449615.9040000001"/>
    <n v="0"/>
    <s v="-"/>
    <n v="0"/>
    <n v="0"/>
    <s v="-"/>
    <n v="0"/>
  </r>
  <r>
    <s v="230"/>
    <x v="6"/>
    <x v="1"/>
    <s v="002"/>
    <s v="Z1B8050002"/>
    <s v="1568"/>
    <s v="FC"/>
    <s v="00154623"/>
    <s v=""/>
    <s v=""/>
    <s v=""/>
    <s v=""/>
    <n v="0"/>
    <s v=""/>
    <s v="MIGUEL ALVAREZ"/>
    <s v="V14772733"/>
    <n v="682695.39500000002"/>
    <n v="0"/>
    <n v="682695.39500000002"/>
    <n v="0"/>
    <s v="-"/>
    <n v="0"/>
    <n v="0"/>
    <s v="-"/>
    <n v="0"/>
    <n v="0"/>
    <s v="-"/>
    <n v="0"/>
    <n v="0"/>
    <s v="-"/>
    <n v="0"/>
  </r>
  <r>
    <s v="231"/>
    <x v="6"/>
    <x v="1"/>
    <s v="002"/>
    <s v="Z1B8050002"/>
    <s v="1568"/>
    <s v="FC"/>
    <s v="00154582-00154622"/>
    <s v=""/>
    <s v=""/>
    <s v=""/>
    <s v=""/>
    <n v="0"/>
    <s v=""/>
    <s v="VENTAS NO CONTRIBUYENTES"/>
    <s v=""/>
    <n v="92064264.727500007"/>
    <n v="0"/>
    <n v="64861369.996300004"/>
    <n v="0"/>
    <s v="-"/>
    <n v="0"/>
    <n v="23450771.32"/>
    <s v="16"/>
    <n v="3752123.4112"/>
    <n v="0"/>
    <s v="-"/>
    <n v="0"/>
    <n v="0"/>
    <s v="-"/>
    <n v="0"/>
  </r>
  <r>
    <s v="232"/>
    <x v="6"/>
    <x v="1"/>
    <s v="002"/>
    <s v="Z1B8050149"/>
    <s v="1496"/>
    <s v="FC"/>
    <s v="00191926-00191976"/>
    <s v="00000205"/>
    <s v=""/>
    <s v="00100084"/>
    <s v="12/7/2020"/>
    <n v="1261744"/>
    <s v="VEN"/>
    <s v="VENTAS NO CONTRIBUYENTES"/>
    <m/>
    <n v="29574910.899999999"/>
    <n v="0"/>
    <n v="29574910.899999999"/>
    <n v="0"/>
    <s v="-"/>
    <n v="0"/>
    <n v="0"/>
    <s v="16"/>
    <n v="0"/>
    <n v="0"/>
    <s v="-"/>
    <n v="0"/>
    <n v="0"/>
    <s v="-"/>
    <n v="0"/>
  </r>
  <r>
    <s v="233"/>
    <x v="6"/>
    <x v="1"/>
    <s v="002"/>
    <s v="Z1B8050002"/>
    <s v="1568"/>
    <s v="FC"/>
    <s v="00154624-00154625"/>
    <s v=""/>
    <s v=""/>
    <s v=""/>
    <s v=""/>
    <n v="0"/>
    <s v=""/>
    <s v="VENTAS NO CONTRIBUYENTES"/>
    <s v=""/>
    <n v="6128346.96875"/>
    <n v="0"/>
    <n v="5677454.96875"/>
    <n v="0"/>
    <s v="-"/>
    <n v="0"/>
    <n v="388700"/>
    <s v="16"/>
    <n v="62192"/>
    <n v="0"/>
    <s v="-"/>
    <n v="0"/>
    <n v="0"/>
    <s v="-"/>
    <n v="0"/>
  </r>
  <r>
    <s v="234"/>
    <x v="6"/>
    <x v="2"/>
    <s v="002"/>
    <s v="Z1F0008858"/>
    <s v="0593"/>
    <s v="FC"/>
    <s v="00083268-00083307"/>
    <s v=""/>
    <s v=""/>
    <s v=""/>
    <s v=""/>
    <n v="0"/>
    <s v=""/>
    <s v="VENTAS NO CONTRIBUYENTES"/>
    <s v=""/>
    <n v="25606237.073199999"/>
    <n v="0"/>
    <n v="22764335.07"/>
    <n v="0"/>
    <s v="-"/>
    <n v="0"/>
    <n v="2449915.52"/>
    <s v="16"/>
    <n v="391986.48320000002"/>
    <n v="0"/>
    <s v="-"/>
    <n v="0"/>
    <n v="0"/>
    <s v="-"/>
    <n v="0"/>
  </r>
  <r>
    <s v="235"/>
    <x v="6"/>
    <x v="0"/>
    <s v="002"/>
    <s v="Z1F0017966"/>
    <s v="0148"/>
    <s v="FC"/>
    <s v="00002727-00002758"/>
    <s v=""/>
    <s v=""/>
    <s v=""/>
    <s v=""/>
    <n v="0"/>
    <s v=""/>
    <s v="VENTAS NO CONTRIBUYENTES"/>
    <s v=""/>
    <n v="45337783.864500001"/>
    <n v="0"/>
    <n v="29959711.296900004"/>
    <n v="0"/>
    <s v="-"/>
    <n v="0"/>
    <n v="13256959.109999999"/>
    <s v="16"/>
    <n v="2121113.4575999998"/>
    <n v="0"/>
    <s v="-"/>
    <n v="0"/>
    <n v="0"/>
    <s v="-"/>
    <n v="0"/>
  </r>
  <r>
    <s v="236"/>
    <x v="6"/>
    <x v="0"/>
    <s v="003"/>
    <s v="Z1F0017848"/>
    <s v="0146"/>
    <s v="FC"/>
    <s v="00006165"/>
    <s v=""/>
    <s v=""/>
    <s v=""/>
    <s v=""/>
    <n v="0"/>
    <s v=""/>
    <s v="HOTEL BOSQUE DORADO C.A"/>
    <s v="J307028793"/>
    <n v="2517500"/>
    <n v="0"/>
    <n v="2517500"/>
    <n v="0"/>
    <s v="-"/>
    <n v="0"/>
    <n v="0"/>
    <s v="-"/>
    <n v="0"/>
    <n v="0"/>
    <s v="-"/>
    <n v="0"/>
    <n v="0"/>
    <s v="-"/>
    <n v="0"/>
  </r>
  <r>
    <s v="237"/>
    <x v="6"/>
    <x v="0"/>
    <s v="003"/>
    <s v="Z1F0017848"/>
    <s v="0146"/>
    <s v="NC"/>
    <s v=""/>
    <s v="00000018"/>
    <s v=""/>
    <s v="00006177"/>
    <s v="12/7/2020"/>
    <n v="7173976.3799999999"/>
    <s v="VEN"/>
    <s v="SERGIO TERAN"/>
    <s v="V20975940"/>
    <n v="-569250"/>
    <n v="0"/>
    <n v="-569250"/>
    <n v="0"/>
    <s v="-"/>
    <n v="0"/>
    <n v="0"/>
    <s v="-"/>
    <n v="0"/>
    <n v="0"/>
    <s v="-"/>
    <n v="0"/>
    <n v="0"/>
    <s v="-"/>
    <n v="0"/>
  </r>
  <r>
    <s v="238"/>
    <x v="6"/>
    <x v="1"/>
    <s v="003"/>
    <s v="Z1B8051199"/>
    <s v="1654"/>
    <s v="FC"/>
    <s v="00176975-00177029"/>
    <s v=""/>
    <s v=""/>
    <s v=""/>
    <s v=""/>
    <n v="0"/>
    <s v=""/>
    <s v="VENTAS NO CONTRIBUYENTES"/>
    <s v=""/>
    <n v="137328294.05065"/>
    <n v="0"/>
    <n v="91840470.453850001"/>
    <n v="0"/>
    <s v="-"/>
    <n v="0"/>
    <n v="38869344.479999997"/>
    <s v="16"/>
    <n v="6219095.1168"/>
    <n v="0"/>
    <s v="-"/>
    <n v="0"/>
    <n v="369800"/>
    <s v="8"/>
    <n v="29584"/>
  </r>
  <r>
    <s v="239"/>
    <x v="6"/>
    <x v="2"/>
    <s v="003"/>
    <s v="Z1F0002472"/>
    <s v="0159"/>
    <s v="FC"/>
    <s v="00026066-00026246"/>
    <m/>
    <m/>
    <m/>
    <m/>
    <m/>
    <m/>
    <s v="VENTAS NO CONTRIBUYENTES"/>
    <m/>
    <n v="91074999"/>
    <n v="0"/>
    <n v="91074999"/>
    <n v="0"/>
    <s v="0"/>
    <n v="0"/>
    <n v="0"/>
    <s v="0"/>
    <n v="0"/>
    <n v="0"/>
    <s v="-"/>
    <n v="0"/>
    <n v="0"/>
    <s v="-"/>
    <n v="0"/>
  </r>
  <r>
    <s v="240"/>
    <x v="6"/>
    <x v="2"/>
    <s v="003"/>
    <s v="Z1F0008965"/>
    <s v="0588"/>
    <s v="FC"/>
    <s v="00081857-00081905"/>
    <s v=""/>
    <s v=""/>
    <s v=""/>
    <s v=""/>
    <n v="0"/>
    <s v=""/>
    <s v="VENTAS NO CONTRIBUYENTES"/>
    <s v=""/>
    <n v="18306336.8149"/>
    <n v="0"/>
    <n v="14987545.912499998"/>
    <n v="0"/>
    <s v="-"/>
    <n v="0"/>
    <n v="2861026.64"/>
    <s v="-"/>
    <n v="457764.26240000001"/>
    <n v="0"/>
    <s v="-"/>
    <n v="0"/>
    <n v="0"/>
    <s v="-"/>
    <n v="0"/>
  </r>
  <r>
    <s v="241"/>
    <x v="6"/>
    <x v="0"/>
    <s v="003"/>
    <s v="Z1F0017848"/>
    <s v="0146"/>
    <s v="FC"/>
    <s v="00006153-00006164"/>
    <s v=""/>
    <s v=""/>
    <s v=""/>
    <s v=""/>
    <n v="0"/>
    <s v=""/>
    <s v="VENTAS NO CONTRIBUYENTES"/>
    <s v=""/>
    <n v="20487182.796399999"/>
    <n v="0"/>
    <n v="17992480.370000001"/>
    <n v="0"/>
    <s v="-"/>
    <n v="0"/>
    <n v="2150605.54"/>
    <s v="-"/>
    <n v="344096.88640000002"/>
    <n v="0"/>
    <s v="-"/>
    <n v="0"/>
    <n v="0"/>
    <s v="-"/>
    <n v="0"/>
  </r>
  <r>
    <s v="242"/>
    <x v="6"/>
    <x v="0"/>
    <s v="003"/>
    <s v="Z1F0017848"/>
    <s v="0146"/>
    <s v="FC"/>
    <s v="00006166-00006215"/>
    <s v=""/>
    <s v=""/>
    <s v=""/>
    <s v=""/>
    <n v="0"/>
    <s v=""/>
    <s v="VENTAS NO CONTRIBUYENTES"/>
    <s v=""/>
    <n v="89169462.642849997"/>
    <n v="0"/>
    <n v="59195309.421249986"/>
    <n v="0"/>
    <s v="-"/>
    <n v="0"/>
    <n v="25839787.260000002"/>
    <s v="-"/>
    <n v="4134365.9616000005"/>
    <n v="0"/>
    <s v="-"/>
    <n v="0"/>
    <n v="0"/>
    <s v="-"/>
    <n v="0"/>
  </r>
  <r>
    <s v="243"/>
    <x v="6"/>
    <x v="1"/>
    <s v="004"/>
    <s v="Z1B8050937"/>
    <s v="1492"/>
    <s v="FC"/>
    <s v="00146862-00146910"/>
    <s v=""/>
    <s v=""/>
    <s v=""/>
    <s v=""/>
    <n v="0"/>
    <s v=""/>
    <s v="VENTAS NO CONTRIBUYENTES"/>
    <s v=""/>
    <n v="109458209.6452"/>
    <n v="0"/>
    <n v="69535102.099999994"/>
    <n v="0"/>
    <s v="-"/>
    <n v="0"/>
    <n v="34072175.469999999"/>
    <s v="16"/>
    <n v="5451548.0751999998"/>
    <n v="0"/>
    <s v="-"/>
    <n v="0"/>
    <n v="369800"/>
    <s v="8"/>
    <n v="29584"/>
  </r>
  <r>
    <s v="244"/>
    <x v="6"/>
    <x v="0"/>
    <s v="004"/>
    <s v="Z1F0017963"/>
    <s v="0144"/>
    <s v="FC"/>
    <s v="00002774-00002777"/>
    <s v=""/>
    <s v=""/>
    <s v=""/>
    <s v=""/>
    <n v="0"/>
    <s v=""/>
    <s v="VENTAS NO CONTRIBUYENTES"/>
    <s v=""/>
    <n v="28201517.392049998"/>
    <n v="0"/>
    <n v="20115164.491250001"/>
    <n v="0"/>
    <s v="-"/>
    <n v="0"/>
    <n v="6970993.8799999999"/>
    <s v="-"/>
    <n v="1115359.0208000001"/>
    <n v="0"/>
    <s v="-"/>
    <n v="0"/>
    <n v="0"/>
    <s v="-"/>
    <n v="0"/>
  </r>
  <r>
    <s v="245"/>
    <x v="6"/>
    <x v="0"/>
    <s v="005"/>
    <s v="Z1F0017998"/>
    <s v="0140"/>
    <s v="FC"/>
    <s v="00003714"/>
    <m/>
    <m/>
    <m/>
    <m/>
    <m/>
    <m/>
    <s v="CAJA SIN ACTIVIDAD"/>
    <m/>
    <n v="0"/>
    <n v="0"/>
    <n v="0"/>
    <n v="0"/>
    <s v="-"/>
    <n v="0"/>
    <n v="0"/>
    <s v="-"/>
    <n v="0"/>
    <n v="0"/>
    <m/>
    <n v="0"/>
    <n v="0"/>
    <s v="-"/>
    <n v="0"/>
  </r>
  <r>
    <s v="246"/>
    <x v="6"/>
    <x v="1"/>
    <s v="005"/>
    <s v="Z1B8050363"/>
    <s v="1646"/>
    <s v="FC"/>
    <s v="00156927-00156954"/>
    <s v=""/>
    <s v=""/>
    <s v=""/>
    <s v=""/>
    <n v="0"/>
    <s v=""/>
    <s v="VENTAS NO CONTRIBUYENTES"/>
    <s v=""/>
    <n v="79499563.736150011"/>
    <n v="0"/>
    <n v="62923562.764550008"/>
    <n v="0"/>
    <s v="-"/>
    <n v="0"/>
    <n v="14289656.01"/>
    <s v="16"/>
    <n v="2286344.9616"/>
    <n v="0"/>
    <s v="-"/>
    <n v="0"/>
    <n v="0"/>
    <s v="-"/>
    <n v="0"/>
  </r>
  <r>
    <s v="247"/>
    <x v="6"/>
    <x v="1"/>
    <s v="006"/>
    <s v="Z1B8044815"/>
    <s v="1555"/>
    <s v="FC"/>
    <s v="00137099-00137137"/>
    <s v=""/>
    <s v=""/>
    <s v=""/>
    <s v=""/>
    <n v="0"/>
    <s v=""/>
    <s v="VENTAS NO CONTRIBUYENTES"/>
    <s v=""/>
    <n v="89857931.032800004"/>
    <n v="0"/>
    <n v="71080562.310000002"/>
    <n v="0"/>
    <s v="-"/>
    <n v="0"/>
    <n v="16187386.83"/>
    <s v="-"/>
    <n v="2589981.8928"/>
    <n v="0"/>
    <s v="-"/>
    <n v="0"/>
    <n v="0"/>
    <s v="-"/>
    <n v="0"/>
  </r>
  <r>
    <s v="248"/>
    <x v="6"/>
    <x v="0"/>
    <s v="006"/>
    <s v="Z1F0017787"/>
    <s v="0120"/>
    <s v="FC"/>
    <s v="00000625-00000661"/>
    <s v=""/>
    <s v=""/>
    <s v=""/>
    <s v=""/>
    <n v="0"/>
    <s v=""/>
    <s v="VENTAS NO CONTRIBUYENTES"/>
    <s v=""/>
    <n v="88807953.642750025"/>
    <n v="0"/>
    <n v="64761267.380750015"/>
    <n v="0"/>
    <s v="-"/>
    <n v="0"/>
    <n v="20729901.949999999"/>
    <s v="16"/>
    <n v="3316784.3119999999"/>
    <n v="0"/>
    <s v="-"/>
    <n v="0"/>
    <n v="0"/>
    <s v="-"/>
    <n v="0"/>
  </r>
  <r>
    <s v="249"/>
    <x v="6"/>
    <x v="1"/>
    <s v="007"/>
    <s v="Z1B8050013"/>
    <s v="1610"/>
    <s v="FC"/>
    <s v="00164096"/>
    <s v=""/>
    <s v=""/>
    <s v=""/>
    <s v=""/>
    <n v="0"/>
    <s v=""/>
    <s v="CERLIMAR RODRIGUEZ"/>
    <s v="V203636953"/>
    <n v="857056"/>
    <n v="0"/>
    <n v="857056"/>
    <n v="0"/>
    <s v="-"/>
    <n v="0"/>
    <n v="0"/>
    <s v="-"/>
    <n v="0"/>
    <n v="0"/>
    <s v="-"/>
    <n v="0"/>
    <n v="0"/>
    <s v="-"/>
    <n v="0"/>
  </r>
  <r>
    <s v="250"/>
    <x v="6"/>
    <x v="1"/>
    <s v="007"/>
    <s v="Z1B8050013"/>
    <s v="1610"/>
    <s v="FC"/>
    <s v="00164073"/>
    <s v=""/>
    <s v=""/>
    <s v=""/>
    <s v=""/>
    <n v="0"/>
    <s v=""/>
    <s v="LAEN ELECTRIC, C.A"/>
    <s v="J-31124236-8"/>
    <n v="11226379.29325"/>
    <n v="0"/>
    <n v="9046778.7912500016"/>
    <n v="1878965.95"/>
    <s v="16"/>
    <n v="300634.55200000003"/>
    <n v="0"/>
    <s v="-"/>
    <n v="0"/>
    <n v="0"/>
    <s v="-"/>
    <n v="0"/>
    <n v="0"/>
    <s v="-"/>
    <n v="0"/>
  </r>
  <r>
    <s v="251"/>
    <x v="6"/>
    <x v="1"/>
    <s v="007"/>
    <s v="Z1B8050013"/>
    <s v="1610"/>
    <s v="FC"/>
    <s v="00164074-00164095"/>
    <s v=""/>
    <s v=""/>
    <s v=""/>
    <s v=""/>
    <n v="0"/>
    <s v=""/>
    <s v="VENTAS NO CONTRIBUYENTES"/>
    <s v=""/>
    <n v="49592605.313050009"/>
    <n v="0"/>
    <n v="36912860.667050004"/>
    <n v="0"/>
    <s v="-"/>
    <n v="0"/>
    <n v="10930814.350000001"/>
    <s v="-"/>
    <n v="1748930.2960000003"/>
    <n v="0"/>
    <s v="-"/>
    <n v="0"/>
    <n v="0"/>
    <s v="-"/>
    <n v="0"/>
  </r>
  <r>
    <s v="252"/>
    <x v="6"/>
    <x v="1"/>
    <s v="007"/>
    <s v="Z1B8050013"/>
    <s v="1610"/>
    <s v="FC"/>
    <s v="00164051-00164072"/>
    <s v=""/>
    <s v=""/>
    <s v=""/>
    <s v=""/>
    <n v="0"/>
    <s v=""/>
    <s v="VENTAS NO CONTRIBUYENTES"/>
    <s v=""/>
    <n v="45775495.455299996"/>
    <n v="0"/>
    <n v="35985698.5625"/>
    <n v="0"/>
    <s v="-"/>
    <n v="0"/>
    <n v="8439480.0800000001"/>
    <s v="16"/>
    <n v="1350316.8128"/>
    <n v="0"/>
    <s v="-"/>
    <n v="0"/>
    <n v="0"/>
    <s v="-"/>
    <n v="0"/>
  </r>
  <r>
    <s v="253"/>
    <x v="6"/>
    <x v="1"/>
    <s v="007"/>
    <s v="Z1B8050013"/>
    <s v="1610"/>
    <s v="FC"/>
    <s v="00164097-00164103"/>
    <s v=""/>
    <s v=""/>
    <s v=""/>
    <s v=""/>
    <n v="0"/>
    <s v=""/>
    <s v="VENTAS NO CONTRIBUYENTES"/>
    <s v=""/>
    <n v="3428842.80375"/>
    <n v="0"/>
    <n v="1974062.4437500001"/>
    <n v="0"/>
    <s v="-"/>
    <n v="0"/>
    <n v="1254121"/>
    <s v="-"/>
    <n v="200659.36000000002"/>
    <n v="0"/>
    <s v="-"/>
    <n v="0"/>
    <n v="0"/>
    <s v="-"/>
    <n v="0"/>
  </r>
  <r>
    <s v="254"/>
    <x v="6"/>
    <x v="1"/>
    <s v="008"/>
    <s v="Z1B8050003"/>
    <s v="1567"/>
    <s v="FC"/>
    <s v="00163999-00164036"/>
    <s v=""/>
    <s v=""/>
    <s v=""/>
    <s v=""/>
    <n v="0"/>
    <s v=""/>
    <s v="VENTAS NO CONTRIBUYENTES"/>
    <s v=""/>
    <n v="86785139.014699996"/>
    <n v="0"/>
    <n v="57097793.7051"/>
    <n v="0"/>
    <s v="-"/>
    <n v="0"/>
    <n v="25592539.059999999"/>
    <s v="16"/>
    <n v="4094806.2495999997"/>
    <n v="0"/>
    <s v="-"/>
    <n v="0"/>
    <n v="0"/>
    <s v="-"/>
    <n v="0"/>
  </r>
  <r>
    <s v="255"/>
    <x v="6"/>
    <x v="1"/>
    <s v="009"/>
    <s v="Z1B8014458"/>
    <s v="1564"/>
    <s v="FC"/>
    <s v="00169795-00169838"/>
    <s v=""/>
    <s v=""/>
    <s v=""/>
    <s v=""/>
    <n v="0"/>
    <s v=""/>
    <s v="VENTAS NO CONTRIBUYENTES"/>
    <s v=""/>
    <n v="91148981.147100031"/>
    <n v="0"/>
    <n v="77853039.617500022"/>
    <n v="0"/>
    <s v="-"/>
    <n v="0"/>
    <n v="11462018.559999999"/>
    <s v="16"/>
    <n v="1833922.9695999997"/>
    <n v="0"/>
    <s v="-"/>
    <n v="0"/>
    <n v="0"/>
    <s v="-"/>
    <n v="0"/>
  </r>
  <r>
    <s v="256"/>
    <x v="6"/>
    <x v="1"/>
    <s v="010"/>
    <s v="Z1F0000341"/>
    <s v="1083"/>
    <s v="FC"/>
    <s v="00069104-00069129"/>
    <s v=""/>
    <s v=""/>
    <s v=""/>
    <s v=""/>
    <n v="0"/>
    <s v=""/>
    <s v="VENTAS NO CONTRIBUYENTES"/>
    <s v=""/>
    <n v="51545906.928949997"/>
    <n v="0"/>
    <n v="39500899.330549993"/>
    <n v="0"/>
    <s v="-"/>
    <n v="0"/>
    <n v="10383627.24"/>
    <s v="-"/>
    <n v="1661380.3584"/>
    <n v="0"/>
    <s v="-"/>
    <n v="0"/>
    <n v="0"/>
    <s v="-"/>
    <n v="0"/>
  </r>
  <r>
    <s v="257"/>
    <x v="6"/>
    <x v="1"/>
    <s v="011"/>
    <s v="Z1F0004616"/>
    <s v="0468"/>
    <s v="FC"/>
    <s v="00066788-00066839"/>
    <s v=""/>
    <s v=""/>
    <s v=""/>
    <s v=""/>
    <n v="0"/>
    <s v=""/>
    <s v="VENTAS NO CONTRIBUYENTES"/>
    <s v=""/>
    <n v="22190550.27"/>
    <n v="0"/>
    <n v="19421982.27"/>
    <n v="0"/>
    <s v="-"/>
    <n v="0"/>
    <n v="2042400"/>
    <s v="-"/>
    <n v="326784"/>
    <n v="0"/>
    <s v="-"/>
    <n v="0"/>
    <n v="369800"/>
    <s v="8"/>
    <n v="29584"/>
  </r>
  <r>
    <s v="258"/>
    <x v="6"/>
    <x v="1"/>
    <s v="012"/>
    <s v="Z1B8038506"/>
    <s v="1412"/>
    <s v="FC"/>
    <s v="00070181-00070193"/>
    <s v=""/>
    <s v=""/>
    <s v=""/>
    <s v=""/>
    <n v="0"/>
    <s v=""/>
    <s v="VENTAS NO CONTRIBUYENTES"/>
    <s v=""/>
    <n v="14958319.6208"/>
    <n v="0"/>
    <n v="6400899.9999999991"/>
    <n v="0"/>
    <s v="-"/>
    <n v="0"/>
    <n v="7377085.8799999999"/>
    <s v="-"/>
    <n v="1180333.7408"/>
    <n v="0"/>
    <s v="-"/>
    <n v="0"/>
    <n v="0"/>
    <s v="-"/>
    <n v="0"/>
  </r>
  <r>
    <s v="259"/>
    <x v="6"/>
    <x v="1"/>
    <s v="013"/>
    <s v="Z1B8050578"/>
    <s v="1377"/>
    <s v="FC"/>
    <s v="00131537-00131548"/>
    <m/>
    <s v=""/>
    <m/>
    <m/>
    <m/>
    <m/>
    <s v="VENTAS NO CONTRIBUYENTES"/>
    <m/>
    <n v="6999245.6087999996"/>
    <n v="0"/>
    <n v="6285088.79"/>
    <n v="0"/>
    <s v="-"/>
    <n v="0"/>
    <n v="615652.43000000005"/>
    <s v="-"/>
    <n v="98504.388800000015"/>
    <n v="0"/>
    <s v="-"/>
    <n v="0"/>
    <n v="0"/>
    <s v="-"/>
    <n v="0"/>
  </r>
  <r>
    <s v="260"/>
    <x v="6"/>
    <x v="1"/>
    <s v="014"/>
    <s v="Z1F0000338"/>
    <s v="1256"/>
    <s v="FC"/>
    <s v="00048287-00048292"/>
    <s v=""/>
    <s v=""/>
    <s v=""/>
    <s v=""/>
    <n v="0"/>
    <s v=""/>
    <s v="VENTAS NO CONTRIBUYENTES"/>
    <s v=""/>
    <n v="8664044.7080000006"/>
    <n v="0"/>
    <n v="5050823"/>
    <n v="0"/>
    <s v="-"/>
    <n v="0"/>
    <n v="3114846.3"/>
    <s v="-"/>
    <n v="498375.408"/>
    <n v="0"/>
    <s v="-"/>
    <n v="0"/>
    <n v="0"/>
    <s v="-"/>
    <n v="0"/>
  </r>
  <r>
    <s v="261"/>
    <x v="6"/>
    <x v="1"/>
    <s v="015"/>
    <s v="Z1B8050356"/>
    <s v="1390"/>
    <s v="FC"/>
    <s v="00084216-00084237"/>
    <s v=""/>
    <s v=""/>
    <s v=""/>
    <s v=""/>
    <n v="0"/>
    <s v=""/>
    <s v="VENTAS NO CONTRIBUYENTES"/>
    <s v=""/>
    <n v="80700898.671149999"/>
    <n v="0"/>
    <n v="54905626.158749998"/>
    <n v="0"/>
    <s v="-"/>
    <n v="0"/>
    <n v="22237303.889999997"/>
    <s v="-"/>
    <n v="3557968.6223999998"/>
    <n v="0"/>
    <s v="-"/>
    <n v="0"/>
    <n v="0"/>
    <s v="-"/>
    <n v="0"/>
  </r>
  <r>
    <s v="1"/>
    <x v="7"/>
    <x v="1"/>
    <s v="001"/>
    <m/>
    <m/>
    <s v="FC"/>
    <s v="A153"/>
    <m/>
    <m/>
    <m/>
    <m/>
    <n v="0"/>
    <m/>
    <s v="PROVEGRAM C.A."/>
    <s v="J001177388"/>
    <n v="15561831.24"/>
    <n v="0"/>
    <n v="15561831.24"/>
    <n v="0"/>
    <m/>
    <n v="0"/>
    <n v="0"/>
    <m/>
    <n v="0"/>
    <n v="0"/>
    <m/>
    <n v="0"/>
    <n v="0"/>
    <m/>
    <n v="0"/>
  </r>
  <r>
    <s v="2"/>
    <x v="7"/>
    <x v="0"/>
    <s v="001"/>
    <s v="Z1F0017854"/>
    <s v="0147"/>
    <s v="FC"/>
    <s v="00008045-00008084"/>
    <s v=""/>
    <s v=""/>
    <s v=""/>
    <s v=""/>
    <n v="0"/>
    <s v=""/>
    <s v="VENTAS NO CONTRIBUYENTES"/>
    <s v=""/>
    <n v="48605953.676800005"/>
    <n v="0"/>
    <n v="35742163.280000001"/>
    <n v="0"/>
    <s v="-"/>
    <n v="0"/>
    <n v="11089474.48"/>
    <s v="16"/>
    <n v="1774315.9167999998"/>
    <n v="0"/>
    <s v="-"/>
    <n v="0"/>
    <n v="0"/>
    <s v="-"/>
    <n v="0"/>
  </r>
  <r>
    <s v="3"/>
    <x v="7"/>
    <x v="0"/>
    <s v="001"/>
    <s v="Z1F0017854"/>
    <s v="0147"/>
    <s v="FC"/>
    <s v="00008085"/>
    <s v=""/>
    <s v=""/>
    <s v=""/>
    <s v=""/>
    <n v="0"/>
    <s v=""/>
    <s v="CORP AVANZA FVA. C.A."/>
    <s v="J406326380"/>
    <n v="2282492.4700000002"/>
    <n v="0"/>
    <n v="512200.52"/>
    <n v="1526113.75"/>
    <s v="16"/>
    <n v="244178.2"/>
    <n v="0"/>
    <s v="-"/>
    <n v="0"/>
    <n v="0"/>
    <s v="-"/>
    <n v="0"/>
    <n v="0"/>
    <s v="-"/>
    <n v="0"/>
  </r>
  <r>
    <s v="4"/>
    <x v="7"/>
    <x v="0"/>
    <s v="001"/>
    <s v="Z1F0017854"/>
    <s v="0147"/>
    <s v="FC"/>
    <s v="00008086-00008101"/>
    <s v=""/>
    <s v=""/>
    <s v=""/>
    <s v=""/>
    <n v="0"/>
    <s v=""/>
    <s v="VENTAS NO CONTRIBUYENTES"/>
    <s v=""/>
    <n v="31493573.167349998"/>
    <n v="0"/>
    <n v="18832733.616250001"/>
    <n v="0"/>
    <s v="-"/>
    <n v="0"/>
    <n v="10914516.854399998"/>
    <s v="-"/>
    <n v="1746322.6967"/>
    <n v="0"/>
    <s v="-"/>
    <n v="0"/>
    <n v="0"/>
    <s v="-"/>
    <n v="0"/>
  </r>
  <r>
    <s v="5"/>
    <x v="7"/>
    <x v="1"/>
    <s v="001"/>
    <s v="Z1F0000700"/>
    <s v="1234"/>
    <s v="FC"/>
    <s v="00100091-00100145"/>
    <s v=""/>
    <s v=""/>
    <s v=""/>
    <s v=""/>
    <n v="0"/>
    <s v=""/>
    <s v="VENTAS NO CONTRIBUYENTES"/>
    <s v=""/>
    <n v="78790065.736699998"/>
    <n v="0"/>
    <n v="63830909.177500002"/>
    <n v="0"/>
    <s v="-"/>
    <n v="0"/>
    <n v="12895824.619999999"/>
    <s v="-"/>
    <n v="2063331.9392000001"/>
    <n v="0"/>
    <s v="-"/>
    <n v="0"/>
    <n v="0"/>
    <s v="-"/>
    <n v="0"/>
  </r>
  <r>
    <s v="6"/>
    <x v="7"/>
    <x v="2"/>
    <s v="001"/>
    <s v="Z1F0004616"/>
    <s v="0469"/>
    <s v="FC"/>
    <s v="00066840-00066929"/>
    <s v=""/>
    <s v=""/>
    <s v=""/>
    <s v=""/>
    <n v="0"/>
    <s v=""/>
    <s v="VENTAS NO CONTRIBUYENTES"/>
    <s v=""/>
    <n v="38276927.654999994"/>
    <n v="0"/>
    <n v="31723283.654999994"/>
    <n v="0"/>
    <s v="-"/>
    <n v="0"/>
    <n v="4961100"/>
    <s v="-"/>
    <n v="793776"/>
    <n v="0"/>
    <s v="-"/>
    <n v="0"/>
    <n v="739600"/>
    <s v="8"/>
    <n v="59168"/>
  </r>
  <r>
    <s v="7"/>
    <x v="7"/>
    <x v="2"/>
    <s v="001"/>
    <s v="Z1F0004616"/>
    <s v="0469"/>
    <s v="NC"/>
    <s v=""/>
    <s v="00000076"/>
    <s v=""/>
    <s v="00066882"/>
    <s v="2/1/2020"/>
    <n v="980827.41"/>
    <s v="VEN"/>
    <s v="SIXTO"/>
    <s v="V4055720 "/>
    <n v="-209300"/>
    <n v="0"/>
    <n v="-209300"/>
    <n v="0"/>
    <s v="-"/>
    <n v="0"/>
    <n v="0"/>
    <s v="-"/>
    <n v="0"/>
    <n v="0"/>
    <s v="-"/>
    <n v="0"/>
    <n v="0"/>
    <s v="-"/>
    <n v="0"/>
  </r>
  <r>
    <s v="8"/>
    <x v="7"/>
    <x v="0"/>
    <s v="002"/>
    <s v="Z1F0017966"/>
    <s v="0149"/>
    <s v="FC"/>
    <s v="00002758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9"/>
    <x v="7"/>
    <x v="1"/>
    <s v="002"/>
    <s v="Z1B8050149"/>
    <s v="1497"/>
    <s v="FC"/>
    <s v="00191977-00192017"/>
    <m/>
    <m/>
    <m/>
    <m/>
    <m/>
    <m/>
    <s v="CAJA SIN ACTIVIDAD"/>
    <m/>
    <n v="18503950.390000001"/>
    <n v="0"/>
    <n v="18503950.390000001"/>
    <n v="0"/>
    <s v="-"/>
    <n v="0"/>
    <n v="0"/>
    <s v="-"/>
    <n v="0"/>
    <n v="0"/>
    <s v="-"/>
    <n v="0"/>
    <n v="0"/>
    <s v="-"/>
    <n v="0"/>
  </r>
  <r>
    <s v="10"/>
    <x v="7"/>
    <x v="1"/>
    <s v="002"/>
    <s v="Z1B8050002"/>
    <s v="1569"/>
    <s v="FC"/>
    <s v="00154626-00154651"/>
    <s v=""/>
    <s v=""/>
    <s v=""/>
    <s v=""/>
    <n v="0"/>
    <s v=""/>
    <s v="VENTAS NO CONTRIBUYENTES"/>
    <s v=""/>
    <n v="24933645.349199999"/>
    <n v="0"/>
    <n v="19233973.549999997"/>
    <n v="0"/>
    <s v="-"/>
    <n v="0"/>
    <n v="4569213.62"/>
    <s v="-"/>
    <n v="731074.17920000001"/>
    <n v="0"/>
    <s v="-"/>
    <n v="0"/>
    <n v="369800"/>
    <s v="-"/>
    <n v="29584"/>
  </r>
  <r>
    <s v="11"/>
    <x v="7"/>
    <x v="2"/>
    <s v="002"/>
    <s v="Z1F0008858"/>
    <s v="0594"/>
    <s v="FC"/>
    <s v="00083308-00083383"/>
    <s v=""/>
    <s v=""/>
    <s v=""/>
    <s v=""/>
    <n v="0"/>
    <s v=""/>
    <s v="VENTAS NO CONTRIBUYENTES"/>
    <s v=""/>
    <n v="29190826.551649999"/>
    <n v="0"/>
    <n v="26400262.471249998"/>
    <n v="0"/>
    <s v="-"/>
    <n v="0"/>
    <n v="2405658.69"/>
    <s v="-"/>
    <n v="384905.39040000003"/>
    <n v="0"/>
    <s v="-"/>
    <n v="0"/>
    <n v="0"/>
    <s v="-"/>
    <n v="0"/>
  </r>
  <r>
    <s v="12"/>
    <x v="7"/>
    <x v="0"/>
    <s v="003"/>
    <s v="Z1F0017848"/>
    <s v="0147"/>
    <s v="FC"/>
    <s v="00006216-00006219"/>
    <s v=""/>
    <s v=""/>
    <s v=""/>
    <s v=""/>
    <n v="0"/>
    <s v=""/>
    <s v="VENTAS NO CONTRIBUYENTES"/>
    <s v=""/>
    <n v="8799069.8125"/>
    <n v="0"/>
    <n v="6969870.1624999996"/>
    <n v="0"/>
    <s v="-"/>
    <n v="0"/>
    <n v="1576896.25"/>
    <s v="16"/>
    <n v="252303.4"/>
    <n v="0"/>
    <s v="-"/>
    <n v="0"/>
    <n v="0"/>
    <s v="-"/>
    <n v="0"/>
  </r>
  <r>
    <s v="13"/>
    <x v="7"/>
    <x v="0"/>
    <s v="003"/>
    <s v="Z1F0017848"/>
    <s v="0147"/>
    <s v="FC"/>
    <s v="00006220"/>
    <s v=""/>
    <s v=""/>
    <s v=""/>
    <s v=""/>
    <n v="0"/>
    <s v=""/>
    <s v="UNIMIR C.A"/>
    <s v="J307830794"/>
    <n v="860000"/>
    <n v="0"/>
    <n v="860000"/>
    <n v="0"/>
    <s v="-"/>
    <n v="0"/>
    <n v="0"/>
    <s v="-"/>
    <n v="0"/>
    <n v="0"/>
    <s v="-"/>
    <n v="0"/>
    <n v="0"/>
    <s v="-"/>
    <n v="0"/>
  </r>
  <r>
    <s v="14"/>
    <x v="7"/>
    <x v="0"/>
    <s v="003"/>
    <s v="Z1F0017848"/>
    <s v="0147"/>
    <s v="FC"/>
    <s v="00006221-00006228"/>
    <s v=""/>
    <s v=""/>
    <s v=""/>
    <s v=""/>
    <n v="0"/>
    <s v=""/>
    <s v="VENTAS NO CONTRIBUYENTES"/>
    <s v=""/>
    <n v="25108783.612050001"/>
    <n v="0"/>
    <n v="13850299.641249999"/>
    <n v="0"/>
    <s v="-"/>
    <n v="0"/>
    <n v="9705589.629999999"/>
    <s v="16"/>
    <n v="1552894.3407999999"/>
    <n v="0"/>
    <s v="-"/>
    <n v="0"/>
    <n v="0"/>
    <s v="-"/>
    <n v="0"/>
  </r>
  <r>
    <s v="15"/>
    <x v="7"/>
    <x v="2"/>
    <s v="003"/>
    <s v="Z1F0008965"/>
    <s v="0589"/>
    <s v="FC"/>
    <s v="00081906-00081977"/>
    <s v=""/>
    <s v=""/>
    <s v=""/>
    <s v=""/>
    <n v="0"/>
    <s v=""/>
    <s v="VENTAS NO CONTRIBUYENTES"/>
    <s v=""/>
    <n v="22113659.102499999"/>
    <n v="0"/>
    <n v="20542207.102499999"/>
    <n v="0"/>
    <s v="-"/>
    <n v="0"/>
    <n v="1354700"/>
    <s v="-"/>
    <n v="216752"/>
    <n v="0"/>
    <s v="-"/>
    <n v="0"/>
    <n v="0"/>
    <s v="-"/>
    <n v="0"/>
  </r>
  <r>
    <s v="16"/>
    <x v="7"/>
    <x v="1"/>
    <s v="003"/>
    <s v="Z1B8051199"/>
    <s v="1655"/>
    <s v="FC"/>
    <s v="00177030-00177055"/>
    <s v=""/>
    <s v=""/>
    <s v=""/>
    <s v=""/>
    <n v="0"/>
    <s v=""/>
    <s v="VENTAS NO CONTRIBUYENTES"/>
    <s v=""/>
    <n v="40084381.956150003"/>
    <n v="0"/>
    <n v="32670857.173750006"/>
    <n v="0"/>
    <s v="-"/>
    <n v="0"/>
    <n v="6390969.6400000006"/>
    <s v="16"/>
    <n v="1022555.1424"/>
    <n v="0"/>
    <s v="-"/>
    <n v="0"/>
    <n v="0"/>
    <s v="-"/>
    <n v="0"/>
  </r>
  <r>
    <s v="17"/>
    <x v="7"/>
    <x v="2"/>
    <s v="003"/>
    <s v="Z1F0002472"/>
    <s v="0160"/>
    <s v="FC"/>
    <s v="00026247-00026522"/>
    <s v=""/>
    <s v=""/>
    <s v=""/>
    <s v=""/>
    <n v="0"/>
    <s v=""/>
    <s v="VENTAS NO CONTRIBUYENTES"/>
    <s v=""/>
    <n v="121550416"/>
    <n v="0"/>
    <n v="121385000"/>
    <n v="0"/>
    <s v="-"/>
    <n v="0"/>
    <n v="142600"/>
    <s v="-"/>
    <n v="22816"/>
    <n v="0"/>
    <s v="-"/>
    <n v="0"/>
    <n v="0"/>
    <s v="8"/>
    <n v="0"/>
  </r>
  <r>
    <s v="18"/>
    <x v="7"/>
    <x v="0"/>
    <s v="004"/>
    <s v="Z1F0017963"/>
    <s v="0145"/>
    <s v="FC"/>
    <s v="00002778-00002798"/>
    <s v=""/>
    <s v=""/>
    <s v=""/>
    <s v=""/>
    <n v="0"/>
    <s v=""/>
    <s v="VENTAS NO CONTRIBUYENTES"/>
    <s v=""/>
    <n v="33029857.510699995"/>
    <n v="0"/>
    <n v="20969172.187499996"/>
    <n v="0"/>
    <s v="-"/>
    <n v="0"/>
    <n v="10397142.52"/>
    <s v="16"/>
    <n v="1663542.8031999997"/>
    <n v="0"/>
    <s v="-"/>
    <n v="0"/>
    <n v="0"/>
    <s v="-"/>
    <n v="0"/>
  </r>
  <r>
    <s v="19"/>
    <x v="7"/>
    <x v="1"/>
    <s v="004"/>
    <s v="Z1B8050937"/>
    <s v="1493"/>
    <s v="FC"/>
    <s v="00146911-00146958"/>
    <s v=""/>
    <s v=""/>
    <s v=""/>
    <s v=""/>
    <n v="0"/>
    <s v=""/>
    <s v="VENTAS NO CONTRIBUYENTES"/>
    <s v=""/>
    <n v="84218878.591099992"/>
    <n v="0"/>
    <n v="66627958.088699996"/>
    <n v="0"/>
    <s v="-"/>
    <n v="0"/>
    <n v="15164586.639999999"/>
    <s v="-"/>
    <n v="2426333.8624000004"/>
    <n v="0"/>
    <s v="-"/>
    <n v="0"/>
    <n v="0"/>
    <s v="-"/>
    <n v="0"/>
  </r>
  <r>
    <s v="20"/>
    <x v="7"/>
    <x v="2"/>
    <s v="004"/>
    <s v="Z1B8050578"/>
    <s v="1378"/>
    <s v="FC"/>
    <s v="00131549-00131585"/>
    <s v=""/>
    <s v=""/>
    <s v=""/>
    <s v=""/>
    <n v="0"/>
    <s v=""/>
    <s v="VENTAS NO CONTRIBUYENTES"/>
    <s v=""/>
    <n v="19321305.490649998"/>
    <n v="0"/>
    <n v="13574661.90625"/>
    <n v="0"/>
    <s v="-"/>
    <n v="0"/>
    <n v="4954003.09"/>
    <s v="16"/>
    <n v="792640.49439999997"/>
    <n v="0"/>
    <s v="-"/>
    <n v="0"/>
    <n v="0"/>
    <s v="-"/>
    <n v="0"/>
  </r>
  <r>
    <s v="21"/>
    <x v="7"/>
    <x v="2"/>
    <s v="004"/>
    <s v="Z1B8050578"/>
    <s v="1378"/>
    <s v="NC"/>
    <s v=""/>
    <s v="00000023"/>
    <s v=""/>
    <s v="00131567"/>
    <s v="13/7/2020"/>
    <n v="1159568.98"/>
    <s v="VEN"/>
    <s v="BOLIVAR JUDITH"/>
    <s v="V6308727 "/>
    <n v="-150075"/>
    <n v="0"/>
    <n v="-150075"/>
    <n v="0"/>
    <s v="-"/>
    <n v="0"/>
    <n v="0"/>
    <s v="-"/>
    <n v="0"/>
    <n v="0"/>
    <s v="-"/>
    <n v="0"/>
    <n v="0"/>
    <s v="-"/>
    <n v="0"/>
  </r>
  <r>
    <s v="22"/>
    <x v="7"/>
    <x v="0"/>
    <s v="005"/>
    <s v="Z1F0017998"/>
    <s v="0141"/>
    <s v="FC"/>
    <s v="00003715-00003783"/>
    <s v=""/>
    <s v=""/>
    <s v=""/>
    <s v=""/>
    <n v="0"/>
    <s v=""/>
    <s v="VENTAS NO CONTRIBUYENTES"/>
    <s v=""/>
    <n v="86419146"/>
    <n v="0"/>
    <n v="52999228.865899995"/>
    <n v="0"/>
    <s v="-"/>
    <n v="0"/>
    <n v="28810273.384400006"/>
    <s v="16"/>
    <n v="4609643.7415000005"/>
    <n v="0"/>
    <s v="-"/>
    <n v="0"/>
    <n v="0"/>
    <s v="-"/>
    <n v="0"/>
  </r>
  <r>
    <s v="23"/>
    <x v="7"/>
    <x v="1"/>
    <s v="005"/>
    <s v="Z1B8050363"/>
    <s v="1647"/>
    <s v="FC"/>
    <s v="00156955-00156999"/>
    <s v=""/>
    <s v=""/>
    <s v=""/>
    <s v=""/>
    <n v="0"/>
    <s v=""/>
    <s v="VENTAS NO CONTRIBUYENTES"/>
    <s v=""/>
    <n v="65645557.326650001"/>
    <n v="0"/>
    <n v="50352880.386250004"/>
    <n v="0"/>
    <s v="-"/>
    <n v="0"/>
    <n v="13183342.189999998"/>
    <s v="16"/>
    <n v="2109334.7504000003"/>
    <n v="0"/>
    <s v="-"/>
    <n v="0"/>
    <n v="0"/>
    <s v="-"/>
    <n v="0"/>
  </r>
  <r>
    <s v="24"/>
    <x v="7"/>
    <x v="0"/>
    <s v="006"/>
    <s v="Z1F0017787"/>
    <s v="0121"/>
    <s v="FC"/>
    <s v="00000661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25"/>
    <x v="7"/>
    <x v="1"/>
    <s v="006"/>
    <s v="Z1B8044815"/>
    <s v="1556"/>
    <s v="FC"/>
    <s v="00137138-00137185"/>
    <s v=""/>
    <s v=""/>
    <s v=""/>
    <s v=""/>
    <n v="0"/>
    <s v=""/>
    <s v="VENTAS NO CONTRIBUYENTES"/>
    <s v=""/>
    <n v="56039639.208399989"/>
    <n v="0"/>
    <n v="45940523.489999987"/>
    <n v="0"/>
    <s v="-"/>
    <n v="0"/>
    <n v="8706134.2400000002"/>
    <s v="16"/>
    <n v="1392981.4783999997"/>
    <n v="0"/>
    <s v="-"/>
    <n v="0"/>
    <n v="0"/>
    <s v="-"/>
    <n v="0"/>
  </r>
  <r>
    <s v="26"/>
    <x v="7"/>
    <x v="1"/>
    <s v="007"/>
    <s v="Z1B8050013"/>
    <s v="1611"/>
    <s v="FC"/>
    <s v="00164104-00164120"/>
    <s v=""/>
    <s v=""/>
    <s v=""/>
    <s v=""/>
    <n v="0"/>
    <s v=""/>
    <s v="VENTAS NO CONTRIBUYENTES"/>
    <s v=""/>
    <n v="18228667.324849997"/>
    <n v="0"/>
    <n v="13743474.334849998"/>
    <n v="0"/>
    <s v="-"/>
    <n v="0"/>
    <n v="3522249.13"/>
    <s v="12"/>
    <n v="563559.86"/>
    <n v="0"/>
    <s v="-"/>
    <n v="0"/>
    <n v="369800"/>
    <s v="-"/>
    <n v="29584"/>
  </r>
  <r>
    <s v="27"/>
    <x v="7"/>
    <x v="1"/>
    <s v="008"/>
    <s v="Z1B8050003"/>
    <s v="1568"/>
    <s v="FC"/>
    <s v="00-00164038"/>
    <s v=""/>
    <s v=""/>
    <s v=""/>
    <s v=""/>
    <n v="0"/>
    <s v=""/>
    <s v="VENTAS NO CONTRIBUYENTES"/>
    <s v=""/>
    <n v="719417"/>
    <n v="0"/>
    <n v="292537"/>
    <n v="0"/>
    <s v="-"/>
    <n v="0"/>
    <n v="368000"/>
    <s v="16"/>
    <n v="58880"/>
    <n v="0"/>
    <s v="-"/>
    <n v="0"/>
    <n v="0"/>
    <s v="-"/>
    <n v="0"/>
  </r>
  <r>
    <s v="28"/>
    <x v="7"/>
    <x v="1"/>
    <s v="008"/>
    <s v="Z1B8050003"/>
    <s v="1568"/>
    <s v="FC"/>
    <s v="00164039"/>
    <s v=""/>
    <s v=""/>
    <s v=""/>
    <s v=""/>
    <n v="0"/>
    <s v=""/>
    <s v="PORTU HAMBURGUE.C.A"/>
    <s v="J-40524537-9"/>
    <n v="434700"/>
    <n v="0"/>
    <n v="434700"/>
    <n v="0"/>
    <s v="-"/>
    <n v="0"/>
    <n v="0"/>
    <s v="-"/>
    <n v="0"/>
    <n v="0"/>
    <s v="-"/>
    <n v="0"/>
    <n v="0"/>
    <s v="-"/>
    <n v="0"/>
  </r>
  <r>
    <s v="29"/>
    <x v="7"/>
    <x v="1"/>
    <s v="008"/>
    <s v="Z1B8050003"/>
    <s v="1568"/>
    <s v="FC"/>
    <s v="00164040-00164065"/>
    <s v=""/>
    <s v=""/>
    <s v=""/>
    <s v=""/>
    <n v="0"/>
    <s v=""/>
    <s v="VENTAS NO CONTRIBUYENTES"/>
    <s v=""/>
    <n v="33533387.113000002"/>
    <n v="0"/>
    <n v="27830812.555"/>
    <n v="0"/>
    <s v="-"/>
    <n v="0"/>
    <n v="4916012.55"/>
    <s v="-"/>
    <n v="786562.00799999991"/>
    <n v="0"/>
    <s v="-"/>
    <n v="0"/>
    <n v="0"/>
    <s v="-"/>
    <n v="0"/>
  </r>
  <r>
    <s v="30"/>
    <x v="7"/>
    <x v="1"/>
    <s v="009"/>
    <s v="Z1B8014458"/>
    <s v="1565"/>
    <s v="FC"/>
    <s v="00169839-00169870"/>
    <s v=""/>
    <s v=""/>
    <s v=""/>
    <s v=""/>
    <n v="0"/>
    <s v=""/>
    <s v="VENTAS NO CONTRIBUYENTES"/>
    <s v=""/>
    <n v="51498042.318500005"/>
    <n v="0"/>
    <n v="26557310.822500005"/>
    <n v="0"/>
    <s v="-"/>
    <n v="0"/>
    <n v="21500630.600000001"/>
    <s v="-"/>
    <n v="3440100.8959999997"/>
    <n v="0"/>
    <s v="-"/>
    <n v="0"/>
    <n v="0"/>
    <s v="-"/>
    <n v="0"/>
  </r>
  <r>
    <s v="31"/>
    <x v="7"/>
    <x v="1"/>
    <s v="010"/>
    <s v="Z1F0000341"/>
    <s v="1084"/>
    <s v="FC"/>
    <s v="00069130-00069152"/>
    <s v=""/>
    <s v=""/>
    <s v=""/>
    <s v=""/>
    <n v="0"/>
    <s v=""/>
    <s v="VENTAS NO CONTRIBUYENTES"/>
    <s v=""/>
    <n v="36199027.4868"/>
    <n v="0"/>
    <n v="24623690.849999998"/>
    <n v="0"/>
    <s v="-"/>
    <n v="0"/>
    <n v="9978738.4800000004"/>
    <s v="16"/>
    <n v="1596598.1568"/>
    <n v="0"/>
    <s v="-"/>
    <n v="0"/>
    <n v="0"/>
    <s v="-"/>
    <n v="0"/>
  </r>
  <r>
    <s v="32"/>
    <x v="7"/>
    <x v="1"/>
    <s v="012"/>
    <s v="Z1B8038506"/>
    <s v="1413"/>
    <s v="FC"/>
    <s v="00070194-00070202"/>
    <s v=""/>
    <s v=""/>
    <s v=""/>
    <s v=""/>
    <n v="0"/>
    <s v=""/>
    <s v="VENTAS NO CONTRIBUYENTES"/>
    <s v=""/>
    <n v="4782252"/>
    <n v="0"/>
    <n v="3557640"/>
    <n v="0"/>
    <s v="-"/>
    <n v="0"/>
    <n v="1055700"/>
    <s v="-"/>
    <n v="168912"/>
    <n v="0"/>
    <s v="-"/>
    <n v="0"/>
    <n v="0"/>
    <s v="-"/>
    <n v="0"/>
  </r>
  <r>
    <s v="33"/>
    <x v="7"/>
    <x v="1"/>
    <s v="014"/>
    <s v="Z1F0000338"/>
    <s v="1257"/>
    <s v="FC"/>
    <s v="00048293"/>
    <s v=""/>
    <s v=""/>
    <s v=""/>
    <s v=""/>
    <n v="0"/>
    <s v=""/>
    <s v="JORGE GONZALEZ"/>
    <s v="V11041260"/>
    <n v="442196"/>
    <n v="0"/>
    <n v="50000"/>
    <n v="0"/>
    <s v="-"/>
    <n v="0"/>
    <n v="338100"/>
    <s v="16"/>
    <n v="54096"/>
    <n v="0"/>
    <s v="-"/>
    <n v="0"/>
    <n v="0"/>
    <s v="-"/>
    <n v="0"/>
  </r>
  <r>
    <s v="34"/>
    <x v="7"/>
    <x v="1"/>
    <s v="015"/>
    <s v="Z1B8050356"/>
    <s v="1391"/>
    <s v="FC"/>
    <s v="00084238-00084239"/>
    <s v=""/>
    <s v=""/>
    <s v=""/>
    <s v=""/>
    <n v="0"/>
    <s v=""/>
    <s v="VENTAS NO CONTRIBUYENTES"/>
    <s v=""/>
    <n v="1636156.95"/>
    <n v="0"/>
    <n v="1430720.95"/>
    <n v="0"/>
    <s v="-"/>
    <n v="0"/>
    <n v="177100"/>
    <s v="-"/>
    <n v="28336"/>
    <n v="0"/>
    <s v="-"/>
    <n v="0"/>
    <n v="0"/>
    <s v="-"/>
    <n v="0"/>
  </r>
  <r>
    <s v="35"/>
    <x v="8"/>
    <x v="0"/>
    <s v="001"/>
    <s v="Z1F0017854"/>
    <s v="0148"/>
    <s v="FC"/>
    <s v="00008102-00008108"/>
    <s v=""/>
    <s v=""/>
    <s v=""/>
    <s v=""/>
    <n v="0"/>
    <s v=""/>
    <s v="VENTAS NO CONTRIBUYENTES"/>
    <s v=""/>
    <n v="15437970.39945"/>
    <n v="0"/>
    <n v="10742438.856250001"/>
    <n v="0"/>
    <s v="-"/>
    <n v="0"/>
    <n v="4047872.02"/>
    <s v="-"/>
    <n v="647659.52320000005"/>
    <n v="0"/>
    <s v="-"/>
    <n v="0"/>
    <n v="0"/>
    <s v="-"/>
    <n v="0"/>
  </r>
  <r>
    <s v="36"/>
    <x v="8"/>
    <x v="0"/>
    <s v="001"/>
    <s v="Z1F0017854"/>
    <s v="0148"/>
    <s v="FC"/>
    <s v="00008109"/>
    <s v=""/>
    <s v=""/>
    <s v=""/>
    <s v=""/>
    <n v="0"/>
    <s v=""/>
    <s v="INVERSIONES AGU AMARINEC.A"/>
    <s v="J299380490"/>
    <n v="4118664"/>
    <n v="0"/>
    <n v="4118664"/>
    <n v="0"/>
    <s v="-"/>
    <n v="0"/>
    <n v="0"/>
    <s v="-"/>
    <n v="0"/>
    <n v="0"/>
    <s v="-"/>
    <n v="0"/>
    <n v="0"/>
    <s v="-"/>
    <n v="0"/>
  </r>
  <r>
    <s v="37"/>
    <x v="8"/>
    <x v="0"/>
    <s v="001"/>
    <s v="Z1F0017854"/>
    <s v="0148"/>
    <s v="FC"/>
    <s v="00008110-00008127"/>
    <s v=""/>
    <s v=""/>
    <s v=""/>
    <s v=""/>
    <n v="0"/>
    <s v=""/>
    <s v="VENTAS NO CONTRIBUYENTES"/>
    <s v=""/>
    <n v="38153992.067000002"/>
    <n v="0"/>
    <n v="25633918.985000003"/>
    <n v="0"/>
    <s v="-"/>
    <n v="0"/>
    <n v="10793166.449999999"/>
    <s v="-"/>
    <n v="1726906.632"/>
    <n v="0"/>
    <s v="-"/>
    <n v="0"/>
    <n v="0"/>
    <s v="-"/>
    <n v="0"/>
  </r>
  <r>
    <s v="38"/>
    <x v="8"/>
    <x v="0"/>
    <s v="001"/>
    <s v="Z1F0017854"/>
    <s v="0148"/>
    <s v="FC"/>
    <s v="00008128"/>
    <s v=""/>
    <s v=""/>
    <s v=""/>
    <s v=""/>
    <n v="0"/>
    <s v=""/>
    <s v="BINARIO C.A"/>
    <s v="J409427820"/>
    <n v="4305424"/>
    <n v="0"/>
    <n v="4118664"/>
    <n v="161000"/>
    <s v="16"/>
    <n v="25760"/>
    <n v="0"/>
    <s v="-"/>
    <n v="0"/>
    <n v="0"/>
    <s v="-"/>
    <n v="0"/>
    <n v="0"/>
    <s v="-"/>
    <n v="0"/>
  </r>
  <r>
    <s v="39"/>
    <x v="8"/>
    <x v="0"/>
    <s v="001"/>
    <s v="Z1F0017854"/>
    <s v="0148"/>
    <s v="FC"/>
    <s v="00008129-00008149"/>
    <s v=""/>
    <s v=""/>
    <s v=""/>
    <s v=""/>
    <n v="0"/>
    <s v=""/>
    <s v="VENTAS NO CONTRIBUYENTES"/>
    <s v=""/>
    <n v="44329631.237199999"/>
    <n v="0"/>
    <n v="33771360.049999997"/>
    <n v="0"/>
    <s v="-"/>
    <n v="0"/>
    <n v="9101957.9200000018"/>
    <s v="-"/>
    <n v="1456313.2671999999"/>
    <n v="0"/>
    <s v="-"/>
    <n v="0"/>
    <n v="0"/>
    <s v="-"/>
    <n v="0"/>
  </r>
  <r>
    <s v="40"/>
    <x v="8"/>
    <x v="0"/>
    <s v="001"/>
    <s v="Z1F0017854"/>
    <s v="0148"/>
    <s v="FC"/>
    <s v="00008150"/>
    <s v=""/>
    <s v=""/>
    <s v=""/>
    <s v=""/>
    <n v="0"/>
    <s v=""/>
    <s v="INVERCIONES SISTENTEC  C.A"/>
    <s v="J315974657"/>
    <n v="3193788.71"/>
    <n v="0"/>
    <n v="957737.91000000015"/>
    <n v="1927630"/>
    <s v="16"/>
    <n v="308420.8"/>
    <n v="0"/>
    <s v="-"/>
    <n v="0"/>
    <n v="0"/>
    <s v="-"/>
    <n v="0"/>
    <n v="0"/>
    <s v="-"/>
    <n v="0"/>
  </r>
  <r>
    <s v="41"/>
    <x v="8"/>
    <x v="0"/>
    <s v="001"/>
    <s v="Z1F0017854"/>
    <s v="0148"/>
    <s v="FC"/>
    <s v="00008151-00008185"/>
    <s v=""/>
    <s v=""/>
    <s v=""/>
    <s v=""/>
    <n v="0"/>
    <s v=""/>
    <s v="VENTAS NO CONTRIBUYENTES"/>
    <s v=""/>
    <n v="62919423.160350002"/>
    <n v="0"/>
    <n v="38713097.040000007"/>
    <n v="0"/>
    <s v="-"/>
    <n v="0"/>
    <n v="20867522.517549999"/>
    <s v="16"/>
    <n v="3338803.6028"/>
    <n v="0"/>
    <s v="-"/>
    <n v="0"/>
    <n v="0"/>
    <s v="-"/>
    <n v="0"/>
  </r>
  <r>
    <s v="42"/>
    <x v="8"/>
    <x v="1"/>
    <s v="001"/>
    <s v="Z1F0000700"/>
    <s v="1235"/>
    <s v="FC"/>
    <s v="00100146-00100199"/>
    <s v=""/>
    <s v=""/>
    <s v=""/>
    <s v=""/>
    <n v="0"/>
    <s v=""/>
    <s v="VENTAS NO CONTRIBUYENTES"/>
    <s v=""/>
    <n v="58453540.977200001"/>
    <n v="0"/>
    <n v="49524843.589999996"/>
    <n v="0"/>
    <s v="-"/>
    <n v="0"/>
    <n v="7697152.9199999999"/>
    <s v="16"/>
    <n v="1231544.4672000001"/>
    <n v="0"/>
    <s v="-"/>
    <n v="0"/>
    <n v="0"/>
    <s v="-"/>
    <n v="0"/>
  </r>
  <r>
    <s v="43"/>
    <x v="8"/>
    <x v="1"/>
    <s v="001"/>
    <s v="Z1F0000700"/>
    <s v="1235"/>
    <s v="FC"/>
    <s v="00100200"/>
    <s v=""/>
    <s v=""/>
    <s v=""/>
    <s v=""/>
    <n v="0"/>
    <s v=""/>
    <s v="MIGUEL ALVAREZ"/>
    <s v="V14772733"/>
    <n v="80250"/>
    <n v="0"/>
    <n v="80250"/>
    <n v="0"/>
    <s v="-"/>
    <n v="0"/>
    <n v="0"/>
    <s v="-"/>
    <n v="0"/>
    <n v="0"/>
    <s v="-"/>
    <n v="0"/>
    <n v="0"/>
    <s v="-"/>
    <n v="0"/>
  </r>
  <r>
    <s v="44"/>
    <x v="8"/>
    <x v="1"/>
    <s v="001"/>
    <s v="Z1F0000700"/>
    <s v="1235"/>
    <s v="FC"/>
    <s v="00100201-00100204"/>
    <s v=""/>
    <s v=""/>
    <s v=""/>
    <s v=""/>
    <n v="0"/>
    <s v=""/>
    <s v="VENTAS NO CONTRIBUYENTES"/>
    <s v=""/>
    <n v="5934234.71"/>
    <n v="0"/>
    <n v="3546483.75"/>
    <n v="0"/>
    <s v="-"/>
    <n v="0"/>
    <n v="2058406"/>
    <s v="-"/>
    <n v="329344.96000000002"/>
    <n v="0"/>
    <s v="-"/>
    <n v="0"/>
    <n v="0"/>
    <s v="-"/>
    <n v="0"/>
  </r>
  <r>
    <s v="45"/>
    <x v="8"/>
    <x v="2"/>
    <s v="001"/>
    <s v="Z1F0004616"/>
    <s v="0470"/>
    <s v="FC"/>
    <s v="00066930-00067015"/>
    <s v=""/>
    <s v=""/>
    <s v=""/>
    <s v=""/>
    <n v="0"/>
    <s v=""/>
    <s v="VENTAS NO CONTRIBUYENTES"/>
    <s v=""/>
    <n v="31232350.003700003"/>
    <n v="0"/>
    <n v="28190931.5733"/>
    <n v="0"/>
    <s v="-"/>
    <n v="0"/>
    <n v="2621912.44"/>
    <s v="16"/>
    <n v="419505.99040000001"/>
    <n v="0"/>
    <s v="-"/>
    <n v="0"/>
    <n v="0"/>
    <s v="-"/>
    <n v="0"/>
  </r>
  <r>
    <s v="46"/>
    <x v="8"/>
    <x v="0"/>
    <s v="002"/>
    <s v="Z1F0017966"/>
    <s v="0150"/>
    <s v="FC"/>
    <s v="00002759-00002762"/>
    <s v=""/>
    <s v=""/>
    <s v=""/>
    <s v=""/>
    <n v="0"/>
    <s v=""/>
    <s v="VENTAS NO CONTRIBUYENTES"/>
    <s v=""/>
    <n v="8652437.7609999999"/>
    <n v="0"/>
    <n v="6544149.8249999993"/>
    <n v="0"/>
    <s v="-"/>
    <n v="0"/>
    <n v="1817489.6"/>
    <s v="16"/>
    <n v="290798.33600000001"/>
    <n v="0"/>
    <s v="-"/>
    <n v="0"/>
    <n v="0"/>
    <s v="-"/>
    <n v="0"/>
  </r>
  <r>
    <s v="47"/>
    <x v="8"/>
    <x v="0"/>
    <s v="002"/>
    <s v="Z1F0017966"/>
    <s v="0150"/>
    <s v="FC"/>
    <s v="00002763"/>
    <s v=""/>
    <s v=""/>
    <s v=""/>
    <s v=""/>
    <n v="0"/>
    <s v=""/>
    <s v="CAFE FOUNDUE C.A"/>
    <s v="J294895255"/>
    <n v="570400"/>
    <n v="0"/>
    <n v="570400"/>
    <n v="0"/>
    <s v="-"/>
    <n v="0"/>
    <n v="0"/>
    <s v="-"/>
    <n v="0"/>
    <n v="0"/>
    <s v="-"/>
    <n v="0"/>
    <n v="0"/>
    <s v="-"/>
    <n v="0"/>
  </r>
  <r>
    <s v="48"/>
    <x v="8"/>
    <x v="0"/>
    <s v="002"/>
    <s v="Z1F0017966"/>
    <s v="0150"/>
    <s v="FC"/>
    <s v="00002764-00002799"/>
    <s v=""/>
    <s v=""/>
    <s v=""/>
    <s v=""/>
    <n v="0"/>
    <s v=""/>
    <s v="VENTAS NO CONTRIBUYENTES"/>
    <s v=""/>
    <n v="57957746.848099999"/>
    <n v="0"/>
    <n v="45309055.808099993"/>
    <n v="0"/>
    <s v="-"/>
    <n v="0"/>
    <n v="10904044"/>
    <s v="16"/>
    <n v="1744647.0399999998"/>
    <n v="0"/>
    <s v="-"/>
    <n v="0"/>
    <n v="0"/>
    <s v="-"/>
    <n v="0"/>
  </r>
  <r>
    <s v="49"/>
    <x v="8"/>
    <x v="1"/>
    <s v="002"/>
    <s v="Z1B8050149"/>
    <s v="1498"/>
    <s v="FC"/>
    <s v="00192018-00192072"/>
    <m/>
    <m/>
    <m/>
    <m/>
    <m/>
    <m/>
    <s v="CAJA SIN ACTIVIDAD"/>
    <m/>
    <n v="16703110.43"/>
    <n v="0"/>
    <n v="16703110.43"/>
    <n v="0"/>
    <s v="-"/>
    <n v="0"/>
    <n v="0"/>
    <s v="-"/>
    <n v="0"/>
    <n v="0"/>
    <s v="-"/>
    <n v="0"/>
    <n v="0"/>
    <s v="-"/>
    <n v="0"/>
  </r>
  <r>
    <s v="50"/>
    <x v="8"/>
    <x v="1"/>
    <s v="002"/>
    <s v="Z1B8050002"/>
    <s v="1570"/>
    <s v="FC"/>
    <s v="00154652-00154701"/>
    <s v=""/>
    <s v=""/>
    <s v=""/>
    <s v=""/>
    <n v="0"/>
    <s v=""/>
    <s v="VENTAS NO CONTRIBUYENTES"/>
    <s v=""/>
    <n v="67173554.559799999"/>
    <n v="0"/>
    <n v="57796676.695799999"/>
    <n v="0"/>
    <s v="-"/>
    <n v="0"/>
    <n v="8083515.4000000004"/>
    <s v="-"/>
    <n v="1293362.4639999999"/>
    <n v="0"/>
    <s v="-"/>
    <n v="0"/>
    <n v="0"/>
    <s v="-"/>
    <n v="0"/>
  </r>
  <r>
    <s v="51"/>
    <x v="8"/>
    <x v="2"/>
    <s v="002"/>
    <s v="Z1F0008858"/>
    <s v="0595"/>
    <s v="FC"/>
    <s v="00083384-00083412"/>
    <s v=""/>
    <s v=""/>
    <s v=""/>
    <s v=""/>
    <n v="0"/>
    <s v=""/>
    <s v="VENTAS NO CONTRIBUYENTES"/>
    <s v=""/>
    <n v="12631308.36925"/>
    <n v="0"/>
    <n v="9233695.2232499998"/>
    <n v="0"/>
    <s v="-"/>
    <n v="0"/>
    <n v="2928976.85"/>
    <s v="-"/>
    <n v="468636.29599999997"/>
    <n v="0"/>
    <s v="-"/>
    <n v="0"/>
    <n v="0"/>
    <s v="-"/>
    <n v="0"/>
  </r>
  <r>
    <s v="52"/>
    <x v="8"/>
    <x v="2"/>
    <s v="002"/>
    <s v="Z1F0008858"/>
    <s v="0595"/>
    <s v="FC"/>
    <s v="00083413"/>
    <s v=""/>
    <s v=""/>
    <s v=""/>
    <s v=""/>
    <n v="0"/>
    <s v=""/>
    <s v="INVERSIONES ZOGA CA"/>
    <s v="V402328753 "/>
    <n v="326952.7"/>
    <n v="0"/>
    <n v="326952.7"/>
    <n v="0"/>
    <s v="-"/>
    <n v="0"/>
    <n v="0"/>
    <s v="-"/>
    <n v="0"/>
    <n v="0"/>
    <s v="-"/>
    <n v="0"/>
    <n v="0"/>
    <s v="-"/>
    <n v="0"/>
  </r>
  <r>
    <s v="53"/>
    <x v="8"/>
    <x v="2"/>
    <s v="002"/>
    <s v="Z1F0008858"/>
    <s v="0595"/>
    <s v="FC"/>
    <s v="00083414-00083456"/>
    <s v=""/>
    <s v=""/>
    <s v=""/>
    <s v=""/>
    <n v="0"/>
    <s v=""/>
    <s v="VENTAS NO CONTRIBUYENTES"/>
    <s v=""/>
    <n v="24857447.76284999"/>
    <n v="0"/>
    <n v="19734187.350049995"/>
    <n v="0"/>
    <s v="-"/>
    <n v="0"/>
    <n v="3033012.08"/>
    <s v="16"/>
    <n v="485281.93280000001"/>
    <n v="0"/>
    <s v="-"/>
    <n v="0"/>
    <n v="1486080"/>
    <s v="8"/>
    <n v="118886.39999999999"/>
  </r>
  <r>
    <s v="54"/>
    <x v="8"/>
    <x v="0"/>
    <s v="003"/>
    <s v="Z1F0017848"/>
    <s v="0148"/>
    <s v="FC"/>
    <s v="00006229"/>
    <s v=""/>
    <s v=""/>
    <s v=""/>
    <s v=""/>
    <n v="0"/>
    <s v=""/>
    <s v="ANTHONY MORALES"/>
    <s v="V16146066"/>
    <n v="1125489.3764500001"/>
    <n v="0"/>
    <n v="955489.38125000009"/>
    <n v="0"/>
    <s v="-"/>
    <n v="0"/>
    <n v="146551.72"/>
    <s v="16"/>
    <n v="23448.2752"/>
    <n v="0"/>
    <s v="-"/>
    <n v="0"/>
    <n v="0"/>
    <s v="-"/>
    <n v="0"/>
  </r>
  <r>
    <s v="55"/>
    <x v="8"/>
    <x v="1"/>
    <s v="003"/>
    <s v="Z1B8051199"/>
    <s v="1656"/>
    <s v="FC"/>
    <s v="00177056-00177062"/>
    <s v=""/>
    <s v=""/>
    <s v=""/>
    <s v=""/>
    <n v="0"/>
    <s v=""/>
    <s v="VENTAS NO CONTRIBUYENTES"/>
    <s v=""/>
    <n v="6750298.6400000006"/>
    <n v="0"/>
    <n v="6750298.6400000006"/>
    <n v="0"/>
    <s v="-"/>
    <n v="0"/>
    <n v="0"/>
    <s v="-"/>
    <n v="0"/>
    <n v="0"/>
    <s v="-"/>
    <n v="0"/>
    <n v="0"/>
    <s v="-"/>
    <n v="0"/>
  </r>
  <r>
    <s v="56"/>
    <x v="8"/>
    <x v="1"/>
    <s v="003"/>
    <s v="Z1B8051199"/>
    <s v="1656"/>
    <s v="FC"/>
    <s v="00177063"/>
    <s v=""/>
    <s v=""/>
    <s v=""/>
    <s v=""/>
    <n v="0"/>
    <s v=""/>
    <s v="FUNDACION HAGAMOS EL BIEN"/>
    <s v="J-410349913"/>
    <n v="6501273.1500000004"/>
    <n v="0"/>
    <n v="6255817.1500000004"/>
    <n v="211600"/>
    <s v="16"/>
    <n v="33856"/>
    <n v="0"/>
    <s v="-"/>
    <n v="0"/>
    <n v="0"/>
    <s v="-"/>
    <n v="0"/>
    <n v="0"/>
    <s v="-"/>
    <n v="0"/>
  </r>
  <r>
    <s v="57"/>
    <x v="8"/>
    <x v="1"/>
    <s v="003"/>
    <s v="Z1B8051199"/>
    <s v="1656"/>
    <s v="FC"/>
    <s v="00177064-00177098"/>
    <s v=""/>
    <s v=""/>
    <s v=""/>
    <s v=""/>
    <n v="0"/>
    <s v=""/>
    <s v="VENTAS NO CONTRIBUYENTES"/>
    <s v=""/>
    <n v="65177178.103199996"/>
    <n v="0"/>
    <n v="43657913.390000001"/>
    <n v="0"/>
    <s v="-"/>
    <n v="0"/>
    <n v="18551090.27"/>
    <s v="16"/>
    <n v="2968174.4432000001"/>
    <n v="0"/>
    <s v="-"/>
    <n v="0"/>
    <n v="0"/>
    <s v="-"/>
    <n v="0"/>
  </r>
  <r>
    <s v="58"/>
    <x v="8"/>
    <x v="2"/>
    <s v="003"/>
    <s v="Z1F0008965"/>
    <s v="0590"/>
    <s v="FC"/>
    <s v="00081978-00082061"/>
    <s v=""/>
    <s v=""/>
    <s v=""/>
    <s v=""/>
    <n v="0"/>
    <s v=""/>
    <s v="VENTAS NO CONTRIBUYENTES"/>
    <s v=""/>
    <n v="34162352.433399998"/>
    <n v="0"/>
    <n v="30279419.484999992"/>
    <n v="0"/>
    <s v="-"/>
    <n v="0"/>
    <n v="3347355.99"/>
    <s v="-"/>
    <n v="535576.9584"/>
    <n v="0"/>
    <s v="-"/>
    <n v="0"/>
    <n v="0"/>
    <s v="-"/>
    <n v="0"/>
  </r>
  <r>
    <s v="59"/>
    <x v="8"/>
    <x v="2"/>
    <s v="003"/>
    <s v="Z1F0002472"/>
    <s v="0161"/>
    <s v="FC"/>
    <s v="00026523-00026719"/>
    <s v=""/>
    <s v=""/>
    <s v=""/>
    <s v=""/>
    <n v="0"/>
    <s v=""/>
    <s v="VENTAS NO CONTRIBUYENTES"/>
    <s v=""/>
    <n v="88339804.799999997"/>
    <n v="0"/>
    <n v="87930000"/>
    <n v="0"/>
    <s v="-"/>
    <n v="0"/>
    <n v="353280"/>
    <s v="16"/>
    <n v="56524.800000000003"/>
    <n v="0"/>
    <s v="-"/>
    <n v="0"/>
    <n v="0"/>
    <s v="-"/>
    <n v="0"/>
  </r>
  <r>
    <s v="60"/>
    <x v="8"/>
    <x v="0"/>
    <s v="004"/>
    <s v="Z1F0017963"/>
    <s v="0146"/>
    <s v="FC"/>
    <s v="00002798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61"/>
    <x v="8"/>
    <x v="1"/>
    <s v="004"/>
    <s v="Z1B8050937"/>
    <s v="1494"/>
    <s v="FC"/>
    <s v="00146959-00146989"/>
    <s v=""/>
    <s v=""/>
    <s v=""/>
    <s v=""/>
    <n v="0"/>
    <s v=""/>
    <s v="VENTAS NO CONTRIBUYENTES"/>
    <s v=""/>
    <n v="23969751.846999999"/>
    <n v="0"/>
    <n v="20071021.206600003"/>
    <n v="0"/>
    <s v="-"/>
    <n v="0"/>
    <n v="3360974.6899999995"/>
    <s v="-"/>
    <n v="537755.95039999997"/>
    <n v="0"/>
    <s v="-"/>
    <n v="0"/>
    <n v="0"/>
    <s v="-"/>
    <n v="0"/>
  </r>
  <r>
    <s v="62"/>
    <x v="8"/>
    <x v="1"/>
    <s v="004"/>
    <s v="Z1B8050937"/>
    <s v="1494"/>
    <s v="FC"/>
    <s v="00146990"/>
    <s v=""/>
    <s v=""/>
    <s v=""/>
    <s v=""/>
    <n v="0"/>
    <s v=""/>
    <s v="METALURJICA MONTE BLANCO, C.A"/>
    <s v="J30668214-7"/>
    <n v="9039127.6530000009"/>
    <n v="0"/>
    <n v="4181500.2850000001"/>
    <n v="4187609.8"/>
    <s v="16"/>
    <n v="670017.56799999997"/>
    <n v="0"/>
    <s v="-"/>
    <n v="0"/>
    <n v="0"/>
    <s v="-"/>
    <n v="0"/>
    <n v="0"/>
    <s v="-"/>
    <n v="0"/>
  </r>
  <r>
    <s v="63"/>
    <x v="8"/>
    <x v="1"/>
    <s v="004"/>
    <s v="Z1B8050937"/>
    <s v="1494"/>
    <s v="FC"/>
    <s v="00146991-00146993"/>
    <s v=""/>
    <s v=""/>
    <s v=""/>
    <s v=""/>
    <n v="0"/>
    <s v=""/>
    <s v="VENTAS NO CONTRIBUYENTES"/>
    <s v=""/>
    <n v="4116835.51"/>
    <n v="0"/>
    <n v="3476515.51"/>
    <n v="0"/>
    <s v="-"/>
    <n v="0"/>
    <n v="552000"/>
    <s v="16"/>
    <n v="88320"/>
    <n v="0"/>
    <s v="-"/>
    <n v="0"/>
    <n v="0"/>
    <s v="-"/>
    <n v="0"/>
  </r>
  <r>
    <s v="64"/>
    <x v="8"/>
    <x v="1"/>
    <s v="004"/>
    <s v="Z1B8050937"/>
    <s v="1494"/>
    <s v="FC"/>
    <s v="00146994"/>
    <s v=""/>
    <s v=""/>
    <s v=""/>
    <s v=""/>
    <n v="0"/>
    <s v=""/>
    <s v="INVERSIONES SUVINCLA 17 C.A."/>
    <s v="J-40751912-3"/>
    <n v="3463099.0628"/>
    <n v="0"/>
    <n v="1984282.3543999998"/>
    <n v="1274841.99"/>
    <s v="16"/>
    <n v="203974.71840000001"/>
    <n v="0"/>
    <s v="-"/>
    <n v="0"/>
    <n v="0"/>
    <s v="-"/>
    <n v="0"/>
    <n v="0"/>
    <s v="-"/>
    <n v="0"/>
  </r>
  <r>
    <s v="65"/>
    <x v="8"/>
    <x v="1"/>
    <s v="004"/>
    <s v="Z1B8050937"/>
    <s v="1494"/>
    <s v="FC"/>
    <s v="00146995-00147010"/>
    <s v=""/>
    <s v=""/>
    <s v=""/>
    <s v=""/>
    <n v="0"/>
    <s v=""/>
    <s v="VENTAS NO CONTRIBUYENTES"/>
    <s v=""/>
    <n v="16563305.910199998"/>
    <n v="0"/>
    <n v="14531190.673399998"/>
    <n v="0"/>
    <s v="-"/>
    <n v="0"/>
    <n v="1751823.4800000002"/>
    <s v="16"/>
    <n v="280291.75679999997"/>
    <n v="0"/>
    <s v="-"/>
    <n v="0"/>
    <n v="0"/>
    <s v="-"/>
    <n v="0"/>
  </r>
  <r>
    <s v="66"/>
    <x v="8"/>
    <x v="2"/>
    <s v="004"/>
    <s v="Z1B8050578"/>
    <s v="1379"/>
    <s v="FC"/>
    <s v="00131586-00131592"/>
    <s v=""/>
    <s v=""/>
    <s v=""/>
    <s v=""/>
    <n v="0"/>
    <s v=""/>
    <s v="VENTAS NO CONTRIBUYENTES"/>
    <s v=""/>
    <n v="5866062.6657999996"/>
    <n v="0"/>
    <n v="4031794.2450000001"/>
    <n v="0"/>
    <s v="-"/>
    <n v="0"/>
    <n v="1581265.88"/>
    <s v="-"/>
    <n v="253002.54079999999"/>
    <n v="0"/>
    <s v="-"/>
    <n v="0"/>
    <n v="0"/>
    <s v="-"/>
    <n v="0"/>
  </r>
  <r>
    <s v="67"/>
    <x v="8"/>
    <x v="0"/>
    <s v="005"/>
    <s v="Z1F0017998"/>
    <s v="0142"/>
    <s v="FC"/>
    <s v="00003784-00003816"/>
    <s v=""/>
    <s v=""/>
    <s v=""/>
    <s v=""/>
    <n v="0"/>
    <s v=""/>
    <s v="VENTAS NO CONTRIBUYENTES"/>
    <s v=""/>
    <n v="84932181.527100012"/>
    <n v="0"/>
    <n v="48229165.567100003"/>
    <n v="0"/>
    <s v="-"/>
    <n v="0"/>
    <n v="31640531.000000004"/>
    <s v="16"/>
    <n v="5062484.9600000009"/>
    <n v="0"/>
    <s v="-"/>
    <n v="0"/>
    <n v="0"/>
    <s v="-"/>
    <n v="0"/>
  </r>
  <r>
    <s v="68"/>
    <x v="8"/>
    <x v="0"/>
    <s v="005"/>
    <s v="Z1F0017998"/>
    <s v="0142"/>
    <s v="FC"/>
    <s v="00003817"/>
    <s v=""/>
    <s v=""/>
    <s v=""/>
    <s v=""/>
    <n v="0"/>
    <s v=""/>
    <s v="DISTRIBUIDORA SMARCELL"/>
    <s v="J406819468"/>
    <n v="2463410.3124000002"/>
    <n v="0"/>
    <n v="10000"/>
    <n v="2115008.89"/>
    <s v="16"/>
    <n v="338401.42239999998"/>
    <n v="0"/>
    <s v="-"/>
    <n v="0"/>
    <n v="0"/>
    <s v="-"/>
    <n v="0"/>
    <n v="0"/>
    <s v="-"/>
    <n v="0"/>
  </r>
  <r>
    <s v="69"/>
    <x v="8"/>
    <x v="0"/>
    <s v="005"/>
    <s v="Z1F0017998"/>
    <s v="0142"/>
    <s v="FC"/>
    <s v="00003818-00003850"/>
    <s v=""/>
    <s v=""/>
    <s v=""/>
    <s v=""/>
    <n v="0"/>
    <s v=""/>
    <s v="VENTAS NO CONTRIBUYENTES"/>
    <s v=""/>
    <n v="54347418.291000001"/>
    <n v="0"/>
    <n v="28308873.619999997"/>
    <n v="0"/>
    <s v="-"/>
    <n v="0"/>
    <n v="22447021.268100001"/>
    <s v="-"/>
    <n v="3591523.4028999996"/>
    <n v="0"/>
    <s v="-"/>
    <n v="0"/>
    <n v="0"/>
    <s v="-"/>
    <n v="0"/>
  </r>
  <r>
    <s v="70"/>
    <x v="8"/>
    <x v="1"/>
    <s v="005"/>
    <s v="Z1B8050363"/>
    <s v="1648"/>
    <s v="FC"/>
    <s v="00157000-00157034"/>
    <s v=""/>
    <s v=""/>
    <s v=""/>
    <s v=""/>
    <n v="0"/>
    <s v=""/>
    <s v="VENTAS NO CONTRIBUYENTES"/>
    <s v=""/>
    <n v="44604699.040599994"/>
    <n v="0"/>
    <n v="36734712.784999996"/>
    <n v="0"/>
    <s v="-"/>
    <n v="0"/>
    <n v="6784470.9100000001"/>
    <s v="-"/>
    <n v="1085515.3455999999"/>
    <n v="0"/>
    <s v="-"/>
    <n v="0"/>
    <n v="0"/>
    <s v="-"/>
    <n v="0"/>
  </r>
  <r>
    <s v="71"/>
    <x v="8"/>
    <x v="0"/>
    <s v="006"/>
    <s v="Z1F0017787"/>
    <s v="0122"/>
    <s v="FC"/>
    <s v="00000661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72"/>
    <x v="8"/>
    <x v="1"/>
    <s v="006"/>
    <s v="Z1B8044815"/>
    <s v="1557"/>
    <s v="FC"/>
    <s v="00137186-00137234"/>
    <s v=""/>
    <s v=""/>
    <s v=""/>
    <s v=""/>
    <n v="0"/>
    <s v=""/>
    <s v="VENTAS NO CONTRIBUYENTES"/>
    <s v=""/>
    <n v="85163558.413000017"/>
    <n v="0"/>
    <n v="65332533.595000014"/>
    <n v="0"/>
    <s v="-"/>
    <n v="0"/>
    <n v="17095711.050000001"/>
    <s v="-"/>
    <n v="2735313.7680000006"/>
    <n v="0"/>
    <s v="-"/>
    <n v="0"/>
    <n v="0"/>
    <s v="-"/>
    <n v="0"/>
  </r>
  <r>
    <s v="73"/>
    <x v="8"/>
    <x v="1"/>
    <s v="006"/>
    <s v="Z1B8044815"/>
    <s v="1557"/>
    <s v="NC"/>
    <s v=""/>
    <s v="00000167"/>
    <s v=""/>
    <s v="00137198"/>
    <s v="14/7/2020"/>
    <n v="810560"/>
    <s v="VEN"/>
    <s v="NANCY VILLEGAS"/>
    <s v="V6841833"/>
    <n v="-229448"/>
    <n v="0"/>
    <n v="0"/>
    <n v="0"/>
    <s v="-"/>
    <n v="0"/>
    <n v="-197800"/>
    <s v="16"/>
    <n v="-31648"/>
    <n v="0"/>
    <s v="-"/>
    <n v="0"/>
    <n v="0"/>
    <s v="-"/>
    <n v="0"/>
  </r>
  <r>
    <s v="74"/>
    <x v="8"/>
    <x v="1"/>
    <s v="007"/>
    <s v="Z1B8050013"/>
    <s v="1612"/>
    <m/>
    <s v="00164120"/>
    <m/>
    <m/>
    <m/>
    <m/>
    <m/>
    <m/>
    <s v="CAJA SIN ACTIVIDAD"/>
    <m/>
    <n v="0"/>
    <n v="0"/>
    <n v="0"/>
    <n v="0"/>
    <s v="-"/>
    <n v="0"/>
    <n v="0"/>
    <s v="12"/>
    <n v="0"/>
    <n v="0"/>
    <s v="-"/>
    <n v="0"/>
    <n v="0"/>
    <s v="-"/>
    <n v="0"/>
  </r>
  <r>
    <s v="75"/>
    <x v="8"/>
    <x v="1"/>
    <s v="008"/>
    <s v="Z1B8050003"/>
    <s v="1569"/>
    <s v="FC"/>
    <s v="00164066-00164088"/>
    <s v=""/>
    <s v=""/>
    <s v=""/>
    <s v=""/>
    <n v="0"/>
    <s v=""/>
    <s v="VENTAS NO CONTRIBUYENTES"/>
    <s v=""/>
    <n v="28889111.019999992"/>
    <n v="0"/>
    <n v="20049578.549999993"/>
    <n v="0"/>
    <s v="-"/>
    <n v="0"/>
    <n v="6928490.75"/>
    <s v="16"/>
    <n v="1108558.52"/>
    <n v="0"/>
    <s v="-"/>
    <n v="0"/>
    <n v="743040"/>
    <s v="-"/>
    <n v="59443.199999999997"/>
  </r>
  <r>
    <s v="76"/>
    <x v="8"/>
    <x v="1"/>
    <s v="009"/>
    <s v="Z1B8014458"/>
    <s v="1566"/>
    <s v="FC"/>
    <s v="00169871-00169917"/>
    <s v=""/>
    <s v=""/>
    <s v=""/>
    <s v=""/>
    <n v="0"/>
    <s v=""/>
    <s v="VENTAS NO CONTRIBUYENTES"/>
    <s v=""/>
    <n v="88157490.247599989"/>
    <n v="0"/>
    <n v="65324407.33039999"/>
    <n v="0"/>
    <s v="-"/>
    <n v="0"/>
    <n v="19683692.170000002"/>
    <s v="16"/>
    <n v="3149390.7471999996"/>
    <n v="0"/>
    <s v="-"/>
    <n v="0"/>
    <n v="0"/>
    <s v="-"/>
    <n v="0"/>
  </r>
  <r>
    <s v="77"/>
    <x v="8"/>
    <x v="1"/>
    <s v="010"/>
    <s v="Z1F0000341"/>
    <s v="1085"/>
    <s v="FC"/>
    <s v="00069152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78"/>
    <x v="8"/>
    <x v="1"/>
    <s v="012"/>
    <s v="Z1B8038506"/>
    <s v="1414"/>
    <s v="FC"/>
    <s v="00070203-00070210"/>
    <s v=""/>
    <s v=""/>
    <s v=""/>
    <s v=""/>
    <n v="0"/>
    <s v=""/>
    <s v="VENTAS NO CONTRIBUYENTES"/>
    <s v=""/>
    <n v="3363827.2108"/>
    <n v="0"/>
    <n v="1577800"/>
    <n v="0"/>
    <s v="-"/>
    <n v="0"/>
    <n v="1539678.63"/>
    <s v="16"/>
    <n v="246348.5808"/>
    <n v="0"/>
    <s v="-"/>
    <n v="0"/>
    <n v="0"/>
    <s v="-"/>
    <n v="0"/>
  </r>
  <r>
    <s v="79"/>
    <x v="8"/>
    <x v="1"/>
    <s v="014"/>
    <s v="Z1F0000338"/>
    <s v="1258"/>
    <s v="FC"/>
    <s v="00048294-00048295"/>
    <s v=""/>
    <s v=""/>
    <s v=""/>
    <s v=""/>
    <n v="0"/>
    <s v=""/>
    <s v="VENTAS NO CONTRIBUYENTES"/>
    <s v=""/>
    <n v="3336625.4000000004"/>
    <n v="0"/>
    <n v="2785950.2"/>
    <n v="0"/>
    <s v="-"/>
    <n v="0"/>
    <n v="474720"/>
    <s v="16"/>
    <n v="75955.199999999997"/>
    <n v="0"/>
    <s v="-"/>
    <n v="0"/>
    <n v="0"/>
    <s v="-"/>
    <n v="0"/>
  </r>
  <r>
    <s v="80"/>
    <x v="8"/>
    <x v="1"/>
    <s v="015"/>
    <s v="Z1B8050356"/>
    <s v="1392"/>
    <s v="FC"/>
    <s v="00084239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m/>
    <n v="0"/>
  </r>
  <r>
    <s v="81"/>
    <x v="9"/>
    <x v="0"/>
    <s v="001"/>
    <s v="Z1F0017854"/>
    <s v="0149"/>
    <s v="FC"/>
    <s v="00008186-00008223"/>
    <s v=""/>
    <s v=""/>
    <s v=""/>
    <s v=""/>
    <n v="0"/>
    <s v=""/>
    <s v="VENTAS NO CONTRIBUYENTES"/>
    <s v=""/>
    <n v="44314109.358799994"/>
    <n v="0"/>
    <n v="28466620.960000001"/>
    <n v="0"/>
    <s v="-"/>
    <n v="0"/>
    <n v="13661627.929999998"/>
    <s v="16"/>
    <n v="2185860.4687999999"/>
    <n v="0"/>
    <s v="-"/>
    <n v="0"/>
    <n v="0"/>
    <s v="-"/>
    <n v="0"/>
  </r>
  <r>
    <s v="82"/>
    <x v="9"/>
    <x v="1"/>
    <s v="001"/>
    <s v="Z1F0000700"/>
    <s v="1236"/>
    <s v="FC"/>
    <s v="00100205"/>
    <s v=""/>
    <s v=""/>
    <s v=""/>
    <s v=""/>
    <n v="0"/>
    <s v=""/>
    <s v="ANGEL VAZQUEZ"/>
    <s v="V3479290"/>
    <n v="174800"/>
    <n v="0"/>
    <n v="174800"/>
    <n v="0"/>
    <s v="-"/>
    <n v="0"/>
    <n v="0"/>
    <s v="-"/>
    <n v="0"/>
    <n v="0"/>
    <s v="-"/>
    <n v="0"/>
    <n v="0"/>
    <s v="-"/>
    <n v="0"/>
  </r>
  <r>
    <s v="83"/>
    <x v="9"/>
    <x v="1"/>
    <s v="001"/>
    <s v="Z1F0000700"/>
    <s v="1236"/>
    <s v="FC"/>
    <s v="00100206"/>
    <s v=""/>
    <s v=""/>
    <s v=""/>
    <s v=""/>
    <n v="0"/>
    <s v=""/>
    <s v="SOLUCIONES GLOBALES A&amp;R C.A"/>
    <s v="J-41159974-3 "/>
    <n v="91323754"/>
    <n v="0"/>
    <n v="91323754"/>
    <n v="0"/>
    <s v="-"/>
    <n v="0"/>
    <n v="0"/>
    <s v="-"/>
    <n v="0"/>
    <n v="0"/>
    <s v="-"/>
    <n v="0"/>
    <n v="0"/>
    <s v="-"/>
    <n v="0"/>
  </r>
  <r>
    <s v="84"/>
    <x v="9"/>
    <x v="1"/>
    <s v="001"/>
    <s v="Z1F0000700"/>
    <s v="1236"/>
    <s v="FC"/>
    <s v="00100207-00100268"/>
    <s v=""/>
    <s v=""/>
    <s v=""/>
    <s v=""/>
    <n v="0"/>
    <s v=""/>
    <s v="VENTAS NO CONTRIBUYENTES"/>
    <s v=""/>
    <n v="61518590.769400015"/>
    <n v="0"/>
    <n v="51511549.169400014"/>
    <n v="0"/>
    <s v="-"/>
    <n v="0"/>
    <n v="8626760"/>
    <s v="-"/>
    <n v="1380281.6"/>
    <n v="0"/>
    <s v="-"/>
    <n v="0"/>
    <n v="0"/>
    <s v="-"/>
    <n v="0"/>
  </r>
  <r>
    <s v="85"/>
    <x v="9"/>
    <x v="2"/>
    <s v="001"/>
    <s v="Z1F0004616"/>
    <s v="0471"/>
    <s v="FC"/>
    <s v="00067016-00067028"/>
    <s v=""/>
    <s v=""/>
    <s v=""/>
    <s v=""/>
    <n v="0"/>
    <s v=""/>
    <s v="VENTAS NO CONTRIBUYENTES"/>
    <s v=""/>
    <n v="4685953.3"/>
    <n v="0"/>
    <n v="4685953.3"/>
    <n v="0"/>
    <s v="-"/>
    <n v="0"/>
    <n v="0"/>
    <s v="-"/>
    <n v="0"/>
    <n v="0"/>
    <s v="-"/>
    <n v="0"/>
    <n v="0"/>
    <s v="-"/>
    <n v="0"/>
  </r>
  <r>
    <s v="86"/>
    <x v="9"/>
    <x v="2"/>
    <s v="001"/>
    <s v="Z1F0004616"/>
    <s v="0471"/>
    <s v="FC"/>
    <s v="00067029"/>
    <s v=""/>
    <s v=""/>
    <s v=""/>
    <s v=""/>
    <n v="0"/>
    <s v=""/>
    <s v="PANADERIA VIRGEN DEL CARMEN"/>
    <s v="J-30551535-2 "/>
    <n v="1510500"/>
    <n v="0"/>
    <n v="1510500"/>
    <n v="0"/>
    <s v="-"/>
    <n v="0"/>
    <n v="0"/>
    <s v="-"/>
    <n v="0"/>
    <n v="0"/>
    <s v="-"/>
    <n v="0"/>
    <n v="0"/>
    <s v="-"/>
    <n v="0"/>
  </r>
  <r>
    <s v="87"/>
    <x v="9"/>
    <x v="2"/>
    <s v="001"/>
    <s v="Z1F0004616"/>
    <s v="0471"/>
    <s v="FC"/>
    <s v="00067030-00067094"/>
    <s v=""/>
    <s v=""/>
    <s v=""/>
    <s v=""/>
    <n v="0"/>
    <s v=""/>
    <s v="VENTAS NO CONTRIBUYENTES"/>
    <s v=""/>
    <n v="19788314.254599996"/>
    <n v="0"/>
    <n v="18232356.884999998"/>
    <n v="0"/>
    <s v="-"/>
    <n v="0"/>
    <n v="1341342.56"/>
    <s v="-"/>
    <n v="214614.80960000001"/>
    <n v="0"/>
    <s v="-"/>
    <n v="0"/>
    <n v="0"/>
    <s v="-"/>
    <n v="0"/>
  </r>
  <r>
    <s v="88"/>
    <x v="9"/>
    <x v="0"/>
    <s v="002"/>
    <s v="Z1F0017966"/>
    <s v="0151"/>
    <s v="FC"/>
    <s v="00002799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89"/>
    <x v="9"/>
    <x v="1"/>
    <s v="002"/>
    <s v="Z1B8050149"/>
    <s v="1499"/>
    <s v="FC"/>
    <s v="00192073-00192125"/>
    <m/>
    <m/>
    <m/>
    <m/>
    <m/>
    <m/>
    <s v="CAJA SIN ACTIVIDAD"/>
    <m/>
    <n v="19719179.800000001"/>
    <n v="0"/>
    <n v="19719179.800000001"/>
    <n v="0"/>
    <s v="-"/>
    <n v="0"/>
    <n v="0"/>
    <s v="-"/>
    <n v="0"/>
    <n v="0"/>
    <s v="-"/>
    <n v="0"/>
    <n v="0"/>
    <s v="-"/>
    <n v="0"/>
  </r>
  <r>
    <s v="90"/>
    <x v="9"/>
    <x v="1"/>
    <s v="002"/>
    <s v="Z1B8050002"/>
    <s v="1571"/>
    <s v="FC"/>
    <s v="00154702-00154735"/>
    <s v=""/>
    <s v=""/>
    <s v=""/>
    <s v=""/>
    <n v="0"/>
    <s v=""/>
    <s v="VENTAS NO CONTRIBUYENTES"/>
    <s v=""/>
    <n v="106489320.95539996"/>
    <n v="0"/>
    <n v="73013197.07859996"/>
    <n v="0"/>
    <s v="-"/>
    <n v="0"/>
    <n v="28858727.48"/>
    <s v="-"/>
    <n v="4617396.3968000002"/>
    <n v="0"/>
    <s v="-"/>
    <n v="0"/>
    <n v="0"/>
    <s v="-"/>
    <n v="0"/>
  </r>
  <r>
    <s v="91"/>
    <x v="9"/>
    <x v="2"/>
    <s v="002"/>
    <s v="Z1F0008858"/>
    <s v="0596"/>
    <s v="FC"/>
    <s v="00083457-00083507"/>
    <s v=""/>
    <s v=""/>
    <s v=""/>
    <s v=""/>
    <n v="0"/>
    <s v=""/>
    <s v="VENTAS NO CONTRIBUYENTES"/>
    <s v=""/>
    <n v="20935829.370000001"/>
    <n v="0"/>
    <n v="20007365.370000001"/>
    <n v="0"/>
    <s v="-"/>
    <n v="0"/>
    <n v="800400"/>
    <s v="16"/>
    <n v="128064"/>
    <n v="0"/>
    <s v="-"/>
    <n v="0"/>
    <n v="0"/>
    <s v="-"/>
    <n v="0"/>
  </r>
  <r>
    <s v="92"/>
    <x v="9"/>
    <x v="0"/>
    <s v="003"/>
    <s v="Z1F0017848"/>
    <s v="0149"/>
    <s v="FC"/>
    <s v="00006230-00006262"/>
    <s v=""/>
    <s v=""/>
    <s v=""/>
    <s v=""/>
    <n v="0"/>
    <s v=""/>
    <s v="VENTAS NO CONTRIBUYENTES"/>
    <s v=""/>
    <n v="47745679.057999998"/>
    <n v="0"/>
    <n v="36686443.739999995"/>
    <n v="0"/>
    <s v="-"/>
    <n v="0"/>
    <n v="9533823.5500000007"/>
    <s v="-"/>
    <n v="1525411.7679999999"/>
    <n v="0"/>
    <s v="-"/>
    <n v="0"/>
    <n v="0"/>
    <s v="-"/>
    <n v="0"/>
  </r>
  <r>
    <s v="93"/>
    <x v="9"/>
    <x v="0"/>
    <s v="003"/>
    <s v="Z1F0017848"/>
    <s v="0149"/>
    <s v="FC"/>
    <s v="00006263"/>
    <s v=""/>
    <s v=""/>
    <s v=""/>
    <s v=""/>
    <n v="0"/>
    <s v=""/>
    <s v="EL DUO DE LA CARNE"/>
    <s v="J408492636"/>
    <n v="4212037.4676000001"/>
    <n v="0"/>
    <n v="2630568.4500000002"/>
    <n v="1363335.36"/>
    <s v="16"/>
    <n v="218133.65760000001"/>
    <n v="0"/>
    <s v="-"/>
    <n v="0"/>
    <n v="0"/>
    <s v="-"/>
    <n v="0"/>
    <n v="0"/>
    <s v="-"/>
    <n v="0"/>
  </r>
  <r>
    <s v="94"/>
    <x v="9"/>
    <x v="0"/>
    <s v="003"/>
    <s v="Z1F0017848"/>
    <s v="0149"/>
    <s v="FC"/>
    <s v="00006264-00006270"/>
    <s v=""/>
    <s v=""/>
    <s v=""/>
    <s v=""/>
    <n v="0"/>
    <s v=""/>
    <s v="VENTAS NO CONTRIBUYENTES"/>
    <s v=""/>
    <n v="8110436.8343500001"/>
    <n v="0"/>
    <n v="3722606.1399999997"/>
    <n v="0"/>
    <s v="-"/>
    <n v="0"/>
    <n v="3782612.6675500004"/>
    <s v="-"/>
    <n v="605218.02679999999"/>
    <n v="0"/>
    <s v="-"/>
    <n v="0"/>
    <n v="0"/>
    <s v="-"/>
    <n v="0"/>
  </r>
  <r>
    <s v="95"/>
    <x v="9"/>
    <x v="0"/>
    <s v="003"/>
    <s v="Z1F0017848"/>
    <s v="0149"/>
    <s v="FC"/>
    <s v="00006271"/>
    <s v=""/>
    <s v=""/>
    <s v=""/>
    <s v=""/>
    <n v="0"/>
    <s v=""/>
    <s v="UNIMIR C.A"/>
    <s v="J307830794"/>
    <n v="878200"/>
    <n v="0"/>
    <n v="878200"/>
    <n v="0"/>
    <s v="-"/>
    <n v="0"/>
    <n v="0"/>
    <s v="-"/>
    <n v="0"/>
    <n v="0"/>
    <s v="-"/>
    <n v="0"/>
    <n v="0"/>
    <s v="-"/>
    <n v="0"/>
  </r>
  <r>
    <s v="96"/>
    <x v="9"/>
    <x v="0"/>
    <s v="003"/>
    <s v="Z1F0017848"/>
    <s v="0149"/>
    <s v="FC"/>
    <s v="00006272"/>
    <s v=""/>
    <s v=""/>
    <s v=""/>
    <s v=""/>
    <n v="0"/>
    <s v=""/>
    <s v="SPILFER C.A"/>
    <s v="J001160396"/>
    <n v="615731.38"/>
    <n v="0"/>
    <n v="615731.38"/>
    <n v="0"/>
    <s v="-"/>
    <n v="0"/>
    <n v="0"/>
    <s v="-"/>
    <n v="0"/>
    <n v="0"/>
    <s v="-"/>
    <n v="0"/>
    <n v="0"/>
    <s v="-"/>
    <n v="0"/>
  </r>
  <r>
    <s v="97"/>
    <x v="9"/>
    <x v="0"/>
    <s v="003"/>
    <s v="Z1F0017848"/>
    <s v="0149"/>
    <s v="FC"/>
    <s v="00006273-00006283"/>
    <s v=""/>
    <s v=""/>
    <s v=""/>
    <s v=""/>
    <n v="0"/>
    <s v=""/>
    <s v="VENTAS NO CONTRIBUYENTES"/>
    <s v=""/>
    <n v="43178873.665200002"/>
    <n v="0"/>
    <n v="27306931.839999996"/>
    <n v="0"/>
    <s v="-"/>
    <n v="0"/>
    <n v="13682708.470000001"/>
    <s v="16"/>
    <n v="2189233.3552000001"/>
    <n v="0"/>
    <s v="-"/>
    <n v="0"/>
    <n v="0"/>
    <s v="-"/>
    <n v="0"/>
  </r>
  <r>
    <s v="98"/>
    <x v="9"/>
    <x v="1"/>
    <s v="003"/>
    <s v="Z1B8051199"/>
    <s v="1657"/>
    <s v="FC"/>
    <s v="00177099-00177146"/>
    <s v=""/>
    <s v=""/>
    <s v=""/>
    <s v=""/>
    <n v="0"/>
    <s v=""/>
    <s v="VENTAS NO CONTRIBUYENTES"/>
    <s v=""/>
    <n v="65229027.648000009"/>
    <n v="0"/>
    <n v="44576849.850000009"/>
    <n v="0"/>
    <s v="-"/>
    <n v="0"/>
    <n v="17803601.549999997"/>
    <s v="-"/>
    <n v="2848576.2480000001"/>
    <n v="0"/>
    <s v="-"/>
    <n v="0"/>
    <n v="0"/>
    <s v="-"/>
    <n v="0"/>
  </r>
  <r>
    <s v="99"/>
    <x v="9"/>
    <x v="2"/>
    <s v="003"/>
    <s v="Z1F0008965"/>
    <s v="0591"/>
    <s v="FC"/>
    <s v="00082062-00082120"/>
    <s v=""/>
    <s v=""/>
    <s v=""/>
    <s v=""/>
    <n v="0"/>
    <s v=""/>
    <s v="VENTAS NO CONTRIBUYENTES"/>
    <s v=""/>
    <n v="21005153.995799996"/>
    <n v="0"/>
    <n v="19754189.834999997"/>
    <n v="0"/>
    <s v="-"/>
    <n v="0"/>
    <n v="1078417.3799999999"/>
    <s v="16"/>
    <n v="172546.78080000001"/>
    <n v="0"/>
    <s v="-"/>
    <n v="0"/>
    <n v="0"/>
    <s v="-"/>
    <n v="0"/>
  </r>
  <r>
    <s v="100"/>
    <x v="9"/>
    <x v="2"/>
    <s v="003"/>
    <s v="Z1F0002472"/>
    <s v="0162"/>
    <s v="FC"/>
    <s v="00026720-00026881"/>
    <s v=""/>
    <s v=""/>
    <s v=""/>
    <s v=""/>
    <n v="0"/>
    <s v=""/>
    <s v="VENTAS NO CONTRIBUYENTES"/>
    <s v=""/>
    <n v="73937688"/>
    <n v="0"/>
    <n v="73895000"/>
    <n v="0"/>
    <s v="-"/>
    <n v="0"/>
    <n v="36800"/>
    <s v="-"/>
    <n v="5888"/>
    <n v="0"/>
    <s v="-"/>
    <n v="0"/>
    <n v="0"/>
    <s v="-"/>
    <n v="0"/>
  </r>
  <r>
    <s v="101"/>
    <x v="9"/>
    <x v="0"/>
    <s v="004"/>
    <s v="Z1F0017963"/>
    <s v="0147"/>
    <s v="FC"/>
    <s v="00002799-00002804"/>
    <s v=""/>
    <s v=""/>
    <s v=""/>
    <s v=""/>
    <n v="0"/>
    <s v=""/>
    <s v="VENTAS NO CONTRIBUYENTES"/>
    <s v=""/>
    <n v="10471089.2072"/>
    <n v="0"/>
    <n v="7539351.410000002"/>
    <n v="0"/>
    <s v="-"/>
    <n v="0"/>
    <n v="2527360.17"/>
    <s v="16"/>
    <n v="404377.62719999999"/>
    <n v="0"/>
    <s v="-"/>
    <n v="0"/>
    <n v="0"/>
    <s v="-"/>
    <n v="0"/>
  </r>
  <r>
    <s v="102"/>
    <x v="9"/>
    <x v="1"/>
    <s v="004"/>
    <s v="Z1B8050937"/>
    <s v="1495"/>
    <s v="FC"/>
    <s v="00147011-00147057"/>
    <s v=""/>
    <s v=""/>
    <s v=""/>
    <s v=""/>
    <n v="0"/>
    <s v=""/>
    <s v="VENTAS NO CONTRIBUYENTES"/>
    <s v=""/>
    <n v="71721080.059199989"/>
    <n v="0"/>
    <n v="55531470.899999991"/>
    <n v="0"/>
    <s v="-"/>
    <n v="0"/>
    <n v="13956559.620000001"/>
    <s v="-"/>
    <n v="2233049.5392"/>
    <n v="0"/>
    <s v="-"/>
    <n v="0"/>
    <n v="0"/>
    <s v="-"/>
    <n v="0"/>
  </r>
  <r>
    <s v="103"/>
    <x v="9"/>
    <x v="2"/>
    <s v="004"/>
    <s v="Z1B8050578"/>
    <s v="1380"/>
    <s v="FC"/>
    <s v="00131593-00131608"/>
    <s v=""/>
    <s v=""/>
    <s v=""/>
    <s v=""/>
    <n v="0"/>
    <s v=""/>
    <s v="VENTAS NO CONTRIBUYENTES"/>
    <s v=""/>
    <n v="7255445.3449999988"/>
    <n v="0"/>
    <n v="6553761.3449999988"/>
    <n v="0"/>
    <s v="-"/>
    <n v="0"/>
    <n v="604900"/>
    <s v="-"/>
    <n v="96784"/>
    <n v="0"/>
    <s v="-"/>
    <n v="0"/>
    <n v="0"/>
    <s v="-"/>
    <n v="0"/>
  </r>
  <r>
    <s v="104"/>
    <x v="9"/>
    <x v="0"/>
    <s v="005"/>
    <s v="Z1F0017998"/>
    <s v="0143"/>
    <s v="FC"/>
    <s v="00003850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05"/>
    <x v="9"/>
    <x v="1"/>
    <s v="005"/>
    <s v="Z1B8050363"/>
    <s v="1649"/>
    <s v="FC"/>
    <s v="00157035-00157053"/>
    <s v=""/>
    <s v=""/>
    <s v=""/>
    <s v=""/>
    <n v="0"/>
    <s v=""/>
    <s v="VENTAS NO CONTRIBUYENTES"/>
    <s v=""/>
    <n v="41942852.426000006"/>
    <n v="0"/>
    <n v="32683094.310000002"/>
    <n v="0"/>
    <s v="-"/>
    <n v="0"/>
    <n v="7982550.1000000006"/>
    <s v="16"/>
    <n v="1277208.0159999998"/>
    <n v="0"/>
    <s v="-"/>
    <n v="0"/>
    <n v="0"/>
    <s v="-"/>
    <n v="0"/>
  </r>
  <r>
    <s v="106"/>
    <x v="9"/>
    <x v="1"/>
    <s v="005"/>
    <s v="Z1B8050363"/>
    <s v="1649"/>
    <s v="FC"/>
    <s v="00157054"/>
    <s v=""/>
    <s v=""/>
    <s v=""/>
    <s v=""/>
    <n v="0"/>
    <s v=""/>
    <s v="FUNERARIA LA QUINTA"/>
    <s v="J-29413307-0"/>
    <n v="2030348"/>
    <n v="0"/>
    <n v="0"/>
    <n v="1750300"/>
    <s v="16"/>
    <n v="280048"/>
    <n v="0"/>
    <s v="-"/>
    <n v="0"/>
    <n v="0"/>
    <s v="-"/>
    <n v="0"/>
    <n v="0"/>
    <s v="-"/>
    <n v="0"/>
  </r>
  <r>
    <s v="107"/>
    <x v="9"/>
    <x v="1"/>
    <s v="005"/>
    <s v="Z1B8050363"/>
    <s v="1649"/>
    <s v="FC"/>
    <s v="00157055"/>
    <s v=""/>
    <s v=""/>
    <s v=""/>
    <s v=""/>
    <n v="0"/>
    <s v=""/>
    <s v="FUNERARIA LA QUINTA"/>
    <s v="J-29413307-0"/>
    <n v="1435200"/>
    <n v="0"/>
    <n v="1435200"/>
    <n v="0"/>
    <s v="-"/>
    <n v="0"/>
    <n v="0"/>
    <s v="-"/>
    <n v="0"/>
    <n v="0"/>
    <s v="-"/>
    <n v="0"/>
    <n v="0"/>
    <s v="-"/>
    <n v="0"/>
  </r>
  <r>
    <s v="108"/>
    <x v="9"/>
    <x v="1"/>
    <s v="005"/>
    <s v="Z1B8050363"/>
    <s v="1649"/>
    <s v="FC"/>
    <s v="00157056-00157070"/>
    <s v=""/>
    <s v=""/>
    <s v=""/>
    <s v=""/>
    <n v="0"/>
    <s v=""/>
    <s v="VENTAS NO CONTRIBUYENTES"/>
    <s v=""/>
    <n v="35086798.5832"/>
    <n v="0"/>
    <n v="24952260.489999998"/>
    <n v="0"/>
    <s v="-"/>
    <n v="0"/>
    <n v="8736670.7699999996"/>
    <s v="-"/>
    <n v="1397867.3232"/>
    <n v="0"/>
    <s v="-"/>
    <n v="0"/>
    <n v="0"/>
    <s v="-"/>
    <n v="0"/>
  </r>
  <r>
    <s v="109"/>
    <x v="9"/>
    <x v="0"/>
    <s v="006"/>
    <s v="Z1F0017787"/>
    <s v="0123"/>
    <s v="FC"/>
    <s v="00000662-00000718"/>
    <s v=""/>
    <s v=""/>
    <s v=""/>
    <s v=""/>
    <n v="0"/>
    <s v=""/>
    <s v="VENTAS NO CONTRIBUYENTES"/>
    <s v=""/>
    <n v="84669389.312000006"/>
    <n v="0"/>
    <n v="57783678.739999995"/>
    <n v="0"/>
    <s v="-"/>
    <n v="0"/>
    <n v="23177336.700000003"/>
    <s v="-"/>
    <n v="3708373.8719999995"/>
    <n v="0"/>
    <s v="-"/>
    <n v="0"/>
    <n v="0"/>
    <s v="-"/>
    <n v="0"/>
  </r>
  <r>
    <s v="110"/>
    <x v="9"/>
    <x v="1"/>
    <s v="006"/>
    <s v="Z1B8044815"/>
    <s v="1558"/>
    <s v="FC"/>
    <s v="00137235-00137261"/>
    <s v=""/>
    <s v=""/>
    <s v=""/>
    <s v=""/>
    <n v="0"/>
    <s v=""/>
    <s v="VENTAS NO CONTRIBUYENTES"/>
    <s v=""/>
    <n v="32326017.231400006"/>
    <n v="0"/>
    <n v="25418132.795000006"/>
    <n v="0"/>
    <s v="-"/>
    <n v="0"/>
    <n v="5955072.79"/>
    <s v="16"/>
    <n v="952811.64639999997"/>
    <n v="0"/>
    <s v="-"/>
    <n v="0"/>
    <n v="0"/>
    <s v="-"/>
    <n v="0"/>
  </r>
  <r>
    <s v="111"/>
    <x v="9"/>
    <x v="1"/>
    <s v="007"/>
    <s v="Z1B8050013"/>
    <s v="1613"/>
    <s v="FC"/>
    <s v="00164121-00164167"/>
    <s v=""/>
    <s v=""/>
    <s v=""/>
    <s v=""/>
    <n v="0"/>
    <s v=""/>
    <s v="VENTAS NO CONTRIBUYENTES"/>
    <s v=""/>
    <n v="61265270.707399994"/>
    <n v="0"/>
    <n v="38553546.734999985"/>
    <n v="0"/>
    <s v="-"/>
    <n v="0"/>
    <n v="19579072.390000008"/>
    <s v="-"/>
    <n v="3132651.5824000002"/>
    <n v="0"/>
    <s v="-"/>
    <n v="0"/>
    <n v="0"/>
    <s v="-"/>
    <n v="0"/>
  </r>
  <r>
    <s v="112"/>
    <x v="9"/>
    <x v="1"/>
    <s v="008"/>
    <s v="Z1B8050003"/>
    <s v="1570"/>
    <s v="FC"/>
    <s v="00164089-00164137"/>
    <s v=""/>
    <s v=""/>
    <s v=""/>
    <s v=""/>
    <n v="0"/>
    <s v=""/>
    <s v="VENTAS NO CONTRIBUYENTES"/>
    <s v=""/>
    <n v="65351637.939599976"/>
    <n v="0"/>
    <n v="48458562.13879998"/>
    <n v="0"/>
    <s v="-"/>
    <n v="0"/>
    <n v="14562996.379999999"/>
    <s v="16"/>
    <n v="2330079.4208"/>
    <n v="0"/>
    <s v="-"/>
    <n v="0"/>
    <n v="0"/>
    <s v="-"/>
    <n v="0"/>
  </r>
  <r>
    <s v="113"/>
    <x v="9"/>
    <x v="1"/>
    <s v="009"/>
    <s v="Z1B8014458"/>
    <s v="1567"/>
    <s v="FC"/>
    <s v="00169918-00169928"/>
    <s v=""/>
    <s v=""/>
    <s v=""/>
    <s v=""/>
    <n v="0"/>
    <s v=""/>
    <s v="VENTAS NO CONTRIBUYENTES"/>
    <s v=""/>
    <n v="6257714.3140000012"/>
    <n v="0"/>
    <n v="4299084.3000000007"/>
    <n v="0"/>
    <s v="-"/>
    <n v="0"/>
    <n v="1688474.15"/>
    <s v="-"/>
    <n v="270155.864"/>
    <n v="0"/>
    <s v="-"/>
    <n v="0"/>
    <n v="0"/>
    <s v="-"/>
    <n v="0"/>
  </r>
  <r>
    <s v="114"/>
    <x v="9"/>
    <x v="1"/>
    <s v="009"/>
    <s v="Z1B8014458"/>
    <s v="1567"/>
    <s v="FC"/>
    <s v="00169929"/>
    <s v=""/>
    <s v=""/>
    <s v=""/>
    <s v=""/>
    <n v="0"/>
    <s v=""/>
    <s v="SENIOR DE ORIENTE C.A"/>
    <s v="J-40181357-7 "/>
    <n v="3130010.8408000004"/>
    <n v="0"/>
    <n v="1526168.3000000003"/>
    <n v="1382622.88"/>
    <s v="16"/>
    <n v="221219.66080000001"/>
    <n v="0"/>
    <s v="-"/>
    <n v="0"/>
    <n v="0"/>
    <s v="-"/>
    <n v="0"/>
    <n v="0"/>
    <s v="-"/>
    <n v="0"/>
  </r>
  <r>
    <s v="115"/>
    <x v="9"/>
    <x v="1"/>
    <s v="009"/>
    <s v="Z1B8014458"/>
    <s v="1567"/>
    <s v="FC"/>
    <s v="00169930-00169935"/>
    <s v=""/>
    <s v=""/>
    <s v=""/>
    <s v=""/>
    <n v="0"/>
    <s v=""/>
    <s v="VENTAS NO CONTRIBUYENTES"/>
    <s v=""/>
    <n v="20185440.721199997"/>
    <n v="0"/>
    <n v="13744018.349999998"/>
    <n v="0"/>
    <s v="-"/>
    <n v="0"/>
    <n v="5552950.3200000003"/>
    <s v="-"/>
    <n v="888472.05119999999"/>
    <n v="0"/>
    <s v="-"/>
    <n v="0"/>
    <n v="0"/>
    <s v="-"/>
    <n v="0"/>
  </r>
  <r>
    <s v="116"/>
    <x v="9"/>
    <x v="1"/>
    <s v="010"/>
    <s v="Z1F0000341"/>
    <s v="1086"/>
    <s v="FC"/>
    <s v="00069152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17"/>
    <x v="9"/>
    <x v="1"/>
    <s v="012"/>
    <s v="Z1B8038506"/>
    <s v="1415"/>
    <s v="FC"/>
    <s v="00070210"/>
    <m/>
    <m/>
    <m/>
    <m/>
    <m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118"/>
    <x v="9"/>
    <x v="1"/>
    <s v="014"/>
    <s v="Z1F0000338"/>
    <s v="1259"/>
    <s v="FC"/>
    <s v="00048296-00048297"/>
    <s v=""/>
    <s v=""/>
    <s v=""/>
    <s v=""/>
    <n v="0"/>
    <s v=""/>
    <s v="VENTAS NO CONTRIBUYENTES"/>
    <s v=""/>
    <n v="1032516"/>
    <n v="0"/>
    <n v="0"/>
    <n v="0"/>
    <s v="-"/>
    <n v="0"/>
    <n v="890100"/>
    <s v="16"/>
    <n v="142416"/>
    <n v="0"/>
    <s v="-"/>
    <n v="0"/>
    <n v="0"/>
    <s v="-"/>
    <n v="0"/>
  </r>
  <r>
    <s v="119"/>
    <x v="9"/>
    <x v="1"/>
    <s v="015"/>
    <s v="Z1B8050356"/>
    <s v="1393"/>
    <s v="FC"/>
    <s v="00084240-00084257"/>
    <s v=""/>
    <s v=""/>
    <s v=""/>
    <s v=""/>
    <n v="0"/>
    <s v=""/>
    <s v="VENTAS NO CONTRIBUYENTES"/>
    <s v=""/>
    <n v="25080309.920200001"/>
    <n v="0"/>
    <n v="19380597.175000004"/>
    <n v="0"/>
    <s v="-"/>
    <n v="0"/>
    <n v="4913545.47"/>
    <s v="-"/>
    <n v="786167.2751999998"/>
    <n v="0"/>
    <s v="-"/>
    <n v="0"/>
    <n v="0"/>
    <s v="-"/>
    <n v="0"/>
  </r>
  <r>
    <s v="120"/>
    <x v="10"/>
    <x v="0"/>
    <s v="001"/>
    <s v="Z1F0017854"/>
    <s v="0150"/>
    <s v="FC"/>
    <s v="00008224-00008275"/>
    <s v=""/>
    <s v=""/>
    <s v=""/>
    <s v=""/>
    <n v="0"/>
    <s v=""/>
    <s v="VENTAS NO CONTRIBUYENTES"/>
    <s v=""/>
    <n v="113041586.73080002"/>
    <n v="0"/>
    <n v="70420572.142999977"/>
    <n v="0"/>
    <s v="-"/>
    <n v="0"/>
    <n v="36742253.955000006"/>
    <s v="-"/>
    <n v="5878760.6328000007"/>
    <n v="0"/>
    <s v="-"/>
    <n v="0"/>
    <n v="0"/>
    <s v="-"/>
    <n v="0"/>
  </r>
  <r>
    <s v="121"/>
    <x v="10"/>
    <x v="1"/>
    <s v="001"/>
    <s v="Z1F0000700"/>
    <s v="1237"/>
    <s v="FC"/>
    <s v="00100269-00100352"/>
    <s v=""/>
    <s v=""/>
    <s v=""/>
    <s v=""/>
    <n v="0"/>
    <s v=""/>
    <s v="VENTAS NO CONTRIBUYENTES"/>
    <s v=""/>
    <n v="91005797.710799992"/>
    <n v="0"/>
    <n v="78745374.325000003"/>
    <n v="0"/>
    <s v="-"/>
    <n v="0"/>
    <n v="10569330.505000001"/>
    <s v="-"/>
    <n v="1691092.8808000002"/>
    <n v="0"/>
    <s v="-"/>
    <n v="0"/>
    <n v="0"/>
    <s v="-"/>
    <n v="0"/>
  </r>
  <r>
    <s v="122"/>
    <x v="10"/>
    <x v="2"/>
    <s v="001"/>
    <s v="Z1F0004616"/>
    <s v="0472"/>
    <s v="FC"/>
    <s v="01"/>
    <s v=""/>
    <s v=""/>
    <s v=""/>
    <s v=""/>
    <n v="0"/>
    <s v=""/>
    <s v="JULIO LIVARES"/>
    <s v="V27222154"/>
    <n v="821059.2"/>
    <n v="0"/>
    <n v="0"/>
    <n v="0"/>
    <s v="-"/>
    <n v="0"/>
    <n v="0"/>
    <s v="-"/>
    <n v="0"/>
    <n v="0"/>
    <s v="-"/>
    <n v="0"/>
    <n v="760240"/>
    <s v="8"/>
    <n v="60819.199999999997"/>
  </r>
  <r>
    <s v="123"/>
    <x v="10"/>
    <x v="2"/>
    <s v="001"/>
    <s v="Z1F0004616"/>
    <s v="0472"/>
    <s v="FC"/>
    <s v="00067095-00067130"/>
    <s v=""/>
    <s v=""/>
    <s v=""/>
    <s v=""/>
    <n v="0"/>
    <s v=""/>
    <s v="VENTAS NO CONTRIBUYENTES"/>
    <s v=""/>
    <n v="16594056.880800001"/>
    <n v="0"/>
    <n v="15325619.260000002"/>
    <n v="0"/>
    <s v="-"/>
    <n v="0"/>
    <n v="739575.88"/>
    <s v="-"/>
    <n v="118332.14079999999"/>
    <n v="0"/>
    <s v="-"/>
    <n v="0"/>
    <n v="380120"/>
    <s v="8"/>
    <n v="30409.599999999999"/>
  </r>
  <r>
    <s v="124"/>
    <x v="10"/>
    <x v="2"/>
    <s v="001"/>
    <s v="Z1F0004616"/>
    <s v="0472"/>
    <s v="FC"/>
    <s v="00067132-00067151"/>
    <s v=""/>
    <s v=""/>
    <s v=""/>
    <s v=""/>
    <n v="0"/>
    <s v=""/>
    <s v="VENTAS NO CONTRIBUYENTES"/>
    <s v=""/>
    <n v="8043706.9337999988"/>
    <n v="0"/>
    <n v="7227992.1149999993"/>
    <n v="0"/>
    <s v="-"/>
    <n v="0"/>
    <n v="703202.42999999993"/>
    <s v="16"/>
    <n v="112512.3888"/>
    <n v="0"/>
    <s v="-"/>
    <n v="0"/>
    <n v="0"/>
    <s v="-"/>
    <n v="0"/>
  </r>
  <r>
    <s v="125"/>
    <x v="10"/>
    <x v="0"/>
    <s v="002"/>
    <s v="Z1F0017966"/>
    <s v="0152"/>
    <s v="FC"/>
    <s v="00002799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26"/>
    <x v="10"/>
    <x v="1"/>
    <s v="002"/>
    <s v="Z1B8050149"/>
    <s v="1500"/>
    <s v="FC"/>
    <s v="00192126-00192171"/>
    <m/>
    <m/>
    <m/>
    <m/>
    <m/>
    <m/>
    <s v="CAJA SIN ACTIVIDAD"/>
    <m/>
    <n v="21529918.719999999"/>
    <n v="0"/>
    <n v="21529918.719999999"/>
    <n v="0"/>
    <s v="-"/>
    <n v="0"/>
    <n v="0"/>
    <s v="-"/>
    <n v="0"/>
    <n v="0"/>
    <s v="-"/>
    <n v="0"/>
    <n v="0"/>
    <s v="-"/>
    <n v="0"/>
  </r>
  <r>
    <s v="127"/>
    <x v="10"/>
    <x v="1"/>
    <s v="002"/>
    <s v="Z1B8050002"/>
    <s v="1572"/>
    <s v="FC"/>
    <s v="00154736-00154798"/>
    <s v=""/>
    <s v=""/>
    <s v=""/>
    <s v=""/>
    <n v="0"/>
    <s v=""/>
    <s v="VENTAS NO CONTRIBUYENTES"/>
    <s v=""/>
    <n v="163719416.06280002"/>
    <n v="0"/>
    <n v="135068386.89000002"/>
    <n v="0"/>
    <s v="-"/>
    <n v="0"/>
    <n v="24699163.080000006"/>
    <s v="16"/>
    <n v="3951866.0928000002"/>
    <n v="0"/>
    <s v="-"/>
    <n v="0"/>
    <n v="0"/>
    <s v="-"/>
    <n v="0"/>
  </r>
  <r>
    <s v="128"/>
    <x v="10"/>
    <x v="2"/>
    <s v="002"/>
    <s v="Z1F0008858"/>
    <s v="0597"/>
    <s v="FC"/>
    <s v="00083508-00083577"/>
    <s v=""/>
    <s v=""/>
    <s v=""/>
    <s v=""/>
    <n v="0"/>
    <s v=""/>
    <s v="VENTAS NO CONTRIBUYENTES"/>
    <s v=""/>
    <n v="29557314.989999998"/>
    <n v="0"/>
    <n v="27986384.989999998"/>
    <n v="0"/>
    <s v="-"/>
    <n v="0"/>
    <n v="1354250"/>
    <s v="-"/>
    <n v="216680"/>
    <n v="0"/>
    <s v="-"/>
    <n v="0"/>
    <n v="0"/>
    <s v="-"/>
    <n v="0"/>
  </r>
  <r>
    <s v="129"/>
    <x v="10"/>
    <x v="2"/>
    <s v="002"/>
    <s v="Z1F0008858"/>
    <s v="0597"/>
    <s v="FC"/>
    <s v="00083578"/>
    <s v=""/>
    <s v=""/>
    <s v=""/>
    <s v=""/>
    <n v="0"/>
    <s v=""/>
    <s v="PPFAR.C.A"/>
    <s v="J-29405191-0 "/>
    <n v="175650.75"/>
    <n v="0"/>
    <n v="175650.75"/>
    <n v="0"/>
    <s v="-"/>
    <n v="0"/>
    <n v="0"/>
    <s v="-"/>
    <n v="0"/>
    <n v="0"/>
    <s v="-"/>
    <n v="0"/>
    <n v="0"/>
    <s v="-"/>
    <n v="0"/>
  </r>
  <r>
    <s v="130"/>
    <x v="10"/>
    <x v="2"/>
    <s v="002"/>
    <s v="Z1F0008858"/>
    <s v="0597"/>
    <s v="FC"/>
    <s v="00083579-00083612"/>
    <s v=""/>
    <s v=""/>
    <s v=""/>
    <s v=""/>
    <n v="0"/>
    <s v=""/>
    <s v="VENTAS NO CONTRIBUYENTES"/>
    <s v=""/>
    <n v="14030972.368799999"/>
    <n v="0"/>
    <n v="13187724.949999999"/>
    <n v="0"/>
    <s v="-"/>
    <n v="0"/>
    <n v="726937.42999999993"/>
    <s v="-"/>
    <n v="116309.98879999999"/>
    <n v="0"/>
    <s v="-"/>
    <n v="0"/>
    <n v="0"/>
    <s v="-"/>
    <n v="0"/>
  </r>
  <r>
    <s v="131"/>
    <x v="10"/>
    <x v="0"/>
    <s v="003"/>
    <s v="Z1F0017848"/>
    <s v="0150"/>
    <s v="FC"/>
    <s v="00006284-00006303"/>
    <s v=""/>
    <s v=""/>
    <s v=""/>
    <s v=""/>
    <n v="0"/>
    <s v=""/>
    <s v="VENTAS NO CONTRIBUYENTES"/>
    <s v=""/>
    <n v="57827879.855399996"/>
    <n v="0"/>
    <n v="35473301.265000008"/>
    <n v="0"/>
    <s v="-"/>
    <n v="0"/>
    <n v="19271188.439999998"/>
    <s v="-"/>
    <n v="3083390.1504000002"/>
    <n v="0"/>
    <s v="-"/>
    <n v="0"/>
    <n v="0"/>
    <s v="-"/>
    <n v="0"/>
  </r>
  <r>
    <s v="132"/>
    <x v="10"/>
    <x v="0"/>
    <s v="003"/>
    <s v="Z1F0017848"/>
    <s v="0150"/>
    <s v="FC"/>
    <s v="00006304"/>
    <s v=""/>
    <s v=""/>
    <s v=""/>
    <s v=""/>
    <n v="0"/>
    <s v=""/>
    <s v="INGENIERIA RORAIMA C.A"/>
    <s v="J296692157"/>
    <n v="4684720.6399999997"/>
    <n v="0"/>
    <n v="3021860.6399999997"/>
    <n v="1433500"/>
    <s v="16"/>
    <n v="229360"/>
    <n v="0"/>
    <s v="-"/>
    <n v="0"/>
    <n v="0"/>
    <s v="-"/>
    <n v="0"/>
    <n v="0"/>
    <s v="-"/>
    <n v="0"/>
  </r>
  <r>
    <s v="133"/>
    <x v="10"/>
    <x v="0"/>
    <s v="003"/>
    <s v="Z1F0017848"/>
    <s v="0150"/>
    <s v="FC"/>
    <s v="00006305-00006336"/>
    <s v=""/>
    <s v=""/>
    <s v=""/>
    <s v=""/>
    <n v="0"/>
    <s v=""/>
    <s v="VENTAS NO CONTRIBUYENTES"/>
    <s v=""/>
    <n v="52200342.776200004"/>
    <n v="0"/>
    <n v="35070998.680000007"/>
    <n v="0"/>
    <s v="-"/>
    <n v="0"/>
    <n v="14766675.944999998"/>
    <s v="16"/>
    <n v="2362668.1511999997"/>
    <n v="0"/>
    <s v="-"/>
    <n v="0"/>
    <n v="0"/>
    <s v="-"/>
    <n v="0"/>
  </r>
  <r>
    <s v="134"/>
    <x v="10"/>
    <x v="1"/>
    <s v="003"/>
    <s v="Z1B8051199"/>
    <s v="1658"/>
    <s v="FC"/>
    <s v="00177147-00177189"/>
    <s v=""/>
    <s v=""/>
    <s v=""/>
    <s v=""/>
    <n v="0"/>
    <s v=""/>
    <s v="VENTAS NO CONTRIBUYENTES"/>
    <s v=""/>
    <n v="80783698.551400006"/>
    <n v="0"/>
    <n v="61091532.803600013"/>
    <n v="0"/>
    <s v="-"/>
    <n v="0"/>
    <n v="16976004.954999998"/>
    <s v="-"/>
    <n v="2716160.7927999999"/>
    <n v="0"/>
    <s v="-"/>
    <n v="0"/>
    <n v="0"/>
    <s v="-"/>
    <n v="0"/>
  </r>
  <r>
    <s v="135"/>
    <x v="10"/>
    <x v="2"/>
    <s v="003"/>
    <s v="Z1F0008965"/>
    <s v="0592"/>
    <s v="FC"/>
    <s v="00082121-00082206"/>
    <s v=""/>
    <s v=""/>
    <s v=""/>
    <s v=""/>
    <n v="0"/>
    <s v=""/>
    <s v="VENTAS NO CONTRIBUYENTES"/>
    <s v=""/>
    <n v="37749563.739999995"/>
    <n v="0"/>
    <n v="33582930.449999996"/>
    <n v="0"/>
    <s v="-"/>
    <n v="0"/>
    <n v="3591925.25"/>
    <s v="-"/>
    <n v="574708.04"/>
    <n v="0"/>
    <s v="-"/>
    <n v="0"/>
    <n v="0"/>
    <s v="-"/>
    <n v="0"/>
  </r>
  <r>
    <s v="136"/>
    <x v="10"/>
    <x v="2"/>
    <s v="003"/>
    <s v="Z1F0002472"/>
    <s v="0163"/>
    <s v="FC"/>
    <s v="00026882-00027028"/>
    <s v=""/>
    <s v=""/>
    <s v=""/>
    <s v=""/>
    <n v="0"/>
    <s v=""/>
    <s v="VENTAS NO CONTRIBUYENTES"/>
    <s v=""/>
    <n v="66108616"/>
    <n v="0"/>
    <n v="66065000"/>
    <n v="0"/>
    <s v="-"/>
    <n v="0"/>
    <n v="37600"/>
    <s v="-"/>
    <n v="6016"/>
    <n v="0"/>
    <s v="-"/>
    <n v="0"/>
    <n v="0"/>
    <s v="-"/>
    <n v="0"/>
  </r>
  <r>
    <s v="137"/>
    <x v="10"/>
    <x v="0"/>
    <s v="004"/>
    <s v="Z1F0017963"/>
    <s v="0148"/>
    <s v="FC"/>
    <s v="00002805-00002808"/>
    <s v=""/>
    <s v=""/>
    <s v=""/>
    <s v=""/>
    <n v="0"/>
    <s v=""/>
    <s v="VENTAS NO CONTRIBUYENTES"/>
    <s v=""/>
    <n v="6172700"/>
    <n v="0"/>
    <n v="3464615.0000000005"/>
    <n v="0"/>
    <s v="-"/>
    <n v="0"/>
    <n v="2334556.0299999998"/>
    <s v="16"/>
    <n v="373528.96480000002"/>
    <n v="0"/>
    <s v="-"/>
    <n v="0"/>
    <n v="0"/>
    <s v="-"/>
    <n v="0"/>
  </r>
  <r>
    <s v="138"/>
    <x v="10"/>
    <x v="1"/>
    <s v="004"/>
    <s v="Z1B8050937"/>
    <s v="1496"/>
    <s v="FC"/>
    <s v="00147058-00147123"/>
    <s v=""/>
    <s v=""/>
    <s v=""/>
    <s v=""/>
    <n v="0"/>
    <s v=""/>
    <s v="VENTAS NO CONTRIBUYENTES"/>
    <s v=""/>
    <n v="85825372.117599979"/>
    <n v="0"/>
    <n v="65172958.769999981"/>
    <n v="0"/>
    <s v="-"/>
    <n v="0"/>
    <n v="17803804.609999999"/>
    <s v="16"/>
    <n v="2848608.7376000001"/>
    <n v="0"/>
    <s v="-"/>
    <n v="0"/>
    <n v="0"/>
    <s v="-"/>
    <n v="0"/>
  </r>
  <r>
    <s v="139"/>
    <x v="10"/>
    <x v="1"/>
    <s v="004"/>
    <s v="Z1B8050937"/>
    <s v="1496"/>
    <s v="FC"/>
    <s v="00147124-00147129"/>
    <s v=""/>
    <s v=""/>
    <s v=""/>
    <s v=""/>
    <n v="0"/>
    <s v=""/>
    <s v="VENTAS NO CONTRIBUYENTES"/>
    <s v=""/>
    <n v="14314739.473000001"/>
    <n v="0"/>
    <n v="12179031.225"/>
    <n v="0"/>
    <s v="-"/>
    <n v="0"/>
    <n v="1841127.8"/>
    <s v="-"/>
    <n v="294580.44799999997"/>
    <n v="0"/>
    <s v="-"/>
    <n v="0"/>
    <n v="0"/>
    <s v="-"/>
    <n v="0"/>
  </r>
  <r>
    <s v="140"/>
    <x v="10"/>
    <x v="2"/>
    <s v="004"/>
    <s v="Z1B8050578"/>
    <s v="1381,"/>
    <s v="FC"/>
    <s v="00131609-00131650"/>
    <s v=""/>
    <s v=""/>
    <s v=""/>
    <s v=""/>
    <n v="0"/>
    <s v=""/>
    <s v="VENTAS NO CONTRIBUYENTES"/>
    <s v=""/>
    <n v="19007969.7788"/>
    <n v="0"/>
    <n v="17629652.350000001"/>
    <n v="0"/>
    <s v="-"/>
    <n v="0"/>
    <n v="1188204.68"/>
    <s v="-"/>
    <n v="190112.7488"/>
    <n v="0"/>
    <s v="-"/>
    <n v="0"/>
    <n v="0"/>
    <s v="-"/>
    <n v="0"/>
  </r>
  <r>
    <s v="141"/>
    <x v="10"/>
    <x v="0"/>
    <s v="005"/>
    <s v="Z1F0017998"/>
    <s v="0144"/>
    <s v="FC"/>
    <s v="00003851-00003889"/>
    <s v=""/>
    <s v=""/>
    <s v=""/>
    <s v=""/>
    <n v="0"/>
    <s v=""/>
    <s v="VENTAS NO CONTRIBUYENTES"/>
    <s v=""/>
    <n v="73697400.147599995"/>
    <n v="0"/>
    <n v="52981201.299999997"/>
    <n v="0"/>
    <s v="-"/>
    <n v="0"/>
    <n v="17858792.109999999"/>
    <s v="-"/>
    <n v="2857406.7376000001"/>
    <n v="0"/>
    <s v="-"/>
    <n v="0"/>
    <n v="0"/>
    <s v="-"/>
    <n v="0"/>
  </r>
  <r>
    <s v="142"/>
    <x v="10"/>
    <x v="0"/>
    <s v="005"/>
    <s v="Z1F0017998"/>
    <s v="0144"/>
    <s v="FC"/>
    <s v="00003890"/>
    <s v=""/>
    <s v=""/>
    <s v=""/>
    <s v=""/>
    <n v="0"/>
    <s v=""/>
    <s v="EL DUO DE LA CARNE"/>
    <s v="J408492636"/>
    <n v="876550"/>
    <n v="0"/>
    <n v="876550"/>
    <n v="0"/>
    <s v="-"/>
    <n v="0"/>
    <n v="0"/>
    <s v="-"/>
    <n v="0"/>
    <n v="0"/>
    <s v="-"/>
    <n v="0"/>
    <n v="0"/>
    <s v="-"/>
    <n v="0"/>
  </r>
  <r>
    <s v="143"/>
    <x v="10"/>
    <x v="0"/>
    <s v="005"/>
    <s v="Z1F0017998"/>
    <s v="0144"/>
    <s v="FC"/>
    <s v="00003891-00003910"/>
    <s v=""/>
    <s v=""/>
    <s v=""/>
    <s v=""/>
    <n v="0"/>
    <s v=""/>
    <s v="VENTAS NO CONTRIBUYENTES"/>
    <s v=""/>
    <n v="58247293.854800001"/>
    <n v="0"/>
    <n v="29649835.57"/>
    <n v="0"/>
    <s v="-"/>
    <n v="0"/>
    <n v="24652981.280000001"/>
    <s v="16"/>
    <n v="3944477.0047999993"/>
    <n v="0"/>
    <s v="-"/>
    <n v="0"/>
    <n v="0"/>
    <s v="-"/>
    <n v="0"/>
  </r>
  <r>
    <s v="144"/>
    <x v="10"/>
    <x v="1"/>
    <s v="005"/>
    <s v="Z1B8050363"/>
    <s v="1650"/>
    <s v="FC"/>
    <s v="00157071-00157135"/>
    <s v=""/>
    <s v=""/>
    <s v=""/>
    <s v=""/>
    <n v="0"/>
    <s v=""/>
    <s v="VENTAS NO CONTRIBUYENTES"/>
    <s v=""/>
    <n v="121491466.491"/>
    <n v="0"/>
    <n v="86308793.881000012"/>
    <n v="0"/>
    <s v="-"/>
    <n v="0"/>
    <n v="29975985.350000001"/>
    <s v="16"/>
    <n v="4796157.66"/>
    <n v="0"/>
    <s v="-"/>
    <n v="0"/>
    <n v="380120"/>
    <s v="-"/>
    <n v="30409.599999999999"/>
  </r>
  <r>
    <s v="145"/>
    <x v="10"/>
    <x v="0"/>
    <s v="006"/>
    <s v="Z1F0017787"/>
    <s v="0124"/>
    <s v="FC"/>
    <s v="00000718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46"/>
    <x v="10"/>
    <x v="1"/>
    <s v="006"/>
    <s v="Z1B8044815"/>
    <s v="1559"/>
    <s v="FC"/>
    <s v="00137262-00137280"/>
    <s v=""/>
    <s v=""/>
    <s v=""/>
    <s v=""/>
    <n v="0"/>
    <s v=""/>
    <s v="VENTAS NO CONTRIBUYENTES"/>
    <s v=""/>
    <n v="28312053.643399999"/>
    <n v="0"/>
    <n v="19882879.3596"/>
    <n v="0"/>
    <s v="-"/>
    <n v="0"/>
    <n v="7266529.5550000006"/>
    <s v="-"/>
    <n v="1162644.7287999999"/>
    <n v="0"/>
    <s v="-"/>
    <n v="0"/>
    <n v="0"/>
    <s v="-"/>
    <n v="0"/>
  </r>
  <r>
    <s v="147"/>
    <x v="10"/>
    <x v="1"/>
    <s v="007"/>
    <s v="Z1B8050013"/>
    <s v="1614"/>
    <m/>
    <s v="00164167"/>
    <m/>
    <m/>
    <m/>
    <m/>
    <m/>
    <m/>
    <s v="CAJA SIN ACTIVIDAD"/>
    <m/>
    <n v="0"/>
    <n v="0"/>
    <n v="0"/>
    <n v="0"/>
    <m/>
    <n v="0"/>
    <n v="0"/>
    <m/>
    <m/>
    <n v="0"/>
    <m/>
    <n v="0"/>
    <n v="0"/>
    <m/>
    <n v="0"/>
  </r>
  <r>
    <s v="148"/>
    <x v="10"/>
    <x v="1"/>
    <s v="008"/>
    <s v="Z1B8050003"/>
    <s v="1571"/>
    <s v="FC"/>
    <s v="00164138-00164141"/>
    <s v=""/>
    <s v=""/>
    <s v=""/>
    <s v=""/>
    <n v="0"/>
    <s v=""/>
    <s v="VENTAS NO CONTRIBUYENTES"/>
    <s v=""/>
    <n v="6817002.4168000007"/>
    <n v="0"/>
    <n v="4114646.3000000003"/>
    <n v="0"/>
    <s v="-"/>
    <n v="0"/>
    <n v="2277187"/>
    <s v="16"/>
    <n v="425169.11680000002"/>
    <n v="0"/>
    <s v="-"/>
    <n v="0"/>
    <n v="0"/>
    <s v="-"/>
    <n v="0"/>
  </r>
  <r>
    <s v="149"/>
    <x v="10"/>
    <x v="1"/>
    <s v="008"/>
    <s v="Z1B8050003"/>
    <s v="1571"/>
    <s v="FC"/>
    <s v="00164142"/>
    <s v=""/>
    <s v=""/>
    <s v=""/>
    <s v=""/>
    <n v="0"/>
    <s v=""/>
    <s v="INVERSIONES MARIA ESTRELLA CA"/>
    <s v="J-40846285-0"/>
    <n v="3263988.7"/>
    <n v="0"/>
    <n v="1432116.7000000002"/>
    <n v="1579200"/>
    <s v="16"/>
    <n v="252672"/>
    <n v="0"/>
    <s v="-"/>
    <n v="0"/>
    <n v="0"/>
    <s v="-"/>
    <n v="0"/>
    <n v="0"/>
    <s v="-"/>
    <n v="0"/>
  </r>
  <r>
    <s v="150"/>
    <x v="10"/>
    <x v="1"/>
    <s v="008"/>
    <s v="Z1B8050003"/>
    <s v="1571"/>
    <s v="FC"/>
    <s v="00164143-00164178"/>
    <s v=""/>
    <s v=""/>
    <s v=""/>
    <s v=""/>
    <n v="0"/>
    <s v=""/>
    <s v="VENTAS NO CONTRIBUYENTES"/>
    <s v=""/>
    <n v="60097795.147999994"/>
    <n v="0"/>
    <n v="45447501.584999993"/>
    <n v="0"/>
    <s v="-"/>
    <n v="0"/>
    <n v="12328088.924999999"/>
    <s v="-"/>
    <n v="1911675.0379999999"/>
    <n v="0"/>
    <s v="-"/>
    <n v="0"/>
    <n v="380120"/>
    <s v="-"/>
    <n v="30409.599999999999"/>
  </r>
  <r>
    <s v="151"/>
    <x v="10"/>
    <x v="1"/>
    <s v="009"/>
    <s v="Z1B8014458"/>
    <s v="1568"/>
    <s v="FC"/>
    <s v="00169936-00169972"/>
    <s v=""/>
    <s v=""/>
    <s v=""/>
    <s v=""/>
    <n v="0"/>
    <s v=""/>
    <s v="VENTAS NO CONTRIBUYENTES"/>
    <s v=""/>
    <n v="60157636.575399995"/>
    <n v="0"/>
    <n v="45789682.055"/>
    <n v="0"/>
    <s v="-"/>
    <n v="0"/>
    <n v="12386167.689999999"/>
    <s v="16"/>
    <n v="1981786.8304000001"/>
    <n v="0"/>
    <s v="-"/>
    <n v="0"/>
    <n v="0"/>
    <s v="-"/>
    <n v="0"/>
  </r>
  <r>
    <s v="152"/>
    <x v="10"/>
    <x v="1"/>
    <s v="010"/>
    <s v="Z1F0000341"/>
    <s v="1087"/>
    <s v="FC"/>
    <s v="00069152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53"/>
    <x v="10"/>
    <x v="1"/>
    <s v="012"/>
    <s v="Z1B8038506"/>
    <s v="1416"/>
    <s v="FC"/>
    <s v="00070210"/>
    <m/>
    <m/>
    <m/>
    <m/>
    <m/>
    <m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154"/>
    <x v="10"/>
    <x v="1"/>
    <s v="014"/>
    <s v="Z1F0000338"/>
    <s v="1260"/>
    <s v="FC"/>
    <s v="00048298-00048314"/>
    <s v=""/>
    <s v=""/>
    <s v=""/>
    <s v=""/>
    <n v="0"/>
    <s v=""/>
    <s v="VENTAS NO CONTRIBUYENTES"/>
    <s v=""/>
    <n v="12107252.520399999"/>
    <n v="0"/>
    <n v="4859776.17"/>
    <n v="0"/>
    <s v="-"/>
    <n v="0"/>
    <n v="6247824.4399999995"/>
    <s v="16"/>
    <n v="999651.91040000005"/>
    <n v="0"/>
    <s v="-"/>
    <n v="0"/>
    <n v="0"/>
    <s v="-"/>
    <n v="0"/>
  </r>
  <r>
    <s v="155"/>
    <x v="10"/>
    <x v="1"/>
    <s v="015"/>
    <s v="Z1B8050356"/>
    <s v="1394"/>
    <s v="FC"/>
    <s v="00084257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m/>
    <n v="0"/>
  </r>
  <r>
    <s v="156"/>
    <x v="11"/>
    <x v="0"/>
    <s v="001"/>
    <s v="Z1F0017854"/>
    <s v="0151"/>
    <s v="FC"/>
    <s v="00008276-00008286"/>
    <s v=""/>
    <s v=""/>
    <s v=""/>
    <s v=""/>
    <n v="0"/>
    <s v=""/>
    <s v="VENTAS NO CONTRIBUYENTES"/>
    <s v=""/>
    <n v="19523409.490000002"/>
    <n v="0"/>
    <n v="17429187.25"/>
    <n v="0"/>
    <s v="-"/>
    <n v="0"/>
    <n v="1805364"/>
    <s v="-"/>
    <n v="288858.23999999999"/>
    <n v="0"/>
    <s v="-"/>
    <n v="0"/>
    <n v="0"/>
    <s v="-"/>
    <n v="0"/>
  </r>
  <r>
    <s v="157"/>
    <x v="11"/>
    <x v="0"/>
    <s v="001"/>
    <s v="Z1F0017854"/>
    <s v="0151"/>
    <s v="FC"/>
    <s v="00008287"/>
    <s v=""/>
    <s v=""/>
    <s v=""/>
    <s v=""/>
    <n v="0"/>
    <s v=""/>
    <s v="GREGORIO GONZALEZ"/>
    <s v="V6357371"/>
    <n v="380000"/>
    <n v="0"/>
    <n v="380000"/>
    <n v="0"/>
    <s v="-"/>
    <n v="0"/>
    <n v="0"/>
    <s v="-"/>
    <n v="0"/>
    <n v="0"/>
    <s v="-"/>
    <n v="0"/>
    <n v="0"/>
    <s v="-"/>
    <n v="0"/>
  </r>
  <r>
    <s v="158"/>
    <x v="11"/>
    <x v="0"/>
    <s v="001"/>
    <s v="Z1F0017854"/>
    <s v="0151"/>
    <s v="FC"/>
    <s v="00008288-00008369"/>
    <s v=""/>
    <s v=""/>
    <s v=""/>
    <s v=""/>
    <n v="0"/>
    <s v=""/>
    <s v="VENTAS NO CONTRIBUYENTES"/>
    <s v=""/>
    <n v="199557355.79359999"/>
    <n v="0"/>
    <n v="123240327.5550001"/>
    <n v="0"/>
    <s v="-"/>
    <n v="0"/>
    <n v="65790541.584999986"/>
    <s v="-"/>
    <n v="10526486.653600002"/>
    <n v="0"/>
    <s v="-"/>
    <n v="0"/>
    <n v="0"/>
    <s v="-"/>
    <n v="0"/>
  </r>
  <r>
    <s v="159"/>
    <x v="11"/>
    <x v="1"/>
    <s v="001"/>
    <s v="Z1F0000700"/>
    <s v="1238"/>
    <s v="FC"/>
    <s v="00100353-00100443"/>
    <s v=""/>
    <s v=""/>
    <s v=""/>
    <s v=""/>
    <n v="0"/>
    <s v=""/>
    <s v="VENTAS NO CONTRIBUYENTES"/>
    <s v=""/>
    <n v="80251135.686100006"/>
    <n v="0"/>
    <n v="64561635.316500008"/>
    <n v="0"/>
    <s v="-"/>
    <n v="0"/>
    <n v="13525431.353100002"/>
    <s v="16"/>
    <n v="2164069.0165000004"/>
    <n v="0"/>
    <s v="-"/>
    <n v="0"/>
    <n v="0"/>
    <s v="-"/>
    <n v="0"/>
  </r>
  <r>
    <s v="160"/>
    <x v="11"/>
    <x v="2"/>
    <s v="001"/>
    <s v="Z1F0004616"/>
    <s v="0473"/>
    <s v="FC"/>
    <s v="00"/>
    <s v=""/>
    <s v=""/>
    <s v=""/>
    <s v=""/>
    <n v="0"/>
    <s v=""/>
    <s v="FANNY RODRIGUEZ"/>
    <s v="V6330121 "/>
    <n v="2100649.65"/>
    <n v="0"/>
    <n v="2100649.65"/>
    <n v="0"/>
    <s v="-"/>
    <n v="0"/>
    <n v="0"/>
    <s v="-"/>
    <n v="0"/>
    <n v="0"/>
    <s v="-"/>
    <n v="0"/>
    <n v="0"/>
    <s v="-"/>
    <n v="0"/>
  </r>
  <r>
    <s v="161"/>
    <x v="11"/>
    <x v="2"/>
    <s v="001"/>
    <s v="Z1F0004616"/>
    <s v="0473"/>
    <s v="FC"/>
    <s v="00067152-00067198"/>
    <s v=""/>
    <s v=""/>
    <s v=""/>
    <s v=""/>
    <n v="0"/>
    <s v=""/>
    <s v="VENTAS NO CONTRIBUYENTES"/>
    <s v=""/>
    <n v="28858504.544999998"/>
    <n v="0"/>
    <n v="28035252.544999998"/>
    <n v="0"/>
    <s v="-"/>
    <n v="0"/>
    <n v="709700"/>
    <s v="-"/>
    <n v="113552"/>
    <n v="0"/>
    <s v="-"/>
    <n v="0"/>
    <n v="0"/>
    <s v="-"/>
    <n v="0"/>
  </r>
  <r>
    <s v="162"/>
    <x v="11"/>
    <x v="2"/>
    <s v="001"/>
    <s v="Z1F0004616"/>
    <s v="0473"/>
    <s v="FC"/>
    <s v="00067200-00067220"/>
    <s v=""/>
    <s v=""/>
    <s v=""/>
    <s v=""/>
    <n v="0"/>
    <s v=""/>
    <s v="VENTAS NO CONTRIBUYENTES"/>
    <s v=""/>
    <n v="7544278.3949999996"/>
    <n v="0"/>
    <n v="6505672.3949999996"/>
    <n v="0"/>
    <s v="-"/>
    <n v="0"/>
    <n v="895350"/>
    <s v="-"/>
    <n v="143256"/>
    <n v="0"/>
    <s v="-"/>
    <n v="0"/>
    <n v="0"/>
    <s v="-"/>
    <n v="0"/>
  </r>
  <r>
    <s v="163"/>
    <x v="11"/>
    <x v="0"/>
    <s v="002"/>
    <s v="Z1F0017966"/>
    <s v="0153"/>
    <s v="FC"/>
    <s v="00002799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64"/>
    <x v="11"/>
    <x v="1"/>
    <s v="002"/>
    <s v="Z1B8050149"/>
    <s v="1501"/>
    <s v="FC"/>
    <s v="00192172-00192221"/>
    <m/>
    <m/>
    <m/>
    <m/>
    <m/>
    <m/>
    <s v="CAJA SIN ACTIVIDAD"/>
    <m/>
    <n v="19398660.129999999"/>
    <n v="0"/>
    <n v="19398660.129999999"/>
    <n v="0"/>
    <s v="-"/>
    <n v="0"/>
    <n v="0"/>
    <s v="-"/>
    <n v="0"/>
    <n v="0"/>
    <s v="-"/>
    <n v="0"/>
    <n v="0"/>
    <s v="-"/>
    <n v="0"/>
  </r>
  <r>
    <s v="165"/>
    <x v="11"/>
    <x v="1"/>
    <s v="002"/>
    <s v="Z1B8050002"/>
    <s v="1573"/>
    <s v="FC"/>
    <s v="00154799-00154833"/>
    <s v=""/>
    <s v=""/>
    <s v=""/>
    <s v=""/>
    <n v="0"/>
    <s v=""/>
    <s v="VENTAS NO CONTRIBUYENTES"/>
    <s v=""/>
    <n v="78109633.077100009"/>
    <n v="0"/>
    <n v="60320931.159500003"/>
    <n v="0"/>
    <s v="-"/>
    <n v="0"/>
    <n v="15335087.859999998"/>
    <s v="-"/>
    <n v="2453614.0575999999"/>
    <n v="0"/>
    <s v="-"/>
    <n v="0"/>
    <n v="0"/>
    <s v="-"/>
    <n v="0"/>
  </r>
  <r>
    <s v="166"/>
    <x v="11"/>
    <x v="1"/>
    <s v="002"/>
    <s v="Z1B8050002"/>
    <s v="1573"/>
    <s v="FC"/>
    <s v="00154834"/>
    <s v=""/>
    <s v=""/>
    <s v=""/>
    <s v=""/>
    <n v="0"/>
    <s v=""/>
    <s v="SENIOR DE ORIENTE C.A"/>
    <s v="J401813577"/>
    <n v="2303579.645"/>
    <n v="0"/>
    <n v="1445312.1749999998"/>
    <n v="739885.75"/>
    <s v="16"/>
    <n v="118381.72"/>
    <n v="0"/>
    <s v="-"/>
    <n v="0"/>
    <n v="0"/>
    <s v="-"/>
    <n v="0"/>
    <n v="0"/>
    <s v="-"/>
    <n v="0"/>
  </r>
  <r>
    <s v="167"/>
    <x v="11"/>
    <x v="1"/>
    <s v="002"/>
    <s v="Z1B8050002"/>
    <s v="1573"/>
    <s v="FC"/>
    <s v="00154835-00154851"/>
    <s v=""/>
    <s v=""/>
    <s v=""/>
    <s v=""/>
    <n v="0"/>
    <s v=""/>
    <s v="VENTAS NO CONTRIBUYENTES"/>
    <s v=""/>
    <n v="62633841.258000009"/>
    <n v="0"/>
    <n v="43900854.787000008"/>
    <n v="0"/>
    <s v="-"/>
    <n v="0"/>
    <n v="16149126.268100001"/>
    <s v="16"/>
    <n v="2583860.2028999999"/>
    <n v="0"/>
    <s v="-"/>
    <n v="0"/>
    <n v="0"/>
    <s v="-"/>
    <n v="0"/>
  </r>
  <r>
    <s v="168"/>
    <x v="11"/>
    <x v="2"/>
    <s v="002"/>
    <s v="Z1F0008858"/>
    <s v="0598"/>
    <s v="FC"/>
    <s v="00083613-00083721"/>
    <s v=""/>
    <s v=""/>
    <s v=""/>
    <s v=""/>
    <n v="0"/>
    <s v=""/>
    <s v="VENTAS NO CONTRIBUYENTES"/>
    <s v=""/>
    <n v="46240139.888800003"/>
    <n v="0"/>
    <n v="42398565.07"/>
    <n v="0"/>
    <s v="-"/>
    <n v="0"/>
    <n v="3311702.43"/>
    <s v="16"/>
    <n v="529872.38879999996"/>
    <n v="0"/>
    <s v="-"/>
    <n v="0"/>
    <n v="0"/>
    <s v="-"/>
    <n v="0"/>
  </r>
  <r>
    <s v="169"/>
    <x v="11"/>
    <x v="2"/>
    <s v="002"/>
    <s v="Z1F0008858"/>
    <s v="0598"/>
    <s v="NC"/>
    <s v=""/>
    <s v="00000092"/>
    <s v=""/>
    <s v="00083661"/>
    <s v="17/7/2020"/>
    <n v="235000"/>
    <s v="VEN"/>
    <s v="WUILLIANS SALAS"/>
    <s v="V8246968 "/>
    <n v="-235000"/>
    <n v="0"/>
    <n v="-235000"/>
    <n v="0"/>
    <s v="-"/>
    <n v="0"/>
    <n v="0"/>
    <s v="-"/>
    <n v="0"/>
    <n v="0"/>
    <s v="-"/>
    <n v="0"/>
    <n v="0"/>
    <s v="-"/>
    <n v="0"/>
  </r>
  <r>
    <s v="170"/>
    <x v="11"/>
    <x v="0"/>
    <s v="003"/>
    <s v="Z1F0017848"/>
    <s v="0151"/>
    <s v="FC"/>
    <s v="00006337-00006382"/>
    <s v=""/>
    <s v=""/>
    <s v=""/>
    <s v=""/>
    <n v="0"/>
    <s v=""/>
    <s v="VENTAS NO CONTRIBUYENTES"/>
    <s v=""/>
    <n v="106452476.0484"/>
    <n v="0"/>
    <n v="67671660.560000017"/>
    <n v="0"/>
    <s v="-"/>
    <n v="0"/>
    <n v="33431737.489999995"/>
    <s v="-"/>
    <n v="5349077.998399999"/>
    <n v="0"/>
    <s v="-"/>
    <n v="0"/>
    <n v="0"/>
    <s v="-"/>
    <n v="0"/>
  </r>
  <r>
    <s v="171"/>
    <x v="11"/>
    <x v="0"/>
    <s v="003"/>
    <s v="Z1F0017848"/>
    <s v="0151"/>
    <s v="FC"/>
    <s v="00006383"/>
    <s v=""/>
    <s v=""/>
    <s v=""/>
    <s v=""/>
    <n v="0"/>
    <s v=""/>
    <s v="EL DUO DE LA CARNE"/>
    <s v="J408492636"/>
    <n v="8842302.4464999996"/>
    <n v="0"/>
    <n v="8599688.4464999996"/>
    <n v="209150"/>
    <s v="16"/>
    <n v="33464"/>
    <n v="0"/>
    <s v="-"/>
    <n v="0"/>
    <n v="0"/>
    <s v="-"/>
    <n v="0"/>
    <n v="0"/>
    <s v="-"/>
    <n v="0"/>
  </r>
  <r>
    <s v="172"/>
    <x v="11"/>
    <x v="0"/>
    <s v="003"/>
    <s v="Z1F0017848"/>
    <s v="0151"/>
    <s v="FC"/>
    <s v="00006384-00006397"/>
    <s v=""/>
    <s v=""/>
    <s v=""/>
    <s v=""/>
    <n v="0"/>
    <s v=""/>
    <s v="VENTAS NO CONTRIBUYENTES"/>
    <s v=""/>
    <n v="25479323.926800001"/>
    <n v="0"/>
    <n v="18336699.93"/>
    <n v="0"/>
    <s v="-"/>
    <n v="0"/>
    <n v="6157434.4800000004"/>
    <s v="-"/>
    <n v="985189.5168000001"/>
    <n v="0"/>
    <s v="-"/>
    <n v="0"/>
    <n v="0"/>
    <s v="-"/>
    <n v="0"/>
  </r>
  <r>
    <s v="173"/>
    <x v="11"/>
    <x v="0"/>
    <s v="003"/>
    <s v="Z1F0017848"/>
    <s v="0151"/>
    <s v="NC"/>
    <s v=""/>
    <s v="00000019"/>
    <s v=""/>
    <s v="00008283"/>
    <s v="17/7/2020"/>
    <n v="10917921.99"/>
    <s v="VEN"/>
    <s v="NEREIDA PARRA"/>
    <s v="V13532292"/>
    <n v="-1360697"/>
    <n v="0"/>
    <n v="-1360697"/>
    <n v="0"/>
    <s v="-"/>
    <n v="0"/>
    <n v="0"/>
    <s v="-"/>
    <n v="0"/>
    <n v="0"/>
    <s v="-"/>
    <n v="0"/>
    <n v="0"/>
    <s v="-"/>
    <n v="0"/>
  </r>
  <r>
    <s v="174"/>
    <x v="11"/>
    <x v="1"/>
    <s v="003"/>
    <s v="Z1B8051199"/>
    <s v="1659"/>
    <s v="FC"/>
    <s v="00177190-00177241"/>
    <s v=""/>
    <s v=""/>
    <s v=""/>
    <s v=""/>
    <n v="0"/>
    <s v=""/>
    <s v="VENTAS NO CONTRIBUYENTES"/>
    <s v=""/>
    <n v="58645790.380699992"/>
    <n v="0"/>
    <n v="50174433.23049999"/>
    <n v="0"/>
    <s v="-"/>
    <n v="0"/>
    <n v="7302894.0949999997"/>
    <s v="-"/>
    <n v="1168463.0552000003"/>
    <n v="0"/>
    <s v="-"/>
    <n v="0"/>
    <n v="0"/>
    <s v="-"/>
    <n v="0"/>
  </r>
  <r>
    <s v="175"/>
    <x v="11"/>
    <x v="2"/>
    <s v="003"/>
    <s v="Z1F0008965"/>
    <s v="0593"/>
    <s v="FC"/>
    <s v="00082207-00082287"/>
    <s v=""/>
    <s v=""/>
    <s v=""/>
    <s v=""/>
    <n v="0"/>
    <s v=""/>
    <s v="VENTAS NO CONTRIBUYENTES"/>
    <s v=""/>
    <n v="32844775.936999995"/>
    <n v="0"/>
    <n v="30162542.794999994"/>
    <n v="0"/>
    <s v="-"/>
    <n v="0"/>
    <n v="2312269.9500000002"/>
    <s v="-"/>
    <n v="369963.19200000004"/>
    <n v="0"/>
    <s v="-"/>
    <n v="0"/>
    <n v="0"/>
    <s v="-"/>
    <n v="0"/>
  </r>
  <r>
    <s v="176"/>
    <x v="11"/>
    <x v="2"/>
    <s v="003"/>
    <s v="Z1F0002472"/>
    <s v="0164"/>
    <s v="FC"/>
    <s v="00027029-00027184"/>
    <s v=""/>
    <s v=""/>
    <s v=""/>
    <s v=""/>
    <n v="0"/>
    <s v=""/>
    <s v="VENTAS NO CONTRIBUYENTES"/>
    <s v=""/>
    <n v="71494026"/>
    <n v="0"/>
    <n v="71355000"/>
    <n v="0"/>
    <s v="-"/>
    <n v="0"/>
    <n v="119850"/>
    <s v="16"/>
    <n v="19176"/>
    <n v="0"/>
    <s v="-"/>
    <n v="0"/>
    <n v="0"/>
    <s v="-"/>
    <n v="0"/>
  </r>
  <r>
    <s v="177"/>
    <x v="11"/>
    <x v="0"/>
    <s v="004"/>
    <s v="Z1F0017963"/>
    <s v="0149"/>
    <s v="FC"/>
    <s v="00002808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78"/>
    <x v="11"/>
    <x v="1"/>
    <s v="004"/>
    <s v="Z1B8050937"/>
    <s v="1497"/>
    <s v="FC"/>
    <s v="00147130-00147143"/>
    <s v=""/>
    <s v=""/>
    <s v=""/>
    <s v=""/>
    <n v="0"/>
    <s v=""/>
    <s v="VENTAS NO CONTRIBUYENTES"/>
    <s v=""/>
    <n v="24468856.502300002"/>
    <n v="0"/>
    <n v="19402906.8455"/>
    <n v="0"/>
    <s v="-"/>
    <n v="0"/>
    <n v="4367197.9800000004"/>
    <s v="16"/>
    <n v="698751.67680000013"/>
    <n v="0"/>
    <s v="-"/>
    <n v="0"/>
    <n v="0"/>
    <s v="-"/>
    <n v="0"/>
  </r>
  <r>
    <s v="179"/>
    <x v="11"/>
    <x v="1"/>
    <s v="004"/>
    <s v="Z1B8050937"/>
    <s v="1497"/>
    <s v="FC"/>
    <s v="00147144"/>
    <s v=""/>
    <s v=""/>
    <s v=""/>
    <s v=""/>
    <n v="0"/>
    <s v=""/>
    <s v="COORPORACION JR 2628 C.A"/>
    <s v="J41147527-0"/>
    <n v="8285083.4071999993"/>
    <n v="0"/>
    <n v="5049768.68"/>
    <n v="2789064.42"/>
    <s v="16"/>
    <n v="446250.30719999998"/>
    <n v="0"/>
    <s v="-"/>
    <n v="0"/>
    <n v="0"/>
    <s v="-"/>
    <n v="0"/>
    <n v="0"/>
    <s v="-"/>
    <n v="0"/>
  </r>
  <r>
    <s v="180"/>
    <x v="11"/>
    <x v="1"/>
    <s v="004"/>
    <s v="Z1B8050937"/>
    <s v="1497"/>
    <s v="FC"/>
    <s v="00147145-00147182"/>
    <s v=""/>
    <s v=""/>
    <s v=""/>
    <s v=""/>
    <n v="0"/>
    <s v=""/>
    <s v="VENTAS NO CONTRIBUYENTES"/>
    <s v=""/>
    <n v="86983728.222799987"/>
    <n v="0"/>
    <n v="66506637.889999986"/>
    <n v="0"/>
    <s v="-"/>
    <n v="0"/>
    <n v="17652664.079999998"/>
    <s v="-"/>
    <n v="2824426.2527999999"/>
    <n v="0"/>
    <s v="-"/>
    <n v="0"/>
    <n v="0"/>
    <s v="-"/>
    <n v="0"/>
  </r>
  <r>
    <s v="181"/>
    <x v="11"/>
    <x v="2"/>
    <s v="004"/>
    <s v="Z1B8050578"/>
    <s v="1382"/>
    <s v="FC"/>
    <s v="00131651-00131703"/>
    <s v=""/>
    <s v=""/>
    <s v=""/>
    <s v=""/>
    <n v="0"/>
    <s v=""/>
    <s v="VENTAS NO CONTRIBUYENTES"/>
    <s v=""/>
    <n v="29700303.137999997"/>
    <n v="0"/>
    <n v="25434497.329999994"/>
    <n v="0"/>
    <s v="-"/>
    <n v="0"/>
    <n v="3677418.8"/>
    <s v="16"/>
    <n v="588387.00800000015"/>
    <n v="0"/>
    <s v="-"/>
    <n v="0"/>
    <n v="0"/>
    <s v="-"/>
    <n v="0"/>
  </r>
  <r>
    <s v="182"/>
    <x v="11"/>
    <x v="0"/>
    <s v="005"/>
    <s v="Z1F0017998"/>
    <s v="0145"/>
    <s v="FC"/>
    <s v="00003911-00003941"/>
    <s v=""/>
    <s v=""/>
    <s v=""/>
    <s v=""/>
    <n v="0"/>
    <s v=""/>
    <s v="VENTAS NO CONTRIBUYENTES"/>
    <s v=""/>
    <n v="59290407.832350008"/>
    <n v="0"/>
    <n v="45692739.334999993"/>
    <n v="0"/>
    <s v="-"/>
    <n v="0"/>
    <n v="11722128.01495"/>
    <s v="16"/>
    <n v="1875540.4824000001"/>
    <n v="0"/>
    <s v="-"/>
    <n v="0"/>
    <n v="0"/>
    <s v="-"/>
    <n v="0"/>
  </r>
  <r>
    <s v="183"/>
    <x v="11"/>
    <x v="0"/>
    <s v="005"/>
    <s v="Z1F0017998"/>
    <s v="0145"/>
    <s v="FC"/>
    <s v="00003942"/>
    <s v=""/>
    <s v=""/>
    <s v=""/>
    <s v=""/>
    <n v="0"/>
    <s v=""/>
    <s v="FINCA AGRILUGO 2018"/>
    <s v="J412407619"/>
    <n v="2477221.3511999999"/>
    <n v="0"/>
    <n v="2352468.7800000003"/>
    <n v="107545.32"/>
    <s v="16"/>
    <n v="17207.251199999999"/>
    <n v="0"/>
    <s v="-"/>
    <n v="0"/>
    <n v="0"/>
    <s v="-"/>
    <n v="0"/>
    <n v="0"/>
    <s v="-"/>
    <n v="0"/>
  </r>
  <r>
    <s v="184"/>
    <x v="11"/>
    <x v="0"/>
    <s v="005"/>
    <s v="Z1F0017998"/>
    <s v="0145"/>
    <s v="FC"/>
    <s v="00003943-00003957"/>
    <s v=""/>
    <s v=""/>
    <s v=""/>
    <s v=""/>
    <n v="0"/>
    <s v=""/>
    <s v="VENTAS NO CONTRIBUYENTES"/>
    <s v=""/>
    <n v="34345588.958999999"/>
    <n v="0"/>
    <n v="22775061.775000002"/>
    <n v="0"/>
    <s v="-"/>
    <n v="0"/>
    <n v="9974592.3999999985"/>
    <s v="16"/>
    <n v="1595934.784"/>
    <n v="0"/>
    <s v="-"/>
    <n v="0"/>
    <n v="0"/>
    <s v="-"/>
    <n v="0"/>
  </r>
  <r>
    <s v="185"/>
    <x v="11"/>
    <x v="1"/>
    <s v="005"/>
    <s v="Z1B8050363"/>
    <s v="1651"/>
    <s v="FC"/>
    <s v="00157136-00157176"/>
    <s v=""/>
    <s v=""/>
    <s v=""/>
    <s v=""/>
    <n v="0"/>
    <s v=""/>
    <s v="VENTAS NO CONTRIBUYENTES"/>
    <s v=""/>
    <n v="100113924.05949999"/>
    <n v="0"/>
    <n v="73579378.879500002"/>
    <n v="0"/>
    <s v="-"/>
    <n v="0"/>
    <n v="22520703.09"/>
    <s v="16"/>
    <n v="3603312.49"/>
    <n v="0"/>
    <s v="-"/>
    <n v="0"/>
    <n v="380120"/>
    <s v="-"/>
    <n v="30409.599999999999"/>
  </r>
  <r>
    <s v="186"/>
    <x v="11"/>
    <x v="0"/>
    <s v="006"/>
    <s v="Z1F0017787"/>
    <s v="0125"/>
    <s v="FC"/>
    <s v="00000718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87"/>
    <x v="11"/>
    <x v="1"/>
    <s v="006"/>
    <s v="Z1B8044815"/>
    <s v="1560"/>
    <s v="FC"/>
    <s v="00137281-00137330"/>
    <s v=""/>
    <s v=""/>
    <s v=""/>
    <s v=""/>
    <n v="0"/>
    <s v=""/>
    <s v="VENTAS NO CONTRIBUYENTES"/>
    <s v=""/>
    <n v="73488180.583800018"/>
    <n v="0"/>
    <n v="54085091.360000022"/>
    <n v="0"/>
    <s v="-"/>
    <n v="0"/>
    <n v="16726801.055"/>
    <s v="16"/>
    <n v="2676288.1687999996"/>
    <n v="0"/>
    <s v="-"/>
    <n v="0"/>
    <n v="0"/>
    <s v="-"/>
    <n v="0"/>
  </r>
  <r>
    <s v="188"/>
    <x v="11"/>
    <x v="1"/>
    <s v="007"/>
    <s v="Z1B8050013"/>
    <s v="1615"/>
    <s v="FC"/>
    <s v="00164168-00164200"/>
    <s v=""/>
    <s v=""/>
    <s v=""/>
    <s v=""/>
    <n v="0"/>
    <s v=""/>
    <s v="VENTAS NO CONTRIBUYENTES"/>
    <s v=""/>
    <n v="62325563.229600005"/>
    <n v="0"/>
    <n v="49681498.838000007"/>
    <n v="0"/>
    <s v="-"/>
    <n v="0"/>
    <n v="10900055.509999998"/>
    <s v="16"/>
    <n v="1744008.8815999997"/>
    <n v="0"/>
    <s v="-"/>
    <n v="0"/>
    <n v="0"/>
    <s v="-"/>
    <n v="0"/>
  </r>
  <r>
    <s v="189"/>
    <x v="11"/>
    <x v="1"/>
    <s v="007"/>
    <s v="Z1B8050013"/>
    <s v="1615"/>
    <s v="NC"/>
    <s v=""/>
    <s v="00000169"/>
    <s v=""/>
    <s v="00164186"/>
    <s v="17/7/2020"/>
    <n v="2845098"/>
    <s v="VEN"/>
    <s v="JESUS BLANQUEZ"/>
    <s v="V26223624 "/>
    <n v="-2845098"/>
    <n v="0"/>
    <n v="-2700620"/>
    <n v="0"/>
    <s v="-"/>
    <n v="0"/>
    <n v="-124550"/>
    <s v="16"/>
    <n v="-19928"/>
    <n v="0"/>
    <s v="-"/>
    <n v="0"/>
    <n v="0"/>
    <s v="-"/>
    <n v="0"/>
  </r>
  <r>
    <s v="190"/>
    <x v="11"/>
    <x v="1"/>
    <s v="008"/>
    <s v="Z1B8050003"/>
    <s v="1572"/>
    <s v="FC"/>
    <s v="00164179-00164240"/>
    <s v=""/>
    <s v=""/>
    <s v=""/>
    <s v=""/>
    <n v="0"/>
    <s v=""/>
    <s v="VENTAS NO CONTRIBUYENTES"/>
    <s v=""/>
    <n v="109846788.958"/>
    <n v="0"/>
    <n v="82369421.488000005"/>
    <n v="0"/>
    <s v="-"/>
    <n v="0"/>
    <n v="23333480.920000002"/>
    <s v="16"/>
    <n v="3733356.95"/>
    <n v="0"/>
    <s v="-"/>
    <n v="0"/>
    <n v="380120"/>
    <s v="-"/>
    <n v="30409.599999999999"/>
  </r>
  <r>
    <s v="191"/>
    <x v="11"/>
    <x v="1"/>
    <s v="009"/>
    <s v="Z1B8014458"/>
    <s v="1569"/>
    <s v="FC"/>
    <s v="00169972"/>
    <m/>
    <m/>
    <m/>
    <m/>
    <m/>
    <m/>
    <s v="CAJA SIN ACTIVIDAD"/>
    <m/>
    <n v="0"/>
    <n v="0"/>
    <n v="0"/>
    <n v="0"/>
    <m/>
    <m/>
    <m/>
    <m/>
    <m/>
    <m/>
    <m/>
    <n v="0"/>
    <n v="0"/>
    <m/>
    <n v="0"/>
  </r>
  <r>
    <s v="192"/>
    <x v="11"/>
    <x v="1"/>
    <s v="010"/>
    <s v="Z1F0000341"/>
    <s v="1088"/>
    <s v="FC"/>
    <s v="00069152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93"/>
    <x v="11"/>
    <x v="1"/>
    <s v="012"/>
    <s v="Z1B8038506"/>
    <s v="1417"/>
    <s v="FC"/>
    <s v="00070211-00070214"/>
    <s v=""/>
    <s v=""/>
    <s v=""/>
    <s v=""/>
    <n v="0"/>
    <s v=""/>
    <s v="VENTAS NO CONTRIBUYENTES"/>
    <s v=""/>
    <n v="860711"/>
    <n v="0"/>
    <n v="299155"/>
    <n v="0"/>
    <s v="-"/>
    <n v="0"/>
    <n v="484100"/>
    <s v="-"/>
    <n v="77456"/>
    <n v="0"/>
    <s v="-"/>
    <n v="0"/>
    <n v="0"/>
    <s v="-"/>
    <n v="0"/>
  </r>
  <r>
    <s v="194"/>
    <x v="11"/>
    <x v="1"/>
    <s v="014"/>
    <s v="Z1F0000338"/>
    <s v="1261"/>
    <s v="FC"/>
    <s v="00048315"/>
    <s v=""/>
    <s v=""/>
    <s v=""/>
    <s v=""/>
    <n v="0"/>
    <s v=""/>
    <s v="MADRID CARLOS"/>
    <s v="V6262169 "/>
    <n v="86250"/>
    <n v="0"/>
    <n v="86250"/>
    <n v="0"/>
    <s v="-"/>
    <n v="0"/>
    <n v="0"/>
    <s v="-"/>
    <n v="0"/>
    <n v="0"/>
    <s v="-"/>
    <n v="0"/>
    <n v="0"/>
    <s v="-"/>
    <n v="0"/>
  </r>
  <r>
    <s v="195"/>
    <x v="11"/>
    <x v="1"/>
    <s v="015"/>
    <s v="Z1B8050356"/>
    <s v="1395"/>
    <s v="FC"/>
    <s v="00084258-00084287"/>
    <s v=""/>
    <s v=""/>
    <s v=""/>
    <s v=""/>
    <n v="0"/>
    <s v=""/>
    <s v="VENTAS NO CONTRIBUYENTES"/>
    <s v=""/>
    <n v="172933272.0185"/>
    <n v="0"/>
    <n v="115232160.57649998"/>
    <n v="0"/>
    <s v="-"/>
    <n v="0"/>
    <n v="49742337.450000003"/>
    <s v="16"/>
    <n v="7958773.9919999996"/>
    <n v="0"/>
    <s v="-"/>
    <n v="0"/>
    <n v="0"/>
    <s v="-"/>
    <n v="0"/>
  </r>
  <r>
    <s v="196"/>
    <x v="12"/>
    <x v="0"/>
    <s v="001"/>
    <s v="Z1F0017854"/>
    <s v="0152"/>
    <s v="FC"/>
    <s v="00008370-00008390"/>
    <s v=""/>
    <s v=""/>
    <s v=""/>
    <s v=""/>
    <n v="0"/>
    <s v=""/>
    <s v="VENTAS NO CONTRIBUYENTES"/>
    <s v=""/>
    <n v="43392903.976599999"/>
    <n v="0"/>
    <n v="28933974.634999998"/>
    <n v="0"/>
    <s v="-"/>
    <n v="0"/>
    <n v="12464594.26"/>
    <s v="16"/>
    <n v="1994335.0816000002"/>
    <n v="0"/>
    <s v="-"/>
    <n v="0"/>
    <n v="0"/>
    <s v="-"/>
    <n v="0"/>
  </r>
  <r>
    <s v="197"/>
    <x v="12"/>
    <x v="0"/>
    <s v="001"/>
    <s v="Z1F0017854"/>
    <s v="0152"/>
    <s v="FC"/>
    <s v="00008391"/>
    <s v=""/>
    <s v=""/>
    <s v=""/>
    <s v=""/>
    <n v="0"/>
    <s v=""/>
    <s v="INVERSIONES AGU AMARINEC.A"/>
    <s v="J299380490"/>
    <n v="1295502.0024000001"/>
    <n v="0"/>
    <n v="261449.99999999988"/>
    <n v="891424.14"/>
    <s v="16"/>
    <n v="142627.86240000001"/>
    <n v="0"/>
    <s v="-"/>
    <n v="0"/>
    <n v="0"/>
    <s v="-"/>
    <n v="0"/>
    <n v="0"/>
    <s v="-"/>
    <n v="0"/>
  </r>
  <r>
    <s v="198"/>
    <x v="12"/>
    <x v="0"/>
    <s v="001"/>
    <s v="Z1F0017854"/>
    <s v="0152"/>
    <s v="FC"/>
    <s v="00008392-00008433"/>
    <s v=""/>
    <s v=""/>
    <s v=""/>
    <s v=""/>
    <n v="0"/>
    <s v=""/>
    <s v="VENTAS NO CONTRIBUYENTES"/>
    <s v=""/>
    <n v="90869474.559450001"/>
    <n v="0"/>
    <n v="57034330.310000002"/>
    <n v="0"/>
    <s v="-"/>
    <n v="0"/>
    <n v="29168227.801250007"/>
    <s v="-"/>
    <n v="4666916.4481999995"/>
    <n v="0"/>
    <s v="-"/>
    <n v="0"/>
    <n v="0"/>
    <s v="-"/>
    <n v="0"/>
  </r>
  <r>
    <s v="199"/>
    <x v="12"/>
    <x v="1"/>
    <s v="001"/>
    <s v="Z1F0000700"/>
    <s v="1239"/>
    <s v="FC"/>
    <s v="00100444-00100502"/>
    <s v=""/>
    <s v=""/>
    <s v=""/>
    <s v=""/>
    <n v="0"/>
    <s v=""/>
    <s v="VENTAS NO CONTRIBUYENTES"/>
    <s v=""/>
    <n v="91350483.204200014"/>
    <n v="0"/>
    <n v="73814354.22300002"/>
    <n v="0"/>
    <s v="-"/>
    <n v="0"/>
    <n v="15117352.57"/>
    <s v="16"/>
    <n v="2418776.4112"/>
    <n v="0"/>
    <s v="-"/>
    <n v="0"/>
    <n v="0"/>
    <s v="-"/>
    <n v="0"/>
  </r>
  <r>
    <s v="200"/>
    <x v="12"/>
    <x v="1"/>
    <s v="001"/>
    <s v="Z1F0000700"/>
    <s v="1239"/>
    <s v="FC"/>
    <s v="00100503"/>
    <s v=""/>
    <s v=""/>
    <s v=""/>
    <s v=""/>
    <n v="0"/>
    <s v=""/>
    <s v="METALURGUICA MONTEBLANCO"/>
    <s v="J-306682147 "/>
    <n v="1532283.6"/>
    <n v="0"/>
    <n v="1532283.6"/>
    <n v="0"/>
    <s v="-"/>
    <n v="0"/>
    <n v="0"/>
    <s v="-"/>
    <n v="0"/>
    <n v="0"/>
    <s v="-"/>
    <n v="0"/>
    <n v="0"/>
    <s v="-"/>
    <n v="0"/>
  </r>
  <r>
    <s v="201"/>
    <x v="12"/>
    <x v="1"/>
    <s v="001"/>
    <s v="Z1F0000700"/>
    <s v="1239"/>
    <s v="FC"/>
    <s v="00100504-00100522"/>
    <s v=""/>
    <s v=""/>
    <s v=""/>
    <s v=""/>
    <n v="0"/>
    <s v=""/>
    <s v="VENTAS NO CONTRIBUYENTES"/>
    <s v=""/>
    <n v="21406569.7788"/>
    <n v="0"/>
    <n v="13633521.452"/>
    <n v="0"/>
    <s v="-"/>
    <n v="0"/>
    <n v="6700903.7300000004"/>
    <s v="-"/>
    <n v="1072144.5967999999"/>
    <n v="0"/>
    <s v="-"/>
    <n v="0"/>
    <n v="0"/>
    <s v="-"/>
    <n v="0"/>
  </r>
  <r>
    <s v="202"/>
    <x v="12"/>
    <x v="2"/>
    <s v="001"/>
    <s v="Z1F0004616"/>
    <s v="0474"/>
    <s v="FC"/>
    <s v="00067221-00067314"/>
    <s v=""/>
    <s v=""/>
    <s v=""/>
    <s v=""/>
    <n v="0"/>
    <s v=""/>
    <s v="VENTAS NO CONTRIBUYENTES"/>
    <s v=""/>
    <n v="46613198.887400001"/>
    <n v="0"/>
    <n v="40648356.055"/>
    <n v="0"/>
    <s v="-"/>
    <n v="0"/>
    <n v="5142105.8900000006"/>
    <s v="16"/>
    <n v="822736.94239999994"/>
    <n v="0"/>
    <s v="-"/>
    <n v="0"/>
    <n v="0"/>
    <s v="-"/>
    <n v="0"/>
  </r>
  <r>
    <s v="203"/>
    <x v="12"/>
    <x v="0"/>
    <s v="002"/>
    <s v="Z1F0017966"/>
    <s v="0154"/>
    <s v="FC"/>
    <s v="00002800-00002823"/>
    <s v=""/>
    <s v=""/>
    <s v=""/>
    <s v=""/>
    <n v="0"/>
    <s v=""/>
    <s v="VENTAS NO CONTRIBUYENTES"/>
    <s v=""/>
    <n v="31247086.913599998"/>
    <n v="0"/>
    <n v="24848995.889999997"/>
    <n v="0"/>
    <s v="-"/>
    <n v="0"/>
    <n v="5515595.7100000009"/>
    <s v="16"/>
    <n v="882495.31359999999"/>
    <n v="0"/>
    <s v="-"/>
    <n v="0"/>
    <n v="0"/>
    <s v="-"/>
    <n v="0"/>
  </r>
  <r>
    <s v="204"/>
    <x v="12"/>
    <x v="1"/>
    <s v="002"/>
    <s v="Z1B8050149"/>
    <s v="1502"/>
    <s v="FC"/>
    <s v="00192222-00192310"/>
    <m/>
    <m/>
    <m/>
    <m/>
    <m/>
    <m/>
    <s v="CAJA SIN ACTIVIDAD"/>
    <m/>
    <n v="55029395.109999999"/>
    <n v="0"/>
    <n v="55029395.109999999"/>
    <n v="0"/>
    <s v="-"/>
    <n v="0"/>
    <n v="0"/>
    <s v="-"/>
    <n v="0"/>
    <n v="0"/>
    <s v="-"/>
    <n v="0"/>
    <n v="0"/>
    <s v="-"/>
    <n v="0"/>
  </r>
  <r>
    <s v="205"/>
    <x v="12"/>
    <x v="1"/>
    <s v="002"/>
    <s v="Z1B8050002"/>
    <s v="1574"/>
    <s v="FC"/>
    <s v="00154852-00154895"/>
    <s v=""/>
    <s v=""/>
    <s v=""/>
    <s v=""/>
    <n v="0"/>
    <s v=""/>
    <s v="VENTAS NO CONTRIBUYENTES"/>
    <s v=""/>
    <n v="156798755.54049999"/>
    <n v="0"/>
    <n v="113151151.10849999"/>
    <n v="0"/>
    <s v="-"/>
    <n v="0"/>
    <n v="37627245.200000003"/>
    <s v="16"/>
    <n v="6020359.2319999989"/>
    <n v="0"/>
    <s v="-"/>
    <n v="0"/>
    <n v="0"/>
    <s v="-"/>
    <n v="0"/>
  </r>
  <r>
    <s v="206"/>
    <x v="12"/>
    <x v="2"/>
    <s v="002"/>
    <s v="Z1F0008858"/>
    <s v="0599"/>
    <s v="FC"/>
    <s v="00083722-00083801"/>
    <s v=""/>
    <s v=""/>
    <s v=""/>
    <s v=""/>
    <n v="0"/>
    <s v=""/>
    <s v="VENTAS NO CONTRIBUYENTES"/>
    <s v=""/>
    <n v="45192283.923400007"/>
    <n v="0"/>
    <n v="41896664.975000001"/>
    <n v="0"/>
    <s v="-"/>
    <n v="0"/>
    <n v="2487145.9900000002"/>
    <s v="16"/>
    <n v="397943.35840000003"/>
    <n v="0"/>
    <s v="-"/>
    <n v="0"/>
    <n v="380120"/>
    <s v="8"/>
    <n v="30409.599999999999"/>
  </r>
  <r>
    <s v="207"/>
    <x v="12"/>
    <x v="0"/>
    <s v="003"/>
    <s v="Z1F0017848"/>
    <s v="0152"/>
    <s v="FC"/>
    <s v="00006398-00006459"/>
    <s v=""/>
    <s v=""/>
    <s v=""/>
    <s v=""/>
    <n v="0"/>
    <s v=""/>
    <s v="VENTAS NO CONTRIBUYENTES"/>
    <s v=""/>
    <n v="217934961.52354997"/>
    <n v="0"/>
    <n v="139116013.99100003"/>
    <n v="0"/>
    <s v="-"/>
    <n v="0"/>
    <n v="67947368.562550008"/>
    <s v="-"/>
    <n v="10871578.969999999"/>
    <n v="0"/>
    <s v="-"/>
    <n v="0"/>
    <n v="0"/>
    <s v="-"/>
    <n v="0"/>
  </r>
  <r>
    <s v="208"/>
    <x v="12"/>
    <x v="1"/>
    <s v="003"/>
    <s v="Z1B8051199"/>
    <s v="1660"/>
    <s v="FC"/>
    <s v="00177243-00177300"/>
    <s v=""/>
    <s v=""/>
    <s v=""/>
    <s v=""/>
    <n v="0"/>
    <s v=""/>
    <s v="VENTAS NO CONTRIBUYENTES"/>
    <s v=""/>
    <n v="88465485.180000007"/>
    <n v="0"/>
    <n v="68897066.870000005"/>
    <n v="0"/>
    <s v="-"/>
    <n v="0"/>
    <n v="16505813.029999999"/>
    <s v="16"/>
    <n v="2640930.08"/>
    <n v="0"/>
    <s v="-"/>
    <n v="0"/>
    <n v="390440"/>
    <s v="-"/>
    <n v="31235.200000000001"/>
  </r>
  <r>
    <s v="209"/>
    <x v="12"/>
    <x v="2"/>
    <s v="003"/>
    <s v="Z1F0008965"/>
    <s v="0594"/>
    <s v="NC"/>
    <s v=""/>
    <s v="00000089"/>
    <s v=""/>
    <s v="00082358"/>
    <s v="18/7/2020"/>
    <n v="830334"/>
    <s v="VEN"/>
    <s v="ANA MERCADO"/>
    <s v="V28073795 "/>
    <n v="-830709"/>
    <n v="0"/>
    <n v="-830709"/>
    <n v="0"/>
    <s v="-"/>
    <n v="0"/>
    <n v="0"/>
    <s v="-"/>
    <n v="0"/>
    <n v="0"/>
    <s v="-"/>
    <n v="0"/>
    <n v="0"/>
    <s v="-"/>
    <n v="0"/>
  </r>
  <r>
    <s v="210"/>
    <x v="12"/>
    <x v="2"/>
    <s v="003"/>
    <s v="Z1F0008965"/>
    <s v="0594"/>
    <s v="FC"/>
    <s v="00082288-00082339"/>
    <s v=""/>
    <s v=""/>
    <s v=""/>
    <s v=""/>
    <n v="0"/>
    <s v=""/>
    <s v="VENTAS NO CONTRIBUYENTES"/>
    <s v=""/>
    <n v="27848306.015000001"/>
    <n v="0"/>
    <n v="26556182.015000001"/>
    <n v="0"/>
    <s v="-"/>
    <n v="0"/>
    <n v="1113900"/>
    <s v="16"/>
    <n v="178224"/>
    <n v="0"/>
    <s v="-"/>
    <n v="0"/>
    <n v="0"/>
    <s v="-"/>
    <n v="0"/>
  </r>
  <r>
    <s v="211"/>
    <x v="12"/>
    <x v="2"/>
    <s v="003"/>
    <s v="Z1F0008965"/>
    <s v="0594"/>
    <s v="FC"/>
    <s v="00082340"/>
    <s v=""/>
    <s v=""/>
    <s v=""/>
    <s v=""/>
    <n v="0"/>
    <s v=""/>
    <s v="YINET PACHECO"/>
    <s v="V169012093 "/>
    <n v="531508.5"/>
    <n v="0"/>
    <n v="531508.5"/>
    <n v="0"/>
    <s v="-"/>
    <n v="0"/>
    <n v="0"/>
    <s v="-"/>
    <n v="0"/>
    <n v="0"/>
    <s v="-"/>
    <n v="0"/>
    <n v="0"/>
    <s v="-"/>
    <n v="0"/>
  </r>
  <r>
    <s v="212"/>
    <x v="12"/>
    <x v="2"/>
    <s v="003"/>
    <s v="Z1F0008965"/>
    <s v="0594"/>
    <s v="FC"/>
    <s v="00082341-00082343"/>
    <s v=""/>
    <s v=""/>
    <s v=""/>
    <s v=""/>
    <n v="0"/>
    <s v=""/>
    <s v="VENTAS NO CONTRIBUYENTES"/>
    <s v=""/>
    <n v="818964"/>
    <n v="0"/>
    <n v="737184"/>
    <n v="0"/>
    <s v="-"/>
    <n v="0"/>
    <n v="70500"/>
    <s v="16"/>
    <n v="11280"/>
    <n v="0"/>
    <s v="-"/>
    <n v="0"/>
    <n v="0"/>
    <s v="-"/>
    <n v="0"/>
  </r>
  <r>
    <s v="213"/>
    <x v="12"/>
    <x v="2"/>
    <s v="003"/>
    <s v="Z1F0008965"/>
    <s v="0594"/>
    <s v="FC"/>
    <s v="00082344"/>
    <s v=""/>
    <s v=""/>
    <s v=""/>
    <s v=""/>
    <n v="0"/>
    <s v=""/>
    <s v="EFEPGEOMATIC C.A"/>
    <s v="J-31533337-6 "/>
    <n v="345092"/>
    <n v="0"/>
    <n v="345092"/>
    <n v="0"/>
    <s v="-"/>
    <n v="0"/>
    <n v="0"/>
    <s v="-"/>
    <n v="0"/>
    <n v="0"/>
    <s v="-"/>
    <n v="0"/>
    <n v="0"/>
    <s v="-"/>
    <n v="0"/>
  </r>
  <r>
    <s v="214"/>
    <x v="12"/>
    <x v="2"/>
    <s v="003"/>
    <s v="Z1F0008965"/>
    <s v="0594"/>
    <s v="FC"/>
    <s v="00082345-00082364"/>
    <s v=""/>
    <s v=""/>
    <s v=""/>
    <s v=""/>
    <n v="0"/>
    <s v=""/>
    <s v="VENTAS NO CONTRIBUYENTES"/>
    <s v=""/>
    <n v="12577100.375"/>
    <n v="0"/>
    <n v="11911956.375"/>
    <n v="0"/>
    <s v="-"/>
    <n v="0"/>
    <n v="573400"/>
    <s v="-"/>
    <n v="91744"/>
    <n v="0"/>
    <s v="-"/>
    <n v="0"/>
    <n v="0"/>
    <s v="-"/>
    <n v="0"/>
  </r>
  <r>
    <s v="215"/>
    <x v="12"/>
    <x v="2"/>
    <s v="003"/>
    <s v="Z1F0002472"/>
    <s v="0165"/>
    <s v="FC"/>
    <s v="00027185-00027237"/>
    <m/>
    <m/>
    <m/>
    <m/>
    <m/>
    <m/>
    <s v="VENTAS NO CONTRIBUYENTES"/>
    <m/>
    <n v="28764012"/>
    <n v="0"/>
    <n v="28595000"/>
    <n v="0"/>
    <m/>
    <n v="0"/>
    <n v="145700"/>
    <m/>
    <n v="23312"/>
    <n v="0"/>
    <m/>
    <n v="0"/>
    <n v="0"/>
    <m/>
    <n v="0"/>
  </r>
  <r>
    <s v="216"/>
    <x v="12"/>
    <x v="2"/>
    <s v="003"/>
    <s v="Z1F0002472"/>
    <s v="0166"/>
    <s v="FC"/>
    <s v="00027238-00027325"/>
    <s v=""/>
    <s v=""/>
    <s v=""/>
    <s v=""/>
    <n v="0"/>
    <s v=""/>
    <s v="VENTAS NO CONTRIBUYENTES"/>
    <s v=""/>
    <n v="32263027.899999999"/>
    <n v="0"/>
    <n v="31520975.899999999"/>
    <n v="0"/>
    <s v="-"/>
    <n v="0"/>
    <n v="639700"/>
    <s v="-"/>
    <n v="102352"/>
    <n v="0"/>
    <s v="-"/>
    <n v="0"/>
    <n v="0"/>
    <s v="-"/>
    <n v="0"/>
  </r>
  <r>
    <s v="217"/>
    <x v="12"/>
    <x v="2"/>
    <s v="003"/>
    <s v="Z1F0008965"/>
    <s v=""/>
    <s v="NC"/>
    <s v=""/>
    <s v="00000088"/>
    <s v=""/>
    <s v="00082357"/>
    <s v="18/7/2020"/>
    <n v="778572.27"/>
    <s v="VEN"/>
    <s v="CARLOS REY"/>
    <s v="V13070920 "/>
    <n v="-58875"/>
    <n v="0"/>
    <n v="-58875"/>
    <n v="0"/>
    <s v="-"/>
    <n v="0"/>
    <n v="0"/>
    <s v="-"/>
    <n v="0"/>
    <n v="0"/>
    <s v="-"/>
    <n v="0"/>
    <n v="0"/>
    <s v="-"/>
    <n v="0"/>
  </r>
  <r>
    <s v="218"/>
    <x v="12"/>
    <x v="0"/>
    <s v="004"/>
    <s v="Z1F0017963"/>
    <s v="0150"/>
    <s v="FC"/>
    <s v="00002809-00002834"/>
    <s v=""/>
    <s v=""/>
    <s v=""/>
    <s v=""/>
    <n v="0"/>
    <s v=""/>
    <s v="VENTAS NO CONTRIBUYENTES"/>
    <s v=""/>
    <n v="72564838.111799985"/>
    <n v="0"/>
    <n v="52927428.105000004"/>
    <n v="0"/>
    <s v="-"/>
    <n v="0"/>
    <n v="16928801.73"/>
    <s v="16"/>
    <n v="2708608.2767999996"/>
    <n v="0"/>
    <s v="-"/>
    <n v="0"/>
    <n v="0"/>
    <s v="-"/>
    <n v="0"/>
  </r>
  <r>
    <s v="219"/>
    <x v="12"/>
    <x v="0"/>
    <s v="004"/>
    <s v="Z1F0017963"/>
    <s v="0150"/>
    <s v="FC"/>
    <s v="00002835"/>
    <s v=""/>
    <s v=""/>
    <s v=""/>
    <s v=""/>
    <n v="0"/>
    <s v=""/>
    <s v="COMERCIAL CHARAMANA"/>
    <s v="J412543822"/>
    <n v="4745196.9784000004"/>
    <n v="0"/>
    <n v="3175160.4799999995"/>
    <n v="1353479.74"/>
    <s v="16"/>
    <n v="216556.75839999999"/>
    <n v="0"/>
    <s v="-"/>
    <n v="0"/>
    <n v="0"/>
    <s v="-"/>
    <n v="0"/>
    <n v="0"/>
    <s v="-"/>
    <n v="0"/>
  </r>
  <r>
    <s v="220"/>
    <x v="12"/>
    <x v="0"/>
    <s v="004"/>
    <s v="Z1F0017963"/>
    <s v="0150"/>
    <s v="FC"/>
    <s v="00002836-00002848"/>
    <s v=""/>
    <s v=""/>
    <s v=""/>
    <s v=""/>
    <n v="0"/>
    <s v=""/>
    <s v="VENTAS NO CONTRIBUYENTES"/>
    <s v=""/>
    <n v="35403887.034400001"/>
    <n v="0"/>
    <n v="25553756.500000004"/>
    <n v="0"/>
    <s v="-"/>
    <n v="0"/>
    <n v="8491491.8399999999"/>
    <s v="16"/>
    <n v="1358638.6944000002"/>
    <n v="0"/>
    <s v="-"/>
    <n v="0"/>
    <n v="0"/>
    <s v="-"/>
    <n v="0"/>
  </r>
  <r>
    <s v="221"/>
    <x v="12"/>
    <x v="1"/>
    <s v="004"/>
    <s v="Z1B8050937"/>
    <s v="1498"/>
    <s v="FC"/>
    <s v="00147183-00147236"/>
    <s v=""/>
    <s v=""/>
    <s v=""/>
    <s v=""/>
    <n v="0"/>
    <s v=""/>
    <s v="VENTAS NO CONTRIBUYENTES"/>
    <s v=""/>
    <n v="142678122.56110001"/>
    <n v="0"/>
    <n v="101755313.3995"/>
    <n v="0"/>
    <s v="-"/>
    <n v="0"/>
    <n v="35278283.760000005"/>
    <s v="-"/>
    <n v="5644525.4016000004"/>
    <n v="0"/>
    <s v="-"/>
    <n v="0"/>
    <n v="0"/>
    <s v="-"/>
    <n v="0"/>
  </r>
  <r>
    <s v="222"/>
    <x v="12"/>
    <x v="2"/>
    <s v="004"/>
    <s v="Z1B8050578"/>
    <s v="1383"/>
    <s v="FC"/>
    <s v="00131704-00131762"/>
    <s v=""/>
    <s v=""/>
    <s v=""/>
    <s v=""/>
    <n v="0"/>
    <s v=""/>
    <s v="VENTAS NO CONTRIBUYENTES"/>
    <s v=""/>
    <n v="30297604.885400001"/>
    <n v="0"/>
    <n v="27886268.004999999"/>
    <n v="0"/>
    <s v="-"/>
    <n v="0"/>
    <n v="2078738.69"/>
    <s v="-"/>
    <n v="332598.19040000002"/>
    <n v="0"/>
    <s v="-"/>
    <n v="0"/>
    <n v="0"/>
    <s v="-"/>
    <n v="0"/>
  </r>
  <r>
    <s v="223"/>
    <x v="12"/>
    <x v="0"/>
    <s v="005"/>
    <s v="Z1F0017998"/>
    <s v="0146"/>
    <s v="FC"/>
    <s v="00003958-00003974"/>
    <s v=""/>
    <s v=""/>
    <s v=""/>
    <s v=""/>
    <n v="0"/>
    <s v=""/>
    <s v="VENTAS NO CONTRIBUYENTES"/>
    <s v=""/>
    <n v="64272902.597800009"/>
    <n v="0"/>
    <n v="40632301.734999999"/>
    <n v="0"/>
    <s v="-"/>
    <n v="0"/>
    <n v="20379828.329999998"/>
    <s v="-"/>
    <n v="3260772.5328000002"/>
    <n v="0"/>
    <s v="-"/>
    <n v="0"/>
    <n v="0"/>
    <s v="-"/>
    <n v="0"/>
  </r>
  <r>
    <s v="224"/>
    <x v="12"/>
    <x v="0"/>
    <s v="005"/>
    <s v="Z1F0017998"/>
    <s v="0146"/>
    <s v="FC"/>
    <s v="00003975"/>
    <s v=""/>
    <s v=""/>
    <s v=""/>
    <s v=""/>
    <n v="0"/>
    <s v=""/>
    <s v="BINARIO C.A"/>
    <s v="J409427820"/>
    <n v="5839804.5"/>
    <n v="0"/>
    <n v="4398664"/>
    <n v="1242362.5"/>
    <s v="16"/>
    <n v="198778"/>
    <n v="0"/>
    <s v="-"/>
    <n v="0"/>
    <n v="0"/>
    <s v="-"/>
    <n v="0"/>
    <n v="0"/>
    <s v="-"/>
    <n v="0"/>
  </r>
  <r>
    <s v="225"/>
    <x v="12"/>
    <x v="0"/>
    <s v="005"/>
    <s v="Z1F0017998"/>
    <s v="0146"/>
    <s v="FC"/>
    <s v="00003976-00003998"/>
    <s v=""/>
    <s v=""/>
    <s v=""/>
    <s v=""/>
    <n v="0"/>
    <s v=""/>
    <s v="VENTAS NO CONTRIBUYENTES"/>
    <s v=""/>
    <n v="80416007.753999993"/>
    <n v="0"/>
    <n v="53567972.067999996"/>
    <n v="0"/>
    <s v="-"/>
    <n v="0"/>
    <n v="23144858.350000001"/>
    <s v="16"/>
    <n v="3703177.3360000006"/>
    <n v="0"/>
    <s v="-"/>
    <n v="0"/>
    <n v="0"/>
    <s v="-"/>
    <n v="0"/>
  </r>
  <r>
    <s v="226"/>
    <x v="12"/>
    <x v="1"/>
    <s v="005"/>
    <s v="Z1B8050363"/>
    <s v="1652"/>
    <s v="FC"/>
    <s v="00157177-00157223"/>
    <s v=""/>
    <s v=""/>
    <s v=""/>
    <s v=""/>
    <n v="0"/>
    <s v=""/>
    <s v="VENTAS NO CONTRIBUYENTES"/>
    <s v=""/>
    <n v="143741150.0634"/>
    <n v="0"/>
    <n v="115099266.87"/>
    <n v="0"/>
    <s v="-"/>
    <n v="0"/>
    <n v="24691278.614999995"/>
    <s v="-"/>
    <n v="3950604.5784000005"/>
    <n v="0"/>
    <s v="-"/>
    <n v="0"/>
    <n v="0"/>
    <s v="-"/>
    <n v="0"/>
  </r>
  <r>
    <s v="227"/>
    <x v="12"/>
    <x v="0"/>
    <s v="006"/>
    <s v="Z1F0017787"/>
    <s v="0126"/>
    <s v="FC"/>
    <s v="00000718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228"/>
    <x v="12"/>
    <x v="1"/>
    <s v="006"/>
    <s v="Z1B8044815"/>
    <s v="1561"/>
    <s v="FC"/>
    <s v="00137331-00137397"/>
    <s v=""/>
    <s v=""/>
    <s v=""/>
    <s v=""/>
    <n v="0"/>
    <s v=""/>
    <s v="VENTAS NO CONTRIBUYENTES"/>
    <s v=""/>
    <n v="164644463.37825"/>
    <n v="0"/>
    <n v="125866721.697"/>
    <n v="0"/>
    <s v="-"/>
    <n v="0"/>
    <n v="33429087.65625"/>
    <s v="16"/>
    <n v="5348654.0249999994"/>
    <n v="0"/>
    <s v="-"/>
    <n v="0"/>
    <n v="0"/>
    <s v="-"/>
    <n v="0"/>
  </r>
  <r>
    <s v="229"/>
    <x v="12"/>
    <x v="1"/>
    <s v="007"/>
    <s v="Z1B8050013"/>
    <s v="1618"/>
    <s v="FC"/>
    <s v="1-00164246"/>
    <s v=""/>
    <s v=""/>
    <s v=""/>
    <s v=""/>
    <n v="0"/>
    <s v=""/>
    <s v="VENTAS NO CONTRIBUYENTES"/>
    <s v=""/>
    <n v="165839115.42660001"/>
    <n v="0"/>
    <n v="120758464.296"/>
    <n v="0"/>
    <s v="-"/>
    <n v="0"/>
    <n v="38862630.284999996"/>
    <s v="16"/>
    <n v="6218020.8456000015"/>
    <n v="0"/>
    <s v="-"/>
    <n v="0"/>
    <n v="0"/>
    <s v="-"/>
    <n v="0"/>
  </r>
  <r>
    <s v="230"/>
    <x v="12"/>
    <x v="1"/>
    <s v="008"/>
    <s v="Z1B8050003"/>
    <s v="1573"/>
    <s v="FC"/>
    <s v="00164241-00164306"/>
    <s v=""/>
    <s v=""/>
    <s v=""/>
    <s v=""/>
    <n v="0"/>
    <s v=""/>
    <s v="VENTAS NO CONTRIBUYENTES"/>
    <s v=""/>
    <n v="133378256.02119997"/>
    <n v="0"/>
    <n v="89003694.23999998"/>
    <n v="0"/>
    <s v="-"/>
    <n v="0"/>
    <n v="38253932.57"/>
    <s v="-"/>
    <n v="6120629.2111999989"/>
    <n v="0"/>
    <s v="-"/>
    <n v="0"/>
    <n v="0"/>
    <s v="-"/>
    <n v="0"/>
  </r>
  <r>
    <s v="231"/>
    <x v="12"/>
    <x v="1"/>
    <s v="008"/>
    <s v="Z1B8050003"/>
    <s v="1573"/>
    <s v="NC"/>
    <s v=""/>
    <s v="00000121"/>
    <s v=""/>
    <s v="00164269"/>
    <s v="18/7/2020"/>
    <n v="1703912.38"/>
    <s v="VEN"/>
    <s v="SUSANA ALVAREZ"/>
    <s v="V8677276"/>
    <n v="-479419.18"/>
    <n v="0"/>
    <n v="-479419.18"/>
    <n v="0"/>
    <s v="-"/>
    <n v="0"/>
    <n v="0"/>
    <s v="-"/>
    <n v="0"/>
    <n v="0"/>
    <s v="-"/>
    <n v="0"/>
    <n v="0"/>
    <s v="-"/>
    <n v="0"/>
  </r>
  <r>
    <s v="232"/>
    <x v="12"/>
    <x v="1"/>
    <s v="009"/>
    <s v="Z1B8014458"/>
    <s v="1570"/>
    <s v="FC"/>
    <s v="00169973-00170017"/>
    <s v=""/>
    <s v=""/>
    <s v=""/>
    <s v=""/>
    <n v="0"/>
    <s v=""/>
    <s v="VENTAS NO CONTRIBUYENTES"/>
    <s v=""/>
    <n v="102847144.9348"/>
    <n v="0"/>
    <n v="74034999.881999999"/>
    <n v="0"/>
    <s v="-"/>
    <n v="0"/>
    <n v="24838056.079999998"/>
    <s v="-"/>
    <n v="3974088.9727999996"/>
    <n v="0"/>
    <s v="-"/>
    <n v="0"/>
    <n v="0"/>
    <s v="-"/>
    <n v="0"/>
  </r>
  <r>
    <s v="233"/>
    <x v="12"/>
    <x v="1"/>
    <s v="010"/>
    <s v="Z1F0000341"/>
    <s v="1089"/>
    <s v="FC"/>
    <s v="00069153-00069206"/>
    <s v=""/>
    <s v=""/>
    <s v=""/>
    <s v=""/>
    <n v="0"/>
    <s v=""/>
    <s v="VENTAS NO CONTRIBUYENTES"/>
    <s v=""/>
    <n v="119765830.65160003"/>
    <n v="0"/>
    <n v="92263714.425000027"/>
    <n v="0"/>
    <s v="-"/>
    <n v="0"/>
    <n v="23708720.885000002"/>
    <s v="-"/>
    <n v="3793395.3415999999"/>
    <n v="0"/>
    <s v="-"/>
    <n v="0"/>
    <n v="0"/>
    <s v="-"/>
    <n v="0"/>
  </r>
  <r>
    <s v="234"/>
    <x v="12"/>
    <x v="1"/>
    <s v="012"/>
    <s v="Z1B8038506"/>
    <s v="1418"/>
    <s v="FC"/>
    <s v="00070215-00070244"/>
    <s v=""/>
    <s v=""/>
    <s v=""/>
    <s v=""/>
    <n v="0"/>
    <s v=""/>
    <s v="VENTAS NO CONTRIBUYENTES"/>
    <s v=""/>
    <n v="41600667.585799992"/>
    <n v="0"/>
    <n v="12725859.999999996"/>
    <n v="0"/>
    <s v="-"/>
    <n v="0"/>
    <n v="24892075.504999999"/>
    <s v="16"/>
    <n v="3982732.0807999996"/>
    <n v="0"/>
    <s v="-"/>
    <n v="0"/>
    <n v="0"/>
    <s v="-"/>
    <n v="0"/>
  </r>
  <r>
    <s v="235"/>
    <x v="12"/>
    <x v="1"/>
    <s v="014"/>
    <s v="Z1F0000338"/>
    <s v="1262"/>
    <s v="FC"/>
    <s v="00048316-00048318"/>
    <s v=""/>
    <s v=""/>
    <s v=""/>
    <s v=""/>
    <n v="0"/>
    <s v=""/>
    <s v="VENTAS NO CONTRIBUYENTES"/>
    <s v=""/>
    <n v="1678113.7607999998"/>
    <n v="0"/>
    <n v="1555389.38"/>
    <n v="0"/>
    <s v="-"/>
    <n v="0"/>
    <n v="105796.88"/>
    <s v="-"/>
    <n v="16927.500800000002"/>
    <n v="0"/>
    <s v="-"/>
    <n v="0"/>
    <n v="0"/>
    <s v="-"/>
    <n v="0"/>
  </r>
  <r>
    <s v="236"/>
    <x v="12"/>
    <x v="1"/>
    <s v="015"/>
    <s v="Z1B8050356"/>
    <s v="1396"/>
    <s v="FC"/>
    <s v="00084288-00084318"/>
    <s v=""/>
    <s v=""/>
    <s v=""/>
    <s v=""/>
    <n v="0"/>
    <s v=""/>
    <s v="VENTAS NO CONTRIBUYENTES"/>
    <s v=""/>
    <n v="96239586.155299991"/>
    <n v="0"/>
    <n v="82519620.319499999"/>
    <n v="0"/>
    <s v="-"/>
    <n v="0"/>
    <n v="11827556.755000001"/>
    <s v="16"/>
    <n v="1892409.0807999999"/>
    <n v="0"/>
    <s v="-"/>
    <n v="0"/>
    <n v="0"/>
    <s v="-"/>
    <n v="0"/>
  </r>
  <r>
    <s v="237"/>
    <x v="13"/>
    <x v="0"/>
    <s v="001"/>
    <s v="Z1F0017854"/>
    <s v="0153"/>
    <s v="FC"/>
    <s v="00008434-00008471"/>
    <s v=""/>
    <s v=""/>
    <s v=""/>
    <s v=""/>
    <n v="0"/>
    <s v=""/>
    <s v="VENTAS NO CONTRIBUYENTES"/>
    <s v=""/>
    <n v="68249659.580799997"/>
    <n v="0"/>
    <n v="49055881.685000002"/>
    <n v="0"/>
    <s v="-"/>
    <n v="0"/>
    <n v="16546360.254999999"/>
    <s v="-"/>
    <n v="2647417.6408000002"/>
    <n v="0"/>
    <s v="-"/>
    <n v="0"/>
    <n v="0"/>
    <s v="-"/>
    <n v="0"/>
  </r>
  <r>
    <s v="238"/>
    <x v="13"/>
    <x v="0"/>
    <s v="001"/>
    <s v="Z1F0017854"/>
    <s v="0153"/>
    <s v="FC"/>
    <s v="00008472"/>
    <s v=""/>
    <s v=""/>
    <s v=""/>
    <s v=""/>
    <n v="0"/>
    <s v=""/>
    <s v="FUNDAVIGEA"/>
    <s v="J298180811"/>
    <n v="599720"/>
    <n v="0"/>
    <n v="0"/>
    <n v="517000"/>
    <s v="16"/>
    <n v="82720"/>
    <n v="0"/>
    <s v="-"/>
    <n v="0"/>
    <n v="0"/>
    <s v="-"/>
    <n v="0"/>
    <n v="0"/>
    <s v="-"/>
    <n v="0"/>
  </r>
  <r>
    <s v="239"/>
    <x v="13"/>
    <x v="0"/>
    <s v="001"/>
    <s v="Z1F0017854"/>
    <s v="0153"/>
    <s v="FC"/>
    <s v="00008473-00008478"/>
    <s v=""/>
    <s v=""/>
    <s v=""/>
    <s v=""/>
    <n v="0"/>
    <s v=""/>
    <s v="VENTAS NO CONTRIBUYENTES"/>
    <s v=""/>
    <n v="6312543.963800001"/>
    <n v="0"/>
    <n v="2967516.4250000003"/>
    <n v="0"/>
    <s v="-"/>
    <n v="0"/>
    <n v="2883644.43"/>
    <s v="-"/>
    <n v="461383.10879999999"/>
    <n v="0"/>
    <s v="-"/>
    <n v="0"/>
    <n v="0"/>
    <s v="-"/>
    <n v="0"/>
  </r>
  <r>
    <s v="240"/>
    <x v="13"/>
    <x v="1"/>
    <s v="001"/>
    <s v="Z1F0000700"/>
    <s v="1240"/>
    <s v="FC"/>
    <s v="00100523-00100602"/>
    <s v=""/>
    <s v=""/>
    <s v=""/>
    <s v=""/>
    <n v="0"/>
    <s v=""/>
    <s v="VENTAS NO CONTRIBUYENTES"/>
    <s v=""/>
    <n v="125573106.06929998"/>
    <n v="0"/>
    <n v="92119645.51849997"/>
    <n v="0"/>
    <s v="-"/>
    <n v="0"/>
    <n v="28839190.130000006"/>
    <s v="-"/>
    <n v="4614270.4207999995"/>
    <n v="0"/>
    <s v="-"/>
    <n v="0"/>
    <n v="0"/>
    <s v="-"/>
    <n v="0"/>
  </r>
  <r>
    <s v="241"/>
    <x v="13"/>
    <x v="1"/>
    <s v="001"/>
    <s v="Z1F0000700"/>
    <s v="1240"/>
    <s v="NC"/>
    <s v=""/>
    <s v="00000206"/>
    <s v=""/>
    <s v="00100578"/>
    <s v="19/7/2020"/>
    <n v="3470713.5"/>
    <s v="VEN"/>
    <s v="VALENTIN FRANCISCO"/>
    <s v="V15327521"/>
    <n v="-1330288"/>
    <n v="0"/>
    <n v="0"/>
    <n v="0"/>
    <s v="-"/>
    <n v="0"/>
    <n v="-1146800"/>
    <s v="16"/>
    <n v="-183488"/>
    <n v="0"/>
    <s v="-"/>
    <n v="0"/>
    <n v="0"/>
    <s v="-"/>
    <n v="0"/>
  </r>
  <r>
    <s v="242"/>
    <x v="13"/>
    <x v="2"/>
    <s v="001"/>
    <s v="Z1F0004616"/>
    <s v="0475"/>
    <s v="FC"/>
    <s v="001084610"/>
    <s v=""/>
    <s v=""/>
    <s v=""/>
    <s v=""/>
    <n v="0"/>
    <s v=""/>
    <s v="DAIRY GONZALEZ"/>
    <s v="V20114174 "/>
    <n v="187283.25"/>
    <n v="0"/>
    <n v="187283.25"/>
    <n v="0"/>
    <s v="-"/>
    <n v="0"/>
    <n v="0"/>
    <s v="-"/>
    <n v="0"/>
    <n v="0"/>
    <s v="-"/>
    <n v="0"/>
    <n v="0"/>
    <s v="-"/>
    <n v="0"/>
  </r>
  <r>
    <s v="243"/>
    <x v="13"/>
    <x v="2"/>
    <s v="001"/>
    <s v="Z1F0004616"/>
    <s v="0475"/>
    <s v="FC"/>
    <s v="00067315-00067321"/>
    <s v=""/>
    <s v=""/>
    <s v=""/>
    <s v=""/>
    <n v="0"/>
    <s v=""/>
    <s v="VENTAS NO CONTRIBUYENTES"/>
    <s v=""/>
    <n v="750168.05"/>
    <n v="0"/>
    <n v="750168.05"/>
    <n v="0"/>
    <s v="-"/>
    <n v="0"/>
    <n v="0"/>
    <s v="-"/>
    <n v="0"/>
    <n v="0"/>
    <s v="-"/>
    <n v="0"/>
    <n v="0"/>
    <s v="-"/>
    <n v="0"/>
  </r>
  <r>
    <s v="244"/>
    <x v="13"/>
    <x v="2"/>
    <s v="001"/>
    <s v="Z1F0004616"/>
    <s v="0475"/>
    <s v="FC"/>
    <s v="00067323-00067385"/>
    <s v=""/>
    <s v=""/>
    <s v=""/>
    <s v=""/>
    <n v="0"/>
    <s v=""/>
    <s v="VENTAS NO CONTRIBUYENTES"/>
    <s v=""/>
    <n v="32679151.318799999"/>
    <n v="0"/>
    <n v="29358297.890000001"/>
    <n v="0"/>
    <s v="-"/>
    <n v="0"/>
    <n v="2862804.68"/>
    <s v="16"/>
    <n v="458048.74879999994"/>
    <n v="0"/>
    <s v="-"/>
    <n v="0"/>
    <n v="0"/>
    <s v="-"/>
    <n v="0"/>
  </r>
  <r>
    <s v="245"/>
    <x v="13"/>
    <x v="0"/>
    <s v="002"/>
    <s v="Z1F0017966"/>
    <s v="0155"/>
    <s v="FC"/>
    <s v="00002824-00002874"/>
    <s v=""/>
    <s v=""/>
    <s v=""/>
    <s v=""/>
    <n v="0"/>
    <s v=""/>
    <s v="VENTAS NO CONTRIBUYENTES"/>
    <s v=""/>
    <n v="91831395.341300011"/>
    <n v="0"/>
    <n v="57924353.098500013"/>
    <n v="0"/>
    <s v="-"/>
    <n v="0"/>
    <n v="29230208.829999994"/>
    <s v="16"/>
    <n v="4676833.4128"/>
    <n v="0"/>
    <s v="-"/>
    <n v="0"/>
    <n v="0"/>
    <s v="-"/>
    <n v="0"/>
  </r>
  <r>
    <s v="246"/>
    <x v="13"/>
    <x v="1"/>
    <s v="002"/>
    <s v="Z1B8050149"/>
    <s v="1503"/>
    <s v="FC"/>
    <s v="00192311-00192366"/>
    <m/>
    <m/>
    <m/>
    <m/>
    <m/>
    <m/>
    <s v="CAJA SIN ACTIVIDAD"/>
    <m/>
    <n v="43349505.039999999"/>
    <n v="0"/>
    <n v="43349505.039999999"/>
    <n v="0"/>
    <s v="-"/>
    <n v="0"/>
    <n v="0"/>
    <s v="-"/>
    <n v="0"/>
    <n v="0"/>
    <s v="-"/>
    <n v="0"/>
    <n v="0"/>
    <s v="-"/>
    <n v="0"/>
  </r>
  <r>
    <s v="247"/>
    <x v="13"/>
    <x v="1"/>
    <s v="002"/>
    <s v="Z1B8050002"/>
    <s v="1575"/>
    <s v="FC"/>
    <s v="00154896-00154924"/>
    <s v=""/>
    <s v=""/>
    <s v=""/>
    <s v=""/>
    <n v="0"/>
    <s v=""/>
    <s v="VENTAS NO CONTRIBUYENTES"/>
    <s v=""/>
    <n v="57314188.752599999"/>
    <n v="0"/>
    <n v="39944527.844999999"/>
    <n v="0"/>
    <s v="-"/>
    <n v="0"/>
    <n v="14973845.610000003"/>
    <s v="-"/>
    <n v="2395815.2976000006"/>
    <n v="0"/>
    <s v="-"/>
    <n v="0"/>
    <n v="0"/>
    <s v="-"/>
    <n v="0"/>
  </r>
  <r>
    <s v="248"/>
    <x v="13"/>
    <x v="1"/>
    <s v="002"/>
    <s v="Z1B8050002"/>
    <s v="1575"/>
    <s v="FC"/>
    <s v="00154925"/>
    <s v=""/>
    <s v=""/>
    <s v=""/>
    <s v=""/>
    <n v="0"/>
    <s v=""/>
    <s v="LAEN ELECTRIC, C.A"/>
    <s v="J-31124236-8"/>
    <n v="7998465.5338000003"/>
    <n v="0"/>
    <n v="5810981.4050000003"/>
    <n v="1885762.18"/>
    <s v="16"/>
    <n v="301721.94880000001"/>
    <n v="0"/>
    <s v="-"/>
    <n v="0"/>
    <n v="0"/>
    <s v="-"/>
    <n v="0"/>
    <n v="0"/>
    <s v="-"/>
    <n v="0"/>
  </r>
  <r>
    <s v="249"/>
    <x v="13"/>
    <x v="1"/>
    <s v="002"/>
    <s v="Z1B8050002"/>
    <s v="1575"/>
    <s v="FC"/>
    <s v="00154926-00154936"/>
    <s v=""/>
    <s v=""/>
    <s v=""/>
    <s v=""/>
    <n v="0"/>
    <s v=""/>
    <s v="VENTAS NO CONTRIBUYENTES"/>
    <s v=""/>
    <n v="21498977.990200002"/>
    <n v="0"/>
    <n v="14235929.620000001"/>
    <n v="0"/>
    <s v="-"/>
    <n v="0"/>
    <n v="6261248.5949999997"/>
    <s v="16"/>
    <n v="1001799.7752000001"/>
    <n v="0"/>
    <s v="-"/>
    <n v="0"/>
    <n v="0"/>
    <s v="-"/>
    <n v="0"/>
  </r>
  <r>
    <s v="250"/>
    <x v="13"/>
    <x v="2"/>
    <s v="002"/>
    <s v="Z1F0008858"/>
    <s v="0600"/>
    <s v="FC"/>
    <s v="00083802-00083843"/>
    <s v=""/>
    <s v=""/>
    <s v=""/>
    <s v=""/>
    <n v="0"/>
    <s v=""/>
    <s v="VENTAS NO CONTRIBUYENTES"/>
    <s v=""/>
    <n v="20184684.625"/>
    <n v="0"/>
    <n v="16385731.024999999"/>
    <n v="0"/>
    <s v="-"/>
    <n v="0"/>
    <n v="3274960"/>
    <s v="-"/>
    <n v="523993.60000000003"/>
    <n v="0"/>
    <s v="-"/>
    <n v="0"/>
    <n v="0"/>
    <s v="-"/>
    <n v="0"/>
  </r>
  <r>
    <s v="251"/>
    <x v="13"/>
    <x v="2"/>
    <s v="002"/>
    <s v="Z1F0008858"/>
    <s v="0600"/>
    <s v="FC"/>
    <s v="00083844"/>
    <s v=""/>
    <s v=""/>
    <s v=""/>
    <s v=""/>
    <n v="0"/>
    <s v=""/>
    <s v="INVERSIONES ZOGA CA"/>
    <s v="V402328753 "/>
    <n v="1194431.3500000001"/>
    <n v="0"/>
    <n v="1194431.3500000001"/>
    <n v="0"/>
    <s v="-"/>
    <n v="0"/>
    <n v="0"/>
    <s v="-"/>
    <n v="0"/>
    <n v="0"/>
    <s v="-"/>
    <n v="0"/>
    <n v="0"/>
    <s v="-"/>
    <n v="0"/>
  </r>
  <r>
    <s v="252"/>
    <x v="13"/>
    <x v="2"/>
    <s v="002"/>
    <s v="Z1F0008858"/>
    <s v="0600"/>
    <s v="FC"/>
    <s v="00083845-00083855"/>
    <s v=""/>
    <s v=""/>
    <s v=""/>
    <s v=""/>
    <n v="0"/>
    <s v=""/>
    <s v="VENTAS NO CONTRIBUYENTES"/>
    <s v=""/>
    <n v="3739008.9"/>
    <n v="0"/>
    <n v="3259232.9"/>
    <n v="0"/>
    <s v="-"/>
    <n v="0"/>
    <n v="413600"/>
    <s v="-"/>
    <n v="66176"/>
    <n v="0"/>
    <s v="-"/>
    <n v="0"/>
    <n v="0"/>
    <s v="-"/>
    <n v="0"/>
  </r>
  <r>
    <s v="253"/>
    <x v="13"/>
    <x v="0"/>
    <s v="003"/>
    <s v="Z1F0017848"/>
    <s v="0153"/>
    <s v="FC"/>
    <s v="00006460"/>
    <s v=""/>
    <s v=""/>
    <s v=""/>
    <s v=""/>
    <n v="0"/>
    <s v=""/>
    <s v="MANUEL DIASZ"/>
    <s v="V3567565"/>
    <n v="374324"/>
    <n v="0"/>
    <n v="374324"/>
    <n v="0"/>
    <s v="-"/>
    <n v="0"/>
    <n v="0"/>
    <s v="-"/>
    <n v="0"/>
    <n v="0"/>
    <s v="-"/>
    <n v="0"/>
    <n v="0"/>
    <s v="-"/>
    <n v="0"/>
  </r>
  <r>
    <s v="254"/>
    <x v="13"/>
    <x v="0"/>
    <s v="003"/>
    <s v="Z1F0017848"/>
    <s v="0153"/>
    <s v="FC"/>
    <s v="00006461"/>
    <s v=""/>
    <s v=""/>
    <s v=""/>
    <s v=""/>
    <n v="0"/>
    <s v=""/>
    <s v="HOTEL BOSQUE DORADO C.A"/>
    <s v="J307028793"/>
    <n v="1877400"/>
    <n v="0"/>
    <n v="1877400"/>
    <n v="0"/>
    <s v="-"/>
    <n v="0"/>
    <n v="0"/>
    <s v="-"/>
    <n v="0"/>
    <n v="0"/>
    <s v="-"/>
    <n v="0"/>
    <n v="0"/>
    <s v="-"/>
    <n v="0"/>
  </r>
  <r>
    <s v="255"/>
    <x v="13"/>
    <x v="0"/>
    <s v="003"/>
    <s v="Z1F0017848"/>
    <s v="0153"/>
    <s v="FC"/>
    <s v="00006462-00006486"/>
    <s v=""/>
    <s v=""/>
    <s v=""/>
    <s v=""/>
    <n v="0"/>
    <s v=""/>
    <s v="VENTAS NO CONTRIBUYENTES"/>
    <s v=""/>
    <n v="41755714.446500003"/>
    <n v="0"/>
    <n v="30206457.805500004"/>
    <n v="0"/>
    <s v="-"/>
    <n v="0"/>
    <n v="9956255.7249999978"/>
    <s v="16"/>
    <n v="1593000.9160000002"/>
    <n v="0"/>
    <s v="-"/>
    <n v="0"/>
    <n v="0"/>
    <s v="-"/>
    <n v="0"/>
  </r>
  <r>
    <s v="256"/>
    <x v="13"/>
    <x v="0"/>
    <s v="003"/>
    <s v="Z1F0017848"/>
    <s v="0153"/>
    <s v="FC"/>
    <s v="00006487"/>
    <s v=""/>
    <s v=""/>
    <s v=""/>
    <s v=""/>
    <n v="0"/>
    <s v=""/>
    <s v="EL DUO DE LA CARNE"/>
    <s v="J408492636"/>
    <n v="5728031.0964000002"/>
    <n v="0"/>
    <n v="2442257.0999999996"/>
    <n v="2832563.79"/>
    <s v="16"/>
    <n v="453210.20640000002"/>
    <n v="0"/>
    <s v="-"/>
    <n v="0"/>
    <n v="0"/>
    <s v="-"/>
    <n v="0"/>
    <n v="0"/>
    <s v="-"/>
    <n v="0"/>
  </r>
  <r>
    <s v="257"/>
    <x v="13"/>
    <x v="0"/>
    <s v="003"/>
    <s v="Z1F0017848"/>
    <s v="0153"/>
    <s v="FC"/>
    <s v="00006488-00006516"/>
    <s v=""/>
    <s v=""/>
    <s v=""/>
    <s v=""/>
    <n v="0"/>
    <s v=""/>
    <s v="VENTAS NO CONTRIBUYENTES"/>
    <s v=""/>
    <n v="37121725.4604"/>
    <n v="0"/>
    <n v="24632044.622000001"/>
    <n v="0"/>
    <s v="-"/>
    <n v="0"/>
    <n v="10766966.24"/>
    <s v="16"/>
    <n v="1722714.5983999998"/>
    <n v="0"/>
    <s v="-"/>
    <n v="0"/>
    <n v="0"/>
    <s v="-"/>
    <n v="0"/>
  </r>
  <r>
    <s v="258"/>
    <x v="13"/>
    <x v="0"/>
    <s v="003"/>
    <s v="Z1F0017848"/>
    <s v="0153"/>
    <s v="FC"/>
    <s v="00006517"/>
    <s v=""/>
    <s v=""/>
    <s v=""/>
    <s v=""/>
    <n v="0"/>
    <s v=""/>
    <s v="COMERCIAL CHARAMANA"/>
    <s v="J412543822"/>
    <n v="1131196"/>
    <n v="0"/>
    <n v="847692"/>
    <n v="244400"/>
    <s v="16"/>
    <n v="39104"/>
    <n v="0"/>
    <s v="-"/>
    <n v="0"/>
    <n v="0"/>
    <s v="-"/>
    <n v="0"/>
    <n v="0"/>
    <s v="-"/>
    <n v="0"/>
  </r>
  <r>
    <s v="259"/>
    <x v="13"/>
    <x v="0"/>
    <s v="003"/>
    <s v="Z1F0017848"/>
    <s v="0153"/>
    <s v="FC"/>
    <s v="00006518"/>
    <s v=""/>
    <s v=""/>
    <s v=""/>
    <s v=""/>
    <n v="0"/>
    <s v=""/>
    <s v="CROMOFTAL S.A."/>
    <s v="J300441040"/>
    <n v="1998658.4168"/>
    <n v="0"/>
    <n v="313632"/>
    <n v="1452608.98"/>
    <s v="16"/>
    <n v="232417.4368"/>
    <n v="0"/>
    <s v="-"/>
    <n v="0"/>
    <n v="0"/>
    <s v="-"/>
    <n v="0"/>
    <n v="0"/>
    <s v="-"/>
    <n v="0"/>
  </r>
  <r>
    <s v="260"/>
    <x v="13"/>
    <x v="0"/>
    <s v="003"/>
    <s v="Z1F0017848"/>
    <s v="0153"/>
    <s v="FC"/>
    <s v="00006519"/>
    <s v=""/>
    <s v=""/>
    <s v=""/>
    <s v=""/>
    <n v="0"/>
    <s v=""/>
    <s v="ISIDRO NUÑEZ"/>
    <s v="V6521213"/>
    <n v="1251234.3999999999"/>
    <n v="0"/>
    <n v="1032327.8999999999"/>
    <n v="0"/>
    <s v="-"/>
    <n v="0"/>
    <n v="188712.5"/>
    <s v="16"/>
    <n v="30194"/>
    <n v="0"/>
    <s v="-"/>
    <n v="0"/>
    <n v="0"/>
    <s v="-"/>
    <n v="0"/>
  </r>
  <r>
    <s v="261"/>
    <x v="13"/>
    <x v="1"/>
    <s v="003"/>
    <s v="Z1B8051199"/>
    <s v="1661"/>
    <s v="FC"/>
    <s v="00177301-00177364"/>
    <s v=""/>
    <s v=""/>
    <s v=""/>
    <s v=""/>
    <n v="0"/>
    <s v=""/>
    <s v="VENTAS NO CONTRIBUYENTES"/>
    <s v=""/>
    <n v="149285365.77309996"/>
    <n v="0"/>
    <n v="104505622.32549998"/>
    <n v="0"/>
    <s v="-"/>
    <n v="0"/>
    <n v="38603227.109999992"/>
    <s v="16"/>
    <n v="6176516.3376000011"/>
    <n v="0"/>
    <s v="-"/>
    <n v="0"/>
    <n v="0"/>
    <s v="-"/>
    <n v="0"/>
  </r>
  <r>
    <s v="262"/>
    <x v="13"/>
    <x v="2"/>
    <s v="003"/>
    <s v="Z1F0008965"/>
    <s v="0595"/>
    <s v="FC"/>
    <s v="00082365-00082443"/>
    <s v=""/>
    <s v=""/>
    <s v=""/>
    <s v=""/>
    <n v="0"/>
    <s v=""/>
    <s v="VENTAS NO CONTRIBUYENTES"/>
    <s v=""/>
    <n v="39605412.797200002"/>
    <n v="0"/>
    <n v="32098779.130000006"/>
    <n v="0"/>
    <s v="-"/>
    <n v="0"/>
    <n v="6471235.919999999"/>
    <s v="-"/>
    <n v="1035397.7472"/>
    <n v="0"/>
    <s v="-"/>
    <n v="0"/>
    <n v="0"/>
    <s v="-"/>
    <n v="0"/>
  </r>
  <r>
    <s v="263"/>
    <x v="13"/>
    <x v="2"/>
    <s v="003"/>
    <s v="Z1F0002472"/>
    <s v="0167"/>
    <s v="FC"/>
    <s v="00027326-00027326"/>
    <s v=""/>
    <s v=""/>
    <s v=""/>
    <s v=""/>
    <n v="0"/>
    <s v=""/>
    <s v="VENTAS NO CONTRIBUYENTES"/>
    <m/>
    <n v="851602.4"/>
    <n v="0"/>
    <n v="0"/>
    <n v="0"/>
    <s v="-"/>
    <n v="0"/>
    <n v="734140"/>
    <s v="16"/>
    <n v="117462.39999999999"/>
    <n v="0"/>
    <s v="-"/>
    <n v="0"/>
    <n v="0"/>
    <s v="-"/>
    <n v="0"/>
  </r>
  <r>
    <s v="264"/>
    <x v="13"/>
    <x v="0"/>
    <s v="004"/>
    <s v="Z1F0017963"/>
    <s v="0151"/>
    <s v="FC"/>
    <s v="00002849-00002856"/>
    <s v=""/>
    <s v=""/>
    <s v=""/>
    <s v=""/>
    <n v="0"/>
    <s v=""/>
    <s v="VENTAS NO CONTRIBUYENTES"/>
    <s v=""/>
    <n v="15148975.628699999"/>
    <n v="0"/>
    <n v="9662825.5599999987"/>
    <n v="0"/>
    <s v="-"/>
    <n v="0"/>
    <n v="4729439.7143999999"/>
    <s v="16"/>
    <n v="756710.35430000001"/>
    <n v="0"/>
    <s v="-"/>
    <n v="0"/>
    <n v="0"/>
    <s v="-"/>
    <n v="0"/>
  </r>
  <r>
    <s v="265"/>
    <x v="13"/>
    <x v="1"/>
    <s v="004"/>
    <s v="Z1B8050937"/>
    <s v="1499"/>
    <s v="FC"/>
    <s v="00147237-00147294"/>
    <s v=""/>
    <s v=""/>
    <s v=""/>
    <s v=""/>
    <n v="0"/>
    <s v=""/>
    <s v="VENTAS NO CONTRIBUYENTES"/>
    <s v=""/>
    <n v="161839071.01999998"/>
    <n v="0"/>
    <n v="106318310.16"/>
    <n v="0"/>
    <s v="-"/>
    <n v="0"/>
    <n v="47499211.780000001"/>
    <s v="12"/>
    <n v="7599873.8799999999"/>
    <n v="0"/>
    <s v="-"/>
    <n v="0"/>
    <n v="390440"/>
    <s v="-"/>
    <n v="31235.200000000001"/>
  </r>
  <r>
    <s v="266"/>
    <x v="13"/>
    <x v="2"/>
    <s v="004"/>
    <s v="Z1B8050578"/>
    <s v="1384"/>
    <s v="FC"/>
    <s v="00131763"/>
    <s v=""/>
    <s v=""/>
    <s v=""/>
    <s v=""/>
    <n v="0"/>
    <s v=""/>
    <s v="NEIVLIN LANDAE"/>
    <s v="V24285478 "/>
    <n v="206960.58"/>
    <n v="0"/>
    <n v="125180.57999999999"/>
    <n v="0"/>
    <s v="-"/>
    <n v="0"/>
    <n v="70500"/>
    <s v="16"/>
    <n v="11280"/>
    <n v="0"/>
    <s v="-"/>
    <n v="0"/>
    <n v="0"/>
    <s v="-"/>
    <n v="0"/>
  </r>
  <r>
    <s v="267"/>
    <x v="13"/>
    <x v="2"/>
    <s v="004"/>
    <s v="Z1B8050578"/>
    <s v="1384"/>
    <s v="FC"/>
    <s v="00131764"/>
    <s v=""/>
    <s v=""/>
    <s v=""/>
    <s v=""/>
    <n v="0"/>
    <s v=""/>
    <s v="INVERSIONES OSTHONY C.A"/>
    <s v="J-406009270 "/>
    <n v="579671.17480000004"/>
    <n v="0"/>
    <n v="0"/>
    <n v="499716.53"/>
    <s v="16"/>
    <n v="79954.644799999995"/>
    <n v="0"/>
    <s v="-"/>
    <n v="0"/>
    <n v="0"/>
    <s v="-"/>
    <n v="0"/>
    <n v="0"/>
    <s v="-"/>
    <n v="0"/>
  </r>
  <r>
    <s v="268"/>
    <x v="13"/>
    <x v="2"/>
    <s v="004"/>
    <s v="Z1B8050578"/>
    <s v="1384"/>
    <s v="FC"/>
    <s v="00131765-00131808"/>
    <s v=""/>
    <s v=""/>
    <s v=""/>
    <s v=""/>
    <n v="0"/>
    <s v=""/>
    <s v="VENTAS NO CONTRIBUYENTES"/>
    <s v=""/>
    <n v="25122304.759999998"/>
    <n v="0"/>
    <n v="18005212.919999998"/>
    <n v="0"/>
    <s v="-"/>
    <n v="0"/>
    <n v="6135424"/>
    <s v="-"/>
    <n v="981667.83999999997"/>
    <n v="0"/>
    <s v="-"/>
    <n v="0"/>
    <n v="0"/>
    <s v="-"/>
    <n v="0"/>
  </r>
  <r>
    <s v="269"/>
    <x v="13"/>
    <x v="0"/>
    <s v="005"/>
    <s v="Z1F0017998"/>
    <s v="0147"/>
    <s v="FC"/>
    <s v="00003999-00004023"/>
    <s v=""/>
    <s v=""/>
    <s v=""/>
    <s v=""/>
    <n v="0"/>
    <s v=""/>
    <s v="VENTAS NO CONTRIBUYENTES"/>
    <s v=""/>
    <n v="51066439.505199999"/>
    <n v="0"/>
    <n v="36023830.979999997"/>
    <n v="0"/>
    <s v="-"/>
    <n v="0"/>
    <n v="12967765.969999999"/>
    <s v="-"/>
    <n v="2074842.5552000001"/>
    <n v="0"/>
    <s v="-"/>
    <n v="0"/>
    <n v="0"/>
    <s v="-"/>
    <n v="0"/>
  </r>
  <r>
    <s v="270"/>
    <x v="13"/>
    <x v="1"/>
    <s v="005"/>
    <s v="Z1B8050363"/>
    <s v="1653"/>
    <s v="FC"/>
    <s v="00157224-00157273"/>
    <s v=""/>
    <s v=""/>
    <s v=""/>
    <s v=""/>
    <n v="0"/>
    <s v=""/>
    <s v="VENTAS NO CONTRIBUYENTES"/>
    <s v=""/>
    <n v="144159007.87439999"/>
    <n v="0"/>
    <n v="88257795.334999979"/>
    <n v="0"/>
    <s v="-"/>
    <n v="0"/>
    <n v="48190700.465000004"/>
    <s v="16"/>
    <n v="7710512.0743999993"/>
    <n v="0"/>
    <s v="-"/>
    <n v="0"/>
    <n v="0"/>
    <s v="-"/>
    <n v="0"/>
  </r>
  <r>
    <s v="271"/>
    <x v="13"/>
    <x v="0"/>
    <s v="006"/>
    <s v="Z1F0017787"/>
    <s v="0127"/>
    <s v="FC"/>
    <s v="00000718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272"/>
    <x v="13"/>
    <x v="1"/>
    <s v="006"/>
    <s v="Z1B8044815"/>
    <s v="1562"/>
    <s v="FC"/>
    <s v="00137398-00137400"/>
    <s v=""/>
    <s v=""/>
    <s v=""/>
    <s v=""/>
    <n v="0"/>
    <s v=""/>
    <s v="VENTAS NO CONTRIBUYENTES"/>
    <s v=""/>
    <n v="1990424.2609999999"/>
    <n v="0"/>
    <n v="1656179.8599999999"/>
    <n v="0"/>
    <s v="-"/>
    <n v="0"/>
    <n v="288141.72499999998"/>
    <s v="16"/>
    <n v="46102.675999999999"/>
    <n v="0"/>
    <s v="-"/>
    <n v="0"/>
    <n v="0"/>
    <s v="-"/>
    <n v="0"/>
  </r>
  <r>
    <s v="273"/>
    <x v="13"/>
    <x v="1"/>
    <s v="006"/>
    <s v="Z1B8044815"/>
    <s v="1562"/>
    <s v="FC"/>
    <s v="00137401"/>
    <s v=""/>
    <s v=""/>
    <s v=""/>
    <s v=""/>
    <n v="0"/>
    <s v=""/>
    <s v="GRUPO JS82,C.A"/>
    <s v="J-31753545-6 "/>
    <n v="7736192.5315999994"/>
    <n v="0"/>
    <n v="6668581.5899999999"/>
    <n v="920354.26"/>
    <s v="16"/>
    <n v="147256.68160000001"/>
    <n v="0"/>
    <s v="-"/>
    <n v="0"/>
    <n v="0"/>
    <s v="-"/>
    <n v="0"/>
    <n v="0"/>
    <s v="-"/>
    <n v="0"/>
  </r>
  <r>
    <s v="274"/>
    <x v="13"/>
    <x v="1"/>
    <s v="006"/>
    <s v="Z1B8044815"/>
    <s v="1562"/>
    <s v="FC"/>
    <s v="00137402-00137468"/>
    <s v=""/>
    <s v=""/>
    <s v=""/>
    <s v=""/>
    <n v="0"/>
    <s v=""/>
    <s v="VENTAS NO CONTRIBUYENTES"/>
    <s v=""/>
    <n v="123960152.35160004"/>
    <n v="0"/>
    <n v="83472686.028000027"/>
    <n v="0"/>
    <s v="-"/>
    <n v="0"/>
    <n v="34902988.210000001"/>
    <s v="16"/>
    <n v="5584478.1135999998"/>
    <n v="0"/>
    <s v="-"/>
    <n v="0"/>
    <n v="0"/>
    <s v="-"/>
    <n v="0"/>
  </r>
  <r>
    <s v="275"/>
    <x v="13"/>
    <x v="1"/>
    <s v="006"/>
    <s v="Z1B8044815"/>
    <s v="1562"/>
    <s v="NC"/>
    <s v=""/>
    <s v="00000168"/>
    <s v=""/>
    <s v="00137445"/>
    <s v="19/7/2020"/>
    <n v="2784080.85"/>
    <s v="VEN"/>
    <s v="JORGE WASHINGTON"/>
    <s v="V9488727 "/>
    <n v="-189590.39999999999"/>
    <n v="0"/>
    <n v="0"/>
    <n v="0"/>
    <s v="-"/>
    <n v="0"/>
    <n v="-163440"/>
    <s v="16"/>
    <n v="-26150.400000000001"/>
    <n v="0"/>
    <s v="-"/>
    <n v="0"/>
    <n v="0"/>
    <s v="-"/>
    <n v="0"/>
  </r>
  <r>
    <s v="276"/>
    <x v="13"/>
    <x v="1"/>
    <s v="007"/>
    <s v="Z1B8050013"/>
    <s v="1617"/>
    <s v="FC"/>
    <s v="00164247-00164248"/>
    <s v=""/>
    <s v=""/>
    <s v=""/>
    <s v=""/>
    <n v="0"/>
    <s v=""/>
    <s v="VENTAS NO CONTRIBUYENTES"/>
    <s v=""/>
    <n v="9678153.1718000006"/>
    <n v="0"/>
    <n v="7087777.0600000005"/>
    <n v="0"/>
    <s v="-"/>
    <n v="0"/>
    <n v="2233082.855"/>
    <s v="16"/>
    <n v="357293.25679999997"/>
    <n v="0"/>
    <s v="-"/>
    <n v="0"/>
    <n v="0"/>
    <s v="-"/>
    <n v="0"/>
  </r>
  <r>
    <s v="277"/>
    <x v="13"/>
    <x v="1"/>
    <s v="007"/>
    <s v="Z1B8050013"/>
    <s v="1617"/>
    <s v="FC"/>
    <s v="00164249"/>
    <s v=""/>
    <s v=""/>
    <s v=""/>
    <s v=""/>
    <n v="0"/>
    <s v=""/>
    <s v="INACOR CA"/>
    <s v="J-00114997-0"/>
    <n v="562261"/>
    <n v="0"/>
    <n v="225600"/>
    <n v="290225"/>
    <s v="16"/>
    <n v="46436"/>
    <n v="0"/>
    <s v="-"/>
    <n v="0"/>
    <n v="0"/>
    <s v="-"/>
    <n v="0"/>
    <n v="0"/>
    <s v="-"/>
    <n v="0"/>
  </r>
  <r>
    <s v="278"/>
    <x v="13"/>
    <x v="1"/>
    <s v="007"/>
    <s v="Z1B8050013"/>
    <s v="1617"/>
    <s v="FC"/>
    <s v="00164250-00164300"/>
    <s v=""/>
    <s v=""/>
    <s v=""/>
    <s v=""/>
    <n v="0"/>
    <s v=""/>
    <s v="VENTAS NO CONTRIBUYENTES"/>
    <s v=""/>
    <n v="96141633.260999978"/>
    <n v="0"/>
    <n v="70362507.965999976"/>
    <n v="0"/>
    <s v="-"/>
    <n v="0"/>
    <n v="22223383.874999996"/>
    <s v="16"/>
    <n v="3555741.4200000004"/>
    <n v="0"/>
    <s v="-"/>
    <n v="0"/>
    <n v="0"/>
    <s v="-"/>
    <n v="0"/>
  </r>
  <r>
    <s v="279"/>
    <x v="13"/>
    <x v="1"/>
    <s v="008"/>
    <s v="Z1B8050003"/>
    <s v="1574"/>
    <s v="FC"/>
    <s v="00164307-00164314"/>
    <s v=""/>
    <s v=""/>
    <s v=""/>
    <s v=""/>
    <n v="0"/>
    <s v=""/>
    <s v="VENTAS NO CONTRIBUYENTES"/>
    <s v=""/>
    <n v="5196752.6359999999"/>
    <n v="0"/>
    <n v="3707958.64"/>
    <n v="0"/>
    <s v="-"/>
    <n v="0"/>
    <n v="1283443.1000000001"/>
    <s v="16"/>
    <n v="205350.89600000001"/>
    <n v="0"/>
    <s v="-"/>
    <n v="0"/>
    <n v="0"/>
    <s v="-"/>
    <n v="0"/>
  </r>
  <r>
    <s v="280"/>
    <x v="13"/>
    <x v="1"/>
    <s v="008"/>
    <s v="Z1B8050003"/>
    <s v="1574"/>
    <s v="FC"/>
    <s v="00164315"/>
    <s v=""/>
    <s v=""/>
    <s v=""/>
    <s v=""/>
    <n v="0"/>
    <s v=""/>
    <s v="OH SI SALUD C.A"/>
    <s v="J41151440-3"/>
    <n v="4350901.4838000005"/>
    <n v="0"/>
    <n v="3254007.5950000002"/>
    <n v="945598.18"/>
    <s v="16"/>
    <n v="151295.70879999999"/>
    <n v="0"/>
    <s v="-"/>
    <n v="0"/>
    <n v="0"/>
    <s v="-"/>
    <n v="0"/>
    <n v="0"/>
    <s v="-"/>
    <n v="0"/>
  </r>
  <r>
    <s v="281"/>
    <x v="13"/>
    <x v="1"/>
    <s v="008"/>
    <s v="Z1B8050003"/>
    <s v="1574"/>
    <s v="FC"/>
    <s v="00164316-00164366"/>
    <s v=""/>
    <s v=""/>
    <s v=""/>
    <s v=""/>
    <n v="0"/>
    <s v=""/>
    <s v="VENTAS NO CONTRIBUYENTES"/>
    <s v=""/>
    <n v="115726565.51130001"/>
    <n v="0"/>
    <n v="78661520.00850001"/>
    <n v="0"/>
    <s v="-"/>
    <n v="0"/>
    <n v="31589112.329999998"/>
    <s v="-"/>
    <n v="5054257.9727999996"/>
    <n v="0"/>
    <s v="-"/>
    <n v="0"/>
    <n v="390440"/>
    <s v="-"/>
    <n v="31235.200000000001"/>
  </r>
  <r>
    <s v="282"/>
    <x v="13"/>
    <x v="1"/>
    <s v="009"/>
    <s v="Z1B8014458"/>
    <s v="1571"/>
    <s v="FC"/>
    <s v="00170018-00170022"/>
    <s v=""/>
    <s v=""/>
    <s v=""/>
    <s v=""/>
    <n v="0"/>
    <s v=""/>
    <s v="VENTAS NO CONTRIBUYENTES"/>
    <s v=""/>
    <n v="10860335.369999999"/>
    <n v="0"/>
    <n v="5555191.3699999992"/>
    <n v="0"/>
    <s v="-"/>
    <n v="0"/>
    <n v="4573400"/>
    <s v="-"/>
    <n v="731744"/>
    <n v="0"/>
    <s v="-"/>
    <n v="0"/>
    <n v="0"/>
    <s v="-"/>
    <n v="0"/>
  </r>
  <r>
    <s v="283"/>
    <x v="13"/>
    <x v="1"/>
    <s v="009"/>
    <s v="Z1B8014458"/>
    <s v="1571"/>
    <s v="FC"/>
    <s v="00170023"/>
    <s v=""/>
    <s v=""/>
    <s v=""/>
    <s v=""/>
    <n v="0"/>
    <s v=""/>
    <s v="MAXILUNCHERIA TODO SABOR"/>
    <s v="J40020025-3 "/>
    <n v="204410"/>
    <n v="0"/>
    <n v="204410"/>
    <n v="0"/>
    <s v="-"/>
    <n v="0"/>
    <n v="0"/>
    <s v="-"/>
    <n v="0"/>
    <n v="0"/>
    <s v="-"/>
    <n v="0"/>
    <n v="0"/>
    <s v="-"/>
    <n v="0"/>
  </r>
  <r>
    <s v="284"/>
    <x v="13"/>
    <x v="1"/>
    <s v="009"/>
    <s v="Z1B8014458"/>
    <s v="1571"/>
    <s v="FC"/>
    <s v="00170024-00170071"/>
    <s v=""/>
    <s v=""/>
    <s v=""/>
    <s v=""/>
    <n v="0"/>
    <s v=""/>
    <s v="VENTAS NO CONTRIBUYENTES"/>
    <s v=""/>
    <n v="118168396.93760002"/>
    <n v="0"/>
    <n v="79225617.035000011"/>
    <n v="0"/>
    <s v="-"/>
    <n v="0"/>
    <n v="33571361.984999999"/>
    <s v="16"/>
    <n v="5371417.9176000003"/>
    <n v="0"/>
    <s v="-"/>
    <n v="0"/>
    <n v="0"/>
    <s v="-"/>
    <n v="0"/>
  </r>
  <r>
    <s v="285"/>
    <x v="13"/>
    <x v="1"/>
    <s v="010"/>
    <s v="Z1F0000341"/>
    <s v="1090"/>
    <s v="FC"/>
    <s v="00069207-00069251"/>
    <s v=""/>
    <s v=""/>
    <s v=""/>
    <s v=""/>
    <n v="0"/>
    <s v=""/>
    <s v="VENTAS NO CONTRIBUYENTES"/>
    <s v=""/>
    <n v="110271071.0948"/>
    <n v="0"/>
    <n v="77898040.459999993"/>
    <n v="0"/>
    <s v="-"/>
    <n v="0"/>
    <n v="27907785.030000001"/>
    <s v="-"/>
    <n v="4465245.6047999999"/>
    <n v="0"/>
    <s v="-"/>
    <n v="0"/>
    <n v="0"/>
    <s v="-"/>
    <n v="0"/>
  </r>
  <r>
    <s v="286"/>
    <x v="13"/>
    <x v="1"/>
    <s v="012"/>
    <s v="Z1B8038506"/>
    <s v="1419"/>
    <s v="FC"/>
    <s v="00070245-00070275"/>
    <s v=""/>
    <s v=""/>
    <s v=""/>
    <s v=""/>
    <n v="0"/>
    <s v=""/>
    <s v="VENTAS NO CONTRIBUYENTES"/>
    <s v=""/>
    <n v="21497894.381999999"/>
    <n v="0"/>
    <n v="7357060.6000000015"/>
    <n v="0"/>
    <s v="-"/>
    <n v="0"/>
    <n v="12190373.949999999"/>
    <s v="-"/>
    <n v="1950459.8319999999"/>
    <n v="0"/>
    <s v="-"/>
    <n v="0"/>
    <n v="0"/>
    <s v="-"/>
    <n v="0"/>
  </r>
  <r>
    <s v="287"/>
    <x v="13"/>
    <x v="1"/>
    <s v="014"/>
    <s v="Z1F0000338"/>
    <s v="1263"/>
    <s v="FC"/>
    <s v="00048319-00048330"/>
    <s v=""/>
    <s v=""/>
    <s v=""/>
    <s v=""/>
    <n v="0"/>
    <s v=""/>
    <s v="VENTAS NO CONTRIBUYENTES"/>
    <s v=""/>
    <n v="14861120.4394"/>
    <n v="0"/>
    <n v="7567890.0350000001"/>
    <n v="0"/>
    <s v="-"/>
    <n v="0"/>
    <n v="6287267.5899999999"/>
    <s v="-"/>
    <n v="1005962.8144"/>
    <n v="0"/>
    <s v="-"/>
    <n v="0"/>
    <n v="0"/>
    <s v="-"/>
    <n v="0"/>
  </r>
  <r>
    <s v="288"/>
    <x v="13"/>
    <x v="1"/>
    <s v="015"/>
    <s v="Z1B8050356"/>
    <s v="1397"/>
    <s v="FC"/>
    <s v="00084319-00084338"/>
    <s v=""/>
    <s v=""/>
    <s v=""/>
    <s v=""/>
    <n v="0"/>
    <s v=""/>
    <s v="VENTAS NO CONTRIBUYENTES"/>
    <s v=""/>
    <n v="108045676.49699999"/>
    <n v="0"/>
    <n v="63166200.987999998"/>
    <n v="0"/>
    <s v="-"/>
    <n v="0"/>
    <n v="38689203.024999999"/>
    <s v="-"/>
    <n v="6190272.4840000002"/>
    <n v="0"/>
    <s v="-"/>
    <n v="0"/>
    <n v="0"/>
    <s v="-"/>
    <n v="0"/>
  </r>
  <r>
    <s v="289"/>
    <x v="13"/>
    <x v="1"/>
    <s v="015"/>
    <s v="Z1B8050356"/>
    <s v="1397"/>
    <s v="FC"/>
    <s v="00084339"/>
    <s v=""/>
    <s v=""/>
    <s v=""/>
    <s v=""/>
    <n v="0"/>
    <s v=""/>
    <s v="FUNDACION HAGAMOS EL BIEN"/>
    <s v="J-41034991-3"/>
    <n v="9079876.251600001"/>
    <n v="0"/>
    <n v="7351288.9000000004"/>
    <n v="1490161.51"/>
    <s v="16"/>
    <n v="238425.84160000001"/>
    <n v="0"/>
    <s v="-"/>
    <n v="0"/>
    <n v="0"/>
    <s v="-"/>
    <n v="0"/>
    <n v="0"/>
    <s v="-"/>
    <n v="0"/>
  </r>
  <r>
    <s v="290"/>
    <x v="13"/>
    <x v="1"/>
    <s v="015"/>
    <s v="Z1B8050356"/>
    <s v="1397"/>
    <s v="FC"/>
    <s v="00084340-00084343"/>
    <s v=""/>
    <s v=""/>
    <s v=""/>
    <s v=""/>
    <n v="0"/>
    <s v=""/>
    <s v="VENTAS NO CONTRIBUYENTES"/>
    <s v=""/>
    <n v="1895096.6850000001"/>
    <n v="0"/>
    <n v="1726084.6850000001"/>
    <n v="0"/>
    <s v="-"/>
    <n v="0"/>
    <n v="145700"/>
    <s v="16"/>
    <n v="23312"/>
    <n v="0"/>
    <s v="-"/>
    <n v="0"/>
    <n v="0"/>
    <s v="-"/>
    <n v="0"/>
  </r>
  <r>
    <s v="291"/>
    <x v="13"/>
    <x v="1"/>
    <s v="015"/>
    <s v="Z1B8050356"/>
    <s v="1397"/>
    <s v="NC"/>
    <s v=""/>
    <s v="00000049"/>
    <s v=""/>
    <s v="00084336"/>
    <s v="19/7/2020"/>
    <n v="1297580"/>
    <s v="VEN"/>
    <s v="BRIANNY ZAMBRANO"/>
    <s v="V14903232"/>
    <n v="-332200"/>
    <n v="0"/>
    <n v="-332200"/>
    <n v="0"/>
    <s v="-"/>
    <n v="0"/>
    <n v="0"/>
    <s v="-"/>
    <n v="0"/>
    <n v="0"/>
    <s v="-"/>
    <n v="0"/>
    <n v="0"/>
    <s v="-"/>
    <n v="0"/>
  </r>
  <r>
    <s v="1"/>
    <x v="14"/>
    <x v="1"/>
    <s v="001"/>
    <s v="Z1F0000700"/>
    <s v="1241"/>
    <s v="FC"/>
    <s v="00100603-00100671"/>
    <s v=""/>
    <s v=""/>
    <s v=""/>
    <s v=""/>
    <n v="0"/>
    <s v=""/>
    <s v="VENTAS NO CONTRIBUYENTES"/>
    <s v=""/>
    <n v="67218176.768699974"/>
    <n v="0"/>
    <n v="58082588.219499975"/>
    <n v="0"/>
    <s v="-"/>
    <n v="0"/>
    <n v="7875507.370000001"/>
    <s v="-"/>
    <n v="1260081.1791999999"/>
    <n v="0"/>
    <s v="-"/>
    <n v="0"/>
    <n v="0"/>
    <s v="-"/>
    <n v="0"/>
  </r>
  <r>
    <s v="2"/>
    <x v="14"/>
    <x v="0"/>
    <s v="001"/>
    <s v="Z1F0017854"/>
    <s v="0154-0154"/>
    <s v="FC"/>
    <s v="00008479-00008539"/>
    <s v=""/>
    <s v=""/>
    <s v=""/>
    <s v=""/>
    <n v="0"/>
    <s v=""/>
    <s v="VENTAS NO CONTRIBUYENTES"/>
    <s v=""/>
    <n v="143185091.91570002"/>
    <n v="0"/>
    <n v="92131502.795000002"/>
    <n v="0"/>
    <s v="-"/>
    <n v="0"/>
    <n v="44011714.759199992"/>
    <s v="16"/>
    <n v="7041874.3614999987"/>
    <n v="0"/>
    <s v="-"/>
    <n v="0"/>
    <n v="0"/>
    <s v="-"/>
    <n v="0"/>
  </r>
  <r>
    <s v="3"/>
    <x v="14"/>
    <x v="1"/>
    <s v="002"/>
    <s v="Z1B8050149"/>
    <s v="1504"/>
    <s v="FC"/>
    <s v="00192367-00192412"/>
    <s v=""/>
    <s v=""/>
    <s v=""/>
    <s v=""/>
    <n v="0"/>
    <s v=""/>
    <s v="VENTAS NO CONTRIBUYENTES"/>
    <s v=""/>
    <n v="16169264"/>
    <n v="0"/>
    <n v="16169264"/>
    <n v="0"/>
    <s v="-"/>
    <n v="0"/>
    <n v="0"/>
    <s v="-"/>
    <n v="0"/>
    <n v="0"/>
    <s v="-"/>
    <n v="0"/>
    <n v="0"/>
    <s v="-"/>
    <n v="0"/>
  </r>
  <r>
    <s v="4"/>
    <x v="14"/>
    <x v="1"/>
    <s v="002"/>
    <s v="Z1B8050002"/>
    <s v="1576"/>
    <s v="FC"/>
    <s v="00154937-00154955"/>
    <s v=""/>
    <s v=""/>
    <s v=""/>
    <s v=""/>
    <n v="0"/>
    <s v=""/>
    <s v="VENTAS NO CONTRIBUYENTES"/>
    <s v=""/>
    <n v="30332990.226099998"/>
    <n v="0"/>
    <n v="23327698.797499996"/>
    <n v="0"/>
    <s v="-"/>
    <n v="0"/>
    <n v="6039044.3350000009"/>
    <s v="16"/>
    <n v="966247.09360000002"/>
    <n v="0"/>
    <s v="-"/>
    <n v="0"/>
    <n v="0"/>
    <s v="-"/>
    <n v="0"/>
  </r>
  <r>
    <s v="5"/>
    <x v="14"/>
    <x v="2"/>
    <s v="002"/>
    <s v="Z1F0008858"/>
    <s v="0601"/>
    <s v="FC"/>
    <s v="00083856-00083886"/>
    <s v=""/>
    <s v=""/>
    <s v=""/>
    <s v=""/>
    <n v="0"/>
    <s v=""/>
    <s v="VENTAS NO CONTRIBUYENTES"/>
    <s v=""/>
    <n v="15722962.68"/>
    <n v="0"/>
    <n v="13002414.68"/>
    <n v="0"/>
    <s v="-"/>
    <n v="0"/>
    <n v="2345300"/>
    <s v="-"/>
    <n v="375248"/>
    <n v="0"/>
    <s v="-"/>
    <n v="0"/>
    <n v="0"/>
    <s v="-"/>
    <n v="0"/>
  </r>
  <r>
    <s v="6"/>
    <x v="14"/>
    <x v="1"/>
    <s v="003"/>
    <s v="Z1B8051199"/>
    <s v="1662"/>
    <s v="FC"/>
    <s v="00177365-00177429"/>
    <s v=""/>
    <s v=""/>
    <s v=""/>
    <s v=""/>
    <n v="0"/>
    <s v=""/>
    <s v="VENTAS NO CONTRIBUYENTES"/>
    <s v=""/>
    <n v="68633760.328500018"/>
    <n v="0"/>
    <n v="53711384.918500014"/>
    <n v="0"/>
    <s v="-"/>
    <n v="0"/>
    <n v="12500603.630000001"/>
    <s v="16"/>
    <n v="2000096.58"/>
    <n v="0"/>
    <s v="-"/>
    <n v="0"/>
    <n v="390440"/>
    <m/>
    <n v="31235.200000000001"/>
  </r>
  <r>
    <s v="7"/>
    <x v="14"/>
    <x v="2"/>
    <s v="003"/>
    <s v="Z1F0008965"/>
    <s v="0596"/>
    <s v="FC"/>
    <s v="00082444-00082519"/>
    <s v=""/>
    <s v=""/>
    <s v=""/>
    <s v=""/>
    <n v="0"/>
    <s v=""/>
    <s v="VENTAS NO CONTRIBUYENTES"/>
    <s v=""/>
    <n v="33591540.530000001"/>
    <n v="0"/>
    <n v="30072274.530000001"/>
    <n v="0"/>
    <s v="-"/>
    <n v="0"/>
    <n v="3033850"/>
    <s v="-"/>
    <n v="485416"/>
    <n v="0"/>
    <s v="-"/>
    <n v="0"/>
    <n v="0"/>
    <s v="-"/>
    <n v="0"/>
  </r>
  <r>
    <s v="8"/>
    <x v="14"/>
    <x v="0"/>
    <s v="003"/>
    <s v="Z1F0017848"/>
    <s v="0154-0154"/>
    <s v="FC"/>
    <s v="00006520-00006525"/>
    <s v=""/>
    <s v=""/>
    <s v=""/>
    <s v=""/>
    <n v="0"/>
    <s v=""/>
    <s v="VENTAS NO CONTRIBUYENTES"/>
    <s v=""/>
    <n v="6015239.4192000004"/>
    <n v="0"/>
    <n v="3402921.6000000006"/>
    <n v="0"/>
    <s v="-"/>
    <n v="0"/>
    <n v="2251998.12"/>
    <s v="16"/>
    <n v="360319.69920000003"/>
    <n v="0"/>
    <s v="-"/>
    <n v="0"/>
    <n v="0"/>
    <s v="-"/>
    <n v="0"/>
  </r>
  <r>
    <s v="9"/>
    <x v="14"/>
    <x v="0"/>
    <s v="003"/>
    <s v="Z1F0017848"/>
    <s v="0154"/>
    <s v="FC"/>
    <s v="00006526"/>
    <s v=""/>
    <s v=""/>
    <s v=""/>
    <s v=""/>
    <n v="0"/>
    <s v=""/>
    <s v="UNIMIR C.A"/>
    <s v="J307830794"/>
    <n v="2322505"/>
    <n v="0"/>
    <n v="2322505"/>
    <n v="0"/>
    <s v="-"/>
    <n v="0"/>
    <n v="0"/>
    <s v="-"/>
    <n v="0"/>
    <n v="0"/>
    <s v="-"/>
    <n v="0"/>
    <n v="0"/>
    <s v="-"/>
    <n v="0"/>
  </r>
  <r>
    <s v="10"/>
    <x v="14"/>
    <x v="0"/>
    <s v="003"/>
    <s v="Z1F0017848"/>
    <s v="0154-0154"/>
    <s v="FC"/>
    <s v="00006527-00006576"/>
    <s v=""/>
    <s v=""/>
    <s v=""/>
    <s v=""/>
    <n v="0"/>
    <s v=""/>
    <s v="VENTAS NO CONTRIBUYENTES"/>
    <s v=""/>
    <n v="72143433.918400019"/>
    <n v="0"/>
    <n v="50852200.74000001"/>
    <n v="0"/>
    <s v="-"/>
    <n v="0"/>
    <n v="18354511.3607"/>
    <s v="-"/>
    <n v="2936721.8177"/>
    <n v="0"/>
    <s v="-"/>
    <n v="0"/>
    <n v="0"/>
    <s v="-"/>
    <n v="0"/>
  </r>
  <r>
    <s v="11"/>
    <x v="14"/>
    <x v="1"/>
    <s v="004"/>
    <s v="Z1B8050937"/>
    <s v="1500"/>
    <s v="FC"/>
    <s v="00147295-00147330"/>
    <s v=""/>
    <s v=""/>
    <s v=""/>
    <s v=""/>
    <n v="0"/>
    <s v=""/>
    <s v="VENTAS NO CONTRIBUYENTES"/>
    <s v=""/>
    <n v="99571316.775599971"/>
    <n v="0"/>
    <n v="75730306.679999977"/>
    <n v="0"/>
    <s v="-"/>
    <n v="0"/>
    <n v="20552594.91"/>
    <s v="16"/>
    <n v="3288415.1856"/>
    <n v="0"/>
    <s v="-"/>
    <n v="0"/>
    <n v="0"/>
    <s v="-"/>
    <n v="0"/>
  </r>
  <r>
    <s v="12"/>
    <x v="14"/>
    <x v="1"/>
    <s v="004"/>
    <s v="Z1B8050937"/>
    <s v="1500"/>
    <s v="NC"/>
    <s v=""/>
    <s v="00000135"/>
    <s v=""/>
    <s v="00147288"/>
    <s v="19/7/2020"/>
    <n v="3616870.54"/>
    <s v="VEN"/>
    <s v="VIRGINIA DE SOUSA"/>
    <s v="V6296326"/>
    <n v="-367904.25"/>
    <n v="0"/>
    <n v="-367904.25"/>
    <n v="0"/>
    <s v="-"/>
    <n v="0"/>
    <n v="0"/>
    <s v="-"/>
    <n v="0"/>
    <n v="0"/>
    <s v="-"/>
    <n v="0"/>
    <n v="0"/>
    <s v="-"/>
    <n v="0"/>
  </r>
  <r>
    <s v="13"/>
    <x v="14"/>
    <x v="0"/>
    <s v="004"/>
    <s v="Z1F0017963"/>
    <s v="0152"/>
    <s v="FC"/>
    <s v="00002857-00002865"/>
    <s v=""/>
    <s v=""/>
    <s v=""/>
    <s v=""/>
    <n v="0"/>
    <s v=""/>
    <s v="VENTAS NO CONTRIBUYENTES"/>
    <s v=""/>
    <n v="9793242.2300000004"/>
    <n v="0"/>
    <n v="7361650.2300000004"/>
    <n v="0"/>
    <s v="-"/>
    <n v="0"/>
    <n v="2096200"/>
    <s v="-"/>
    <n v="335392"/>
    <n v="0"/>
    <s v="-"/>
    <n v="0"/>
    <n v="0"/>
    <s v="-"/>
    <n v="0"/>
  </r>
  <r>
    <s v="14"/>
    <x v="14"/>
    <x v="0"/>
    <s v="004"/>
    <s v="Z1F0017963"/>
    <s v="0152"/>
    <s v="NC"/>
    <s v=""/>
    <s v="00000008"/>
    <s v=""/>
    <s v="00006432"/>
    <s v="18/7/2020"/>
    <n v="17722117.309999999"/>
    <s v="VEN"/>
    <s v="FRANCO PARISI"/>
    <s v="V16903636"/>
    <n v="-381640"/>
    <n v="0"/>
    <n v="0"/>
    <n v="0"/>
    <s v="-"/>
    <n v="0"/>
    <n v="-329000"/>
    <s v="16"/>
    <n v="-52640"/>
    <n v="0"/>
    <s v="-"/>
    <n v="0"/>
    <n v="0"/>
    <s v="-"/>
    <n v="0"/>
  </r>
  <r>
    <s v="15"/>
    <x v="14"/>
    <x v="1"/>
    <s v="005"/>
    <s v="Z1B8050363"/>
    <s v="1654"/>
    <s v="FC"/>
    <s v="00157274-00157304"/>
    <s v=""/>
    <s v=""/>
    <s v=""/>
    <s v=""/>
    <n v="0"/>
    <s v=""/>
    <s v="VENTAS NO CONTRIBUYENTES"/>
    <s v=""/>
    <n v="47536894.596799999"/>
    <n v="0"/>
    <n v="40521940.287"/>
    <n v="0"/>
    <s v="-"/>
    <n v="0"/>
    <n v="6047374.4050000003"/>
    <s v="-"/>
    <n v="967579.90479999979"/>
    <n v="0"/>
    <s v="-"/>
    <n v="0"/>
    <n v="0"/>
    <s v="-"/>
    <n v="0"/>
  </r>
  <r>
    <s v="16"/>
    <x v="14"/>
    <x v="0"/>
    <s v="005"/>
    <s v="Z1F0017998"/>
    <m/>
    <m/>
    <s v="00004023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7"/>
    <x v="14"/>
    <x v="1"/>
    <s v="006"/>
    <s v="Z1B8044815"/>
    <s v="1563"/>
    <s v="FC"/>
    <s v="00137469-00137506"/>
    <s v=""/>
    <s v=""/>
    <s v=""/>
    <s v=""/>
    <n v="0"/>
    <s v=""/>
    <s v="VENTAS NO CONTRIBUYENTES"/>
    <s v=""/>
    <n v="45860456.390300006"/>
    <n v="0"/>
    <n v="36364700.821500003"/>
    <n v="0"/>
    <s v="-"/>
    <n v="0"/>
    <n v="8185996.1799999997"/>
    <s v="16"/>
    <n v="1309759.3888000001"/>
    <n v="0"/>
    <s v="-"/>
    <n v="0"/>
    <n v="0"/>
    <s v="-"/>
    <n v="0"/>
  </r>
  <r>
    <s v="18"/>
    <x v="14"/>
    <x v="1"/>
    <s v="006"/>
    <s v="Z1B8044815"/>
    <s v="1563"/>
    <s v="FC"/>
    <s v="00137507"/>
    <s v=""/>
    <s v=""/>
    <s v=""/>
    <s v=""/>
    <n v="0"/>
    <s v=""/>
    <s v="SENIOR DE ORIENTE C.A"/>
    <s v="J-40181357-7"/>
    <n v="3690390.1584000005"/>
    <n v="0"/>
    <n v="2170037.62"/>
    <n v="1310648.74"/>
    <s v="16"/>
    <n v="209703.7984"/>
    <n v="0"/>
    <s v="-"/>
    <n v="0"/>
    <n v="0"/>
    <s v="-"/>
    <n v="0"/>
    <n v="0"/>
    <s v="-"/>
    <n v="0"/>
  </r>
  <r>
    <s v="19"/>
    <x v="14"/>
    <x v="1"/>
    <s v="006"/>
    <s v="Z1B8044815"/>
    <s v="1563"/>
    <s v="FC"/>
    <s v="00137508-00137521"/>
    <s v=""/>
    <s v=""/>
    <s v=""/>
    <s v=""/>
    <n v="0"/>
    <s v=""/>
    <s v="VENTAS NO CONTRIBUYENTES"/>
    <s v=""/>
    <n v="16869105.907299999"/>
    <n v="0"/>
    <n v="14193328.507499997"/>
    <n v="0"/>
    <s v="-"/>
    <n v="0"/>
    <n v="2306704.6550000003"/>
    <s v="-"/>
    <n v="369072.74480000004"/>
    <n v="0"/>
    <s v="-"/>
    <n v="0"/>
    <n v="0"/>
    <s v="-"/>
    <n v="0"/>
  </r>
  <r>
    <s v="20"/>
    <x v="14"/>
    <x v="0"/>
    <s v="006"/>
    <s v="Z1F0017787"/>
    <m/>
    <s v="FC"/>
    <m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21"/>
    <x v="14"/>
    <x v="1"/>
    <s v="007"/>
    <s v="Z1B8050013"/>
    <s v="1618"/>
    <s v="FC"/>
    <s v="00164301-00164338"/>
    <s v=""/>
    <s v=""/>
    <s v=""/>
    <s v=""/>
    <n v="0"/>
    <s v=""/>
    <s v="VENTAS NO CONTRIBUYENTES"/>
    <s v=""/>
    <n v="54452764.151500009"/>
    <n v="0"/>
    <n v="41805389.537500009"/>
    <n v="0"/>
    <s v="-"/>
    <n v="0"/>
    <n v="10902909.149999999"/>
    <s v="16"/>
    <n v="1744465.4640000002"/>
    <n v="0"/>
    <s v="-"/>
    <n v="0"/>
    <n v="0"/>
    <s v="-"/>
    <n v="0"/>
  </r>
  <r>
    <s v="22"/>
    <x v="14"/>
    <x v="1"/>
    <s v="007"/>
    <s v="Z1B8050013"/>
    <s v="1618"/>
    <s v="NC"/>
    <s v=""/>
    <s v="00000170"/>
    <s v=""/>
    <s v="00164309"/>
    <s v="20/7/2020"/>
    <n v="227362.5"/>
    <s v="VEN"/>
    <s v="JOSE VASQUEZ"/>
    <s v="V4057952"/>
    <n v="-227362.5"/>
    <n v="0"/>
    <n v="-227362.5"/>
    <n v="0"/>
    <s v="-"/>
    <n v="0"/>
    <n v="0"/>
    <s v="-"/>
    <n v="0"/>
    <n v="0"/>
    <s v="-"/>
    <n v="0"/>
    <n v="0"/>
    <s v="-"/>
    <n v="0"/>
  </r>
  <r>
    <s v="23"/>
    <x v="14"/>
    <x v="1"/>
    <s v="008"/>
    <s v="Z1B8050003"/>
    <s v="1575"/>
    <s v="FC"/>
    <s v="00164367-00164419"/>
    <s v=""/>
    <s v=""/>
    <s v=""/>
    <s v=""/>
    <n v="0"/>
    <s v=""/>
    <s v="VENTAS NO CONTRIBUYENTES"/>
    <s v=""/>
    <n v="80403308.306799993"/>
    <n v="0"/>
    <n v="67379282.701999992"/>
    <n v="0"/>
    <s v="-"/>
    <n v="0"/>
    <n v="11227608.280000001"/>
    <s v="16"/>
    <n v="1796417.3248000001"/>
    <n v="0"/>
    <s v="-"/>
    <n v="0"/>
    <n v="0"/>
    <s v="-"/>
    <n v="0"/>
  </r>
  <r>
    <s v="24"/>
    <x v="14"/>
    <x v="1"/>
    <s v="009"/>
    <s v="Z1B8014458"/>
    <s v="1572"/>
    <s v="FC"/>
    <s v="0017007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25"/>
    <x v="14"/>
    <x v="1"/>
    <s v="010"/>
    <s v="Z1F0000341"/>
    <s v="1091"/>
    <s v="FC"/>
    <s v="0006925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26"/>
    <x v="14"/>
    <x v="1"/>
    <s v="011"/>
    <s v="Z1F0004616"/>
    <s v="0476"/>
    <s v="FC"/>
    <s v="00067386-00067452"/>
    <s v=""/>
    <s v=""/>
    <s v=""/>
    <s v=""/>
    <n v="0"/>
    <s v=""/>
    <s v="VENTAS NO CONTRIBUYENTES"/>
    <s v=""/>
    <n v="30196539.093399998"/>
    <n v="0"/>
    <n v="25384167.744999997"/>
    <n v="0"/>
    <s v="-"/>
    <n v="0"/>
    <n v="4148595.99"/>
    <s v="-"/>
    <n v="663775.35840000003"/>
    <n v="0"/>
    <s v="-"/>
    <n v="0"/>
    <n v="0"/>
    <s v="-"/>
    <n v="0"/>
  </r>
  <r>
    <s v="27"/>
    <x v="14"/>
    <x v="1"/>
    <s v="012"/>
    <s v="Z1B8038506"/>
    <s v="1420"/>
    <s v="FC"/>
    <s v="00070276-00070287"/>
    <s v=""/>
    <s v=""/>
    <s v=""/>
    <s v=""/>
    <n v="0"/>
    <s v=""/>
    <s v="VENTAS NO CONTRIBUYENTES"/>
    <s v=""/>
    <n v="6381966"/>
    <n v="0"/>
    <n v="2829988"/>
    <n v="0"/>
    <s v="-"/>
    <n v="0"/>
    <n v="3062050"/>
    <s v="-"/>
    <n v="489928"/>
    <n v="0"/>
    <s v="-"/>
    <n v="0"/>
    <n v="0"/>
    <s v="-"/>
    <n v="0"/>
  </r>
  <r>
    <s v="28"/>
    <x v="14"/>
    <x v="1"/>
    <s v="013"/>
    <s v="Z1B8050578"/>
    <s v="1385"/>
    <s v="FC"/>
    <s v="00131809-00131838"/>
    <s v=""/>
    <s v=""/>
    <s v=""/>
    <s v=""/>
    <n v="0"/>
    <s v=""/>
    <s v="VENTAS NO CONTRIBUYENTES"/>
    <s v=""/>
    <n v="17507500.175000001"/>
    <n v="0"/>
    <n v="15032292.175000001"/>
    <n v="0"/>
    <s v="-"/>
    <n v="0"/>
    <n v="2133800"/>
    <s v="-"/>
    <n v="341408"/>
    <n v="0"/>
    <s v="-"/>
    <n v="0"/>
    <n v="0"/>
    <s v="-"/>
    <n v="0"/>
  </r>
  <r>
    <s v="29"/>
    <x v="14"/>
    <x v="1"/>
    <s v="014"/>
    <s v="Z1F0000338"/>
    <s v="1264"/>
    <s v="FC"/>
    <s v="00048331"/>
    <s v=""/>
    <s v=""/>
    <s v=""/>
    <s v=""/>
    <n v="0"/>
    <s v=""/>
    <s v="GOMES GONCALVES"/>
    <s v="V81187627 "/>
    <n v="832562.50800000003"/>
    <n v="0"/>
    <n v="0"/>
    <n v="0"/>
    <s v="-"/>
    <n v="0"/>
    <n v="717726.3"/>
    <s v="16"/>
    <n v="114836.208"/>
    <n v="0"/>
    <s v="-"/>
    <n v="0"/>
    <n v="0"/>
    <s v="-"/>
    <n v="0"/>
  </r>
  <r>
    <s v="30"/>
    <x v="14"/>
    <x v="1"/>
    <s v="015"/>
    <s v="Z1B8050356"/>
    <s v="1398"/>
    <s v="FC"/>
    <s v="00084343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31"/>
    <x v="15"/>
    <x v="1"/>
    <s v="001"/>
    <s v="Z1F0000700"/>
    <s v="1242"/>
    <s v="FC"/>
    <s v="00100672-00100710"/>
    <s v=""/>
    <s v=""/>
    <s v=""/>
    <s v=""/>
    <n v="0"/>
    <s v=""/>
    <s v="VENTAS NO CONTRIBUYENTES"/>
    <s v=""/>
    <n v="98372588.821199998"/>
    <n v="0"/>
    <n v="64873342.560000002"/>
    <n v="0"/>
    <s v="-"/>
    <n v="0"/>
    <n v="28878660.569999997"/>
    <s v="16"/>
    <n v="4620585.6912000002"/>
    <n v="0"/>
    <s v="-"/>
    <n v="0"/>
    <n v="0"/>
    <s v="-"/>
    <n v="0"/>
  </r>
  <r>
    <s v="32"/>
    <x v="15"/>
    <x v="0"/>
    <s v="001"/>
    <s v="Z1F0017854"/>
    <s v="0155-0155"/>
    <s v="FC"/>
    <s v="00008540-00008591"/>
    <s v=""/>
    <s v=""/>
    <s v=""/>
    <s v=""/>
    <n v="0"/>
    <s v=""/>
    <s v="VENTAS NO CONTRIBUYENTES"/>
    <s v=""/>
    <n v="54613318.561800003"/>
    <n v="0"/>
    <n v="39973258.456599995"/>
    <n v="0"/>
    <s v="-"/>
    <n v="0"/>
    <n v="12620741.470000001"/>
    <s v="-"/>
    <n v="2019318.6352000001"/>
    <n v="0"/>
    <s v="-"/>
    <n v="0"/>
    <n v="0"/>
    <s v="-"/>
    <n v="0"/>
  </r>
  <r>
    <s v="33"/>
    <x v="15"/>
    <x v="1"/>
    <s v="002"/>
    <s v="Z1B8050149"/>
    <s v="1505"/>
    <s v="FC"/>
    <s v="00192413-00192464"/>
    <s v=""/>
    <s v=""/>
    <s v=""/>
    <s v=""/>
    <n v="0"/>
    <s v=""/>
    <s v="VENTAS NO CONTRIBUYENTES"/>
    <s v=""/>
    <n v="19014201"/>
    <n v="0"/>
    <n v="19014201"/>
    <n v="0"/>
    <s v="-"/>
    <n v="0"/>
    <n v="0"/>
    <s v="16"/>
    <n v="0"/>
    <n v="0"/>
    <s v="-"/>
    <n v="0"/>
    <n v="0"/>
    <s v="-"/>
    <n v="0"/>
  </r>
  <r>
    <s v="34"/>
    <x v="15"/>
    <x v="1"/>
    <s v="002"/>
    <s v="Z1B8050002"/>
    <s v="1577"/>
    <s v="FC"/>
    <s v="00154956-00154997"/>
    <s v=""/>
    <s v=""/>
    <s v=""/>
    <s v=""/>
    <n v="0"/>
    <s v=""/>
    <s v="VENTAS NO CONTRIBUYENTES"/>
    <s v=""/>
    <n v="55381249.735999994"/>
    <n v="0"/>
    <n v="47157580.419999994"/>
    <n v="0"/>
    <s v="-"/>
    <n v="0"/>
    <n v="7089370.0999999996"/>
    <s v="-"/>
    <n v="1134299.216"/>
    <n v="0"/>
    <s v="-"/>
    <n v="0"/>
    <n v="0"/>
    <s v="-"/>
    <n v="0"/>
  </r>
  <r>
    <s v="35"/>
    <x v="15"/>
    <x v="2"/>
    <s v="002"/>
    <s v="Z1F0008858"/>
    <s v="0602"/>
    <s v="FC"/>
    <s v="00083887-00083957"/>
    <s v=""/>
    <s v=""/>
    <s v=""/>
    <s v=""/>
    <n v="0"/>
    <s v=""/>
    <s v="VENTAS NO CONTRIBUYENTES"/>
    <s v=""/>
    <n v="28255191.051199999"/>
    <n v="0"/>
    <n v="25708377.039999999"/>
    <n v="0"/>
    <s v="-"/>
    <n v="0"/>
    <n v="2195529.3200000003"/>
    <s v="-"/>
    <n v="351284.6912"/>
    <n v="0"/>
    <s v="-"/>
    <n v="0"/>
    <n v="0"/>
    <s v="-"/>
    <n v="0"/>
  </r>
  <r>
    <s v="36"/>
    <x v="15"/>
    <x v="0"/>
    <s v="002"/>
    <s v="Z1F0017966"/>
    <s v="0157-0157"/>
    <s v="FC"/>
    <s v="00002875-00002876"/>
    <s v=""/>
    <s v=""/>
    <s v=""/>
    <s v=""/>
    <n v="0"/>
    <s v=""/>
    <s v="VENTAS NO CONTRIBUYENTES"/>
    <s v=""/>
    <n v="4632432.5950000007"/>
    <n v="0"/>
    <n v="3946242.1349999998"/>
    <n v="0"/>
    <s v="-"/>
    <n v="0"/>
    <n v="591543.5"/>
    <s v="16"/>
    <n v="94646.959999999992"/>
    <n v="0"/>
    <s v="-"/>
    <n v="0"/>
    <n v="0"/>
    <s v="-"/>
    <n v="0"/>
  </r>
  <r>
    <s v="37"/>
    <x v="15"/>
    <x v="1"/>
    <s v="003"/>
    <s v="Z1B8051199"/>
    <s v="1663"/>
    <s v="FC"/>
    <s v="00177430-00177508"/>
    <s v=""/>
    <s v=""/>
    <s v=""/>
    <s v=""/>
    <n v="0"/>
    <s v=""/>
    <s v="VENTAS NO CONTRIBUYENTES"/>
    <s v=""/>
    <n v="105852223.15670004"/>
    <n v="0"/>
    <n v="76774280.587500036"/>
    <n v="0"/>
    <s v="-"/>
    <n v="0"/>
    <n v="25067191.869999997"/>
    <s v="-"/>
    <n v="4010750.6992000001"/>
    <n v="0"/>
    <s v="-"/>
    <n v="0"/>
    <n v="0"/>
    <s v="-"/>
    <n v="0"/>
  </r>
  <r>
    <s v="38"/>
    <x v="15"/>
    <x v="1"/>
    <s v="003"/>
    <s v="Z1B8051199"/>
    <s v="1663"/>
    <s v="NC"/>
    <s v=""/>
    <s v="00000148"/>
    <s v=""/>
    <s v="00177430"/>
    <s v="21/7/2020"/>
    <n v="537170.30000000005"/>
    <s v="VEN"/>
    <s v="ADRIANA MORALES"/>
    <s v="V13910491"/>
    <n v="-353870.3"/>
    <n v="0"/>
    <n v="-353870.3"/>
    <n v="0"/>
    <s v="-"/>
    <n v="0"/>
    <n v="0"/>
    <s v="-"/>
    <n v="0"/>
    <n v="0"/>
    <s v="-"/>
    <n v="0"/>
    <n v="0"/>
    <s v="-"/>
    <n v="0"/>
  </r>
  <r>
    <s v="39"/>
    <x v="15"/>
    <x v="2"/>
    <s v="003"/>
    <s v="Z1F0008965"/>
    <s v="0597"/>
    <s v="FC"/>
    <s v="00082520-00082600"/>
    <s v=""/>
    <s v=""/>
    <s v=""/>
    <s v=""/>
    <n v="0"/>
    <s v=""/>
    <s v="VENTAS NO CONTRIBUYENTES"/>
    <s v=""/>
    <n v="33355963.288000003"/>
    <n v="0"/>
    <n v="30844416.780000001"/>
    <n v="0"/>
    <s v="-"/>
    <n v="0"/>
    <n v="2165126.2999999998"/>
    <s v="-"/>
    <n v="346420.20799999998"/>
    <n v="0"/>
    <s v="-"/>
    <n v="0"/>
    <n v="0"/>
    <s v="-"/>
    <n v="0"/>
  </r>
  <r>
    <s v="40"/>
    <x v="15"/>
    <x v="0"/>
    <s v="003"/>
    <s v="Z1F0017848"/>
    <s v="0155-0155"/>
    <s v="FC"/>
    <s v="00006577-00006578"/>
    <s v=""/>
    <s v=""/>
    <s v=""/>
    <s v=""/>
    <n v="0"/>
    <s v=""/>
    <s v="VENTAS NO CONTRIBUYENTES"/>
    <s v=""/>
    <n v="6869290.523"/>
    <n v="0"/>
    <n v="5791882.523"/>
    <n v="0"/>
    <s v="-"/>
    <n v="0"/>
    <n v="928800"/>
    <s v="-"/>
    <n v="148608"/>
    <n v="0"/>
    <s v="-"/>
    <n v="0"/>
    <n v="0"/>
    <s v="-"/>
    <n v="0"/>
  </r>
  <r>
    <s v="41"/>
    <x v="15"/>
    <x v="0"/>
    <s v="003"/>
    <s v="Z1F0017848"/>
    <s v="0155"/>
    <s v="FC"/>
    <s v="00006579"/>
    <s v=""/>
    <s v=""/>
    <s v=""/>
    <s v=""/>
    <n v="0"/>
    <s v=""/>
    <s v="HOTEL BOSQUE DORADO C.A"/>
    <s v="J307028793"/>
    <n v="10581831.6"/>
    <n v="0"/>
    <n v="9997191.5999999996"/>
    <n v="504000"/>
    <s v="16"/>
    <n v="80640"/>
    <n v="0"/>
    <s v="-"/>
    <n v="0"/>
    <n v="0"/>
    <s v="-"/>
    <n v="0"/>
    <n v="0"/>
    <s v="-"/>
    <n v="0"/>
  </r>
  <r>
    <s v="42"/>
    <x v="15"/>
    <x v="0"/>
    <s v="003"/>
    <s v="Z1F0017848"/>
    <s v="0155-0155"/>
    <s v="FC"/>
    <s v="00006580-00006625"/>
    <s v=""/>
    <s v=""/>
    <s v=""/>
    <s v=""/>
    <n v="0"/>
    <s v=""/>
    <s v="VENTAS NO CONTRIBUYENTES"/>
    <s v=""/>
    <n v="80291587.815100014"/>
    <n v="0"/>
    <n v="48945237.939500019"/>
    <n v="0"/>
    <s v="-"/>
    <n v="0"/>
    <n v="27022715.41"/>
    <s v="16"/>
    <n v="4323634.4655999998"/>
    <n v="0"/>
    <s v="-"/>
    <n v="0"/>
    <n v="0"/>
    <s v="-"/>
    <n v="0"/>
  </r>
  <r>
    <s v="43"/>
    <x v="15"/>
    <x v="1"/>
    <s v="004"/>
    <s v="Z1B8050937"/>
    <s v="1501"/>
    <s v="FC"/>
    <s v="00147331-00147345"/>
    <s v=""/>
    <s v=""/>
    <s v=""/>
    <s v=""/>
    <n v="0"/>
    <s v=""/>
    <s v="VENTAS NO CONTRIBUYENTES"/>
    <s v=""/>
    <n v="34602144.904800005"/>
    <n v="0"/>
    <n v="27791731.800000001"/>
    <n v="0"/>
    <s v="-"/>
    <n v="0"/>
    <n v="5475445.7800000003"/>
    <s v="16"/>
    <n v="907719.32479999994"/>
    <n v="0"/>
    <s v="-"/>
    <n v="0"/>
    <n v="395600"/>
    <m/>
    <n v="31648"/>
  </r>
  <r>
    <s v="44"/>
    <x v="15"/>
    <x v="1"/>
    <s v="004"/>
    <s v="Z1B8050937"/>
    <s v="1501"/>
    <s v="FC"/>
    <s v="00147346"/>
    <s v=""/>
    <s v=""/>
    <s v=""/>
    <s v=""/>
    <n v="0"/>
    <s v=""/>
    <s v="PORTU HAMBURGUE.C.A"/>
    <s v="J-40524537-9"/>
    <n v="1370400"/>
    <n v="0"/>
    <n v="1370400"/>
    <n v="0"/>
    <s v="-"/>
    <n v="0"/>
    <n v="0"/>
    <s v="-"/>
    <n v="0"/>
    <n v="0"/>
    <s v="-"/>
    <n v="0"/>
    <n v="0"/>
    <s v="-"/>
    <n v="0"/>
  </r>
  <r>
    <s v="45"/>
    <x v="15"/>
    <x v="1"/>
    <s v="004"/>
    <s v="Z1B8050937"/>
    <s v="1501"/>
    <s v="FC"/>
    <s v="00147347-00147367"/>
    <s v=""/>
    <s v=""/>
    <s v=""/>
    <s v=""/>
    <n v="0"/>
    <s v=""/>
    <s v="VENTAS NO CONTRIBUYENTES"/>
    <s v=""/>
    <n v="38983006.136100002"/>
    <n v="0"/>
    <n v="28395283.3825"/>
    <n v="0"/>
    <s v="-"/>
    <n v="0"/>
    <n v="9154629.959999999"/>
    <s v="16"/>
    <n v="1433092.7936"/>
    <n v="0"/>
    <s v="-"/>
    <n v="0"/>
    <n v="0"/>
    <s v="-"/>
    <n v="0"/>
  </r>
  <r>
    <s v="46"/>
    <x v="15"/>
    <x v="0"/>
    <s v="004"/>
    <s v="Z1F0017963"/>
    <s v="0153-0153"/>
    <s v="FC"/>
    <s v="00002866-00002909"/>
    <s v=""/>
    <s v=""/>
    <s v=""/>
    <s v=""/>
    <n v="0"/>
    <s v=""/>
    <s v="VENTAS NO CONTRIBUYENTES"/>
    <s v=""/>
    <n v="125227174.74619998"/>
    <n v="0"/>
    <n v="66058122.256999992"/>
    <n v="0"/>
    <s v="-"/>
    <n v="0"/>
    <n v="51007803.869999997"/>
    <s v="16"/>
    <n v="8161248.6191999987"/>
    <n v="0"/>
    <s v="-"/>
    <n v="0"/>
    <n v="0"/>
    <s v="-"/>
    <n v="0"/>
  </r>
  <r>
    <s v="47"/>
    <x v="15"/>
    <x v="1"/>
    <s v="005"/>
    <s v="Z1B8050363"/>
    <s v="1655"/>
    <s v="FC"/>
    <s v="00157305-00157360"/>
    <s v=""/>
    <s v=""/>
    <s v=""/>
    <s v=""/>
    <n v="0"/>
    <s v=""/>
    <s v="VENTAS NO CONTRIBUYENTES"/>
    <s v=""/>
    <n v="111283466.35520001"/>
    <n v="0"/>
    <n v="84379068.74000001"/>
    <n v="0"/>
    <s v="-"/>
    <n v="0"/>
    <n v="23193446.219999995"/>
    <s v="-"/>
    <n v="3710951.3952000001"/>
    <n v="0"/>
    <s v="-"/>
    <n v="0"/>
    <n v="0"/>
    <s v="-"/>
    <n v="0"/>
  </r>
  <r>
    <s v="48"/>
    <x v="15"/>
    <x v="0"/>
    <s v="005"/>
    <s v="Z1F0017998"/>
    <m/>
    <m/>
    <s v="00004023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49"/>
    <x v="15"/>
    <x v="1"/>
    <s v="006"/>
    <s v="Z1B8044815"/>
    <s v="1564"/>
    <s v="FC"/>
    <s v="00137522-00137607"/>
    <s v=""/>
    <s v=""/>
    <s v=""/>
    <s v=""/>
    <n v="0"/>
    <s v=""/>
    <s v="VENTAS NO CONTRIBUYENTES"/>
    <s v=""/>
    <n v="113563204.72149999"/>
    <n v="0"/>
    <n v="92319628.334299996"/>
    <n v="0"/>
    <s v="-"/>
    <n v="0"/>
    <n v="18313427.920000002"/>
    <s v="-"/>
    <n v="2930148.4671999994"/>
    <n v="0"/>
    <s v="-"/>
    <n v="0"/>
    <n v="0"/>
    <s v="-"/>
    <n v="0"/>
  </r>
  <r>
    <s v="50"/>
    <x v="15"/>
    <x v="1"/>
    <s v="006"/>
    <s v="Z1B8044815"/>
    <s v="1564"/>
    <s v="NC"/>
    <s v=""/>
    <s v="00000169"/>
    <s v=""/>
    <s v="00137536"/>
    <s v="21/7/2020"/>
    <n v="1630797.5"/>
    <s v="VEN"/>
    <s v="SARAY CEBALLOS"/>
    <s v="V21221487 "/>
    <n v="-490820"/>
    <n v="0"/>
    <n v="-490820"/>
    <n v="0"/>
    <s v="-"/>
    <n v="0"/>
    <n v="0"/>
    <s v="-"/>
    <n v="0"/>
    <n v="0"/>
    <s v="-"/>
    <n v="0"/>
    <n v="0"/>
    <s v="-"/>
    <n v="0"/>
  </r>
  <r>
    <s v="51"/>
    <x v="15"/>
    <x v="0"/>
    <s v="006"/>
    <s v="Z1F0017787"/>
    <m/>
    <s v="FC"/>
    <m/>
    <m/>
    <m/>
    <m/>
    <m/>
    <m/>
    <m/>
    <s v="CAJA SIN ACTIVIDAD"/>
    <m/>
    <n v="0"/>
    <n v="0"/>
    <s v="0"/>
    <n v="0"/>
    <m/>
    <n v="0"/>
    <n v="0"/>
    <m/>
    <n v="0"/>
    <n v="0"/>
    <m/>
    <n v="0"/>
    <n v="0"/>
    <m/>
    <n v="0"/>
  </r>
  <r>
    <s v="52"/>
    <x v="15"/>
    <x v="1"/>
    <s v="007"/>
    <s v="Z1B8050013"/>
    <s v="1619"/>
    <s v="FC"/>
    <s v="00164339-00164397"/>
    <s v=""/>
    <s v=""/>
    <s v=""/>
    <s v=""/>
    <n v="0"/>
    <s v=""/>
    <s v="VENTAS NO CONTRIBUYENTES"/>
    <s v=""/>
    <n v="61775402.365699999"/>
    <n v="0"/>
    <n v="46268275.123300001"/>
    <n v="0"/>
    <s v="-"/>
    <n v="0"/>
    <n v="13368213.140000001"/>
    <s v="16"/>
    <n v="2138914.1024000002"/>
    <n v="0"/>
    <s v="-"/>
    <n v="0"/>
    <n v="0"/>
    <s v="-"/>
    <n v="0"/>
  </r>
  <r>
    <s v="53"/>
    <x v="15"/>
    <x v="1"/>
    <s v="008"/>
    <s v="Z1B8050003"/>
    <s v="1576"/>
    <s v="FC"/>
    <s v="00164420-00164432"/>
    <s v=""/>
    <s v=""/>
    <s v=""/>
    <s v=""/>
    <n v="0"/>
    <s v=""/>
    <s v="VENTAS NO CONTRIBUYENTES"/>
    <s v=""/>
    <n v="27025153.091200002"/>
    <n v="0"/>
    <n v="21561460.5"/>
    <n v="0"/>
    <s v="-"/>
    <n v="0"/>
    <n v="4710079.82"/>
    <s v="16"/>
    <n v="753612.77119999996"/>
    <n v="0"/>
    <s v="-"/>
    <n v="0"/>
    <n v="0"/>
    <s v="-"/>
    <n v="0"/>
  </r>
  <r>
    <s v="54"/>
    <x v="15"/>
    <x v="1"/>
    <s v="009"/>
    <s v="Z1B8014458"/>
    <s v="1573"/>
    <s v="FC"/>
    <s v="0017007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55"/>
    <x v="15"/>
    <x v="1"/>
    <s v="010"/>
    <s v="Z1F0000341"/>
    <s v="1092"/>
    <s v="FC"/>
    <s v="0006925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56"/>
    <x v="15"/>
    <x v="1"/>
    <s v="011"/>
    <s v="Z1F0004616"/>
    <s v="0477"/>
    <s v="FC"/>
    <s v="00067453-00067530"/>
    <s v=""/>
    <s v=""/>
    <s v=""/>
    <s v=""/>
    <n v="0"/>
    <s v=""/>
    <s v="VENTAS NO CONTRIBUYENTES"/>
    <s v=""/>
    <n v="32273827.210799996"/>
    <n v="0"/>
    <n v="29414448.819999997"/>
    <n v="0"/>
    <s v="-"/>
    <n v="0"/>
    <n v="2096664.13"/>
    <s v="-"/>
    <n v="335466.26080000005"/>
    <n v="0"/>
    <s v="-"/>
    <n v="0"/>
    <n v="395600"/>
    <s v="8"/>
    <n v="31648"/>
  </r>
  <r>
    <s v="57"/>
    <x v="15"/>
    <x v="1"/>
    <s v="012"/>
    <s v="Z1B8038506"/>
    <s v="1421"/>
    <s v="FC"/>
    <s v="00070288-00070298"/>
    <s v=""/>
    <s v=""/>
    <s v=""/>
    <s v=""/>
    <n v="0"/>
    <s v=""/>
    <s v="VENTAS NO CONTRIBUYENTES"/>
    <s v=""/>
    <n v="11707945.6932"/>
    <n v="0"/>
    <n v="6095945.9999999991"/>
    <n v="0"/>
    <s v="-"/>
    <n v="0"/>
    <n v="4837930.7700000005"/>
    <s v="16"/>
    <n v="774068.92319999996"/>
    <n v="0"/>
    <s v="-"/>
    <n v="0"/>
    <n v="0"/>
    <s v="-"/>
    <n v="0"/>
  </r>
  <r>
    <s v="58"/>
    <x v="15"/>
    <x v="1"/>
    <s v="012"/>
    <s v="Z1B8038506"/>
    <s v="1421"/>
    <s v="NC"/>
    <s v=""/>
    <s v="00000064"/>
    <s v=""/>
    <s v="00070292"/>
    <s v="21/7/2020"/>
    <n v="1400352"/>
    <s v="VEN"/>
    <s v="CUBILLOS ROSMERY"/>
    <s v="V16660292 "/>
    <n v="-370272"/>
    <n v="0"/>
    <n v="0"/>
    <n v="0"/>
    <s v="-"/>
    <n v="0"/>
    <n v="-319200"/>
    <s v="16"/>
    <n v="-51072"/>
    <n v="0"/>
    <s v="-"/>
    <n v="0"/>
    <n v="0"/>
    <s v="-"/>
    <n v="0"/>
  </r>
  <r>
    <s v="59"/>
    <x v="15"/>
    <x v="1"/>
    <s v="013"/>
    <s v="Z1B8050578"/>
    <s v="1386"/>
    <s v="FC"/>
    <s v="00131839-00131853"/>
    <s v=""/>
    <s v=""/>
    <s v=""/>
    <s v=""/>
    <n v="0"/>
    <s v=""/>
    <s v="VENTAS NO CONTRIBUYENTES"/>
    <s v=""/>
    <n v="9785611.4545999989"/>
    <n v="0"/>
    <n v="9313110.3249999993"/>
    <n v="0"/>
    <s v="-"/>
    <n v="0"/>
    <n v="407328.56"/>
    <s v="-"/>
    <n v="65172.569600000003"/>
    <n v="0"/>
    <s v="-"/>
    <n v="0"/>
    <n v="0"/>
    <s v="-"/>
    <n v="0"/>
  </r>
  <r>
    <s v="60"/>
    <x v="15"/>
    <x v="1"/>
    <s v="014"/>
    <s v="Z1F0000338"/>
    <s v="1265"/>
    <s v="FC"/>
    <s v="00048332-00048338"/>
    <s v=""/>
    <s v=""/>
    <s v=""/>
    <s v=""/>
    <n v="0"/>
    <s v=""/>
    <s v="VENTAS NO CONTRIBUYENTES"/>
    <s v=""/>
    <n v="2607366.4863999998"/>
    <n v="0"/>
    <n v="2035755.27"/>
    <n v="0"/>
    <s v="-"/>
    <n v="0"/>
    <n v="492768.29000000004"/>
    <s v="-"/>
    <n v="78842.926399999997"/>
    <n v="0"/>
    <s v="-"/>
    <n v="0"/>
    <n v="0"/>
    <s v="-"/>
    <n v="0"/>
  </r>
  <r>
    <s v="61"/>
    <x v="16"/>
    <x v="1"/>
    <s v="001"/>
    <s v="Z1F0000700"/>
    <s v="1243"/>
    <s v="FC"/>
    <s v="00100711-00100783"/>
    <s v=""/>
    <s v=""/>
    <s v=""/>
    <s v=""/>
    <n v="0"/>
    <s v=""/>
    <s v="VENTAS NO CONTRIBUYENTES"/>
    <s v=""/>
    <n v="69461436.462899998"/>
    <n v="0"/>
    <n v="58041348.008499995"/>
    <n v="0"/>
    <s v="-"/>
    <n v="0"/>
    <n v="9844903.8400000017"/>
    <s v="-"/>
    <n v="1575184.6144000001"/>
    <n v="0"/>
    <s v="-"/>
    <n v="0"/>
    <n v="0"/>
    <s v="-"/>
    <n v="0"/>
  </r>
  <r>
    <s v="62"/>
    <x v="16"/>
    <x v="0"/>
    <s v="001"/>
    <s v="Z1F0017854"/>
    <s v="0156"/>
    <s v="FC"/>
    <s v="00008592-00008637"/>
    <s v=""/>
    <s v=""/>
    <s v=""/>
    <s v=""/>
    <n v="0"/>
    <s v=""/>
    <s v="VENTAS NO CONTRIBUYENTES"/>
    <s v=""/>
    <n v="81662547.25560002"/>
    <n v="0"/>
    <n v="51649275.104999989"/>
    <n v="0"/>
    <s v="-"/>
    <n v="0"/>
    <n v="25873510.474599998"/>
    <s v="-"/>
    <n v="4139761.6760000004"/>
    <n v="0"/>
    <s v="-"/>
    <n v="0"/>
    <n v="0"/>
    <s v="-"/>
    <n v="0"/>
  </r>
  <r>
    <s v="63"/>
    <x v="16"/>
    <x v="1"/>
    <s v="002"/>
    <s v="Z1B8050149"/>
    <s v="1506"/>
    <s v="FC"/>
    <s v="00192465-00192517"/>
    <s v=""/>
    <s v=""/>
    <s v=""/>
    <s v=""/>
    <n v="0"/>
    <s v=""/>
    <s v="VENTAS NO CONTRIBUYENTES"/>
    <s v=""/>
    <n v="29613277.399999999"/>
    <n v="0"/>
    <n v="29613277.399999999"/>
    <n v="0"/>
    <s v="-"/>
    <n v="0"/>
    <n v="0"/>
    <s v="16"/>
    <n v="0"/>
    <n v="0"/>
    <s v="-"/>
    <n v="0"/>
    <n v="0"/>
    <s v="-"/>
    <n v="0"/>
  </r>
  <r>
    <s v="64"/>
    <x v="16"/>
    <x v="1"/>
    <s v="002"/>
    <s v="Z1B8050002"/>
    <s v="1578"/>
    <s v="FC"/>
    <s v="00154998-00155030"/>
    <s v=""/>
    <s v=""/>
    <s v=""/>
    <s v=""/>
    <n v="0"/>
    <s v=""/>
    <s v="VENTAS NO CONTRIBUYENTES"/>
    <s v=""/>
    <n v="52202471.000199996"/>
    <n v="0"/>
    <n v="34553971.299499996"/>
    <n v="0"/>
    <s v="-"/>
    <n v="0"/>
    <n v="15214223.879899999"/>
    <s v="-"/>
    <n v="2434275.8207999999"/>
    <n v="0"/>
    <s v="-"/>
    <n v="0"/>
    <n v="0"/>
    <s v="-"/>
    <n v="0"/>
  </r>
  <r>
    <s v="65"/>
    <x v="16"/>
    <x v="1"/>
    <s v="002"/>
    <s v="Z1B8050002"/>
    <s v="1578"/>
    <s v="FC"/>
    <s v="00155031"/>
    <s v=""/>
    <s v=""/>
    <s v=""/>
    <s v=""/>
    <n v="0"/>
    <s v=""/>
    <s v="SENIOR DE ORIENTE C.A"/>
    <s v="J-40181357-7"/>
    <n v="2827960.0667000003"/>
    <n v="0"/>
    <n v="1203481.1955000001"/>
    <n v="1400412.82"/>
    <s v="16"/>
    <n v="224066.05119999999"/>
    <n v="0"/>
    <s v="-"/>
    <n v="0"/>
    <n v="0"/>
    <s v="-"/>
    <n v="0"/>
    <n v="0"/>
    <s v="-"/>
    <n v="0"/>
  </r>
  <r>
    <s v="66"/>
    <x v="16"/>
    <x v="1"/>
    <s v="002"/>
    <s v="Z1B8050002"/>
    <s v="1578"/>
    <s v="FC"/>
    <s v="00155032-00155049"/>
    <s v=""/>
    <s v=""/>
    <s v=""/>
    <s v=""/>
    <n v="0"/>
    <s v=""/>
    <s v="VENTAS NO CONTRIBUYENTES"/>
    <s v=""/>
    <n v="49158021.433707319"/>
    <n v="0"/>
    <n v="26441354.318507317"/>
    <n v="0"/>
    <s v="-"/>
    <n v="0"/>
    <n v="19583333.720000003"/>
    <s v="16"/>
    <n v="3133333.3952000001"/>
    <n v="0"/>
    <s v="-"/>
    <n v="0"/>
    <n v="0"/>
    <s v="-"/>
    <n v="0"/>
  </r>
  <r>
    <s v="67"/>
    <x v="16"/>
    <x v="1"/>
    <s v="002"/>
    <s v="Z1B8050002"/>
    <s v="1578"/>
    <s v="FC"/>
    <s v="00155050"/>
    <s v=""/>
    <s v=""/>
    <s v=""/>
    <s v=""/>
    <n v="0"/>
    <s v=""/>
    <s v="OHSISALUD C.A"/>
    <s v="J-41151440-3"/>
    <n v="615020"/>
    <n v="0"/>
    <n v="140000"/>
    <n v="409500"/>
    <s v="16"/>
    <n v="65520"/>
    <n v="0"/>
    <s v="-"/>
    <n v="0"/>
    <n v="0"/>
    <s v="-"/>
    <n v="0"/>
    <n v="0"/>
    <s v="-"/>
    <n v="0"/>
  </r>
  <r>
    <s v="68"/>
    <x v="16"/>
    <x v="1"/>
    <s v="002"/>
    <s v="Z1B8050002"/>
    <s v="1578"/>
    <s v="FC"/>
    <s v="00155051-00155053"/>
    <s v=""/>
    <s v=""/>
    <s v=""/>
    <s v=""/>
    <n v="0"/>
    <s v=""/>
    <s v="VENTAS NO CONTRIBUYENTES"/>
    <s v=""/>
    <n v="3331218.1168"/>
    <n v="0"/>
    <n v="2670223.75"/>
    <n v="0"/>
    <s v="-"/>
    <n v="0"/>
    <n v="569822.73"/>
    <s v="-"/>
    <n v="91171.636800000007"/>
    <n v="0"/>
    <s v="-"/>
    <n v="0"/>
    <n v="0"/>
    <s v="-"/>
    <n v="0"/>
  </r>
  <r>
    <s v="69"/>
    <x v="16"/>
    <x v="2"/>
    <s v="002"/>
    <s v="Z1F0008858"/>
    <s v="0603"/>
    <s v="FC"/>
    <s v="00083958-00084049"/>
    <s v=""/>
    <s v=""/>
    <s v=""/>
    <s v=""/>
    <n v="0"/>
    <s v=""/>
    <s v="VENTAS NO CONTRIBUYENTES"/>
    <s v=""/>
    <n v="37136728.560000002"/>
    <n v="0"/>
    <n v="34506428.560000002"/>
    <n v="0"/>
    <s v="-"/>
    <n v="0"/>
    <n v="2267500"/>
    <s v="16"/>
    <n v="362800"/>
    <n v="0"/>
    <s v="-"/>
    <n v="0"/>
    <n v="0"/>
    <s v="-"/>
    <n v="0"/>
  </r>
  <r>
    <s v="70"/>
    <x v="16"/>
    <x v="0"/>
    <s v="002"/>
    <s v="Z1F0017966"/>
    <s v="0158"/>
    <s v="FC"/>
    <s v="00002877-00002888"/>
    <s v=""/>
    <s v=""/>
    <s v=""/>
    <s v=""/>
    <n v="0"/>
    <s v=""/>
    <s v="VENTAS NO CONTRIBUYENTES"/>
    <s v=""/>
    <n v="14031331.7674"/>
    <n v="0"/>
    <n v="9251063.2449999992"/>
    <n v="0"/>
    <s v="-"/>
    <n v="0"/>
    <n v="4120921.14"/>
    <s v="16"/>
    <n v="659347.3824"/>
    <n v="0"/>
    <s v="-"/>
    <n v="0"/>
    <n v="0"/>
    <s v="-"/>
    <n v="0"/>
  </r>
  <r>
    <s v="71"/>
    <x v="16"/>
    <x v="1"/>
    <s v="003"/>
    <s v="Z1B8051199"/>
    <s v="1664"/>
    <s v="FC"/>
    <s v="00177509-00177582"/>
    <s v=""/>
    <s v=""/>
    <s v=""/>
    <s v=""/>
    <n v="0"/>
    <s v=""/>
    <s v="VENTAS NO CONTRIBUYENTES"/>
    <s v=""/>
    <n v="92590649.515799999"/>
    <n v="0"/>
    <n v="73504791.784999996"/>
    <n v="0"/>
    <s v="-"/>
    <n v="0"/>
    <n v="16453325.630000001"/>
    <s v="16"/>
    <n v="2632532.1008000001"/>
    <n v="0"/>
    <s v="-"/>
    <n v="0"/>
    <n v="0"/>
    <s v="-"/>
    <n v="0"/>
  </r>
  <r>
    <s v="72"/>
    <x v="16"/>
    <x v="2"/>
    <s v="003"/>
    <s v="Z1F0008965"/>
    <s v="0598"/>
    <s v="FC"/>
    <s v="00082601-00082699"/>
    <s v=""/>
    <s v=""/>
    <s v=""/>
    <s v=""/>
    <n v="0"/>
    <s v=""/>
    <s v="VENTAS NO CONTRIBUYENTES"/>
    <s v=""/>
    <n v="51750005.750000015"/>
    <n v="0"/>
    <n v="46782257.320000015"/>
    <n v="0"/>
    <s v="-"/>
    <n v="0"/>
    <n v="3911021.75"/>
    <s v="-"/>
    <n v="625763.48"/>
    <n v="0"/>
    <s v="-"/>
    <n v="0"/>
    <n v="399040"/>
    <s v="8"/>
    <n v="31923.200000000001"/>
  </r>
  <r>
    <s v="73"/>
    <x v="16"/>
    <x v="0"/>
    <s v="003"/>
    <s v="Z1F0017848"/>
    <s v="0156"/>
    <s v="FC"/>
    <s v="00006626-00006634"/>
    <s v=""/>
    <s v=""/>
    <s v=""/>
    <s v=""/>
    <n v="0"/>
    <s v=""/>
    <s v="VENTAS NO CONTRIBUYENTES"/>
    <s v=""/>
    <n v="7321526.5265999995"/>
    <n v="0"/>
    <n v="5783241.5250000004"/>
    <n v="0"/>
    <s v="-"/>
    <n v="0"/>
    <n v="1326107.76"/>
    <s v="16"/>
    <n v="212177.24160000001"/>
    <n v="0"/>
    <s v="-"/>
    <n v="0"/>
    <n v="0"/>
    <s v="-"/>
    <n v="0"/>
  </r>
  <r>
    <s v="74"/>
    <x v="16"/>
    <x v="0"/>
    <s v="003"/>
    <s v="Z1F0017848"/>
    <s v="0156"/>
    <s v="FC"/>
    <s v="00006635"/>
    <s v=""/>
    <s v=""/>
    <s v=""/>
    <s v=""/>
    <n v="0"/>
    <s v=""/>
    <s v="GUIFEL CAFE"/>
    <s v="J406087882"/>
    <n v="3981207.8492000001"/>
    <n v="0"/>
    <n v="2325250"/>
    <n v="1427549.87"/>
    <s v="16"/>
    <n v="228407.9792"/>
    <n v="0"/>
    <s v="-"/>
    <n v="0"/>
    <n v="0"/>
    <s v="-"/>
    <n v="0"/>
    <n v="0"/>
    <s v="-"/>
    <n v="0"/>
  </r>
  <r>
    <s v="75"/>
    <x v="16"/>
    <x v="0"/>
    <s v="003"/>
    <s v="Z1F0017848"/>
    <s v="0156"/>
    <s v="FC"/>
    <s v="00006636-00006659"/>
    <s v=""/>
    <s v=""/>
    <s v=""/>
    <s v=""/>
    <n v="0"/>
    <s v=""/>
    <s v="VENTAS NO CONTRIBUYENTES"/>
    <s v=""/>
    <n v="32719548.829799999"/>
    <n v="0"/>
    <n v="26518034.225000001"/>
    <n v="0"/>
    <s v="-"/>
    <n v="0"/>
    <n v="5346133.28"/>
    <s v="16"/>
    <n v="855381.32479999994"/>
    <n v="0"/>
    <s v="-"/>
    <n v="0"/>
    <n v="0"/>
    <s v="-"/>
    <n v="0"/>
  </r>
  <r>
    <s v="76"/>
    <x v="16"/>
    <x v="0"/>
    <s v="003"/>
    <s v="Z1F0017848"/>
    <s v="0156"/>
    <s v="FC"/>
    <s v="00006660"/>
    <s v=""/>
    <s v=""/>
    <s v=""/>
    <s v=""/>
    <n v="0"/>
    <s v=""/>
    <s v="FINCA AGRILUGO 2018"/>
    <s v="J412407619"/>
    <n v="1128068.4450000001"/>
    <n v="0"/>
    <n v="1128068.4450000001"/>
    <n v="0"/>
    <s v="-"/>
    <n v="0"/>
    <n v="0"/>
    <s v="-"/>
    <n v="0"/>
    <n v="0"/>
    <s v="-"/>
    <n v="0"/>
    <n v="0"/>
    <s v="-"/>
    <n v="0"/>
  </r>
  <r>
    <s v="77"/>
    <x v="16"/>
    <x v="0"/>
    <s v="003"/>
    <s v="Z1F0017848"/>
    <s v="0156"/>
    <s v="FC"/>
    <s v="00006661-00006667"/>
    <s v=""/>
    <s v=""/>
    <s v=""/>
    <s v=""/>
    <n v="0"/>
    <s v=""/>
    <s v="VENTAS NO CONTRIBUYENTES"/>
    <s v=""/>
    <n v="6989993.8450000007"/>
    <n v="0"/>
    <n v="5438493.8450000007"/>
    <n v="0"/>
    <s v="-"/>
    <n v="0"/>
    <n v="1337500"/>
    <s v="-"/>
    <n v="214000"/>
    <n v="0"/>
    <s v="-"/>
    <n v="0"/>
    <n v="0"/>
    <s v="-"/>
    <n v="0"/>
  </r>
  <r>
    <s v="78"/>
    <x v="16"/>
    <x v="0"/>
    <s v="003"/>
    <s v="Z1F0017848"/>
    <s v="0156"/>
    <s v="FC"/>
    <s v="00006668"/>
    <s v=""/>
    <s v=""/>
    <s v=""/>
    <s v=""/>
    <n v="0"/>
    <s v=""/>
    <s v="UNIMIR C.A"/>
    <s v="J307830794"/>
    <n v="480000"/>
    <n v="0"/>
    <n v="480000"/>
    <n v="0"/>
    <s v="-"/>
    <n v="0"/>
    <n v="0"/>
    <s v="-"/>
    <n v="0"/>
    <n v="0"/>
    <s v="-"/>
    <n v="0"/>
    <n v="0"/>
    <s v="-"/>
    <n v="0"/>
  </r>
  <r>
    <s v="79"/>
    <x v="16"/>
    <x v="0"/>
    <s v="003"/>
    <s v="Z1F0017848"/>
    <s v="0156"/>
    <s v="FC"/>
    <s v="00006669-00006692"/>
    <s v=""/>
    <s v=""/>
    <s v=""/>
    <s v=""/>
    <n v="0"/>
    <s v=""/>
    <s v="VENTAS NO CONTRIBUYENTES"/>
    <s v=""/>
    <n v="55859390.747450002"/>
    <n v="0"/>
    <n v="26804461.149999999"/>
    <n v="0"/>
    <s v="-"/>
    <n v="0"/>
    <n v="25047353.10125"/>
    <s v="-"/>
    <n v="4007576.4961999999"/>
    <n v="0"/>
    <s v="-"/>
    <n v="0"/>
    <n v="0"/>
    <s v="-"/>
    <n v="0"/>
  </r>
  <r>
    <s v="80"/>
    <x v="16"/>
    <x v="1"/>
    <s v="004"/>
    <s v="Z1B8050937"/>
    <s v="1502"/>
    <s v="FC"/>
    <s v="00147368-00147426"/>
    <s v=""/>
    <s v=""/>
    <s v=""/>
    <s v=""/>
    <n v="0"/>
    <s v=""/>
    <s v="VENTAS NO CONTRIBUYENTES"/>
    <s v=""/>
    <n v="74283893.078000009"/>
    <n v="0"/>
    <n v="58949315.070000008"/>
    <n v="0"/>
    <s v="-"/>
    <n v="0"/>
    <n v="13219463.800000001"/>
    <s v="-"/>
    <n v="2115114.2080000001"/>
    <n v="0"/>
    <s v="-"/>
    <n v="0"/>
    <n v="0"/>
    <s v="-"/>
    <n v="0"/>
  </r>
  <r>
    <s v="81"/>
    <x v="16"/>
    <x v="0"/>
    <s v="004"/>
    <s v="Z1F0017963"/>
    <s v="0154-0154"/>
    <s v="FC"/>
    <s v="00002910-00002952"/>
    <s v=""/>
    <s v=""/>
    <s v=""/>
    <s v=""/>
    <n v="0"/>
    <s v=""/>
    <s v="VENTAS NO CONTRIBUYENTES"/>
    <s v=""/>
    <n v="52923078.650800005"/>
    <n v="0"/>
    <n v="36881382.820000008"/>
    <n v="0"/>
    <s v="-"/>
    <n v="0"/>
    <n v="13829048.129999999"/>
    <s v="-"/>
    <n v="2212647.7007999998"/>
    <n v="0"/>
    <s v="-"/>
    <n v="0"/>
    <n v="0"/>
    <s v="-"/>
    <n v="0"/>
  </r>
  <r>
    <s v="82"/>
    <x v="16"/>
    <x v="1"/>
    <s v="005"/>
    <s v="Z1B8050363"/>
    <s v="1656"/>
    <s v="FC"/>
    <s v="00157361-00157406"/>
    <s v=""/>
    <s v=""/>
    <s v=""/>
    <s v=""/>
    <n v="0"/>
    <s v=""/>
    <s v="VENTAS NO CONTRIBUYENTES"/>
    <s v=""/>
    <n v="88514980.148799971"/>
    <n v="0"/>
    <n v="60745735.415999979"/>
    <n v="0"/>
    <s v="-"/>
    <n v="0"/>
    <n v="23939004.079999998"/>
    <s v="16"/>
    <n v="3830240.6527999998"/>
    <n v="0"/>
    <s v="-"/>
    <n v="0"/>
    <n v="0"/>
    <s v="-"/>
    <n v="0"/>
  </r>
  <r>
    <s v="83"/>
    <x v="16"/>
    <x v="0"/>
    <s v="005"/>
    <s v="Z1F0017998"/>
    <s v="0150"/>
    <m/>
    <s v="00004023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84"/>
    <x v="16"/>
    <x v="1"/>
    <s v="006"/>
    <s v="Z1B8044815"/>
    <s v="1565"/>
    <s v="FC"/>
    <s v="00137608-00137660"/>
    <s v=""/>
    <s v=""/>
    <s v=""/>
    <s v=""/>
    <n v="0"/>
    <s v=""/>
    <s v="VENTAS NO CONTRIBUYENTES"/>
    <s v=""/>
    <n v="94594401.172299996"/>
    <n v="0"/>
    <n v="68465423.119499996"/>
    <n v="0"/>
    <s v="-"/>
    <n v="0"/>
    <n v="22524981.079999998"/>
    <s v="-"/>
    <n v="3603996.9727999996"/>
    <n v="0"/>
    <s v="-"/>
    <n v="0"/>
    <n v="0"/>
    <s v="-"/>
    <n v="0"/>
  </r>
  <r>
    <s v="85"/>
    <x v="16"/>
    <x v="0"/>
    <s v="006"/>
    <s v="Z1F0017787"/>
    <s v="0130"/>
    <s v="FC"/>
    <s v="00000718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86"/>
    <x v="16"/>
    <x v="1"/>
    <s v="007"/>
    <s v="Z1B8050013"/>
    <s v="1620"/>
    <s v="FC"/>
    <s v="00164398-00164425"/>
    <s v=""/>
    <s v=""/>
    <s v=""/>
    <s v=""/>
    <n v="0"/>
    <s v=""/>
    <s v="VENTAS NO CONTRIBUYENTES"/>
    <s v=""/>
    <n v="28619173.134900004"/>
    <n v="0"/>
    <n v="21833384.846500002"/>
    <n v="0"/>
    <s v="-"/>
    <n v="0"/>
    <n v="5849817.4900000002"/>
    <s v="-"/>
    <n v="935970.79839999985"/>
    <n v="0"/>
    <s v="-"/>
    <n v="0"/>
    <n v="0"/>
    <s v="-"/>
    <n v="0"/>
  </r>
  <r>
    <s v="87"/>
    <x v="16"/>
    <x v="1"/>
    <s v="007"/>
    <s v="Z1B8050013"/>
    <s v="1620"/>
    <s v="FC"/>
    <s v="00164426"/>
    <s v=""/>
    <s v=""/>
    <s v=""/>
    <s v=""/>
    <n v="0"/>
    <s v=""/>
    <s v="TURISMO DOÑA CARMEN"/>
    <s v="J-30014727-4"/>
    <n v="2078245.8900000001"/>
    <n v="0"/>
    <n v="1325693.28"/>
    <n v="648752.25"/>
    <s v="16"/>
    <n v="103800.36"/>
    <n v="0"/>
    <s v="-"/>
    <n v="0"/>
    <n v="0"/>
    <s v="-"/>
    <n v="0"/>
    <n v="0"/>
    <s v="-"/>
    <n v="0"/>
  </r>
  <r>
    <s v="88"/>
    <x v="16"/>
    <x v="1"/>
    <s v="007"/>
    <s v="Z1B8050013"/>
    <s v="1620"/>
    <s v="FC"/>
    <s v="00164427-00164446"/>
    <s v=""/>
    <s v=""/>
    <s v=""/>
    <s v=""/>
    <n v="0"/>
    <s v=""/>
    <s v="VENTAS NO CONTRIBUYENTES"/>
    <s v=""/>
    <n v="47645033.966399997"/>
    <n v="0"/>
    <n v="28916878"/>
    <n v="0"/>
    <s v="-"/>
    <n v="0"/>
    <n v="16144962.039999999"/>
    <s v="-"/>
    <n v="2583193.9263999998"/>
    <n v="0"/>
    <s v="-"/>
    <n v="0"/>
    <n v="0"/>
    <s v="-"/>
    <n v="0"/>
  </r>
  <r>
    <s v="89"/>
    <x v="16"/>
    <x v="1"/>
    <s v="008"/>
    <s v="Z1B8050003"/>
    <s v="1577"/>
    <s v="FC"/>
    <s v="00164432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m/>
  </r>
  <r>
    <s v="90"/>
    <x v="16"/>
    <x v="1"/>
    <s v="009"/>
    <s v="Z1B8014458"/>
    <s v="1574"/>
    <s v="FC"/>
    <s v="00170072-00170150"/>
    <s v=""/>
    <s v=""/>
    <s v=""/>
    <s v=""/>
    <n v="0"/>
    <s v=""/>
    <s v="VENTAS NO CONTRIBUYENTES"/>
    <s v=""/>
    <n v="128565057.71950004"/>
    <n v="0"/>
    <n v="98069855.129500031"/>
    <n v="0"/>
    <s v="-"/>
    <n v="0"/>
    <n v="26288967.749999993"/>
    <s v="16"/>
    <n v="4206234.84"/>
    <n v="0"/>
    <s v="-"/>
    <n v="0"/>
    <n v="0"/>
    <s v="-"/>
    <n v="0"/>
  </r>
  <r>
    <s v="91"/>
    <x v="16"/>
    <x v="1"/>
    <s v="010"/>
    <s v="Z1F0000341"/>
    <s v="1093"/>
    <s v="FC"/>
    <s v="0006925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m/>
  </r>
  <r>
    <s v="92"/>
    <x v="16"/>
    <x v="1"/>
    <s v="011"/>
    <s v="Z1F0004616"/>
    <s v="0478"/>
    <s v="FC"/>
    <s v="00067531-00067592"/>
    <s v=""/>
    <s v=""/>
    <s v=""/>
    <s v=""/>
    <n v="0"/>
    <s v=""/>
    <s v="VENTAS NO CONTRIBUYENTES"/>
    <s v=""/>
    <n v="26916404.84"/>
    <n v="0"/>
    <n v="24711824.84"/>
    <n v="0"/>
    <s v="-"/>
    <n v="0"/>
    <n v="1900500"/>
    <s v="-"/>
    <n v="304080"/>
    <n v="0"/>
    <s v="-"/>
    <n v="0"/>
    <n v="0"/>
    <s v="-"/>
    <n v="0"/>
  </r>
  <r>
    <s v="93"/>
    <x v="16"/>
    <x v="1"/>
    <s v="011"/>
    <s v="Z1F0004616"/>
    <s v="0478"/>
    <s v="FC"/>
    <s v="00067593"/>
    <s v=""/>
    <s v=""/>
    <s v=""/>
    <s v=""/>
    <n v="0"/>
    <s v=""/>
    <s v="FPGEOMATIC"/>
    <s v="J-315333376 "/>
    <n v="530000"/>
    <n v="0"/>
    <n v="530000"/>
    <n v="0"/>
    <s v="-"/>
    <n v="0"/>
    <n v="0"/>
    <s v="-"/>
    <n v="0"/>
    <n v="0"/>
    <s v="-"/>
    <n v="0"/>
    <n v="0"/>
    <s v="-"/>
    <n v="0"/>
  </r>
  <r>
    <s v="94"/>
    <x v="16"/>
    <x v="1"/>
    <s v="011"/>
    <s v="Z1F0004616"/>
    <s v="0478"/>
    <s v="FC"/>
    <s v="00067594-00067612"/>
    <s v=""/>
    <s v=""/>
    <s v=""/>
    <s v=""/>
    <n v="0"/>
    <s v=""/>
    <s v="VENTAS NO CONTRIBUYENTES"/>
    <s v=""/>
    <n v="7019187.1200000001"/>
    <n v="0"/>
    <n v="7019187.1200000001"/>
    <n v="0"/>
    <s v="-"/>
    <n v="0"/>
    <n v="0"/>
    <s v="-"/>
    <n v="0"/>
    <n v="0"/>
    <s v="-"/>
    <n v="0"/>
    <n v="0"/>
    <s v="-"/>
    <n v="0"/>
  </r>
  <r>
    <s v="95"/>
    <x v="16"/>
    <x v="1"/>
    <s v="012"/>
    <s v="Z1B8038506"/>
    <s v="1422"/>
    <s v="FC"/>
    <s v="00070298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m/>
  </r>
  <r>
    <s v="96"/>
    <x v="16"/>
    <x v="1"/>
    <s v="013"/>
    <s v="Z1B8050578"/>
    <s v="1387"/>
    <s v="FC"/>
    <s v="00131854-00131887"/>
    <s v=""/>
    <s v=""/>
    <s v=""/>
    <s v=""/>
    <n v="0"/>
    <s v=""/>
    <s v="VENTAS NO CONTRIBUYENTES"/>
    <s v=""/>
    <n v="18960330.32"/>
    <n v="0"/>
    <n v="16347430.32"/>
    <n v="0"/>
    <s v="-"/>
    <n v="0"/>
    <n v="2252500"/>
    <s v="16"/>
    <n v="360400"/>
    <n v="0"/>
    <s v="-"/>
    <n v="0"/>
    <n v="0"/>
    <s v="-"/>
    <n v="0"/>
  </r>
  <r>
    <s v="97"/>
    <x v="16"/>
    <x v="1"/>
    <s v="014"/>
    <s v="Z1F0000338"/>
    <s v="1266"/>
    <s v="FC"/>
    <s v="00048339"/>
    <s v=""/>
    <s v=""/>
    <s v=""/>
    <s v=""/>
    <n v="0"/>
    <s v=""/>
    <s v="DANIEL FAJARDO"/>
    <s v="V27040739 "/>
    <n v="171100"/>
    <n v="0"/>
    <n v="0"/>
    <n v="0"/>
    <s v="-"/>
    <n v="0"/>
    <n v="147500"/>
    <s v="16"/>
    <n v="23600"/>
    <n v="0"/>
    <s v="-"/>
    <n v="0"/>
    <n v="0"/>
    <s v="-"/>
    <n v="0"/>
  </r>
  <r>
    <s v="98"/>
    <x v="16"/>
    <x v="1"/>
    <s v="015"/>
    <s v="Z1B8050356"/>
    <s v="1399"/>
    <s v="FC"/>
    <s v="00084343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m/>
  </r>
  <r>
    <s v="99"/>
    <x v="17"/>
    <x v="1"/>
    <s v="001"/>
    <s v="Z1F0000700"/>
    <s v="1244"/>
    <s v="FC"/>
    <s v="00100784-00100848"/>
    <s v=""/>
    <s v=""/>
    <s v=""/>
    <s v=""/>
    <n v="0"/>
    <s v=""/>
    <s v="VENTAS NO CONTRIBUYENTES"/>
    <s v=""/>
    <n v="105861399.24580003"/>
    <n v="0"/>
    <n v="84078111.920600042"/>
    <n v="0"/>
    <s v="-"/>
    <n v="0"/>
    <n v="18778695.969999999"/>
    <s v="-"/>
    <n v="3004591.3551999996"/>
    <n v="0"/>
    <s v="-"/>
    <n v="0"/>
    <n v="0"/>
    <s v="-"/>
    <n v="0"/>
  </r>
  <r>
    <s v="100"/>
    <x v="17"/>
    <x v="0"/>
    <s v="001"/>
    <s v="Z1F0017854"/>
    <s v="0157"/>
    <s v="FC"/>
    <s v="00008638-00008696"/>
    <s v=""/>
    <s v=""/>
    <s v=""/>
    <s v=""/>
    <n v="0"/>
    <s v=""/>
    <s v="VENTAS NO CONTRIBUYENTES"/>
    <s v=""/>
    <n v="143194533.01689997"/>
    <n v="0"/>
    <n v="97493427.112500012"/>
    <n v="0"/>
    <s v="-"/>
    <n v="0"/>
    <n v="39397505.089999996"/>
    <s v="16"/>
    <n v="6303600.8143999986"/>
    <n v="0"/>
    <s v="-"/>
    <n v="0"/>
    <n v="0"/>
    <s v="-"/>
    <n v="0"/>
  </r>
  <r>
    <s v="101"/>
    <x v="17"/>
    <x v="1"/>
    <s v="002"/>
    <s v="Z1B8050149"/>
    <s v="1507"/>
    <s v="FC"/>
    <s v="00192518-00192561"/>
    <s v=""/>
    <s v=""/>
    <s v=""/>
    <s v=""/>
    <n v="0"/>
    <s v=""/>
    <s v="VENTAS NO CONTRIBUYENTES"/>
    <s v=""/>
    <n v="16401038"/>
    <n v="0"/>
    <n v="16401038"/>
    <n v="0"/>
    <s v="-"/>
    <n v="0"/>
    <n v="0"/>
    <s v="16"/>
    <n v="0"/>
    <n v="0"/>
    <s v="-"/>
    <n v="0"/>
    <n v="0"/>
    <s v="-"/>
    <n v="0"/>
  </r>
  <r>
    <s v="102"/>
    <x v="17"/>
    <x v="1"/>
    <s v="002"/>
    <s v="Z1B8050002"/>
    <s v="1579"/>
    <s v="FC"/>
    <s v="00155054-00155084"/>
    <s v=""/>
    <s v=""/>
    <s v=""/>
    <s v=""/>
    <n v="0"/>
    <s v=""/>
    <s v="VENTAS NO CONTRIBUYENTES"/>
    <s v=""/>
    <n v="32662549.431200005"/>
    <n v="0"/>
    <n v="25772611.621600002"/>
    <n v="0"/>
    <s v="-"/>
    <n v="0"/>
    <n v="5939601.5600000005"/>
    <s v="16"/>
    <n v="950336.2496000001"/>
    <n v="0"/>
    <s v="-"/>
    <n v="0"/>
    <n v="0"/>
    <s v="-"/>
    <n v="0"/>
  </r>
  <r>
    <s v="103"/>
    <x v="17"/>
    <x v="2"/>
    <s v="002"/>
    <s v="Z1F0008858"/>
    <s v="0604"/>
    <s v="FC"/>
    <s v="00084050-00084106"/>
    <s v=""/>
    <s v=""/>
    <s v=""/>
    <s v=""/>
    <n v="0"/>
    <s v=""/>
    <s v="VENTAS NO CONTRIBUYENTES"/>
    <s v=""/>
    <n v="37102602.400799997"/>
    <n v="0"/>
    <n v="32737281.84"/>
    <n v="0"/>
    <s v="-"/>
    <n v="0"/>
    <n v="3763207.38"/>
    <s v="-"/>
    <n v="602113.18080000009"/>
    <n v="0"/>
    <s v="-"/>
    <n v="0"/>
    <n v="0"/>
    <s v="-"/>
    <n v="0"/>
  </r>
  <r>
    <s v="104"/>
    <x v="17"/>
    <x v="0"/>
    <s v="002"/>
    <s v="Z1F0017966"/>
    <s v="0159"/>
    <s v="FC"/>
    <s v="00002889-00002897"/>
    <s v=""/>
    <s v=""/>
    <s v=""/>
    <s v=""/>
    <n v="0"/>
    <s v=""/>
    <s v="VENTAS NO CONTRIBUYENTES"/>
    <s v=""/>
    <n v="9491682.5203999989"/>
    <n v="0"/>
    <n v="7189305.6000000006"/>
    <n v="0"/>
    <s v="-"/>
    <n v="0"/>
    <n v="1984807.6900000002"/>
    <s v="16"/>
    <n v="317569.2304"/>
    <n v="0"/>
    <s v="-"/>
    <n v="0"/>
    <n v="0"/>
    <s v="-"/>
    <n v="0"/>
  </r>
  <r>
    <s v="105"/>
    <x v="17"/>
    <x v="0"/>
    <s v="002"/>
    <s v="Z1F0017966"/>
    <s v="0159"/>
    <s v="FC"/>
    <s v="00002898"/>
    <s v=""/>
    <s v=""/>
    <s v=""/>
    <s v=""/>
    <n v="0"/>
    <s v=""/>
    <s v="CORPORACION LE NOTRE C.A"/>
    <s v=" J317391004"/>
    <n v="19692000"/>
    <n v="0"/>
    <n v="19692000"/>
    <n v="0"/>
    <s v="-"/>
    <n v="0"/>
    <n v="0"/>
    <s v="-"/>
    <n v="0"/>
    <n v="0"/>
    <s v="-"/>
    <n v="0"/>
    <n v="0"/>
    <s v="-"/>
    <n v="0"/>
  </r>
  <r>
    <s v="106"/>
    <x v="17"/>
    <x v="0"/>
    <s v="002"/>
    <s v="Z1F0017966"/>
    <s v="0159"/>
    <s v="FC"/>
    <s v="00002899-00002931"/>
    <s v=""/>
    <s v=""/>
    <s v=""/>
    <s v=""/>
    <n v="0"/>
    <s v=""/>
    <s v="VENTAS NO CONTRIBUYENTES"/>
    <s v=""/>
    <n v="82845853.08510001"/>
    <n v="0"/>
    <n v="56913036.043500014"/>
    <n v="0"/>
    <s v="-"/>
    <n v="0"/>
    <n v="22355876.759999998"/>
    <s v="16"/>
    <n v="3576940.2816000003"/>
    <n v="0"/>
    <s v="-"/>
    <n v="0"/>
    <n v="0"/>
    <s v="-"/>
    <n v="0"/>
  </r>
  <r>
    <s v="107"/>
    <x v="17"/>
    <x v="1"/>
    <s v="003"/>
    <s v="Z1B8051199"/>
    <s v="1665"/>
    <s v="FC"/>
    <s v="00177583-00177653"/>
    <s v=""/>
    <s v=""/>
    <s v=""/>
    <s v=""/>
    <n v="0"/>
    <s v=""/>
    <s v="VENTAS NO CONTRIBUYENTES"/>
    <s v=""/>
    <n v="89506690.2095"/>
    <n v="0"/>
    <n v="73333600.041899994"/>
    <n v="0"/>
    <s v="-"/>
    <n v="0"/>
    <n v="13942319.109999999"/>
    <s v="-"/>
    <n v="2230771.0576000004"/>
    <n v="0"/>
    <s v="-"/>
    <n v="0"/>
    <n v="0"/>
    <s v="-"/>
    <n v="0"/>
  </r>
  <r>
    <s v="108"/>
    <x v="17"/>
    <x v="2"/>
    <s v="003"/>
    <s v="Z1F0008965"/>
    <s v="0599"/>
    <s v="FC"/>
    <s v="00082700-00082777"/>
    <s v=""/>
    <s v=""/>
    <s v=""/>
    <s v=""/>
    <n v="0"/>
    <s v=""/>
    <s v="VENTAS NO CONTRIBUYENTES"/>
    <s v=""/>
    <n v="43938313.950599991"/>
    <n v="0"/>
    <n v="37033294.284999996"/>
    <n v="0"/>
    <s v="-"/>
    <n v="0"/>
    <n v="5952603.1600000001"/>
    <s v="-"/>
    <n v="952416.50560000003"/>
    <n v="0"/>
    <s v="-"/>
    <n v="0"/>
    <n v="0"/>
    <s v="-"/>
    <n v="0"/>
  </r>
  <r>
    <s v="109"/>
    <x v="17"/>
    <x v="0"/>
    <s v="003"/>
    <s v="Z1F0017848"/>
    <s v="0157"/>
    <s v="FC"/>
    <s v="00006693-00006699"/>
    <s v=""/>
    <s v=""/>
    <s v=""/>
    <s v=""/>
    <n v="0"/>
    <s v=""/>
    <s v="VENTAS NO CONTRIBUYENTES"/>
    <s v=""/>
    <n v="11931847.5353"/>
    <n v="0"/>
    <n v="5992470.8905000007"/>
    <n v="0"/>
    <s v="-"/>
    <n v="0"/>
    <n v="5120152.28"/>
    <s v="-"/>
    <n v="819224.36479999998"/>
    <n v="0"/>
    <s v="-"/>
    <n v="0"/>
    <n v="0"/>
    <s v="-"/>
    <n v="0"/>
  </r>
  <r>
    <s v="110"/>
    <x v="17"/>
    <x v="0"/>
    <s v="003"/>
    <s v="Z1F0017848"/>
    <s v="0157"/>
    <s v="FC"/>
    <s v="00006700"/>
    <s v=""/>
    <s v=""/>
    <s v=""/>
    <s v=""/>
    <n v="0"/>
    <s v=""/>
    <s v="VIDA AGUA PURIFICADA"/>
    <s v="J412413007"/>
    <n v="547200"/>
    <n v="0"/>
    <n v="547200"/>
    <n v="0"/>
    <s v="-"/>
    <n v="0"/>
    <n v="0"/>
    <s v="-"/>
    <n v="0"/>
    <n v="0"/>
    <s v="-"/>
    <n v="0"/>
    <n v="0"/>
    <s v="-"/>
    <n v="0"/>
  </r>
  <r>
    <s v="111"/>
    <x v="17"/>
    <x v="0"/>
    <s v="003"/>
    <s v="Z1F0017848"/>
    <s v="0157"/>
    <s v="FC"/>
    <s v="00006701-00006731"/>
    <s v=""/>
    <s v=""/>
    <s v=""/>
    <s v=""/>
    <n v="0"/>
    <s v=""/>
    <s v="VENTAS NO CONTRIBUYENTES"/>
    <s v=""/>
    <n v="54886199.525000006"/>
    <n v="0"/>
    <n v="41780512.855000012"/>
    <n v="0"/>
    <s v="-"/>
    <n v="0"/>
    <n v="11298005.749999998"/>
    <s v="-"/>
    <n v="1807680.92"/>
    <n v="0"/>
    <s v="-"/>
    <n v="0"/>
    <n v="0"/>
    <s v="-"/>
    <n v="0"/>
  </r>
  <r>
    <s v="112"/>
    <x v="17"/>
    <x v="1"/>
    <s v="004"/>
    <s v="Z1B8050937"/>
    <s v="1503"/>
    <s v="FC"/>
    <s v="00147427-00147469"/>
    <s v=""/>
    <s v=""/>
    <s v=""/>
    <s v=""/>
    <n v="0"/>
    <s v=""/>
    <s v="VENTAS NO CONTRIBUYENTES"/>
    <s v=""/>
    <n v="102882258.01120001"/>
    <n v="0"/>
    <n v="75810651.790000007"/>
    <n v="0"/>
    <s v="-"/>
    <n v="0"/>
    <n v="23337591.57"/>
    <s v="-"/>
    <n v="3734014.6511999997"/>
    <n v="0"/>
    <s v="-"/>
    <n v="0"/>
    <n v="0"/>
    <s v="-"/>
    <n v="0"/>
  </r>
  <r>
    <s v="113"/>
    <x v="17"/>
    <x v="1"/>
    <s v="004"/>
    <s v="Z1B8050937"/>
    <s v="1503"/>
    <s v="FC"/>
    <s v="00147470"/>
    <s v=""/>
    <s v=""/>
    <s v=""/>
    <s v=""/>
    <n v="0"/>
    <s v=""/>
    <s v="FUNERARIA LA QUINTA"/>
    <s v="J-29413307-0"/>
    <n v="2084160"/>
    <n v="0"/>
    <n v="2084160"/>
    <n v="0"/>
    <s v="-"/>
    <n v="0"/>
    <n v="0"/>
    <s v="-"/>
    <n v="0"/>
    <n v="0"/>
    <s v="-"/>
    <n v="0"/>
    <n v="0"/>
    <s v="-"/>
    <n v="0"/>
  </r>
  <r>
    <s v="114"/>
    <x v="17"/>
    <x v="1"/>
    <s v="004"/>
    <s v="Z1B8050937"/>
    <s v="1503"/>
    <s v="FC"/>
    <s v="00147471-00147486"/>
    <s v=""/>
    <s v=""/>
    <s v=""/>
    <s v=""/>
    <n v="0"/>
    <s v=""/>
    <s v="VENTAS NO CONTRIBUYENTES"/>
    <s v=""/>
    <n v="33229065.010300003"/>
    <n v="0"/>
    <n v="22614672.9419"/>
    <n v="0"/>
    <s v="-"/>
    <n v="0"/>
    <n v="9150337.9900000002"/>
    <s v="-"/>
    <n v="1464054.0784"/>
    <n v="0"/>
    <s v="-"/>
    <n v="0"/>
    <n v="0"/>
    <s v="-"/>
    <n v="0"/>
  </r>
  <r>
    <s v="115"/>
    <x v="17"/>
    <x v="0"/>
    <s v="004"/>
    <s v="Z1F0017963"/>
    <s v="0155"/>
    <s v="FC"/>
    <s v="00002952"/>
    <m/>
    <m/>
    <m/>
    <m/>
    <m/>
    <m/>
    <s v="CAJA SIN ACTIVIDAD"/>
    <m/>
    <n v="0"/>
    <n v="0"/>
    <m/>
    <m/>
    <m/>
    <m/>
    <m/>
    <m/>
    <m/>
    <m/>
    <m/>
    <m/>
    <m/>
    <m/>
    <m/>
  </r>
  <r>
    <s v="116"/>
    <x v="17"/>
    <x v="1"/>
    <s v="005"/>
    <s v="Z1B8050363"/>
    <s v="1657"/>
    <s v="FC"/>
    <s v="00157407-00157426"/>
    <s v=""/>
    <s v=""/>
    <s v=""/>
    <s v=""/>
    <n v="0"/>
    <s v=""/>
    <s v="VENTAS NO CONTRIBUYENTES"/>
    <s v=""/>
    <n v="42969405.371500008"/>
    <n v="0"/>
    <n v="28280152.937500007"/>
    <n v="0"/>
    <s v="-"/>
    <n v="0"/>
    <n v="12663148.65"/>
    <s v="-"/>
    <n v="2026103.784"/>
    <n v="0"/>
    <s v="-"/>
    <n v="0"/>
    <n v="0"/>
    <s v="-"/>
    <n v="0"/>
  </r>
  <r>
    <s v="117"/>
    <x v="17"/>
    <x v="1"/>
    <s v="005"/>
    <s v="Z1B8050363"/>
    <s v="1657"/>
    <s v="FC"/>
    <s v="00157427"/>
    <s v=""/>
    <s v=""/>
    <s v=""/>
    <s v=""/>
    <n v="0"/>
    <s v=""/>
    <s v="LAEN ELECTRIC, C.A"/>
    <s v="J-31124236-8"/>
    <n v="10822432.641000001"/>
    <n v="0"/>
    <n v="8040552.4250000007"/>
    <n v="2398172.6"/>
    <s v="16"/>
    <n v="383707.61599999998"/>
    <n v="0"/>
    <s v="-"/>
    <n v="0"/>
    <n v="0"/>
    <s v="-"/>
    <n v="0"/>
    <n v="0"/>
    <s v="-"/>
    <n v="0"/>
  </r>
  <r>
    <s v="118"/>
    <x v="17"/>
    <x v="1"/>
    <s v="005"/>
    <s v="Z1B8050363"/>
    <s v="1657"/>
    <s v="FC"/>
    <s v="00157428-00157459"/>
    <s v=""/>
    <s v=""/>
    <s v=""/>
    <s v=""/>
    <n v="0"/>
    <s v=""/>
    <s v="VENTAS NO CONTRIBUYENTES"/>
    <s v=""/>
    <n v="38869536.013499998"/>
    <n v="0"/>
    <n v="35032755.7183"/>
    <n v="0"/>
    <s v="-"/>
    <n v="0"/>
    <n v="3307569.22"/>
    <s v="-"/>
    <n v="529211.07520000008"/>
    <n v="0"/>
    <s v="-"/>
    <n v="0"/>
    <n v="0"/>
    <s v="-"/>
    <n v="0"/>
  </r>
  <r>
    <s v="119"/>
    <x v="17"/>
    <x v="0"/>
    <s v="005"/>
    <s v="Z1F0017998"/>
    <s v="0151"/>
    <m/>
    <s v="00004023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20"/>
    <x v="17"/>
    <x v="1"/>
    <s v="006"/>
    <s v="Z1B8044815"/>
    <s v="1566"/>
    <s v="FC"/>
    <s v="00137661-00137715"/>
    <s v=""/>
    <s v=""/>
    <s v=""/>
    <s v=""/>
    <n v="0"/>
    <s v=""/>
    <s v="VENTAS NO CONTRIBUYENTES"/>
    <s v=""/>
    <n v="136548248.37789997"/>
    <n v="0"/>
    <n v="91716973.113499984"/>
    <n v="0"/>
    <s v="-"/>
    <n v="0"/>
    <n v="38647651.090000004"/>
    <s v="16"/>
    <n v="6183624.174399999"/>
    <n v="0"/>
    <s v="-"/>
    <n v="0"/>
    <n v="0"/>
    <s v="-"/>
    <n v="0"/>
  </r>
  <r>
    <s v="121"/>
    <x v="17"/>
    <x v="1"/>
    <s v="006"/>
    <s v="Z1B8044815"/>
    <s v="1566"/>
    <s v="NC"/>
    <s v=""/>
    <s v="00000170"/>
    <s v=""/>
    <s v="00137502"/>
    <s v="20/7/2020"/>
    <n v="540144.94999999995"/>
    <s v="VEN"/>
    <s v="GERARDO CALDERON"/>
    <s v="V10283434"/>
    <n v="-274284.95"/>
    <n v="0"/>
    <n v="-274284.95"/>
    <n v="0"/>
    <s v="-"/>
    <n v="0"/>
    <n v="0"/>
    <s v="-"/>
    <n v="0"/>
    <n v="0"/>
    <s v="-"/>
    <n v="0"/>
    <n v="0"/>
    <s v="-"/>
    <n v="0"/>
  </r>
  <r>
    <s v="122"/>
    <x v="17"/>
    <x v="0"/>
    <s v="006"/>
    <s v="Z1F0017787"/>
    <s v="0131"/>
    <s v="FC"/>
    <s v="00000719"/>
    <s v=""/>
    <s v=""/>
    <s v=""/>
    <s v=""/>
    <n v="0"/>
    <s v=""/>
    <s v="COLOR FANTASY C.A"/>
    <s v="J310585130"/>
    <n v="7973645.0712000001"/>
    <n v="0"/>
    <n v="6616093.2199999997"/>
    <n v="1170303.32"/>
    <s v="16"/>
    <n v="187248.5312"/>
    <n v="0"/>
    <s v="-"/>
    <n v="0"/>
    <n v="0"/>
    <s v="-"/>
    <n v="0"/>
    <n v="0"/>
    <s v="-"/>
    <n v="0"/>
  </r>
  <r>
    <s v="123"/>
    <x v="17"/>
    <x v="0"/>
    <s v="006"/>
    <s v="Z1F0017787"/>
    <s v="0131"/>
    <s v="FC"/>
    <s v="00000720-00000765"/>
    <s v=""/>
    <s v=""/>
    <s v=""/>
    <s v=""/>
    <n v="0"/>
    <s v=""/>
    <s v="VENTAS NO CONTRIBUYENTES"/>
    <s v=""/>
    <n v="114372260.3928"/>
    <n v="0"/>
    <n v="77850669.964000002"/>
    <n v="0"/>
    <s v="-"/>
    <n v="0"/>
    <n v="31484129.680000003"/>
    <s v="16"/>
    <n v="5037460.7487999992"/>
    <n v="0"/>
    <s v="-"/>
    <n v="0"/>
    <n v="0"/>
    <s v="-"/>
    <n v="0"/>
  </r>
  <r>
    <s v="124"/>
    <x v="17"/>
    <x v="1"/>
    <s v="007"/>
    <s v="Z1B8050013"/>
    <s v="1621"/>
    <s v="FC"/>
    <s v="00164446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m/>
  </r>
  <r>
    <s v="125"/>
    <x v="17"/>
    <x v="1"/>
    <s v="008"/>
    <s v="Z1B8050003"/>
    <s v="1578"/>
    <s v="FC"/>
    <s v="00164433-00164458"/>
    <s v=""/>
    <s v=""/>
    <s v=""/>
    <s v=""/>
    <n v="0"/>
    <s v=""/>
    <s v="VENTAS NO CONTRIBUYENTES"/>
    <s v=""/>
    <n v="63745080.064199999"/>
    <n v="0"/>
    <n v="39275804.444999993"/>
    <n v="0"/>
    <s v="-"/>
    <n v="0"/>
    <n v="21094203.120000001"/>
    <s v="16"/>
    <n v="3375072.4992"/>
    <n v="0"/>
    <s v="-"/>
    <n v="0"/>
    <n v="0"/>
    <s v="-"/>
    <n v="0"/>
  </r>
  <r>
    <s v="126"/>
    <x v="17"/>
    <x v="1"/>
    <s v="008"/>
    <s v="Z1B8050003"/>
    <s v="1578"/>
    <s v="FC"/>
    <s v="00164459"/>
    <s v=""/>
    <s v=""/>
    <s v=""/>
    <s v=""/>
    <n v="0"/>
    <s v=""/>
    <s v="POLIMALLAS P.M.S. C.A"/>
    <s v="J295688806"/>
    <n v="47965327.200000003"/>
    <n v="0"/>
    <n v="47965327.200000003"/>
    <n v="0"/>
    <s v="-"/>
    <n v="0"/>
    <n v="0"/>
    <s v="-"/>
    <n v="0"/>
    <n v="0"/>
    <s v="-"/>
    <n v="0"/>
    <n v="0"/>
    <s v="-"/>
    <n v="0"/>
  </r>
  <r>
    <s v="127"/>
    <x v="17"/>
    <x v="1"/>
    <s v="008"/>
    <s v="Z1B8050003"/>
    <s v="1578"/>
    <s v="FC"/>
    <s v="00164460"/>
    <s v=""/>
    <s v=""/>
    <s v=""/>
    <s v=""/>
    <n v="0"/>
    <s v=""/>
    <s v="POLIMALLAS P.M.S. C.A"/>
    <s v="J295688806"/>
    <n v="1139962"/>
    <n v="0"/>
    <n v="1139962"/>
    <n v="0"/>
    <s v="-"/>
    <n v="0"/>
    <n v="0"/>
    <s v="-"/>
    <n v="0"/>
    <n v="0"/>
    <s v="-"/>
    <n v="0"/>
    <n v="0"/>
    <s v="-"/>
    <n v="0"/>
  </r>
  <r>
    <s v="128"/>
    <x v="17"/>
    <x v="1"/>
    <s v="008"/>
    <s v="Z1B8050003"/>
    <s v="1578"/>
    <s v="FC"/>
    <s v="00164461-00164498"/>
    <s v=""/>
    <s v=""/>
    <s v=""/>
    <s v=""/>
    <n v="0"/>
    <s v=""/>
    <s v="VENTAS NO CONTRIBUYENTES"/>
    <s v=""/>
    <n v="64123150.011800006"/>
    <n v="0"/>
    <n v="46430564.777800009"/>
    <n v="0"/>
    <s v="-"/>
    <n v="0"/>
    <n v="15252228.649999999"/>
    <s v="16"/>
    <n v="2440356.5840000007"/>
    <n v="0"/>
    <s v="-"/>
    <n v="0"/>
    <n v="0"/>
    <s v="-"/>
    <n v="0"/>
  </r>
  <r>
    <s v="129"/>
    <x v="17"/>
    <x v="1"/>
    <s v="009"/>
    <s v="Z1B8014458"/>
    <s v="1575"/>
    <s v="FC"/>
    <s v="00170150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m/>
  </r>
  <r>
    <s v="130"/>
    <x v="17"/>
    <x v="1"/>
    <s v="010"/>
    <s v="Z1F0000341"/>
    <s v="1094"/>
    <s v="FC"/>
    <s v="00069251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m/>
  </r>
  <r>
    <s v="131"/>
    <x v="17"/>
    <x v="1"/>
    <s v="011"/>
    <s v="Z1F0004616"/>
    <s v="0479"/>
    <s v="FC"/>
    <s v="1"/>
    <s v=""/>
    <s v=""/>
    <s v=""/>
    <s v=""/>
    <n v="0"/>
    <s v=""/>
    <s v="JOSE GONZALEZ"/>
    <s v="V15316381 "/>
    <n v="953520"/>
    <n v="0"/>
    <n v="953520"/>
    <n v="0"/>
    <s v="-"/>
    <n v="0"/>
    <n v="0"/>
    <s v="-"/>
    <n v="0"/>
    <n v="0"/>
    <s v="-"/>
    <n v="0"/>
    <n v="0"/>
    <s v="-"/>
    <n v="0"/>
  </r>
  <r>
    <s v="132"/>
    <x v="17"/>
    <x v="1"/>
    <s v="011"/>
    <s v="Z1F0004616"/>
    <s v="0479"/>
    <s v="FC"/>
    <s v="00067613-00067626"/>
    <s v=""/>
    <s v=""/>
    <s v=""/>
    <s v=""/>
    <n v="0"/>
    <s v=""/>
    <s v="VENTAS NO CONTRIBUYENTES"/>
    <s v=""/>
    <n v="5597172.5999999996"/>
    <n v="0"/>
    <n v="2792292.5999999996"/>
    <n v="0"/>
    <s v="-"/>
    <n v="0"/>
    <n v="2418000"/>
    <s v="-"/>
    <n v="386880"/>
    <n v="0"/>
    <s v="-"/>
    <n v="0"/>
    <n v="0"/>
    <s v="-"/>
    <n v="0"/>
  </r>
  <r>
    <s v="133"/>
    <x v="17"/>
    <x v="1"/>
    <s v="011"/>
    <s v="Z1F0004616"/>
    <s v="0479"/>
    <s v="FC"/>
    <s v="00067628-00067698"/>
    <s v=""/>
    <s v=""/>
    <s v=""/>
    <s v=""/>
    <n v="0"/>
    <s v=""/>
    <s v="VENTAS NO CONTRIBUYENTES"/>
    <s v=""/>
    <n v="40492320.104400009"/>
    <n v="0"/>
    <n v="35942271.040000007"/>
    <n v="0"/>
    <s v="-"/>
    <n v="0"/>
    <n v="3922456.09"/>
    <s v="-"/>
    <n v="627592.97439999995"/>
    <n v="0"/>
    <s v="-"/>
    <n v="0"/>
    <n v="0"/>
    <s v="-"/>
    <n v="0"/>
  </r>
  <r>
    <s v="134"/>
    <x v="17"/>
    <x v="1"/>
    <s v="012"/>
    <s v="Z1B8038506"/>
    <s v="1423"/>
    <s v="FC"/>
    <s v="00070298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m/>
  </r>
  <r>
    <s v="135"/>
    <x v="17"/>
    <x v="1"/>
    <s v="013"/>
    <s v="Z1B8050578"/>
    <s v="1388"/>
    <s v="FC"/>
    <s v="00131888-00131904"/>
    <s v=""/>
    <s v=""/>
    <s v=""/>
    <s v=""/>
    <n v="0"/>
    <s v=""/>
    <s v="VENTAS NO CONTRIBUYENTES"/>
    <s v=""/>
    <n v="10277497.844800001"/>
    <n v="0"/>
    <n v="8965235.3400000017"/>
    <n v="0"/>
    <s v="-"/>
    <n v="0"/>
    <n v="1131260.78"/>
    <s v="-"/>
    <n v="181001.7248"/>
    <n v="0"/>
    <s v="-"/>
    <n v="0"/>
    <n v="0"/>
    <s v="-"/>
    <n v="0"/>
  </r>
  <r>
    <s v="136"/>
    <x v="17"/>
    <x v="1"/>
    <s v="014"/>
    <s v="Z1F0000338"/>
    <s v="1267"/>
    <s v="FC"/>
    <s v="00048340-00048346"/>
    <s v=""/>
    <s v=""/>
    <s v=""/>
    <s v=""/>
    <n v="0"/>
    <s v=""/>
    <s v="VENTAS NO CONTRIBUYENTES"/>
    <s v=""/>
    <n v="51329470.570400015"/>
    <n v="0"/>
    <n v="10317521.000000015"/>
    <n v="0"/>
    <s v="-"/>
    <n v="0"/>
    <n v="35355128.939999998"/>
    <s v="16"/>
    <n v="5656820.6303999992"/>
    <n v="0"/>
    <s v="-"/>
    <n v="0"/>
    <n v="0"/>
    <s v="-"/>
    <n v="0"/>
  </r>
  <r>
    <s v="137"/>
    <x v="17"/>
    <x v="1"/>
    <s v="015"/>
    <s v="Z1B8050356"/>
    <s v="1400"/>
    <s v="FC"/>
    <s v="00084344-00084377"/>
    <s v=""/>
    <s v=""/>
    <s v=""/>
    <s v=""/>
    <n v="0"/>
    <s v=""/>
    <s v="VENTAS NO CONTRIBUYENTES"/>
    <s v=""/>
    <n v="59842165.873499997"/>
    <n v="0"/>
    <n v="52028044.765500002"/>
    <n v="0"/>
    <s v="-"/>
    <n v="0"/>
    <n v="6736311.2999999998"/>
    <s v="-"/>
    <n v="1077809.808"/>
    <n v="0"/>
    <s v="-"/>
    <n v="0"/>
    <n v="0"/>
    <s v="-"/>
    <n v="0"/>
  </r>
  <r>
    <s v="139"/>
    <x v="18"/>
    <x v="1"/>
    <s v="001"/>
    <s v="Z1F0000700"/>
    <s v="1245"/>
    <s v="FC"/>
    <s v="00100849-00100931"/>
    <s v=""/>
    <s v=""/>
    <s v=""/>
    <s v=""/>
    <n v="0"/>
    <s v=""/>
    <s v="VENTAS NO CONTRIBUYENTES"/>
    <s v=""/>
    <n v="90140066.945800006"/>
    <n v="0"/>
    <n v="80045211.559400022"/>
    <n v="0"/>
    <s v="-"/>
    <n v="0"/>
    <n v="8702461.5399999991"/>
    <s v="-"/>
    <n v="1392393.8464000002"/>
    <n v="0"/>
    <s v="-"/>
    <n v="0"/>
    <n v="0"/>
    <s v="-"/>
    <n v="0"/>
  </r>
  <r>
    <s v="140"/>
    <x v="18"/>
    <x v="0"/>
    <s v="001"/>
    <s v="Z1F0017854"/>
    <s v="0158"/>
    <s v="FC"/>
    <s v="00008697-00008768"/>
    <s v=""/>
    <s v=""/>
    <s v=""/>
    <s v=""/>
    <n v="0"/>
    <s v=""/>
    <s v="VENTAS NO CONTRIBUYENTES"/>
    <s v=""/>
    <n v="177237705.14160004"/>
    <n v="0"/>
    <n v="101853964.7886"/>
    <n v="0"/>
    <s v="-"/>
    <n v="0"/>
    <n v="64985983.062900007"/>
    <s v="16"/>
    <n v="10397757.290099999"/>
    <n v="0"/>
    <s v="-"/>
    <n v="0"/>
    <n v="0"/>
    <s v="-"/>
    <n v="0"/>
  </r>
  <r>
    <s v="141"/>
    <x v="18"/>
    <x v="0"/>
    <s v="001"/>
    <s v="Z1F0017854"/>
    <s v="0158"/>
    <s v="NC"/>
    <s v=""/>
    <s v="00000025"/>
    <s v=""/>
    <s v="00008748"/>
    <s v="24/7/2020"/>
    <n v="4975067.6100000003"/>
    <s v="VEN"/>
    <s v="MARIANA SANCHEZ"/>
    <s v="V15800623"/>
    <n v="-4975067.6112000002"/>
    <n v="0"/>
    <n v="-2621173.7799999993"/>
    <n v="0"/>
    <s v="-"/>
    <n v="0"/>
    <n v="-2029218.82"/>
    <s v="16"/>
    <n v="-324675.01120000001"/>
    <n v="0"/>
    <s v="-"/>
    <n v="0"/>
    <n v="0"/>
    <s v="-"/>
    <n v="0"/>
  </r>
  <r>
    <s v="142"/>
    <x v="18"/>
    <x v="1"/>
    <s v="002"/>
    <s v="Z1B8050149"/>
    <s v="1508"/>
    <s v="FC"/>
    <s v="00192562-00192630"/>
    <s v=""/>
    <s v=""/>
    <s v=""/>
    <s v=""/>
    <n v="0"/>
    <s v=""/>
    <s v="TRANSPORTE REY C,A"/>
    <m/>
    <n v="32011134.93"/>
    <n v="0"/>
    <n v="32011134.93"/>
    <n v="0"/>
    <s v="-"/>
    <n v="0"/>
    <n v="0"/>
    <s v="-"/>
    <n v="0"/>
    <n v="0"/>
    <s v="-"/>
    <n v="0"/>
    <n v="0"/>
    <s v="-"/>
    <n v="0"/>
  </r>
  <r>
    <s v="143"/>
    <x v="18"/>
    <x v="1"/>
    <s v="002"/>
    <s v="Z1B8050002"/>
    <s v="1580"/>
    <s v="FC"/>
    <s v="00155085-00155154"/>
    <s v=""/>
    <s v=""/>
    <s v=""/>
    <s v=""/>
    <n v="0"/>
    <s v=""/>
    <s v="VENTAS NO CONTRIBUYENTES"/>
    <s v=""/>
    <n v="173850846.66395003"/>
    <n v="0"/>
    <n v="112943920.76795003"/>
    <n v="0"/>
    <s v="-"/>
    <n v="0"/>
    <n v="52505970.600000001"/>
    <s v="16"/>
    <n v="8400955.2960000001"/>
    <n v="0"/>
    <s v="-"/>
    <n v="0"/>
    <n v="0"/>
    <s v="-"/>
    <n v="0"/>
  </r>
  <r>
    <s v="144"/>
    <x v="18"/>
    <x v="2"/>
    <s v="002"/>
    <s v="Z1F0008858"/>
    <s v="0605"/>
    <s v="FC"/>
    <s v="00084107-00084138"/>
    <s v=""/>
    <s v=""/>
    <s v=""/>
    <s v=""/>
    <n v="0"/>
    <s v=""/>
    <s v="VENTAS NO CONTRIBUYENTES"/>
    <s v=""/>
    <n v="16572752.930399999"/>
    <n v="0"/>
    <n v="13809144.93"/>
    <n v="0"/>
    <s v="-"/>
    <n v="0"/>
    <n v="2382420.69"/>
    <s v="16"/>
    <n v="381187.31040000002"/>
    <n v="0"/>
    <s v="-"/>
    <n v="0"/>
    <n v="0"/>
    <s v="-"/>
    <n v="0"/>
  </r>
  <r>
    <s v="145"/>
    <x v="18"/>
    <x v="0"/>
    <s v="002"/>
    <s v="Z1F0017966"/>
    <s v="0160"/>
    <s v="FC"/>
    <s v="00002932-00002973"/>
    <s v=""/>
    <s v=""/>
    <s v=""/>
    <s v=""/>
    <n v="0"/>
    <s v=""/>
    <s v="VENTAS NO CONTRIBUYENTES"/>
    <s v=""/>
    <n v="153007273.13205004"/>
    <n v="0"/>
    <n v="107227480.80845003"/>
    <n v="0"/>
    <s v="-"/>
    <n v="0"/>
    <n v="39465338.209999993"/>
    <s v="16"/>
    <n v="6314454.1136000007"/>
    <n v="0"/>
    <s v="-"/>
    <n v="0"/>
    <n v="0"/>
    <s v="-"/>
    <n v="0"/>
  </r>
  <r>
    <s v="146"/>
    <x v="18"/>
    <x v="1"/>
    <s v="003"/>
    <s v="Z1B8051199"/>
    <s v="1666"/>
    <s v="FC"/>
    <s v="00177654-00177732"/>
    <s v=""/>
    <s v=""/>
    <s v=""/>
    <s v=""/>
    <n v="0"/>
    <s v=""/>
    <s v="VENTAS NO CONTRIBUYENTES"/>
    <s v=""/>
    <n v="142979569.32499996"/>
    <n v="0"/>
    <n v="99555052.10044995"/>
    <n v="0"/>
    <s v="-"/>
    <n v="0"/>
    <n v="37434928.641850002"/>
    <s v="-"/>
    <n v="5989588.5827000001"/>
    <n v="0"/>
    <s v="-"/>
    <n v="0"/>
    <n v="0"/>
    <s v="-"/>
    <n v="0"/>
  </r>
  <r>
    <s v="147"/>
    <x v="18"/>
    <x v="2"/>
    <s v="003"/>
    <s v="Z1F0008965"/>
    <s v="0600"/>
    <s v="FC"/>
    <s v="00082778-00082792"/>
    <s v=""/>
    <s v=""/>
    <s v=""/>
    <s v=""/>
    <n v="0"/>
    <s v=""/>
    <s v="VENTAS NO CONTRIBUYENTES"/>
    <s v=""/>
    <n v="15972073.651100002"/>
    <n v="0"/>
    <n v="13545832.359900001"/>
    <n v="0"/>
    <s v="-"/>
    <n v="0"/>
    <n v="2091587.32"/>
    <s v="-"/>
    <n v="334653.97120000003"/>
    <n v="0"/>
    <s v="-"/>
    <n v="0"/>
    <n v="0"/>
    <s v="-"/>
    <n v="0"/>
  </r>
  <r>
    <s v="148"/>
    <x v="18"/>
    <x v="0"/>
    <s v="003"/>
    <s v="Z1F0017848"/>
    <s v="0158"/>
    <s v="FC"/>
    <s v="00006732-00006765"/>
    <s v=""/>
    <s v=""/>
    <s v=""/>
    <s v=""/>
    <n v="0"/>
    <s v=""/>
    <s v="VENTAS NO CONTRIBUYENTES"/>
    <s v=""/>
    <n v="83504297.444250003"/>
    <n v="0"/>
    <n v="58551153.534549996"/>
    <n v="0"/>
    <s v="-"/>
    <n v="0"/>
    <n v="21511330.956599999"/>
    <s v="-"/>
    <n v="3441812.9530999996"/>
    <n v="0"/>
    <s v="-"/>
    <n v="0"/>
    <n v="0"/>
    <s v="-"/>
    <n v="0"/>
  </r>
  <r>
    <s v="149"/>
    <x v="18"/>
    <x v="0"/>
    <s v="003"/>
    <s v="Z1F0017848"/>
    <s v="0158"/>
    <s v="FC"/>
    <s v="00006766"/>
    <s v=""/>
    <s v=""/>
    <s v=""/>
    <s v=""/>
    <n v="0"/>
    <s v=""/>
    <s v="EL DUO DE LA CARNE"/>
    <s v="J408492636"/>
    <n v="21831890.628699999"/>
    <n v="0"/>
    <n v="11779375.4279"/>
    <n v="8665961.3800000008"/>
    <s v="16"/>
    <n v="1386553.8208000001"/>
    <n v="0"/>
    <s v="-"/>
    <n v="0"/>
    <n v="0"/>
    <s v="-"/>
    <n v="0"/>
    <n v="0"/>
    <s v="-"/>
    <n v="0"/>
  </r>
  <r>
    <s v="150"/>
    <x v="18"/>
    <x v="0"/>
    <s v="003"/>
    <s v="Z1F0017848"/>
    <s v="0158"/>
    <s v="FC"/>
    <s v="00006767-00006780"/>
    <s v=""/>
    <s v=""/>
    <s v=""/>
    <s v=""/>
    <n v="0"/>
    <s v=""/>
    <s v="VENTAS NO CONTRIBUYENTES"/>
    <s v=""/>
    <n v="14941821.972549999"/>
    <n v="0"/>
    <n v="11908407.26375"/>
    <n v="0"/>
    <s v="-"/>
    <n v="0"/>
    <n v="2615012.6800000002"/>
    <s v="-"/>
    <n v="418402.02879999997"/>
    <n v="0"/>
    <s v="-"/>
    <n v="0"/>
    <n v="0"/>
    <s v="-"/>
    <n v="0"/>
  </r>
  <r>
    <s v="151"/>
    <x v="18"/>
    <x v="1"/>
    <s v="004"/>
    <s v="Z1B8050937"/>
    <s v="1504"/>
    <s v="FC"/>
    <s v="00147487-00147496"/>
    <s v=""/>
    <s v=""/>
    <s v=""/>
    <s v=""/>
    <n v="0"/>
    <s v=""/>
    <s v="VENTAS NO CONTRIBUYENTES"/>
    <s v=""/>
    <n v="22532064.6514"/>
    <n v="0"/>
    <n v="18725951.090600003"/>
    <n v="0"/>
    <s v="-"/>
    <n v="0"/>
    <n v="3281132.38"/>
    <s v="16"/>
    <n v="524981.18079999997"/>
    <n v="0"/>
    <s v="-"/>
    <n v="0"/>
    <n v="0"/>
    <s v="-"/>
    <n v="0"/>
  </r>
  <r>
    <s v="152"/>
    <x v="18"/>
    <x v="1"/>
    <s v="004"/>
    <s v="Z1B8050937"/>
    <s v="1504"/>
    <s v="FC"/>
    <s v="00147497"/>
    <s v=""/>
    <s v=""/>
    <s v=""/>
    <s v=""/>
    <n v="0"/>
    <s v=""/>
    <s v="TRANSPORTE REY C,A"/>
    <s v="J-29841244-5"/>
    <n v="1780830.6"/>
    <n v="0"/>
    <n v="1780830.6"/>
    <n v="0"/>
    <s v="-"/>
    <n v="0"/>
    <n v="0"/>
    <s v="-"/>
    <n v="0"/>
    <n v="0"/>
    <s v="-"/>
    <n v="0"/>
    <n v="0"/>
    <s v="-"/>
    <n v="0"/>
  </r>
  <r>
    <s v="153"/>
    <x v="18"/>
    <x v="1"/>
    <s v="004"/>
    <s v="Z1B8050937"/>
    <s v="1504"/>
    <s v="FC"/>
    <s v="00147498-00147551"/>
    <s v=""/>
    <s v=""/>
    <s v=""/>
    <s v=""/>
    <n v="0"/>
    <s v=""/>
    <s v="VENTAS NO CONTRIBUYENTES"/>
    <s v=""/>
    <n v="117797737.21099998"/>
    <n v="0"/>
    <n v="89681350.599799991"/>
    <n v="0"/>
    <s v="-"/>
    <n v="0"/>
    <n v="24238264.32"/>
    <s v="16"/>
    <n v="3878122.2911999994"/>
    <n v="0"/>
    <s v="-"/>
    <n v="0"/>
    <n v="0"/>
    <s v="-"/>
    <n v="0"/>
  </r>
  <r>
    <s v="154"/>
    <x v="18"/>
    <x v="0"/>
    <s v="004"/>
    <s v="Z1F0017963"/>
    <s v="0156-0156"/>
    <s v="FC"/>
    <s v="00002953-00002971"/>
    <s v=""/>
    <s v=""/>
    <s v=""/>
    <s v=""/>
    <n v="0"/>
    <s v=""/>
    <s v="VENTAS NO CONTRIBUYENTES"/>
    <s v=""/>
    <n v="80527932.3046"/>
    <n v="0"/>
    <n v="40639892.906049989"/>
    <n v="0"/>
    <s v="-"/>
    <n v="0"/>
    <n v="34386240.860849999"/>
    <s v="16"/>
    <n v="5501798.5377000002"/>
    <n v="0"/>
    <s v="-"/>
    <n v="0"/>
    <n v="0"/>
    <s v="-"/>
    <n v="0"/>
  </r>
  <r>
    <s v="155"/>
    <x v="18"/>
    <x v="1"/>
    <s v="005"/>
    <s v="Z1B8050363"/>
    <s v="1658"/>
    <s v="FC"/>
    <s v="00157460-00157521"/>
    <s v=""/>
    <s v=""/>
    <s v=""/>
    <s v=""/>
    <n v="0"/>
    <s v=""/>
    <s v="VENTAS NO CONTRIBUYENTES"/>
    <s v=""/>
    <n v="129765205.51500002"/>
    <n v="0"/>
    <n v="92479562.885000005"/>
    <n v="0"/>
    <s v="-"/>
    <n v="0"/>
    <n v="31758464.34"/>
    <s v="16"/>
    <n v="5081354.29"/>
    <n v="0"/>
    <s v="-"/>
    <n v="0"/>
    <n v="412800"/>
    <m/>
    <n v="33024"/>
  </r>
  <r>
    <s v="156"/>
    <x v="18"/>
    <x v="1"/>
    <s v="005"/>
    <s v="Z1B8050363"/>
    <s v="1658"/>
    <s v="NC"/>
    <s v=""/>
    <s v="00000161"/>
    <s v=""/>
    <s v="00157510"/>
    <s v="24/7/2020"/>
    <n v="1569329.99"/>
    <s v="VEN"/>
    <s v="HAYDEE CASTELLANOS"/>
    <s v="V6867293"/>
    <n v="-149000"/>
    <n v="0"/>
    <n v="-149000"/>
    <n v="0"/>
    <s v="-"/>
    <n v="0"/>
    <n v="0"/>
    <s v="-"/>
    <n v="0"/>
    <n v="0"/>
    <s v="-"/>
    <n v="0"/>
    <n v="0"/>
    <s v="-"/>
    <n v="0"/>
  </r>
  <r>
    <s v="157"/>
    <x v="18"/>
    <x v="0"/>
    <s v="005"/>
    <s v="Z1F0017998"/>
    <s v="0152"/>
    <s v="FC"/>
    <s v="00004024-00004087"/>
    <s v=""/>
    <s v=""/>
    <s v=""/>
    <s v=""/>
    <n v="0"/>
    <s v=""/>
    <s v="VENTAS NO CONTRIBUYENTES"/>
    <s v=""/>
    <n v="162266968.30584994"/>
    <n v="0"/>
    <n v="112527269.30824997"/>
    <n v="0"/>
    <s v="-"/>
    <n v="0"/>
    <n v="42879050.859999999"/>
    <s v="-"/>
    <n v="6860648.1376000009"/>
    <n v="0"/>
    <s v="-"/>
    <n v="0"/>
    <n v="0"/>
    <s v="-"/>
    <n v="0"/>
  </r>
  <r>
    <s v="158"/>
    <x v="18"/>
    <x v="1"/>
    <s v="006"/>
    <s v="Z1B8044815"/>
    <s v="1567"/>
    <s v="FC"/>
    <s v="00137716-00137787"/>
    <s v=""/>
    <s v=""/>
    <s v=""/>
    <s v=""/>
    <n v="0"/>
    <s v=""/>
    <s v="VENTAS NO CONTRIBUYENTES"/>
    <s v=""/>
    <n v="101247131.63174999"/>
    <n v="0"/>
    <n v="76253861.763749987"/>
    <n v="0"/>
    <s v="-"/>
    <n v="0"/>
    <n v="21545922.300000001"/>
    <s v="-"/>
    <n v="3447347.568"/>
    <n v="0"/>
    <s v="-"/>
    <n v="0"/>
    <n v="0"/>
    <s v="-"/>
    <n v="0"/>
  </r>
  <r>
    <s v="159"/>
    <x v="18"/>
    <x v="0"/>
    <s v="006"/>
    <s v="Z1F0017787"/>
    <s v="0132"/>
    <s v="FC"/>
    <s v="00000765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60"/>
    <x v="18"/>
    <x v="1"/>
    <s v="007"/>
    <s v="Z1B8050013"/>
    <s v="1622"/>
    <s v="FC"/>
    <s v="00164447-00164510"/>
    <s v=""/>
    <s v=""/>
    <s v=""/>
    <s v=""/>
    <n v="0"/>
    <s v=""/>
    <s v="VENTAS NO CONTRIBUYENTES"/>
    <s v=""/>
    <n v="141296767.71589997"/>
    <n v="0"/>
    <n v="101316138.71909998"/>
    <n v="0"/>
    <s v="-"/>
    <n v="0"/>
    <n v="34466059.480000004"/>
    <s v="16"/>
    <n v="5514569.5167999994"/>
    <n v="0"/>
    <s v="-"/>
    <n v="0"/>
    <n v="0"/>
    <s v="-"/>
    <n v="0"/>
  </r>
  <r>
    <s v="161"/>
    <x v="18"/>
    <x v="1"/>
    <s v="008"/>
    <s v="Z1B8050003"/>
    <s v="1579"/>
    <s v="FC"/>
    <s v="00164499-00164502"/>
    <s v=""/>
    <s v=""/>
    <s v=""/>
    <s v=""/>
    <n v="0"/>
    <s v=""/>
    <s v="VENTAS NO CONTRIBUYENTES"/>
    <s v=""/>
    <n v="2299841.4"/>
    <n v="0"/>
    <n v="1653211"/>
    <n v="0"/>
    <s v="-"/>
    <n v="0"/>
    <n v="557440"/>
    <s v="16"/>
    <n v="89190.399999999994"/>
    <n v="0"/>
    <s v="-"/>
    <n v="0"/>
    <n v="0"/>
    <s v="-"/>
    <n v="0"/>
  </r>
  <r>
    <s v="162"/>
    <x v="18"/>
    <x v="1"/>
    <s v="008"/>
    <s v="Z1B8050003"/>
    <s v="1579"/>
    <s v="FC"/>
    <s v="00164503"/>
    <s v=""/>
    <s v=""/>
    <s v=""/>
    <s v=""/>
    <n v="0"/>
    <s v=""/>
    <s v="HERMANOS FRANCISCANOS DE CRUZ"/>
    <s v="J-07553680-0"/>
    <n v="4673360"/>
    <n v="0"/>
    <n v="4673360"/>
    <n v="0"/>
    <s v="-"/>
    <n v="0"/>
    <n v="0"/>
    <s v="-"/>
    <n v="0"/>
    <n v="0"/>
    <s v="-"/>
    <n v="0"/>
    <n v="0"/>
    <s v="-"/>
    <n v="0"/>
  </r>
  <r>
    <s v="163"/>
    <x v="18"/>
    <x v="1"/>
    <s v="008"/>
    <s v="Z1B8050003"/>
    <s v="1579"/>
    <s v="FC"/>
    <s v="00164504-00164559"/>
    <s v=""/>
    <s v=""/>
    <s v=""/>
    <s v=""/>
    <n v="0"/>
    <s v=""/>
    <s v="VENTAS NO CONTRIBUYENTES"/>
    <s v=""/>
    <n v="119268266.20750001"/>
    <n v="0"/>
    <n v="91364823.638300002"/>
    <n v="0"/>
    <s v="-"/>
    <n v="0"/>
    <n v="24054691.870000001"/>
    <s v="16"/>
    <n v="3848750.6992000001"/>
    <n v="0"/>
    <s v="-"/>
    <n v="0"/>
    <n v="0"/>
    <s v="-"/>
    <n v="0"/>
  </r>
  <r>
    <s v="164"/>
    <x v="18"/>
    <x v="1"/>
    <s v="009"/>
    <s v="Z1B8014458"/>
    <s v="1576"/>
    <s v="FC"/>
    <s v="00170151-00170189"/>
    <s v=""/>
    <s v=""/>
    <s v=""/>
    <s v=""/>
    <n v="0"/>
    <s v=""/>
    <s v="VENTAS NO CONTRIBUYENTES"/>
    <s v=""/>
    <n v="67543897.920000002"/>
    <n v="0"/>
    <n v="49766602.719999999"/>
    <n v="0"/>
    <s v="-"/>
    <n v="0"/>
    <n v="15325254.48"/>
    <s v="16"/>
    <n v="2452040.7200000002"/>
    <n v="0"/>
    <s v="-"/>
    <n v="0"/>
    <n v="0"/>
    <s v="-"/>
    <n v="0"/>
  </r>
  <r>
    <s v="165"/>
    <x v="18"/>
    <x v="1"/>
    <s v="009"/>
    <s v="Z1B8014458"/>
    <s v="1577"/>
    <s v="FC"/>
    <s v="00170190-00170194"/>
    <m/>
    <m/>
    <m/>
    <m/>
    <n v="0"/>
    <m/>
    <s v="VENTAS NO CONTRIBUYENTES"/>
    <m/>
    <n v="29633995.419999998"/>
    <n v="0"/>
    <n v="15172946.289999999"/>
    <n v="0"/>
    <m/>
    <n v="0"/>
    <n v="12466421.66"/>
    <m/>
    <n v="1994627.47"/>
    <n v="0"/>
    <m/>
    <n v="0"/>
    <n v="0"/>
    <m/>
    <m/>
  </r>
  <r>
    <s v="166"/>
    <x v="18"/>
    <x v="1"/>
    <s v="010"/>
    <s v="Z1F0000341"/>
    <s v="1095"/>
    <s v="FC"/>
    <s v="00069252-00069294"/>
    <s v=""/>
    <s v=""/>
    <s v=""/>
    <s v=""/>
    <n v="0"/>
    <s v=""/>
    <s v="VENTAS NO CONTRIBUYENTES"/>
    <s v=""/>
    <n v="83594865.331550032"/>
    <n v="0"/>
    <n v="63400814.639150023"/>
    <n v="0"/>
    <s v="-"/>
    <n v="0"/>
    <n v="17408664.390000001"/>
    <s v="16"/>
    <n v="2785386.3024000004"/>
    <n v="0"/>
    <s v="-"/>
    <n v="0"/>
    <n v="0"/>
    <s v="-"/>
    <n v="0"/>
  </r>
  <r>
    <s v="167"/>
    <x v="18"/>
    <x v="1"/>
    <s v="011"/>
    <s v="Z1F0004616"/>
    <s v="0480"/>
    <s v="FC"/>
    <s v="00067699-00067724"/>
    <s v=""/>
    <s v=""/>
    <s v=""/>
    <s v=""/>
    <n v="0"/>
    <s v=""/>
    <s v="VENTAS NO CONTRIBUYENTES"/>
    <s v=""/>
    <n v="9565414.4745000005"/>
    <n v="0"/>
    <n v="8440446.4745000005"/>
    <n v="0"/>
    <s v="-"/>
    <n v="0"/>
    <n v="969800"/>
    <s v="16"/>
    <n v="155168"/>
    <n v="0"/>
    <s v="-"/>
    <n v="0"/>
    <n v="0"/>
    <s v="-"/>
    <n v="0"/>
  </r>
  <r>
    <s v="168"/>
    <x v="18"/>
    <x v="1"/>
    <s v="012"/>
    <s v="Z1B8038506"/>
    <s v="1424"/>
    <s v="FC"/>
    <s v="00070299-00070311"/>
    <s v=""/>
    <s v=""/>
    <s v=""/>
    <s v=""/>
    <n v="0"/>
    <s v=""/>
    <s v="VENTAS NO CONTRIBUYENTES"/>
    <s v=""/>
    <n v="13358131.483199999"/>
    <n v="0"/>
    <n v="3956662.3499999996"/>
    <n v="0"/>
    <s v="-"/>
    <n v="0"/>
    <n v="8104714.7699999996"/>
    <s v="16"/>
    <n v="1296754.3632"/>
    <n v="0"/>
    <s v="-"/>
    <n v="0"/>
    <n v="0"/>
    <s v="-"/>
    <n v="0"/>
  </r>
  <r>
    <s v="169"/>
    <x v="18"/>
    <x v="1"/>
    <s v="013"/>
    <s v="Z1B8050578"/>
    <s v="1389"/>
    <s v="FC"/>
    <s v="00131905-00131916"/>
    <s v=""/>
    <s v=""/>
    <s v=""/>
    <s v=""/>
    <n v="0"/>
    <s v=""/>
    <s v="VENTAS NO CONTRIBUYENTES"/>
    <s v=""/>
    <n v="11527035.144800002"/>
    <n v="0"/>
    <n v="9005959.8399999999"/>
    <n v="0"/>
    <s v="-"/>
    <n v="0"/>
    <n v="2173340.7800000003"/>
    <s v="16"/>
    <n v="347734.52480000001"/>
    <n v="0"/>
    <s v="-"/>
    <n v="0"/>
    <n v="0"/>
    <s v="-"/>
    <n v="0"/>
  </r>
  <r>
    <s v="170"/>
    <x v="18"/>
    <x v="1"/>
    <s v="014"/>
    <s v="Z1F0000338"/>
    <s v="1268"/>
    <s v="FC"/>
    <s v="00048347-00048359"/>
    <s v=""/>
    <s v=""/>
    <s v=""/>
    <s v=""/>
    <n v="0"/>
    <s v=""/>
    <s v="VENTAS NO CONTRIBUYENTES"/>
    <s v=""/>
    <n v="8761490.2895999998"/>
    <n v="0"/>
    <n v="2360515.0999999996"/>
    <n v="0"/>
    <s v="-"/>
    <n v="0"/>
    <n v="5518082.0599999996"/>
    <s v="16"/>
    <n v="882893.1296000001"/>
    <n v="0"/>
    <s v="-"/>
    <n v="0"/>
    <n v="0"/>
    <s v="-"/>
    <n v="0"/>
  </r>
  <r>
    <s v="171"/>
    <x v="18"/>
    <x v="1"/>
    <s v="015"/>
    <s v="Z1B8050356"/>
    <s v="1401"/>
    <s v="FC"/>
    <s v="00084378-00084433"/>
    <s v=""/>
    <s v=""/>
    <s v=""/>
    <s v=""/>
    <n v="0"/>
    <s v=""/>
    <s v="VENTAS NO CONTRIBUYENTES"/>
    <s v=""/>
    <n v="81152096.054799989"/>
    <n v="0"/>
    <n v="61324416.119999997"/>
    <n v="0"/>
    <s v="-"/>
    <n v="0"/>
    <n v="17092827.529999997"/>
    <s v="16"/>
    <n v="2734852.4048000001"/>
    <n v="0"/>
    <s v="-"/>
    <n v="0"/>
    <n v="0"/>
    <s v="-"/>
    <n v="0"/>
  </r>
  <r>
    <s v="172"/>
    <x v="19"/>
    <x v="1"/>
    <s v="001"/>
    <s v="Z1F0000700"/>
    <s v="1246"/>
    <s v="FC"/>
    <s v="00100932-00101028"/>
    <s v=""/>
    <s v=""/>
    <s v=""/>
    <s v=""/>
    <n v="0"/>
    <s v=""/>
    <s v="VENTAS NO CONTRIBUYENTES"/>
    <s v=""/>
    <n v="96892236.458800033"/>
    <n v="0"/>
    <n v="84710613.630400032"/>
    <n v="0"/>
    <s v="-"/>
    <n v="0"/>
    <n v="10501398.989999998"/>
    <s v="-"/>
    <n v="1680223.8384"/>
    <n v="0"/>
    <s v="-"/>
    <n v="0"/>
    <n v="0"/>
    <s v="-"/>
    <n v="0"/>
  </r>
  <r>
    <s v="173"/>
    <x v="19"/>
    <x v="0"/>
    <s v="001"/>
    <s v="Z1F0017854"/>
    <s v="0159"/>
    <s v="FC"/>
    <s v="00008769-00008818"/>
    <s v=""/>
    <s v=""/>
    <s v=""/>
    <s v=""/>
    <n v="0"/>
    <s v=""/>
    <s v="VENTAS NO CONTRIBUYENTES"/>
    <s v=""/>
    <n v="136128523.22075"/>
    <n v="0"/>
    <n v="94597065.945150018"/>
    <n v="0"/>
    <s v="-"/>
    <n v="0"/>
    <n v="35802980.410000004"/>
    <s v="16"/>
    <n v="5728476.8655999992"/>
    <n v="0"/>
    <s v="-"/>
    <n v="0"/>
    <n v="0"/>
    <s v="-"/>
    <n v="0"/>
  </r>
  <r>
    <s v="174"/>
    <x v="19"/>
    <x v="1"/>
    <s v="002"/>
    <s v="Z1B8050149"/>
    <s v="1509"/>
    <s v="FC"/>
    <s v="00192631-00192698"/>
    <s v=""/>
    <s v=""/>
    <s v=""/>
    <s v=""/>
    <n v="0"/>
    <s v=""/>
    <s v="VENTAS NO CONTRIBUYENTES"/>
    <s v=""/>
    <n v="26331896.399999999"/>
    <n v="0"/>
    <n v="26331896.399999999"/>
    <n v="0"/>
    <s v="-"/>
    <n v="0"/>
    <n v="0"/>
    <s v="-"/>
    <n v="0"/>
    <n v="0"/>
    <s v="-"/>
    <n v="0"/>
    <n v="0"/>
    <s v="-"/>
    <n v="0"/>
  </r>
  <r>
    <s v="175"/>
    <x v="19"/>
    <x v="1"/>
    <s v="002"/>
    <s v="Z1B8050002"/>
    <s v="1581"/>
    <s v="FC"/>
    <s v="00155155-00155176"/>
    <s v=""/>
    <s v=""/>
    <s v=""/>
    <s v=""/>
    <n v="0"/>
    <s v=""/>
    <s v="VENTAS NO CONTRIBUYENTES"/>
    <s v=""/>
    <n v="86108877.466250002"/>
    <n v="0"/>
    <n v="61393726.820249997"/>
    <n v="0"/>
    <s v="-"/>
    <n v="0"/>
    <n v="21306164.350000001"/>
    <s v="16"/>
    <n v="3408986.2959999996"/>
    <n v="0"/>
    <s v="-"/>
    <n v="0"/>
    <n v="0"/>
    <s v="-"/>
    <n v="0"/>
  </r>
  <r>
    <s v="176"/>
    <x v="19"/>
    <x v="1"/>
    <s v="002"/>
    <s v="Z1B8050002"/>
    <s v="1581"/>
    <s v="FC"/>
    <s v="00155177"/>
    <s v=""/>
    <s v=""/>
    <s v=""/>
    <s v=""/>
    <n v="0"/>
    <s v=""/>
    <s v="JUNTA CONDOMINIO10J"/>
    <s v="J-40377156-1"/>
    <n v="1290600"/>
    <n v="0"/>
    <n v="1290600"/>
    <n v="0"/>
    <s v="-"/>
    <n v="0"/>
    <n v="0"/>
    <s v="-"/>
    <n v="0"/>
    <n v="0"/>
    <s v="-"/>
    <n v="0"/>
    <n v="0"/>
    <s v="-"/>
    <n v="0"/>
  </r>
  <r>
    <s v="177"/>
    <x v="19"/>
    <x v="1"/>
    <s v="002"/>
    <s v="Z1B8050002"/>
    <s v="1581"/>
    <s v="FC"/>
    <s v="00155178-00155210"/>
    <s v=""/>
    <s v=""/>
    <s v=""/>
    <s v=""/>
    <n v="0"/>
    <s v=""/>
    <s v="VENTAS NO CONTRIBUYENTES"/>
    <s v=""/>
    <n v="101728527.01799998"/>
    <n v="0"/>
    <n v="75568064.279999986"/>
    <n v="0"/>
    <s v="-"/>
    <n v="0"/>
    <n v="22552123.050000001"/>
    <s v="16"/>
    <n v="3608339.6880000001"/>
    <n v="0"/>
    <s v="-"/>
    <n v="0"/>
    <n v="0"/>
    <s v="-"/>
    <n v="0"/>
  </r>
  <r>
    <s v="178"/>
    <x v="19"/>
    <x v="2"/>
    <s v="002"/>
    <s v="Z1F0008858"/>
    <s v="0606"/>
    <s v="FC"/>
    <s v="00084139-00084213"/>
    <s v=""/>
    <s v=""/>
    <s v=""/>
    <s v=""/>
    <n v="0"/>
    <s v=""/>
    <s v="VENTAS NO CONTRIBUYENTES"/>
    <s v=""/>
    <n v="41521493.82"/>
    <n v="0"/>
    <n v="38041841.82"/>
    <n v="0"/>
    <s v="-"/>
    <n v="0"/>
    <n v="2999700"/>
    <s v="16"/>
    <n v="479952"/>
    <n v="0"/>
    <s v="-"/>
    <n v="0"/>
    <n v="0"/>
    <s v="-"/>
    <n v="0"/>
  </r>
  <r>
    <s v="179"/>
    <x v="19"/>
    <x v="0"/>
    <s v="002"/>
    <s v="Z1F0017966"/>
    <s v="0161"/>
    <s v="FC"/>
    <s v="00002974-00002980"/>
    <s v=""/>
    <s v=""/>
    <s v=""/>
    <s v=""/>
    <n v="0"/>
    <s v=""/>
    <s v="VENTAS NO CONTRIBUYENTES"/>
    <s v=""/>
    <n v="9847237.3900000006"/>
    <n v="0"/>
    <n v="9847237.3900000006"/>
    <n v="0"/>
    <s v="-"/>
    <n v="0"/>
    <n v="0"/>
    <s v="-"/>
    <n v="0"/>
    <n v="0"/>
    <s v="-"/>
    <n v="0"/>
    <n v="0"/>
    <s v="-"/>
    <n v="0"/>
  </r>
  <r>
    <s v="180"/>
    <x v="19"/>
    <x v="0"/>
    <s v="002"/>
    <s v="Z1F0017966"/>
    <s v="0161"/>
    <s v="FC"/>
    <s v="00002981"/>
    <s v=""/>
    <s v=""/>
    <s v=""/>
    <s v=""/>
    <n v="0"/>
    <s v=""/>
    <s v="INVERSIONES AGU AMARINEC.A"/>
    <s v="J299380490"/>
    <n v="4897800"/>
    <n v="0"/>
    <n v="4897800"/>
    <n v="0"/>
    <s v="-"/>
    <n v="0"/>
    <n v="0"/>
    <s v="-"/>
    <n v="0"/>
    <n v="0"/>
    <s v="-"/>
    <n v="0"/>
    <n v="0"/>
    <s v="-"/>
    <n v="0"/>
  </r>
  <r>
    <s v="181"/>
    <x v="19"/>
    <x v="0"/>
    <s v="002"/>
    <s v="Z1F0017966"/>
    <s v="0161"/>
    <s v="FC"/>
    <s v="00002982-00003009"/>
    <s v=""/>
    <s v=""/>
    <s v=""/>
    <s v=""/>
    <n v="0"/>
    <s v=""/>
    <s v="VENTAS NO CONTRIBUYENTES"/>
    <s v=""/>
    <n v="93196054.461849988"/>
    <n v="0"/>
    <n v="64625232.816250011"/>
    <n v="0"/>
    <s v="-"/>
    <n v="0"/>
    <n v="24630018.66"/>
    <s v="-"/>
    <n v="3940802.9855999998"/>
    <n v="0"/>
    <s v="-"/>
    <n v="0"/>
    <n v="0"/>
    <s v="-"/>
    <n v="0"/>
  </r>
  <r>
    <s v="182"/>
    <x v="19"/>
    <x v="0"/>
    <s v="002"/>
    <s v="Z1F0017966"/>
    <s v="0161"/>
    <s v="NC"/>
    <s v=""/>
    <s v="00000012"/>
    <s v=""/>
    <s v="00002980"/>
    <s v="25/7/2020"/>
    <n v="570024"/>
    <s v="VEN"/>
    <s v="ISMAIRA OLIVEROS"/>
    <s v="V19470535"/>
    <n v="-570024"/>
    <n v="0"/>
    <n v="0"/>
    <n v="0"/>
    <s v="-"/>
    <n v="0"/>
    <n v="-491400"/>
    <s v="16"/>
    <n v="-78624"/>
    <n v="0"/>
    <s v="-"/>
    <n v="0"/>
    <n v="0"/>
    <s v="-"/>
    <n v="0"/>
  </r>
  <r>
    <s v="183"/>
    <x v="19"/>
    <x v="1"/>
    <s v="003"/>
    <s v="Z1B8051199"/>
    <s v="1667"/>
    <s v="FC"/>
    <s v="00177733-00177813"/>
    <s v=""/>
    <s v=""/>
    <s v=""/>
    <s v=""/>
    <n v="0"/>
    <s v=""/>
    <s v="VENTAS NO CONTRIBUYENTES"/>
    <s v=""/>
    <n v="109993064.59619999"/>
    <n v="0"/>
    <n v="81658864.379000008"/>
    <n v="0"/>
    <s v="-"/>
    <n v="0"/>
    <n v="24426034.669999994"/>
    <s v="16"/>
    <n v="3908165.5472000004"/>
    <n v="0"/>
    <s v="-"/>
    <n v="0"/>
    <n v="0"/>
    <s v="-"/>
    <n v="0"/>
  </r>
  <r>
    <s v="184"/>
    <x v="19"/>
    <x v="2"/>
    <s v="003"/>
    <s v="Z1F0008965"/>
    <s v="0601"/>
    <s v="FC"/>
    <s v="00082793-00082860"/>
    <s v=""/>
    <s v=""/>
    <s v=""/>
    <s v=""/>
    <n v="0"/>
    <s v=""/>
    <s v="VENTAS NO CONTRIBUYENTES"/>
    <s v=""/>
    <n v="34525426.175000004"/>
    <n v="0"/>
    <n v="31194248.085000001"/>
    <n v="0"/>
    <s v="-"/>
    <n v="0"/>
    <n v="2871705.25"/>
    <s v="-"/>
    <n v="459472.83999999997"/>
    <n v="0"/>
    <s v="-"/>
    <n v="0"/>
    <n v="0"/>
    <s v="-"/>
    <n v="0"/>
  </r>
  <r>
    <s v="185"/>
    <x v="19"/>
    <x v="0"/>
    <s v="003"/>
    <s v="Z1F0017848"/>
    <s v="0159"/>
    <s v="FC"/>
    <s v="00006781-00006825"/>
    <s v=""/>
    <s v=""/>
    <s v=""/>
    <s v=""/>
    <n v="0"/>
    <s v=""/>
    <s v="VENTAS NO CONTRIBUYENTES"/>
    <s v=""/>
    <n v="170558390.87704998"/>
    <n v="0"/>
    <n v="117369659.05775003"/>
    <n v="0"/>
    <s v="-"/>
    <n v="0"/>
    <n v="45852355.016599998"/>
    <s v="-"/>
    <n v="7336376.8026999999"/>
    <n v="0"/>
    <s v="-"/>
    <n v="0"/>
    <n v="0"/>
    <s v="-"/>
    <n v="0"/>
  </r>
  <r>
    <s v="186"/>
    <x v="19"/>
    <x v="1"/>
    <s v="004"/>
    <s v="Z1B8050937"/>
    <s v="1505"/>
    <s v="FC"/>
    <s v="00147552-00147606"/>
    <s v=""/>
    <s v=""/>
    <s v=""/>
    <s v=""/>
    <n v="0"/>
    <s v=""/>
    <s v="VENTAS NO CONTRIBUYENTES"/>
    <s v=""/>
    <n v="149870012.74455002"/>
    <n v="0"/>
    <n v="97011098.443350017"/>
    <n v="0"/>
    <s v="-"/>
    <n v="0"/>
    <n v="45568029.57"/>
    <s v="16"/>
    <n v="7290884.7312000003"/>
    <n v="0"/>
    <s v="-"/>
    <n v="0"/>
    <n v="0"/>
    <s v="-"/>
    <n v="0"/>
  </r>
  <r>
    <s v="187"/>
    <x v="19"/>
    <x v="0"/>
    <s v="004"/>
    <s v="Z1F0017963"/>
    <s v="0157"/>
    <s v="FC"/>
    <s v="00002972-00003056"/>
    <s v=""/>
    <s v=""/>
    <s v=""/>
    <s v=""/>
    <n v="0"/>
    <s v=""/>
    <s v="VENTAS NO CONTRIBUYENTES"/>
    <s v=""/>
    <n v="207336081.36105001"/>
    <n v="0"/>
    <n v="139055392.71025008"/>
    <n v="0"/>
    <s v="-"/>
    <n v="0"/>
    <n v="58862662.630000003"/>
    <s v="16"/>
    <n v="9418026.0208000019"/>
    <n v="0"/>
    <s v="-"/>
    <n v="0"/>
    <n v="0"/>
    <s v="-"/>
    <n v="0"/>
  </r>
  <r>
    <s v="188"/>
    <x v="19"/>
    <x v="1"/>
    <s v="005"/>
    <s v="Z1B8050363"/>
    <s v="1659"/>
    <s v="FC"/>
    <s v="00157522-00157573"/>
    <s v=""/>
    <s v=""/>
    <s v=""/>
    <s v=""/>
    <n v="0"/>
    <s v=""/>
    <s v="VENTAS NO CONTRIBUYENTES"/>
    <s v=""/>
    <n v="110483629.15000001"/>
    <n v="0"/>
    <n v="89598561.640000001"/>
    <n v="0"/>
    <s v="-"/>
    <n v="0"/>
    <n v="18004368.539999999"/>
    <s v="16"/>
    <n v="2880698.97"/>
    <n v="0"/>
    <s v="-"/>
    <n v="0"/>
    <n v="0"/>
    <s v="-"/>
    <n v="0"/>
  </r>
  <r>
    <s v="189"/>
    <x v="19"/>
    <x v="0"/>
    <s v="005"/>
    <s v="Z1F0017998"/>
    <s v="0153"/>
    <s v="FC"/>
    <s v="00004088-00004092"/>
    <s v=""/>
    <s v=""/>
    <s v=""/>
    <s v=""/>
    <n v="0"/>
    <s v=""/>
    <s v="VENTAS NO CONTRIBUYENTES"/>
    <s v=""/>
    <n v="4654187.9223999996"/>
    <n v="0"/>
    <n v="1617345.4599999995"/>
    <n v="0"/>
    <s v="-"/>
    <n v="0"/>
    <n v="2617967.64"/>
    <s v="16"/>
    <n v="418874.8224"/>
    <n v="0"/>
    <s v="-"/>
    <n v="0"/>
    <n v="0"/>
    <s v="-"/>
    <n v="0"/>
  </r>
  <r>
    <s v="190"/>
    <x v="19"/>
    <x v="0"/>
    <s v="005"/>
    <s v="Z1F0017998"/>
    <s v="0153"/>
    <s v="FC"/>
    <s v="00004093"/>
    <s v=""/>
    <s v=""/>
    <s v=""/>
    <s v=""/>
    <n v="0"/>
    <s v=""/>
    <s v="BINARIO C.A"/>
    <s v="J409427820"/>
    <n v="2600042.5696"/>
    <n v="0"/>
    <n v="1125900"/>
    <n v="1270812.56"/>
    <s v="16"/>
    <n v="203330.00959999999"/>
    <n v="0"/>
    <s v="-"/>
    <n v="0"/>
    <n v="0"/>
    <s v="-"/>
    <n v="0"/>
    <n v="0"/>
    <s v="-"/>
    <n v="0"/>
  </r>
  <r>
    <s v="191"/>
    <x v="19"/>
    <x v="0"/>
    <s v="005"/>
    <s v="Z1F0017998"/>
    <s v="0153"/>
    <s v="FC"/>
    <s v="00004094-00004114"/>
    <s v=""/>
    <s v=""/>
    <s v=""/>
    <s v=""/>
    <n v="0"/>
    <s v=""/>
    <s v="VENTAS NO CONTRIBUYENTES"/>
    <s v=""/>
    <n v="72458568.884849995"/>
    <n v="0"/>
    <n v="43786374.980000012"/>
    <n v="0"/>
    <s v="-"/>
    <n v="0"/>
    <n v="24717408.538649999"/>
    <s v="16"/>
    <n v="3954785.3662"/>
    <n v="0"/>
    <s v="-"/>
    <n v="0"/>
    <n v="0"/>
    <s v="-"/>
    <n v="0"/>
  </r>
  <r>
    <s v="192"/>
    <x v="19"/>
    <x v="1"/>
    <s v="006"/>
    <s v="Z1B8044815"/>
    <s v="1568"/>
    <s v="FC"/>
    <s v="00137788-0"/>
    <s v=""/>
    <s v=""/>
    <s v=""/>
    <s v=""/>
    <n v="0"/>
    <s v=""/>
    <s v="VENTAS NO CONTRIBUYENTES"/>
    <s v=""/>
    <n v="112633414.96070006"/>
    <n v="0"/>
    <n v="90875902.823900074"/>
    <n v="0"/>
    <s v="-"/>
    <n v="0"/>
    <n v="18756475.979999997"/>
    <s v="-"/>
    <n v="3001036.1567999995"/>
    <n v="0"/>
    <s v="-"/>
    <n v="0"/>
    <n v="0"/>
    <s v="-"/>
    <n v="0"/>
  </r>
  <r>
    <s v="193"/>
    <x v="19"/>
    <x v="1"/>
    <s v="006"/>
    <s v="Z1B8044815"/>
    <s v="1568"/>
    <s v="NC"/>
    <s v=""/>
    <s v="00000171"/>
    <s v=""/>
    <s v="00137819"/>
    <s v="25/7/2020"/>
    <n v="541575"/>
    <s v="VEN"/>
    <s v="EDUARDO GONZALEZ"/>
    <s v="V5536231"/>
    <n v="-128687.5"/>
    <n v="0"/>
    <n v="-128687.5"/>
    <n v="0"/>
    <s v="-"/>
    <n v="0"/>
    <n v="0"/>
    <s v="-"/>
    <n v="0"/>
    <n v="0"/>
    <s v="-"/>
    <n v="0"/>
    <n v="0"/>
    <s v="-"/>
    <n v="0"/>
  </r>
  <r>
    <s v="194"/>
    <x v="19"/>
    <x v="0"/>
    <s v="006"/>
    <s v="Z1F0017787"/>
    <s v="0133"/>
    <s v="FC"/>
    <s v="00000766-00000777"/>
    <s v=""/>
    <s v=""/>
    <s v=""/>
    <s v=""/>
    <n v="0"/>
    <s v=""/>
    <s v="VENTAS NO CONTRIBUYENTES"/>
    <s v=""/>
    <n v="45590589.834200002"/>
    <n v="0"/>
    <n v="28382158.184999999"/>
    <n v="0"/>
    <s v="-"/>
    <n v="0"/>
    <n v="14834854.870000001"/>
    <s v="-"/>
    <n v="2373576.7791999998"/>
    <n v="0"/>
    <s v="-"/>
    <n v="0"/>
    <n v="0"/>
    <s v="-"/>
    <n v="0"/>
  </r>
  <r>
    <s v="195"/>
    <x v="19"/>
    <x v="1"/>
    <s v="007"/>
    <s v="Z1B8050013"/>
    <s v="1623"/>
    <s v="FC"/>
    <s v="00164511-00164550"/>
    <s v=""/>
    <s v=""/>
    <s v=""/>
    <s v=""/>
    <n v="0"/>
    <s v=""/>
    <s v="VENTAS NO CONTRIBUYENTES"/>
    <s v=""/>
    <n v="118181291.86154999"/>
    <n v="0"/>
    <n v="85404379.479550004"/>
    <n v="0"/>
    <s v="-"/>
    <n v="0"/>
    <n v="28255958.949999996"/>
    <s v="-"/>
    <n v="4520953.432"/>
    <n v="0"/>
    <s v="-"/>
    <n v="0"/>
    <n v="0"/>
    <s v="-"/>
    <n v="0"/>
  </r>
  <r>
    <s v="196"/>
    <x v="19"/>
    <x v="1"/>
    <s v="008"/>
    <s v="Z1B8050003"/>
    <s v="1580"/>
    <s v="FC"/>
    <s v="00164561-00164601"/>
    <s v=""/>
    <s v=""/>
    <s v=""/>
    <s v=""/>
    <n v="0"/>
    <s v=""/>
    <s v="VENTAS NO CONTRIBUYENTES"/>
    <s v=""/>
    <n v="160426932.96000001"/>
    <n v="0"/>
    <n v="115833797.66"/>
    <n v="0"/>
    <s v="-"/>
    <n v="0"/>
    <n v="38442358.020000003"/>
    <s v="16"/>
    <n v="6150777.2800000003"/>
    <n v="0"/>
    <s v="-"/>
    <n v="0"/>
    <n v="0"/>
    <s v="-"/>
    <n v="0"/>
  </r>
  <r>
    <s v="197"/>
    <x v="19"/>
    <x v="1"/>
    <s v="009"/>
    <s v="Z1B8014458"/>
    <s v="1578"/>
    <s v="FC"/>
    <s v="00170195-00170244"/>
    <s v=""/>
    <s v=""/>
    <s v=""/>
    <s v=""/>
    <n v="0"/>
    <s v=""/>
    <s v="VENTAS NO CONTRIBUYENTES"/>
    <s v=""/>
    <n v="127588243.99430002"/>
    <n v="0"/>
    <n v="99264205.82950002"/>
    <n v="0"/>
    <s v="-"/>
    <n v="0"/>
    <n v="24417274.279999997"/>
    <s v="-"/>
    <n v="3906763.8848000001"/>
    <n v="0"/>
    <s v="-"/>
    <n v="0"/>
    <n v="0"/>
    <s v="-"/>
    <n v="0"/>
  </r>
  <r>
    <s v="198"/>
    <x v="19"/>
    <x v="1"/>
    <s v="009"/>
    <s v="Z1B8014458"/>
    <s v="1578"/>
    <s v="FC"/>
    <s v="00170245"/>
    <s v=""/>
    <s v=""/>
    <s v=""/>
    <s v=""/>
    <n v="0"/>
    <s v=""/>
    <s v="HERMANOS FRANCISCANOS DE CRUZ"/>
    <s v="J-07553680-0"/>
    <n v="1645141.95"/>
    <n v="0"/>
    <n v="1022017.5"/>
    <n v="537176.25"/>
    <s v="16"/>
    <n v="85948.2"/>
    <n v="0"/>
    <s v="-"/>
    <n v="0"/>
    <n v="0"/>
    <s v="-"/>
    <n v="0"/>
    <n v="0"/>
    <s v="-"/>
    <n v="0"/>
  </r>
  <r>
    <s v="199"/>
    <x v="19"/>
    <x v="1"/>
    <s v="010"/>
    <s v="Z1F0000341"/>
    <s v="1096"/>
    <s v="FC"/>
    <s v="00069295-00069330"/>
    <s v=""/>
    <s v=""/>
    <s v=""/>
    <s v=""/>
    <n v="0"/>
    <s v=""/>
    <s v="VENTAS NO CONTRIBUYENTES"/>
    <s v=""/>
    <n v="108414417.7447"/>
    <n v="0"/>
    <n v="67772366.770300001"/>
    <n v="0"/>
    <s v="-"/>
    <n v="0"/>
    <n v="35036250.839999996"/>
    <s v="16"/>
    <n v="5605800.1344000008"/>
    <n v="0"/>
    <s v="-"/>
    <n v="0"/>
    <n v="0"/>
    <s v="-"/>
    <n v="0"/>
  </r>
  <r>
    <s v="200"/>
    <x v="19"/>
    <x v="1"/>
    <s v="011"/>
    <s v="Z1F0004616"/>
    <s v="0481"/>
    <s v="FC"/>
    <s v="00067725-00067798"/>
    <s v=""/>
    <s v=""/>
    <s v=""/>
    <s v=""/>
    <n v="0"/>
    <s v=""/>
    <s v="VENTAS NO CONTRIBUYENTES"/>
    <s v=""/>
    <n v="44831660.886800006"/>
    <n v="0"/>
    <n v="41170035.940000013"/>
    <n v="0"/>
    <s v="-"/>
    <n v="0"/>
    <n v="3156573.23"/>
    <s v="-"/>
    <n v="505051.71679999999"/>
    <n v="0"/>
    <s v="-"/>
    <n v="0"/>
    <n v="0"/>
    <s v="-"/>
    <n v="0"/>
  </r>
  <r>
    <s v="201"/>
    <x v="19"/>
    <x v="1"/>
    <s v="012"/>
    <s v="Z1B8038506"/>
    <s v="1425"/>
    <s v="FC"/>
    <s v="00070312-00070325"/>
    <s v=""/>
    <s v=""/>
    <s v=""/>
    <s v=""/>
    <n v="0"/>
    <s v=""/>
    <s v="VENTAS NO CONTRIBUYENTES"/>
    <s v=""/>
    <n v="10790220.0276"/>
    <n v="0"/>
    <n v="5694540"/>
    <n v="0"/>
    <s v="-"/>
    <n v="0"/>
    <n v="4392827.6099999994"/>
    <s v="16"/>
    <n v="702852.41760000004"/>
    <n v="0"/>
    <s v="-"/>
    <n v="0"/>
    <n v="0"/>
    <s v="-"/>
    <n v="0"/>
  </r>
  <r>
    <s v="202"/>
    <x v="19"/>
    <x v="1"/>
    <s v="013"/>
    <s v="Z1B8050578"/>
    <s v="1390"/>
    <s v="FC"/>
    <s v="00131917-00131961"/>
    <s v=""/>
    <s v=""/>
    <s v=""/>
    <s v=""/>
    <n v="0"/>
    <s v=""/>
    <s v="VENTAS NO CONTRIBUYENTES"/>
    <s v=""/>
    <n v="27483422.990000002"/>
    <n v="0"/>
    <n v="23189450.990000002"/>
    <n v="0"/>
    <s v="-"/>
    <n v="0"/>
    <n v="3701700"/>
    <s v="-"/>
    <n v="592272"/>
    <n v="0"/>
    <s v="-"/>
    <n v="0"/>
    <n v="0"/>
    <s v="-"/>
    <n v="0"/>
  </r>
  <r>
    <s v="203"/>
    <x v="19"/>
    <x v="1"/>
    <s v="013"/>
    <s v="Z1B8050578"/>
    <s v="1390"/>
    <s v="FC"/>
    <s v="00131962"/>
    <s v=""/>
    <s v=""/>
    <s v=""/>
    <s v=""/>
    <n v="0"/>
    <s v=""/>
    <s v="INVERCIONE FUWENSA"/>
    <s v="J293808715 "/>
    <n v="5511000"/>
    <n v="0"/>
    <n v="5511000"/>
    <n v="0"/>
    <s v="-"/>
    <n v="0"/>
    <n v="0"/>
    <s v="-"/>
    <n v="0"/>
    <n v="0"/>
    <s v="-"/>
    <n v="0"/>
    <n v="0"/>
    <s v="-"/>
    <n v="0"/>
  </r>
  <r>
    <s v="204"/>
    <x v="19"/>
    <x v="1"/>
    <s v="013"/>
    <s v="Z1B8050578"/>
    <s v="1390"/>
    <s v="FC"/>
    <s v="00131963-00131968"/>
    <s v=""/>
    <s v=""/>
    <s v=""/>
    <s v=""/>
    <n v="0"/>
    <s v=""/>
    <s v="VENTAS NO CONTRIBUYENTES"/>
    <s v=""/>
    <n v="7393861.8200000003"/>
    <n v="0"/>
    <n v="6476185.8200000003"/>
    <n v="0"/>
    <s v="-"/>
    <n v="0"/>
    <n v="791100"/>
    <s v="-"/>
    <n v="126576"/>
    <n v="0"/>
    <s v="-"/>
    <n v="0"/>
    <n v="0"/>
    <s v="-"/>
    <n v="0"/>
  </r>
  <r>
    <s v="205"/>
    <x v="19"/>
    <x v="1"/>
    <s v="013"/>
    <s v="Z1B8050578"/>
    <s v="1390"/>
    <s v="NC"/>
    <s v=""/>
    <s v="00000024"/>
    <s v=""/>
    <s v="00131929"/>
    <s v="25/7/2020"/>
    <n v="1219158"/>
    <s v="VEN"/>
    <s v="CARLOS GONZALEZ"/>
    <s v="V25386845 "/>
    <n v="-417231"/>
    <n v="0"/>
    <n v="-417231"/>
    <n v="0"/>
    <s v="-"/>
    <n v="0"/>
    <n v="0"/>
    <s v="-"/>
    <n v="0"/>
    <n v="0"/>
    <s v="-"/>
    <n v="0"/>
    <n v="0"/>
    <s v="-"/>
    <n v="0"/>
  </r>
  <r>
    <s v="206"/>
    <x v="19"/>
    <x v="1"/>
    <s v="014"/>
    <s v="Z1F0000338"/>
    <s v="1269"/>
    <s v="FC"/>
    <s v="00048359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m/>
  </r>
  <r>
    <s v="207"/>
    <x v="19"/>
    <x v="1"/>
    <s v="015"/>
    <s v="Z1B8050356"/>
    <s v="1402"/>
    <s v="FC"/>
    <s v="00084434-00084456"/>
    <s v=""/>
    <s v=""/>
    <s v=""/>
    <s v=""/>
    <n v="0"/>
    <s v=""/>
    <s v="VENTAS NO CONTRIBUYENTES"/>
    <s v=""/>
    <n v="126868656.31920004"/>
    <n v="0"/>
    <n v="102976559.47560003"/>
    <n v="0"/>
    <s v="-"/>
    <n v="0"/>
    <n v="20596635.210000001"/>
    <s v="16"/>
    <n v="3295461.6336000003"/>
    <n v="0"/>
    <s v="-"/>
    <n v="0"/>
    <n v="0"/>
    <s v="-"/>
    <n v="0"/>
  </r>
  <r>
    <s v="208"/>
    <x v="20"/>
    <x v="1"/>
    <s v="001"/>
    <s v="Z1F0000700"/>
    <s v="1247"/>
    <s v="FC"/>
    <s v="00101029-00101101"/>
    <s v=""/>
    <s v=""/>
    <s v=""/>
    <s v=""/>
    <n v="0"/>
    <s v=""/>
    <s v="VENTAS NO CONTRIBUYENTES"/>
    <s v=""/>
    <n v="100572496.096"/>
    <n v="0"/>
    <n v="75742687.280000001"/>
    <n v="0"/>
    <s v="-"/>
    <n v="0"/>
    <n v="21405007.599999998"/>
    <s v="16"/>
    <n v="3424801.216"/>
    <n v="0"/>
    <s v="-"/>
    <n v="0"/>
    <n v="0"/>
    <s v="-"/>
    <n v="0"/>
  </r>
  <r>
    <s v="209"/>
    <x v="20"/>
    <x v="0"/>
    <s v="001"/>
    <s v="Z1F0017854"/>
    <s v="0160"/>
    <s v="FC"/>
    <s v="00008819-00008826"/>
    <s v=""/>
    <s v=""/>
    <s v=""/>
    <s v=""/>
    <n v="0"/>
    <s v=""/>
    <s v="VENTAS NO CONTRIBUYENTES"/>
    <s v=""/>
    <n v="14102067.30625"/>
    <n v="0"/>
    <n v="12313695.30625"/>
    <n v="0"/>
    <s v="-"/>
    <n v="0"/>
    <n v="1541700"/>
    <s v="16"/>
    <n v="246672"/>
    <n v="0"/>
    <s v="-"/>
    <n v="0"/>
    <n v="0"/>
    <s v="-"/>
    <n v="0"/>
  </r>
  <r>
    <s v="210"/>
    <x v="20"/>
    <x v="0"/>
    <s v="001"/>
    <s v="Z1F0017854"/>
    <s v="0160"/>
    <s v="FC"/>
    <s v="00008827"/>
    <s v=""/>
    <s v=""/>
    <s v=""/>
    <s v=""/>
    <n v="0"/>
    <s v=""/>
    <s v="COMERCIAL CHARAMANA"/>
    <s v="J412543822"/>
    <n v="2129526.4996000002"/>
    <n v="0"/>
    <n v="1680821.3199999998"/>
    <n v="386814.81"/>
    <s v="16"/>
    <n v="61890.369599999998"/>
    <n v="0"/>
    <s v="-"/>
    <n v="0"/>
    <n v="0"/>
    <s v="-"/>
    <n v="0"/>
    <n v="0"/>
    <s v="-"/>
    <n v="0"/>
  </r>
  <r>
    <s v="211"/>
    <x v="20"/>
    <x v="0"/>
    <s v="001"/>
    <s v="Z1F0017854"/>
    <s v="0160"/>
    <s v="FC"/>
    <s v="00008828-00008868"/>
    <s v=""/>
    <s v=""/>
    <s v=""/>
    <s v=""/>
    <n v="0"/>
    <s v=""/>
    <s v="VENTAS NO CONTRIBUYENTES"/>
    <s v=""/>
    <n v="67707009.994449988"/>
    <n v="0"/>
    <n v="41166688.441250011"/>
    <n v="0"/>
    <s v="-"/>
    <n v="0"/>
    <n v="22879587.5458"/>
    <s v="16"/>
    <n v="3660734.0074"/>
    <n v="0"/>
    <s v="-"/>
    <n v="0"/>
    <n v="0"/>
    <s v="-"/>
    <n v="0"/>
  </r>
  <r>
    <s v="212"/>
    <x v="20"/>
    <x v="1"/>
    <s v="002"/>
    <s v="Z1B8050149"/>
    <s v="1510"/>
    <s v="FC"/>
    <s v="00192699-00192760"/>
    <m/>
    <m/>
    <m/>
    <m/>
    <n v="0"/>
    <m/>
    <s v="CAJA SIN ACTIVIDAD"/>
    <m/>
    <n v="24095633.34"/>
    <n v="0"/>
    <n v="24095633.34"/>
    <n v="0"/>
    <m/>
    <n v="0"/>
    <n v="0"/>
    <m/>
    <n v="0"/>
    <n v="0"/>
    <m/>
    <n v="0"/>
    <n v="0"/>
    <m/>
    <m/>
  </r>
  <r>
    <s v="213"/>
    <x v="20"/>
    <x v="1"/>
    <s v="002"/>
    <s v="Z1B8050002"/>
    <s v="1582"/>
    <s v="FC"/>
    <s v="00155211-00155233"/>
    <s v=""/>
    <s v=""/>
    <s v=""/>
    <s v=""/>
    <n v="0"/>
    <s v=""/>
    <s v="VENTAS NO CONTRIBUYENTES"/>
    <s v=""/>
    <n v="102992148.04879998"/>
    <n v="0"/>
    <n v="60545974.199999973"/>
    <n v="0"/>
    <s v="-"/>
    <n v="0"/>
    <n v="36591529.180000007"/>
    <s v="16"/>
    <n v="5854644.6688000001"/>
    <n v="0"/>
    <s v="-"/>
    <n v="0"/>
    <n v="0"/>
    <s v="-"/>
    <n v="0"/>
  </r>
  <r>
    <s v="214"/>
    <x v="20"/>
    <x v="1"/>
    <s v="002"/>
    <s v="Z1B8050002"/>
    <s v="1582"/>
    <s v="NC"/>
    <s v=""/>
    <s v="00000118"/>
    <s v=""/>
    <s v="00155216"/>
    <s v="26/7/2020"/>
    <n v="1864664.19"/>
    <s v="VEN"/>
    <s v="RICO RAMON"/>
    <s v="V4353178"/>
    <n v="-602850"/>
    <n v="0"/>
    <n v="-602850"/>
    <n v="0"/>
    <s v="-"/>
    <n v="0"/>
    <n v="0"/>
    <s v="-"/>
    <n v="0"/>
    <n v="0"/>
    <s v="-"/>
    <n v="0"/>
    <n v="0"/>
    <s v="-"/>
    <n v="0"/>
  </r>
  <r>
    <s v="215"/>
    <x v="20"/>
    <x v="2"/>
    <s v="002"/>
    <s v="Z1F0008858"/>
    <s v="0607"/>
    <s v="FC"/>
    <s v="00084214-00084286"/>
    <s v=""/>
    <s v=""/>
    <s v=""/>
    <s v=""/>
    <n v="0"/>
    <s v=""/>
    <s v="VENTAS NO CONTRIBUYENTES"/>
    <s v=""/>
    <n v="33074004.783599999"/>
    <n v="0"/>
    <n v="31680731.439999998"/>
    <n v="0"/>
    <s v="-"/>
    <n v="0"/>
    <n v="1201097.71"/>
    <s v="-"/>
    <n v="192175.6336"/>
    <n v="0"/>
    <s v="-"/>
    <n v="0"/>
    <n v="0"/>
    <s v="-"/>
    <n v="0"/>
  </r>
  <r>
    <s v="216"/>
    <x v="20"/>
    <x v="0"/>
    <s v="002"/>
    <s v="Z1F0017966"/>
    <s v="0162"/>
    <s v="FC"/>
    <s v="00003010-00003034"/>
    <s v=""/>
    <s v=""/>
    <s v=""/>
    <s v=""/>
    <n v="0"/>
    <s v=""/>
    <s v="VENTAS NO CONTRIBUYENTES"/>
    <s v=""/>
    <n v="54783209.617599994"/>
    <n v="0"/>
    <n v="38068712.940000013"/>
    <n v="0"/>
    <s v="-"/>
    <n v="0"/>
    <n v="14409048.859999999"/>
    <s v="16"/>
    <n v="2305447.8176000002"/>
    <n v="0"/>
    <s v="-"/>
    <n v="0"/>
    <n v="0"/>
    <s v="-"/>
    <n v="0"/>
  </r>
  <r>
    <s v="217"/>
    <x v="20"/>
    <x v="1"/>
    <s v="003"/>
    <s v="Z1B8051199"/>
    <s v="1668"/>
    <s v="FC"/>
    <s v="00177814-00177889"/>
    <s v=""/>
    <s v=""/>
    <s v=""/>
    <s v=""/>
    <n v="0"/>
    <s v=""/>
    <s v="VENTAS NO CONTRIBUYENTES"/>
    <s v=""/>
    <n v="90183880.328199998"/>
    <n v="0"/>
    <n v="72463354.324999988"/>
    <n v="0"/>
    <s v="-"/>
    <n v="0"/>
    <n v="15276315.520000003"/>
    <s v="16"/>
    <n v="2444210.4832000001"/>
    <n v="0"/>
    <s v="-"/>
    <n v="0"/>
    <n v="0"/>
    <s v="-"/>
    <n v="0"/>
  </r>
  <r>
    <s v="218"/>
    <x v="20"/>
    <x v="2"/>
    <s v="003"/>
    <s v="Z1F0008965"/>
    <s v="0602"/>
    <s v="FC"/>
    <s v="00082861-00082921"/>
    <s v=""/>
    <s v=""/>
    <s v=""/>
    <s v=""/>
    <n v="0"/>
    <s v=""/>
    <s v="VENTAS NO CONTRIBUYENTES"/>
    <s v=""/>
    <n v="35290533.3772"/>
    <n v="0"/>
    <n v="32587882.82"/>
    <n v="0"/>
    <s v="-"/>
    <n v="0"/>
    <n v="2329871.17"/>
    <s v="-"/>
    <n v="372779.3872"/>
    <n v="0"/>
    <s v="-"/>
    <n v="0"/>
    <n v="0"/>
    <s v="-"/>
    <n v="0"/>
  </r>
  <r>
    <s v="219"/>
    <x v="20"/>
    <x v="0"/>
    <s v="003"/>
    <s v="Z1F0017848"/>
    <s v="0160"/>
    <s v="FC"/>
    <s v="00006826-00006865"/>
    <s v=""/>
    <s v=""/>
    <s v=""/>
    <s v=""/>
    <n v="0"/>
    <s v=""/>
    <s v="VENTAS NO CONTRIBUYENTES"/>
    <s v=""/>
    <n v="94815435.081650004"/>
    <n v="0"/>
    <n v="58026153.181249984"/>
    <n v="0"/>
    <s v="-"/>
    <n v="0"/>
    <n v="31714898.190000005"/>
    <s v="-"/>
    <n v="5074383.7104000002"/>
    <n v="0"/>
    <s v="-"/>
    <n v="0"/>
    <n v="0"/>
    <s v="-"/>
    <n v="0"/>
  </r>
  <r>
    <s v="220"/>
    <x v="20"/>
    <x v="1"/>
    <s v="004"/>
    <s v="Z1B8050937"/>
    <s v="1506"/>
    <s v="FC"/>
    <s v="00147607-00147661"/>
    <s v=""/>
    <s v=""/>
    <s v=""/>
    <s v=""/>
    <n v="0"/>
    <s v=""/>
    <s v="VENTAS NO CONTRIBUYENTES"/>
    <s v=""/>
    <n v="133070155.53480002"/>
    <n v="0"/>
    <n v="93077588.630000025"/>
    <n v="0"/>
    <s v="-"/>
    <n v="0"/>
    <n v="34476350.779999994"/>
    <s v="-"/>
    <n v="5516216.1247999994"/>
    <n v="0"/>
    <s v="-"/>
    <n v="0"/>
    <n v="0"/>
    <s v="-"/>
    <n v="0"/>
  </r>
  <r>
    <s v="221"/>
    <x v="20"/>
    <x v="0"/>
    <s v="004"/>
    <s v="Z1F0017963"/>
    <s v="0158"/>
    <s v="FC"/>
    <s v="00003057-00003058"/>
    <s v=""/>
    <s v=""/>
    <s v=""/>
    <s v=""/>
    <n v="0"/>
    <s v=""/>
    <s v="VENTAS NO CONTRIBUYENTES"/>
    <s v=""/>
    <n v="8037744.0231499998"/>
    <n v="0"/>
    <n v="4597430.4187500002"/>
    <n v="0"/>
    <s v="-"/>
    <n v="0"/>
    <n v="2965787.59"/>
    <s v="16"/>
    <n v="474526.01439999999"/>
    <n v="0"/>
    <s v="-"/>
    <n v="0"/>
    <n v="0"/>
    <s v="-"/>
    <n v="0"/>
  </r>
  <r>
    <s v="222"/>
    <x v="20"/>
    <x v="1"/>
    <s v="005"/>
    <s v="Z1B8050363"/>
    <s v="1660"/>
    <s v="FC"/>
    <s v="00157574-00157618"/>
    <s v=""/>
    <s v=""/>
    <s v=""/>
    <s v=""/>
    <n v="0"/>
    <s v=""/>
    <s v="VENTAS NO CONTRIBUYENTES"/>
    <s v=""/>
    <n v="151697819.73520002"/>
    <n v="0"/>
    <n v="106022106.66000003"/>
    <n v="0"/>
    <s v="-"/>
    <n v="0"/>
    <n v="39375614.720000006"/>
    <s v="-"/>
    <n v="6300098.355200001"/>
    <n v="0"/>
    <s v="-"/>
    <n v="0"/>
    <n v="0"/>
    <s v="-"/>
    <n v="0"/>
  </r>
  <r>
    <s v="223"/>
    <x v="20"/>
    <x v="0"/>
    <s v="005"/>
    <s v="Z1F0017998"/>
    <s v="0154"/>
    <s v="FC"/>
    <s v="00004115-00004150"/>
    <s v=""/>
    <s v=""/>
    <s v=""/>
    <s v=""/>
    <n v="0"/>
    <s v=""/>
    <s v="VENTAS NO CONTRIBUYENTES"/>
    <s v=""/>
    <n v="83225658.069700003"/>
    <n v="0"/>
    <n v="52875652.192499995"/>
    <n v="0"/>
    <s v="-"/>
    <n v="0"/>
    <n v="26163798.169999998"/>
    <s v="16"/>
    <n v="4186207.7072000005"/>
    <n v="0"/>
    <s v="-"/>
    <n v="0"/>
    <n v="0"/>
    <s v="-"/>
    <n v="0"/>
  </r>
  <r>
    <s v="224"/>
    <x v="20"/>
    <x v="1"/>
    <s v="006"/>
    <s v="Z1B8044815"/>
    <s v="1569"/>
    <s v="FC"/>
    <s v="00137856-00137922"/>
    <s v=""/>
    <s v=""/>
    <s v=""/>
    <s v=""/>
    <n v="0"/>
    <s v=""/>
    <s v="VENTAS NO CONTRIBUYENTES"/>
    <s v=""/>
    <n v="88812027.069400012"/>
    <n v="0"/>
    <n v="71759967.805000007"/>
    <n v="0"/>
    <s v="-"/>
    <n v="0"/>
    <n v="14700051.09"/>
    <s v="16"/>
    <n v="2352008.1744000004"/>
    <n v="0"/>
    <s v="-"/>
    <n v="0"/>
    <n v="0"/>
    <s v="-"/>
    <n v="0"/>
  </r>
  <r>
    <s v="225"/>
    <x v="20"/>
    <x v="0"/>
    <s v="006"/>
    <s v="Z1F0017787"/>
    <s v="0134"/>
    <s v="FC"/>
    <s v="00000778-00000779"/>
    <s v=""/>
    <s v=""/>
    <s v=""/>
    <s v=""/>
    <n v="0"/>
    <s v=""/>
    <s v="VENTAS NO CONTRIBUYENTES"/>
    <s v=""/>
    <n v="3237263.52"/>
    <n v="0"/>
    <n v="2961647.52"/>
    <n v="0"/>
    <s v="-"/>
    <n v="0"/>
    <n v="237600"/>
    <s v="16"/>
    <n v="38016"/>
    <n v="0"/>
    <s v="-"/>
    <n v="0"/>
    <n v="0"/>
    <s v="-"/>
    <n v="0"/>
  </r>
  <r>
    <s v="226"/>
    <x v="20"/>
    <x v="1"/>
    <s v="007"/>
    <s v="Z1B8050013"/>
    <s v="1624"/>
    <s v="FC"/>
    <s v="00164551-00164592"/>
    <s v=""/>
    <s v=""/>
    <s v=""/>
    <s v=""/>
    <n v="0"/>
    <s v=""/>
    <s v="VENTAS NO CONTRIBUYENTES"/>
    <s v=""/>
    <n v="109903111.0658"/>
    <n v="0"/>
    <n v="76920480.594999999"/>
    <n v="0"/>
    <s v="-"/>
    <n v="0"/>
    <n v="28433302.130000003"/>
    <s v="-"/>
    <n v="4549328.3408000004"/>
    <n v="0"/>
    <s v="-"/>
    <n v="0"/>
    <n v="0"/>
    <s v="-"/>
    <n v="0"/>
  </r>
  <r>
    <s v="227"/>
    <x v="20"/>
    <x v="1"/>
    <s v="007"/>
    <s v="Z1B8050013"/>
    <s v="1624"/>
    <s v="NC"/>
    <s v=""/>
    <s v="00000171"/>
    <s v=""/>
    <s v="00164481"/>
    <s v="24/7/2020"/>
    <n v="1317758"/>
    <s v="VEN"/>
    <s v="MARIELLA ABELLI"/>
    <s v="E81737358"/>
    <n v="-510198"/>
    <n v="0"/>
    <n v="-510198"/>
    <n v="0"/>
    <s v="-"/>
    <n v="0"/>
    <n v="0"/>
    <s v="-"/>
    <n v="0"/>
    <n v="0"/>
    <s v="-"/>
    <n v="0"/>
    <n v="0"/>
    <s v="-"/>
    <n v="0"/>
  </r>
  <r>
    <s v="228"/>
    <x v="20"/>
    <x v="1"/>
    <s v="008"/>
    <s v="Z1B8050003"/>
    <s v="1581"/>
    <s v="FC"/>
    <s v="00164602-00164656"/>
    <s v=""/>
    <s v=""/>
    <s v=""/>
    <s v=""/>
    <n v="0"/>
    <s v=""/>
    <s v="VENTAS NO CONTRIBUYENTES"/>
    <s v=""/>
    <n v="124232023.3892"/>
    <n v="0"/>
    <n v="91838922.039999992"/>
    <n v="0"/>
    <s v="-"/>
    <n v="0"/>
    <n v="27925087.370000005"/>
    <s v="16"/>
    <n v="4468013.9792000009"/>
    <n v="0"/>
    <s v="-"/>
    <n v="0"/>
    <n v="0"/>
    <s v="-"/>
    <n v="0"/>
  </r>
  <r>
    <s v="229"/>
    <x v="20"/>
    <x v="1"/>
    <s v="009"/>
    <s v="Z1B8014458"/>
    <s v="1579"/>
    <s v="FC"/>
    <s v="00170246-00170276"/>
    <s v=""/>
    <s v=""/>
    <s v=""/>
    <s v=""/>
    <n v="0"/>
    <s v=""/>
    <s v="VENTAS NO CONTRIBUYENTES"/>
    <s v=""/>
    <n v="56373454.349600002"/>
    <n v="0"/>
    <n v="34531963.339999996"/>
    <n v="0"/>
    <s v="-"/>
    <n v="0"/>
    <n v="18828871.560000002"/>
    <s v="16"/>
    <n v="3012619.4495999999"/>
    <n v="0"/>
    <s v="-"/>
    <n v="0"/>
    <n v="0"/>
    <s v="-"/>
    <n v="0"/>
  </r>
  <r>
    <s v="230"/>
    <x v="20"/>
    <x v="1"/>
    <s v="009"/>
    <s v="Z1B8014458"/>
    <s v="1579"/>
    <s v="FC"/>
    <s v="00170277"/>
    <s v=""/>
    <s v=""/>
    <s v=""/>
    <s v=""/>
    <n v="0"/>
    <s v=""/>
    <s v="METALURJICA MONTE BLANCO, C.A"/>
    <s v="J30668214-7 "/>
    <n v="6554909.2349999994"/>
    <n v="0"/>
    <n v="2416378.3949999996"/>
    <n v="3567699"/>
    <s v="16"/>
    <n v="570831.84"/>
    <n v="0"/>
    <s v="-"/>
    <n v="0"/>
    <n v="0"/>
    <s v="-"/>
    <n v="0"/>
    <n v="0"/>
    <s v="-"/>
    <n v="0"/>
  </r>
  <r>
    <s v="231"/>
    <x v="20"/>
    <x v="1"/>
    <s v="009"/>
    <s v="Z1B8014458"/>
    <s v="1579"/>
    <s v="FC"/>
    <s v="00170278-00170291"/>
    <s v=""/>
    <s v=""/>
    <s v=""/>
    <s v=""/>
    <n v="0"/>
    <s v=""/>
    <s v="VENTAS NO CONTRIBUYENTES"/>
    <s v=""/>
    <n v="28389742.339600001"/>
    <n v="0"/>
    <n v="18935743.720000003"/>
    <n v="0"/>
    <s v="-"/>
    <n v="0"/>
    <n v="8149998.8099999996"/>
    <s v="16"/>
    <n v="1303999.8096"/>
    <n v="0"/>
    <s v="-"/>
    <n v="0"/>
    <n v="0"/>
    <s v="-"/>
    <n v="0"/>
  </r>
  <r>
    <s v="232"/>
    <x v="20"/>
    <x v="1"/>
    <s v="010"/>
    <s v="Z1F0000341"/>
    <s v="1097"/>
    <s v="FC"/>
    <s v="00069331-00069367"/>
    <s v=""/>
    <s v=""/>
    <s v=""/>
    <s v=""/>
    <n v="0"/>
    <s v=""/>
    <s v="VENTAS NO CONTRIBUYENTES"/>
    <s v=""/>
    <n v="108538466.3054"/>
    <n v="0"/>
    <n v="62341350.665000007"/>
    <n v="0"/>
    <s v="-"/>
    <n v="0"/>
    <n v="39825099.689999998"/>
    <s v="16"/>
    <n v="6372015.9503999986"/>
    <n v="0"/>
    <s v="-"/>
    <n v="0"/>
    <n v="0"/>
    <s v="-"/>
    <n v="0"/>
  </r>
  <r>
    <s v="233"/>
    <x v="20"/>
    <x v="1"/>
    <s v="011"/>
    <s v="Z1F0004616"/>
    <s v="0482"/>
    <s v="FC"/>
    <s v="00067799-00067851"/>
    <s v=""/>
    <s v=""/>
    <s v=""/>
    <s v=""/>
    <n v="0"/>
    <s v=""/>
    <s v="VENTAS NO CONTRIBUYENTES"/>
    <s v=""/>
    <n v="29100620.089399997"/>
    <n v="0"/>
    <n v="25786092.244999997"/>
    <n v="0"/>
    <s v="-"/>
    <n v="0"/>
    <n v="2857351.59"/>
    <s v="16"/>
    <n v="457176.25440000003"/>
    <n v="0"/>
    <s v="-"/>
    <n v="0"/>
    <n v="0"/>
    <s v="-"/>
    <n v="0"/>
  </r>
  <r>
    <s v="234"/>
    <x v="20"/>
    <x v="1"/>
    <s v="012"/>
    <s v="Z1B8038506"/>
    <s v="1426"/>
    <s v="FC"/>
    <s v="00070326-00070337"/>
    <s v=""/>
    <s v=""/>
    <s v=""/>
    <s v=""/>
    <n v="0"/>
    <s v=""/>
    <s v="VENTAS NO CONTRIBUYENTES"/>
    <s v=""/>
    <n v="13054636.846399998"/>
    <n v="0"/>
    <n v="4930828.5199999996"/>
    <n v="0"/>
    <s v="-"/>
    <n v="0"/>
    <n v="7003283.0399999991"/>
    <s v="16"/>
    <n v="1120525.2863999999"/>
    <n v="0"/>
    <s v="-"/>
    <n v="0"/>
    <n v="0"/>
    <s v="-"/>
    <n v="0"/>
  </r>
  <r>
    <s v="235"/>
    <x v="20"/>
    <x v="1"/>
    <s v="012"/>
    <s v="Z1B8038506"/>
    <s v="1426"/>
    <s v="FC"/>
    <s v="00070338"/>
    <s v=""/>
    <s v=""/>
    <s v=""/>
    <s v=""/>
    <n v="0"/>
    <s v=""/>
    <s v="CREACIONES MARIVIN"/>
    <s v="J-40411324-0 "/>
    <n v="1002240"/>
    <n v="0"/>
    <n v="0"/>
    <n v="864000"/>
    <s v="16"/>
    <n v="138240"/>
    <n v="0"/>
    <s v="-"/>
    <n v="0"/>
    <n v="0"/>
    <s v="-"/>
    <n v="0"/>
    <n v="0"/>
    <s v="-"/>
    <n v="0"/>
  </r>
  <r>
    <s v="236"/>
    <x v="20"/>
    <x v="1"/>
    <s v="012"/>
    <s v="Z1B8038506"/>
    <s v="1426"/>
    <s v="FC"/>
    <s v="00070339-00070342"/>
    <s v=""/>
    <s v=""/>
    <s v=""/>
    <s v=""/>
    <n v="0"/>
    <s v=""/>
    <s v="VENTAS NO CONTRIBUYENTES"/>
    <s v=""/>
    <n v="2445822"/>
    <n v="0"/>
    <n v="2066850"/>
    <n v="0"/>
    <s v="-"/>
    <n v="0"/>
    <n v="326700"/>
    <s v="-"/>
    <n v="52272"/>
    <n v="0"/>
    <s v="-"/>
    <n v="0"/>
    <n v="0"/>
    <s v="-"/>
    <n v="0"/>
  </r>
  <r>
    <s v="237"/>
    <x v="20"/>
    <x v="1"/>
    <s v="013"/>
    <s v="Z1B8050578"/>
    <s v="1391"/>
    <s v="FC"/>
    <s v="00131969-00131999"/>
    <s v=""/>
    <s v=""/>
    <s v=""/>
    <s v=""/>
    <n v="0"/>
    <s v=""/>
    <s v="VENTAS NO CONTRIBUYENTES"/>
    <s v=""/>
    <n v="23666425.8336"/>
    <n v="0"/>
    <n v="15502718.82"/>
    <n v="0"/>
    <s v="-"/>
    <n v="0"/>
    <n v="7037678.46"/>
    <s v="-"/>
    <n v="1126028.5536"/>
    <n v="0"/>
    <s v="-"/>
    <n v="0"/>
    <n v="0"/>
    <s v="-"/>
    <n v="0"/>
  </r>
  <r>
    <s v="238"/>
    <x v="20"/>
    <x v="1"/>
    <s v="014"/>
    <s v="Z1F0000338"/>
    <s v="1270"/>
    <s v="FC"/>
    <s v="00048359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m/>
  </r>
  <r>
    <s v="239"/>
    <x v="20"/>
    <x v="1"/>
    <s v="015"/>
    <s v="Z1B8050356"/>
    <s v="1403"/>
    <s v="FC"/>
    <s v="00084458-00084475"/>
    <s v=""/>
    <s v=""/>
    <s v=""/>
    <s v=""/>
    <n v="0"/>
    <s v=""/>
    <s v="VENTAS NO CONTRIBUYENTES"/>
    <s v=""/>
    <n v="118579714.72999999"/>
    <n v="0"/>
    <n v="85513786.890000001"/>
    <n v="0"/>
    <s v="-"/>
    <n v="0"/>
    <n v="28505110.210000001"/>
    <s v="16"/>
    <n v="4560817.63"/>
    <n v="0"/>
    <s v="-"/>
    <n v="0"/>
    <n v="0"/>
    <s v="-"/>
    <n v="0"/>
  </r>
  <r>
    <s v="1"/>
    <x v="21"/>
    <x v="1"/>
    <s v="001"/>
    <s v="Z1F0000700"/>
    <s v="1248"/>
    <s v="FC"/>
    <s v="00101102-00101155"/>
    <s v=""/>
    <s v=""/>
    <s v=""/>
    <s v=""/>
    <n v="0"/>
    <s v=""/>
    <s v="VENTAS NO CONTRIBUYENTES"/>
    <s v=""/>
    <n v="82798922.738399982"/>
    <n v="0"/>
    <n v="71201689.929999992"/>
    <n v="0"/>
    <s v="-"/>
    <n v="0"/>
    <n v="9997614.4900000002"/>
    <s v="-"/>
    <n v="1599618.3184"/>
    <n v="0"/>
    <s v="-"/>
    <n v="0"/>
    <n v="0"/>
    <s v="-"/>
    <n v="0"/>
  </r>
  <r>
    <s v="2"/>
    <x v="21"/>
    <x v="0"/>
    <s v="001"/>
    <s v="Z1F0017854"/>
    <s v="0161"/>
    <s v="FC"/>
    <s v="00008869-00008893"/>
    <s v=""/>
    <s v=""/>
    <s v=""/>
    <s v=""/>
    <n v="0"/>
    <s v=""/>
    <s v="VENTAS NO CONTRIBUYENTES"/>
    <s v=""/>
    <n v="27966366.012200002"/>
    <n v="0"/>
    <n v="21218959.884999998"/>
    <n v="0"/>
    <s v="-"/>
    <n v="0"/>
    <n v="5816729.4199999999"/>
    <s v="16"/>
    <n v="930676.70719999995"/>
    <n v="0"/>
    <s v="-"/>
    <n v="0"/>
    <n v="0"/>
    <s v="-"/>
    <n v="0"/>
  </r>
  <r>
    <s v="3"/>
    <x v="21"/>
    <x v="0"/>
    <s v="001"/>
    <s v="Z1F0017854"/>
    <s v="0161"/>
    <s v="FC"/>
    <s v="00008894"/>
    <s v=""/>
    <s v=""/>
    <s v=""/>
    <s v=""/>
    <n v="0"/>
    <s v=""/>
    <s v="SENA C.A"/>
    <s v="J000447349"/>
    <n v="510040"/>
    <n v="0"/>
    <n v="290800"/>
    <n v="189000"/>
    <s v="16"/>
    <n v="30240"/>
    <n v="0"/>
    <s v="-"/>
    <n v="0"/>
    <n v="0"/>
    <s v="-"/>
    <n v="0"/>
    <n v="0"/>
    <s v="-"/>
    <n v="0"/>
  </r>
  <r>
    <s v="4"/>
    <x v="21"/>
    <x v="0"/>
    <s v="001"/>
    <s v="Z1F0017854"/>
    <s v="0161"/>
    <s v="FC"/>
    <s v="00008895-00008927"/>
    <s v=""/>
    <s v=""/>
    <s v=""/>
    <s v=""/>
    <n v="0"/>
    <s v=""/>
    <s v="VENTAS NO CONTRIBUYENTES"/>
    <s v=""/>
    <n v="48051845.269600004"/>
    <n v="0"/>
    <n v="33839711.379999995"/>
    <n v="0"/>
    <s v="-"/>
    <n v="0"/>
    <n v="12251839.559999999"/>
    <s v="16"/>
    <n v="1960294.3295999998"/>
    <n v="0"/>
    <s v="-"/>
    <n v="0"/>
    <n v="0"/>
    <s v="-"/>
    <n v="0"/>
  </r>
  <r>
    <s v="5"/>
    <x v="21"/>
    <x v="0"/>
    <s v="001"/>
    <s v="Z1F0017854"/>
    <s v="0161"/>
    <s v="NC"/>
    <s v=""/>
    <s v="00000026"/>
    <s v=""/>
    <s v="00008900"/>
    <s v="29/6/2018"/>
    <n v="27.15"/>
    <s v="VEN"/>
    <s v="MANUEL MARQUEZ"/>
    <s v="V10280876"/>
    <n v="-63286.65"/>
    <n v="0"/>
    <n v="-63286.65"/>
    <n v="0"/>
    <s v="-"/>
    <n v="0"/>
    <n v="0"/>
    <s v="-"/>
    <n v="0"/>
    <n v="0"/>
    <s v="-"/>
    <n v="0"/>
    <n v="0"/>
    <s v="-"/>
    <n v="0"/>
  </r>
  <r>
    <s v="6"/>
    <x v="21"/>
    <x v="1"/>
    <s v="002"/>
    <s v="Z1B8050002"/>
    <s v="1583"/>
    <s v="FC"/>
    <s v="00155234-00155261"/>
    <s v=""/>
    <s v=""/>
    <s v=""/>
    <s v=""/>
    <n v="0"/>
    <s v=""/>
    <s v="VENTAS NO CONTRIBUYENTES"/>
    <s v=""/>
    <n v="67076792.706800006"/>
    <n v="0"/>
    <n v="50863630.780000001"/>
    <n v="0"/>
    <s v="-"/>
    <n v="0"/>
    <n v="13976863.73"/>
    <s v="16"/>
    <n v="2236298.1968"/>
    <n v="0"/>
    <s v="-"/>
    <n v="0"/>
    <n v="0"/>
    <s v="-"/>
    <n v="0"/>
  </r>
  <r>
    <s v="7"/>
    <x v="21"/>
    <x v="2"/>
    <s v="002"/>
    <s v="Z1F0008858"/>
    <s v="0608"/>
    <s v="FC"/>
    <s v="00084287-00084327"/>
    <s v=""/>
    <s v=""/>
    <s v=""/>
    <s v=""/>
    <n v="0"/>
    <s v=""/>
    <s v="VENTAS NO CONTRIBUYENTES"/>
    <s v=""/>
    <n v="32777291.314800002"/>
    <n v="0"/>
    <n v="28448559.210000001"/>
    <n v="0"/>
    <s v="-"/>
    <n v="0"/>
    <n v="3331320.7800000003"/>
    <s v="-"/>
    <n v="533011.32480000006"/>
    <n v="0"/>
    <s v="-"/>
    <n v="0"/>
    <n v="430000"/>
    <s v="8"/>
    <n v="34400"/>
  </r>
  <r>
    <s v="8"/>
    <x v="21"/>
    <x v="2"/>
    <s v="002"/>
    <s v="Z1F0008858"/>
    <s v="0608"/>
    <s v="FC"/>
    <s v="00084328"/>
    <s v=""/>
    <s v=""/>
    <s v=""/>
    <s v=""/>
    <n v="0"/>
    <s v=""/>
    <s v="RIVAS ADRIANA"/>
    <s v="V101282273 "/>
    <n v="195500"/>
    <n v="0"/>
    <n v="195500"/>
    <n v="0"/>
    <s v="-"/>
    <n v="0"/>
    <n v="0"/>
    <s v="-"/>
    <n v="0"/>
    <n v="0"/>
    <s v="-"/>
    <n v="0"/>
    <n v="0"/>
    <s v="-"/>
    <n v="0"/>
  </r>
  <r>
    <s v="9"/>
    <x v="21"/>
    <x v="2"/>
    <s v="002"/>
    <s v="Z1F0008858"/>
    <s v="0608"/>
    <s v="FC"/>
    <s v="00084329-00084331"/>
    <s v=""/>
    <s v=""/>
    <s v=""/>
    <s v=""/>
    <n v="0"/>
    <s v=""/>
    <s v="VENTAS NO CONTRIBUYENTES"/>
    <s v=""/>
    <n v="1173000"/>
    <n v="0"/>
    <n v="1173000"/>
    <n v="0"/>
    <s v="-"/>
    <n v="0"/>
    <n v="0"/>
    <s v="-"/>
    <n v="0"/>
    <n v="0"/>
    <s v="-"/>
    <n v="0"/>
    <n v="0"/>
    <s v="-"/>
    <n v="0"/>
  </r>
  <r>
    <s v="10"/>
    <x v="21"/>
    <x v="2"/>
    <s v="002"/>
    <s v="Z1F0008858"/>
    <s v="0609"/>
    <s v="FC"/>
    <s v="00084331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1"/>
    <x v="21"/>
    <x v="0"/>
    <s v="002"/>
    <s v="Z1F0017966"/>
    <s v="0163"/>
    <s v="FC"/>
    <s v="00003034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2"/>
    <x v="21"/>
    <x v="1"/>
    <s v="003"/>
    <s v="Z1B8050149"/>
    <s v="1511"/>
    <s v="FC"/>
    <s v="00192761-00192820"/>
    <s v=""/>
    <s v=""/>
    <s v=""/>
    <s v=""/>
    <n v="0"/>
    <s v=""/>
    <s v="VENTAS NO CONTRIBUYENTES"/>
    <s v=""/>
    <n v="26997878.77"/>
    <n v="0"/>
    <n v="26997878.77"/>
    <n v="0"/>
    <s v="-"/>
    <n v="0"/>
    <n v="0"/>
    <s v="-"/>
    <n v="0"/>
    <n v="0"/>
    <s v="-"/>
    <n v="0"/>
    <n v="0"/>
    <s v="-"/>
    <n v="0"/>
  </r>
  <r>
    <s v="13"/>
    <x v="21"/>
    <x v="1"/>
    <s v="003"/>
    <s v="Z1B8051199"/>
    <s v="1669"/>
    <s v="FC"/>
    <s v="00177890-00177895"/>
    <s v=""/>
    <s v=""/>
    <s v=""/>
    <s v=""/>
    <n v="0"/>
    <s v=""/>
    <s v="VENTAS NO CONTRIBUYENTES"/>
    <s v=""/>
    <n v="4736644.3604000006"/>
    <n v="0"/>
    <n v="4545684.3599999994"/>
    <n v="0"/>
    <s v="-"/>
    <n v="0"/>
    <n v="164620.69"/>
    <s v="16"/>
    <n v="26339.310399999998"/>
    <n v="0"/>
    <s v="-"/>
    <n v="0"/>
    <n v="0"/>
    <s v="-"/>
    <n v="0"/>
  </r>
  <r>
    <s v="14"/>
    <x v="21"/>
    <x v="1"/>
    <s v="003"/>
    <s v="Z1B8051199"/>
    <s v="1669"/>
    <s v="FC"/>
    <s v="00177896"/>
    <s v=""/>
    <s v=""/>
    <s v=""/>
    <s v=""/>
    <n v="0"/>
    <s v=""/>
    <s v="FUNERARIA LA QUINTA"/>
    <s v="J-29413307-0"/>
    <n v="719661.25"/>
    <n v="0"/>
    <n v="719661.25"/>
    <n v="0"/>
    <s v="-"/>
    <n v="0"/>
    <n v="0"/>
    <s v="-"/>
    <n v="0"/>
    <n v="0"/>
    <s v="-"/>
    <n v="0"/>
    <n v="0"/>
    <s v="-"/>
    <n v="0"/>
  </r>
  <r>
    <s v="15"/>
    <x v="21"/>
    <x v="1"/>
    <s v="003"/>
    <s v="Z1B8051199"/>
    <s v="1669"/>
    <s v="FC"/>
    <s v="00177897-00177947"/>
    <s v=""/>
    <s v=""/>
    <s v=""/>
    <s v=""/>
    <n v="0"/>
    <s v=""/>
    <s v="VENTAS NO CONTRIBUYENTES"/>
    <s v=""/>
    <n v="73837202.836800009"/>
    <n v="0"/>
    <n v="57650544.589999989"/>
    <n v="0"/>
    <s v="-"/>
    <n v="0"/>
    <n v="13954015.73"/>
    <s v="-"/>
    <n v="2232642.5167999999"/>
    <n v="0"/>
    <s v="-"/>
    <n v="0"/>
    <n v="0"/>
    <s v="-"/>
    <n v="0"/>
  </r>
  <r>
    <s v="16"/>
    <x v="21"/>
    <x v="1"/>
    <s v="003"/>
    <s v="Z1B8051199"/>
    <s v="1669"/>
    <s v="FC"/>
    <s v="00177948"/>
    <s v=""/>
    <s v=""/>
    <s v=""/>
    <s v=""/>
    <n v="0"/>
    <s v=""/>
    <s v="MIGUEL ALVAREZ"/>
    <s v="V14772733"/>
    <n v="1683006.19"/>
    <n v="0"/>
    <n v="1683006.19"/>
    <n v="0"/>
    <s v="-"/>
    <n v="0"/>
    <n v="0"/>
    <s v="-"/>
    <n v="0"/>
    <n v="0"/>
    <s v="-"/>
    <n v="0"/>
    <n v="0"/>
    <s v="-"/>
    <n v="0"/>
  </r>
  <r>
    <s v="17"/>
    <x v="21"/>
    <x v="1"/>
    <s v="003"/>
    <s v="Z1B8051199"/>
    <s v="1669"/>
    <s v="FC"/>
    <s v="00177949-00177956"/>
    <s v=""/>
    <s v=""/>
    <s v=""/>
    <s v=""/>
    <n v="0"/>
    <s v=""/>
    <s v="VENTAS NO CONTRIBUYENTES"/>
    <s v=""/>
    <n v="5050582.7357999999"/>
    <n v="0"/>
    <n v="3511886.9550000001"/>
    <n v="0"/>
    <s v="-"/>
    <n v="0"/>
    <n v="1326461.8799999999"/>
    <s v="-"/>
    <n v="212233.9008"/>
    <n v="0"/>
    <s v="-"/>
    <n v="0"/>
    <n v="0"/>
    <s v="-"/>
    <n v="0"/>
  </r>
  <r>
    <s v="18"/>
    <x v="21"/>
    <x v="2"/>
    <s v="003"/>
    <s v="Z1F0008965"/>
    <s v="0603"/>
    <s v="FC"/>
    <s v="00082922-00082997"/>
    <s v=""/>
    <s v=""/>
    <s v=""/>
    <s v=""/>
    <n v="0"/>
    <s v=""/>
    <s v="VENTAS NO CONTRIBUYENTES"/>
    <s v=""/>
    <n v="42109440.549799994"/>
    <n v="0"/>
    <n v="41201224.894999988"/>
    <n v="0"/>
    <s v="-"/>
    <n v="0"/>
    <n v="782944.53"/>
    <s v="-"/>
    <n v="125271.12479999999"/>
    <n v="0"/>
    <s v="-"/>
    <n v="0"/>
    <n v="0"/>
    <s v="-"/>
    <n v="0"/>
  </r>
  <r>
    <s v="19"/>
    <x v="21"/>
    <x v="0"/>
    <s v="003"/>
    <s v="Z1F0017848"/>
    <s v="0161"/>
    <s v="FC"/>
    <s v="00006866-00006910"/>
    <s v=""/>
    <s v=""/>
    <s v=""/>
    <s v=""/>
    <n v="0"/>
    <s v=""/>
    <s v="VENTAS NO CONTRIBUYENTES"/>
    <s v=""/>
    <n v="64764061.636599995"/>
    <n v="0"/>
    <n v="43944461.955000006"/>
    <n v="0"/>
    <s v="-"/>
    <n v="0"/>
    <n v="17947930.759999998"/>
    <s v="-"/>
    <n v="2871668.9215999995"/>
    <n v="0"/>
    <s v="-"/>
    <n v="0"/>
    <n v="0"/>
    <s v="-"/>
    <n v="0"/>
  </r>
  <r>
    <s v="20"/>
    <x v="21"/>
    <x v="0"/>
    <s v="003"/>
    <s v="Z1F0017848"/>
    <s v="0161"/>
    <s v="NC"/>
    <s v=""/>
    <s v="00000020"/>
    <s v=""/>
    <s v="00006887"/>
    <s v="20/8/2019"/>
    <n v="41323.089999999997"/>
    <s v="VEN"/>
    <s v="YULIA ANDUEZA"/>
    <s v="V6452330"/>
    <n v="-430000"/>
    <n v="0"/>
    <n v="-430000"/>
    <n v="0"/>
    <s v="-"/>
    <n v="0"/>
    <n v="0"/>
    <s v="-"/>
    <n v="0"/>
    <n v="0"/>
    <s v="-"/>
    <n v="0"/>
    <n v="0"/>
    <s v="-"/>
    <n v="0"/>
  </r>
  <r>
    <s v="21"/>
    <x v="21"/>
    <x v="1"/>
    <s v="004"/>
    <s v="Z1B8050937"/>
    <s v="1507"/>
    <s v="FC"/>
    <s v="00147662-00147700"/>
    <s v=""/>
    <s v=""/>
    <s v=""/>
    <s v=""/>
    <n v="0"/>
    <s v=""/>
    <s v="VENTAS NO CONTRIBUYENTES"/>
    <s v=""/>
    <n v="88350282.533600003"/>
    <n v="0"/>
    <n v="64214737.649999999"/>
    <n v="0"/>
    <s v="-"/>
    <n v="0"/>
    <n v="20806504.210000001"/>
    <s v="16"/>
    <n v="3329040.6735999999"/>
    <n v="0"/>
    <s v="-"/>
    <n v="0"/>
    <n v="0"/>
    <s v="-"/>
    <n v="0"/>
  </r>
  <r>
    <s v="22"/>
    <x v="21"/>
    <x v="0"/>
    <s v="004"/>
    <s v="Z1F0017963"/>
    <s v="0159"/>
    <s v="FC"/>
    <s v="00003059-00003094"/>
    <s v=""/>
    <s v=""/>
    <s v=""/>
    <s v=""/>
    <n v="0"/>
    <s v=""/>
    <s v="VENTAS NO CONTRIBUYENTES"/>
    <s v=""/>
    <n v="40919388.780000001"/>
    <n v="0"/>
    <n v="30447663.939999998"/>
    <n v="0"/>
    <s v="-"/>
    <n v="0"/>
    <n v="9027349"/>
    <s v="-"/>
    <n v="1444375.84"/>
    <n v="0"/>
    <s v="-"/>
    <n v="0"/>
    <n v="0"/>
    <s v="-"/>
    <n v="0"/>
  </r>
  <r>
    <s v="23"/>
    <x v="21"/>
    <x v="1"/>
    <s v="005"/>
    <s v="Z1B8050363"/>
    <s v="1661"/>
    <s v="FC"/>
    <s v="00157619-00157638"/>
    <s v=""/>
    <s v=""/>
    <s v=""/>
    <s v=""/>
    <n v="0"/>
    <s v=""/>
    <s v="VENTAS NO CONTRIBUYENTES"/>
    <s v=""/>
    <n v="81880363.690999985"/>
    <n v="0"/>
    <n v="51197808.514999993"/>
    <n v="0"/>
    <s v="-"/>
    <n v="0"/>
    <n v="26450478.600000001"/>
    <s v="16"/>
    <n v="4232076.5760000004"/>
    <n v="0"/>
    <s v="-"/>
    <n v="0"/>
    <n v="0"/>
    <s v="-"/>
    <n v="0"/>
  </r>
  <r>
    <s v="24"/>
    <x v="21"/>
    <x v="0"/>
    <s v="005"/>
    <s v="Z1F0017998"/>
    <s v="0155"/>
    <s v="FC"/>
    <s v="00004150"/>
    <m/>
    <m/>
    <m/>
    <m/>
    <m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5"/>
    <x v="21"/>
    <x v="1"/>
    <s v="006"/>
    <s v="Z1B8044815"/>
    <s v="1570"/>
    <s v="FC"/>
    <s v="00137923-00137972"/>
    <s v=""/>
    <s v=""/>
    <s v=""/>
    <s v=""/>
    <n v="0"/>
    <s v=""/>
    <s v="VENTAS NO CONTRIBUYENTES"/>
    <s v=""/>
    <n v="51359125.056400001"/>
    <n v="0"/>
    <n v="44465487.450000003"/>
    <n v="0"/>
    <s v="-"/>
    <n v="0"/>
    <n v="5942791.04"/>
    <s v="-"/>
    <n v="950846.56640000001"/>
    <n v="0"/>
    <s v="-"/>
    <n v="0"/>
    <n v="0"/>
    <s v="-"/>
    <n v="0"/>
  </r>
  <r>
    <s v="26"/>
    <x v="21"/>
    <x v="0"/>
    <s v="006"/>
    <s v="Z1F0017787"/>
    <s v="0135"/>
    <s v="FC"/>
    <s v="00000779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27"/>
    <x v="21"/>
    <x v="1"/>
    <s v="007"/>
    <s v="Z1B8050013"/>
    <s v="1625"/>
    <s v="FC"/>
    <s v="00164593-00164631"/>
    <s v=""/>
    <s v=""/>
    <s v=""/>
    <s v=""/>
    <n v="0"/>
    <s v=""/>
    <s v="VENTAS NO CONTRIBUYENTES"/>
    <s v=""/>
    <n v="40144312.692400001"/>
    <n v="0"/>
    <n v="32467672.07"/>
    <n v="0"/>
    <s v="-"/>
    <n v="0"/>
    <n v="6617793.6399999997"/>
    <s v="-"/>
    <n v="1058846.9824000001"/>
    <n v="0"/>
    <s v="-"/>
    <n v="0"/>
    <n v="0"/>
    <s v="-"/>
    <n v="0"/>
  </r>
  <r>
    <s v="28"/>
    <x v="21"/>
    <x v="1"/>
    <s v="008"/>
    <s v="Z1B8050003"/>
    <s v="1582"/>
    <s v="FC"/>
    <s v="00164657-00164694"/>
    <s v=""/>
    <s v=""/>
    <s v=""/>
    <s v=""/>
    <n v="0"/>
    <s v=""/>
    <s v="VENTAS NO CONTRIBUYENTES"/>
    <s v=""/>
    <n v="74139807.548399985"/>
    <n v="0"/>
    <n v="62694267.93999999"/>
    <n v="0"/>
    <s v="-"/>
    <n v="0"/>
    <n v="9866844.4900000002"/>
    <s v="16"/>
    <n v="1578695.1184"/>
    <n v="0"/>
    <s v="-"/>
    <n v="0"/>
    <n v="0"/>
    <s v="-"/>
    <n v="0"/>
  </r>
  <r>
    <s v="29"/>
    <x v="21"/>
    <x v="1"/>
    <s v="009"/>
    <s v="Z1B8014458"/>
    <s v="1580"/>
    <s v="FC"/>
    <s v="00170292-00170313"/>
    <s v=""/>
    <s v=""/>
    <s v=""/>
    <s v=""/>
    <n v="0"/>
    <s v=""/>
    <s v="VENTAS NO CONTRIBUYENTES"/>
    <s v=""/>
    <n v="46113240.9142"/>
    <n v="0"/>
    <n v="32248561.465"/>
    <n v="0"/>
    <s v="-"/>
    <n v="0"/>
    <n v="11952309.870000001"/>
    <s v="16"/>
    <n v="1912369.5791999998"/>
    <n v="0"/>
    <s v="-"/>
    <n v="0"/>
    <n v="0"/>
    <s v="-"/>
    <n v="0"/>
  </r>
  <r>
    <s v="30"/>
    <x v="21"/>
    <x v="1"/>
    <s v="010"/>
    <s v="Z1F0000341"/>
    <s v="1098"/>
    <s v="FC"/>
    <s v="00069368-00069402"/>
    <s v=""/>
    <s v=""/>
    <s v=""/>
    <s v=""/>
    <n v="0"/>
    <s v=""/>
    <s v="VENTAS NO CONTRIBUYENTES"/>
    <s v=""/>
    <n v="54006904.054399997"/>
    <n v="0"/>
    <n v="40630999.049999997"/>
    <n v="0"/>
    <s v="-"/>
    <n v="0"/>
    <n v="11530952.59"/>
    <s v="16"/>
    <n v="1844952.4143999999"/>
    <n v="0"/>
    <s v="-"/>
    <n v="0"/>
    <n v="0"/>
    <s v="-"/>
    <n v="0"/>
  </r>
  <r>
    <s v="31"/>
    <x v="21"/>
    <x v="1"/>
    <s v="011"/>
    <s v="Z1F0004616"/>
    <s v="0483"/>
    <s v="FC"/>
    <s v="00067852-00067920"/>
    <s v=""/>
    <s v=""/>
    <s v=""/>
    <s v=""/>
    <n v="0"/>
    <s v=""/>
    <s v="VENTAS NO CONTRIBUYENTES"/>
    <s v=""/>
    <n v="28458933.813800003"/>
    <n v="0"/>
    <n v="27331369.815000005"/>
    <n v="0"/>
    <s v="-"/>
    <n v="0"/>
    <n v="972037.92999999993"/>
    <s v="-"/>
    <n v="155526.06880000001"/>
    <n v="0"/>
    <s v="-"/>
    <n v="0"/>
    <n v="0"/>
    <s v="-"/>
    <n v="0"/>
  </r>
  <r>
    <s v="32"/>
    <x v="21"/>
    <x v="1"/>
    <s v="012"/>
    <s v="Z1B8038506"/>
    <s v="1427"/>
    <s v="FC"/>
    <s v="00070343-00070354"/>
    <s v=""/>
    <s v=""/>
    <s v=""/>
    <s v=""/>
    <n v="0"/>
    <s v=""/>
    <s v="VENTAS NO CONTRIBUYENTES"/>
    <s v=""/>
    <n v="5750657.621199999"/>
    <n v="0"/>
    <n v="1642509.9999999995"/>
    <n v="0"/>
    <s v="-"/>
    <n v="0"/>
    <n v="3541506.57"/>
    <s v="-"/>
    <n v="566641.0512000001"/>
    <n v="0"/>
    <s v="-"/>
    <n v="0"/>
    <n v="0"/>
    <s v="-"/>
    <n v="0"/>
  </r>
  <r>
    <s v="33"/>
    <x v="21"/>
    <x v="1"/>
    <s v="013"/>
    <s v="Z1B8050578"/>
    <s v="1392"/>
    <s v="FC"/>
    <s v="00132000-00132038"/>
    <s v=""/>
    <s v=""/>
    <s v=""/>
    <s v=""/>
    <n v="0"/>
    <s v=""/>
    <s v="VENTAS NO CONTRIBUYENTES"/>
    <s v=""/>
    <n v="29130357.155999999"/>
    <n v="0"/>
    <n v="26880945.359999996"/>
    <n v="0"/>
    <s v="-"/>
    <n v="0"/>
    <n v="1939148.1"/>
    <s v="-"/>
    <n v="310263.696"/>
    <n v="0"/>
    <s v="-"/>
    <n v="0"/>
    <n v="0"/>
    <s v="-"/>
    <n v="0"/>
  </r>
  <r>
    <s v="34"/>
    <x v="21"/>
    <x v="1"/>
    <s v="013"/>
    <s v="Z1B8050578"/>
    <s v="1392"/>
    <s v="NC"/>
    <s v=""/>
    <s v="00000025"/>
    <s v=""/>
    <s v="00132006"/>
    <s v="27/7/2020"/>
    <n v="964527.5"/>
    <s v="VEN"/>
    <s v="DAVID GUEDEZ"/>
    <s v="V16146204 "/>
    <n v="-299227.5"/>
    <n v="0"/>
    <n v="-299227.5"/>
    <n v="0"/>
    <s v="-"/>
    <n v="0"/>
    <n v="0"/>
    <s v="-"/>
    <n v="0"/>
    <n v="0"/>
    <s v="-"/>
    <n v="0"/>
    <n v="0"/>
    <s v="-"/>
    <n v="0"/>
  </r>
  <r>
    <s v="35"/>
    <x v="21"/>
    <x v="1"/>
    <s v="014"/>
    <s v="Z1F0000338"/>
    <s v="1271"/>
    <s v="FC"/>
    <s v="00048359"/>
    <m/>
    <m/>
    <m/>
    <m/>
    <m/>
    <m/>
    <s v="CAJA SIN ACTIVIDAD"/>
    <m/>
    <n v="0"/>
    <n v="0"/>
    <n v="0"/>
    <n v="0"/>
    <m/>
    <n v="0"/>
    <m/>
    <m/>
    <m/>
    <n v="0"/>
    <m/>
    <n v="0"/>
    <n v="0"/>
    <m/>
    <n v="0"/>
  </r>
  <r>
    <s v="36"/>
    <x v="21"/>
    <x v="1"/>
    <s v="015"/>
    <s v="Z1B8050356"/>
    <s v="1404"/>
    <s v="FC"/>
    <s v="00084476-00084498"/>
    <s v=""/>
    <s v=""/>
    <s v=""/>
    <s v=""/>
    <n v="0"/>
    <s v=""/>
    <s v="VENTAS NO CONTRIBUYENTES"/>
    <s v=""/>
    <n v="41701342.1598"/>
    <n v="0"/>
    <n v="33785035.805"/>
    <n v="0"/>
    <s v="-"/>
    <n v="0"/>
    <n v="6824402.0300000003"/>
    <s v="16"/>
    <n v="1091904.3247999998"/>
    <n v="0"/>
    <s v="-"/>
    <n v="0"/>
    <n v="0"/>
    <s v="-"/>
    <n v="0"/>
  </r>
  <r>
    <s v="37"/>
    <x v="22"/>
    <x v="1"/>
    <s v="001"/>
    <s v="Z1F0000700"/>
    <s v="1249"/>
    <s v="FC"/>
    <s v="00101156-00101200"/>
    <s v=""/>
    <s v=""/>
    <s v=""/>
    <s v=""/>
    <n v="0"/>
    <s v=""/>
    <s v="VENTAS NO CONTRIBUYENTES"/>
    <s v=""/>
    <n v="52717914.392599992"/>
    <n v="0"/>
    <n v="45322900.92499999"/>
    <n v="0"/>
    <s v="-"/>
    <n v="0"/>
    <n v="6375011.6099999994"/>
    <s v="-"/>
    <n v="1020001.8576"/>
    <n v="0"/>
    <s v="-"/>
    <n v="0"/>
    <n v="0"/>
    <s v="-"/>
    <n v="0"/>
  </r>
  <r>
    <s v="38"/>
    <x v="22"/>
    <x v="1"/>
    <s v="001"/>
    <s v="Z1F0000700"/>
    <s v="1249"/>
    <s v="NC"/>
    <s v=""/>
    <s v="00000207"/>
    <s v=""/>
    <s v="00101065"/>
    <s v="26/7/2020"/>
    <n v="3377783"/>
    <s v="VEN"/>
    <s v="ALEXANDER MONTILLA"/>
    <s v="V12833488"/>
    <n v="-291600"/>
    <n v="0"/>
    <n v="-291600"/>
    <n v="0"/>
    <s v="-"/>
    <n v="0"/>
    <n v="0"/>
    <s v="-"/>
    <n v="0"/>
    <n v="0"/>
    <s v="-"/>
    <n v="0"/>
    <n v="0"/>
    <s v="-"/>
    <n v="0"/>
  </r>
  <r>
    <s v="39"/>
    <x v="22"/>
    <x v="0"/>
    <s v="001"/>
    <s v="Z1F0017854"/>
    <s v="0162"/>
    <s v="FC"/>
    <s v="00008928-00008990"/>
    <s v=""/>
    <s v=""/>
    <s v=""/>
    <s v=""/>
    <n v="0"/>
    <s v=""/>
    <s v="VENTAS NO CONTRIBUYENTES"/>
    <s v=""/>
    <n v="149705780.07099998"/>
    <n v="0"/>
    <n v="105957680.605"/>
    <n v="0"/>
    <s v="-"/>
    <n v="0"/>
    <n v="37713878.850000009"/>
    <s v="-"/>
    <n v="6034220.6160000013"/>
    <n v="0"/>
    <s v="-"/>
    <n v="0"/>
    <n v="0"/>
    <s v="-"/>
    <n v="0"/>
  </r>
  <r>
    <s v="40"/>
    <x v="22"/>
    <x v="1"/>
    <s v="002"/>
    <s v="Z1B8050002"/>
    <s v="1584"/>
    <s v="FC"/>
    <s v="00155262-00155312"/>
    <s v=""/>
    <s v=""/>
    <s v=""/>
    <s v=""/>
    <n v="0"/>
    <s v=""/>
    <s v="VENTAS NO CONTRIBUYENTES"/>
    <s v=""/>
    <n v="105696191.19600001"/>
    <n v="0"/>
    <n v="78964145.650000021"/>
    <n v="0"/>
    <s v="-"/>
    <n v="0"/>
    <n v="23044866.849999998"/>
    <s v="-"/>
    <n v="3687178.6960000005"/>
    <n v="0"/>
    <s v="-"/>
    <n v="0"/>
    <n v="0"/>
    <s v="-"/>
    <n v="0"/>
  </r>
  <r>
    <s v="41"/>
    <x v="22"/>
    <x v="1"/>
    <s v="002"/>
    <s v="Z1B8050002"/>
    <s v="1584"/>
    <s v="NC"/>
    <s v="00155312"/>
    <s v="00000119"/>
    <s v=""/>
    <s v="00155209"/>
    <s v="25/7/2020"/>
    <n v="14366641.49"/>
    <s v="VEN"/>
    <s v="MIGUEL BERNAL"/>
    <s v="V14850866"/>
    <n v="-309285"/>
    <n v="0"/>
    <n v="-309285"/>
    <n v="0"/>
    <s v="-"/>
    <n v="0"/>
    <n v="0"/>
    <s v="-"/>
    <n v="0"/>
    <n v="0"/>
    <s v="-"/>
    <n v="0"/>
    <n v="0"/>
    <s v="-"/>
    <n v="0"/>
  </r>
  <r>
    <s v="42"/>
    <x v="22"/>
    <x v="2"/>
    <s v="002"/>
    <s v="Z1F0008858"/>
    <s v="0610"/>
    <s v="FC"/>
    <s v="00084332-00084412"/>
    <s v=""/>
    <s v=""/>
    <s v=""/>
    <s v=""/>
    <n v="0"/>
    <s v=""/>
    <s v="VENTAS NO CONTRIBUYENTES"/>
    <s v=""/>
    <n v="46532955.371200003"/>
    <n v="0"/>
    <n v="42686591.82"/>
    <n v="0"/>
    <s v="-"/>
    <n v="0"/>
    <n v="2915485.8200000003"/>
    <s v="-"/>
    <n v="466477.73120000004"/>
    <n v="0"/>
    <s v="-"/>
    <n v="0"/>
    <n v="430000"/>
    <s v="8"/>
    <n v="34400"/>
  </r>
  <r>
    <s v="43"/>
    <x v="22"/>
    <x v="0"/>
    <s v="002"/>
    <s v="Z1F0017966"/>
    <s v="0164"/>
    <s v="FC"/>
    <s v="00003034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44"/>
    <x v="22"/>
    <x v="1"/>
    <s v="003"/>
    <s v="Z1B8050149"/>
    <s v="1512"/>
    <s v="FC"/>
    <s v="00192821-00192879"/>
    <s v=""/>
    <s v=""/>
    <s v=""/>
    <s v=""/>
    <n v="0"/>
    <s v=""/>
    <s v="VENTAS NO CONTRIBUYENTES"/>
    <s v=""/>
    <n v="26971366.600000001"/>
    <n v="0"/>
    <n v="26971366.600000001"/>
    <n v="0"/>
    <s v="-"/>
    <n v="0"/>
    <n v="0"/>
    <s v="-"/>
    <n v="0"/>
    <n v="0"/>
    <s v="-"/>
    <n v="0"/>
    <n v="0"/>
    <s v="-"/>
    <n v="0"/>
  </r>
  <r>
    <s v="45"/>
    <x v="22"/>
    <x v="1"/>
    <s v="003"/>
    <s v="Z1B8051199"/>
    <s v="1670"/>
    <s v="FC"/>
    <s v="00177957-00178008"/>
    <s v=""/>
    <s v=""/>
    <s v=""/>
    <s v=""/>
    <n v="0"/>
    <s v=""/>
    <s v="VENTAS NO CONTRIBUYENTES"/>
    <s v=""/>
    <n v="69985257.613399997"/>
    <n v="0"/>
    <n v="57874286.615000024"/>
    <n v="0"/>
    <s v="-"/>
    <n v="0"/>
    <n v="10440492.239999998"/>
    <s v="-"/>
    <n v="1670478.7583999997"/>
    <n v="0"/>
    <s v="-"/>
    <n v="0"/>
    <n v="0"/>
    <s v="-"/>
    <n v="0"/>
  </r>
  <r>
    <s v="46"/>
    <x v="22"/>
    <x v="2"/>
    <s v="003"/>
    <s v="Z1F0008965"/>
    <s v="0604"/>
    <s v="FC"/>
    <s v="00082998-00083060"/>
    <s v=""/>
    <s v=""/>
    <s v=""/>
    <s v=""/>
    <n v="0"/>
    <s v=""/>
    <s v="VENTAS NO CONTRIBUYENTES"/>
    <s v=""/>
    <n v="37915807.016000003"/>
    <n v="0"/>
    <n v="35480743.219999999"/>
    <n v="0"/>
    <s v="-"/>
    <n v="0"/>
    <n v="1698848.1"/>
    <s v="-"/>
    <n v="271815.696"/>
    <n v="0"/>
    <s v="-"/>
    <n v="0"/>
    <n v="430000"/>
    <s v="8"/>
    <n v="34400"/>
  </r>
  <r>
    <s v="47"/>
    <x v="22"/>
    <x v="2"/>
    <s v="003"/>
    <s v="Z1F0008965"/>
    <s v="0604"/>
    <s v="FC"/>
    <s v="00083061"/>
    <s v=""/>
    <s v=""/>
    <s v=""/>
    <s v=""/>
    <n v="0"/>
    <s v=""/>
    <s v="CARMEN COLLANTE"/>
    <s v="V102765754"/>
    <n v="231336"/>
    <n v="0"/>
    <n v="231336"/>
    <n v="0"/>
    <s v="-"/>
    <n v="0"/>
    <n v="0"/>
    <s v="-"/>
    <n v="0"/>
    <n v="0"/>
    <s v="-"/>
    <n v="0"/>
    <n v="0"/>
    <s v="-"/>
    <n v="0"/>
  </r>
  <r>
    <s v="48"/>
    <x v="22"/>
    <x v="2"/>
    <s v="003"/>
    <s v="Z1F0008965"/>
    <s v="0604"/>
    <s v="FC"/>
    <s v="00083062-00083087"/>
    <s v=""/>
    <s v=""/>
    <s v=""/>
    <s v=""/>
    <n v="0"/>
    <s v=""/>
    <s v="VENTAS NO CONTRIBUYENTES"/>
    <s v=""/>
    <n v="9763638.8951999992"/>
    <n v="0"/>
    <n v="9162316.3899999987"/>
    <n v="0"/>
    <s v="-"/>
    <n v="0"/>
    <n v="518381.47000000003"/>
    <s v="-"/>
    <n v="82941.035200000013"/>
    <n v="0"/>
    <s v="-"/>
    <n v="0"/>
    <n v="0"/>
    <s v="-"/>
    <n v="0"/>
  </r>
  <r>
    <s v="49"/>
    <x v="22"/>
    <x v="0"/>
    <s v="003"/>
    <s v="Z1F0017848"/>
    <s v="0162"/>
    <s v="FC"/>
    <s v="00006911-00006933"/>
    <s v=""/>
    <s v=""/>
    <s v=""/>
    <s v=""/>
    <n v="0"/>
    <s v=""/>
    <s v="VENTAS NO CONTRIBUYENTES"/>
    <s v=""/>
    <n v="45638144.907599993"/>
    <n v="0"/>
    <n v="31789610.059999995"/>
    <n v="0"/>
    <s v="-"/>
    <n v="0"/>
    <n v="11938392.109999999"/>
    <s v="16"/>
    <n v="1910142.7375999999"/>
    <n v="0"/>
    <s v="-"/>
    <n v="0"/>
    <n v="0"/>
    <s v="-"/>
    <n v="0"/>
  </r>
  <r>
    <s v="50"/>
    <x v="22"/>
    <x v="1"/>
    <s v="004"/>
    <s v="Z1B8050937"/>
    <s v="1508"/>
    <s v="FC"/>
    <s v="00147701-00147748"/>
    <s v=""/>
    <s v=""/>
    <s v=""/>
    <s v=""/>
    <n v="0"/>
    <s v=""/>
    <s v="VENTAS NO CONTRIBUYENTES"/>
    <s v=""/>
    <n v="69973487.834999979"/>
    <n v="0"/>
    <n v="58719473.784999982"/>
    <n v="0"/>
    <s v="-"/>
    <n v="0"/>
    <n v="9701736.2499999981"/>
    <s v="-"/>
    <n v="1552277.8"/>
    <n v="0"/>
    <s v="-"/>
    <n v="0"/>
    <n v="0"/>
    <s v="-"/>
    <n v="0"/>
  </r>
  <r>
    <s v="51"/>
    <x v="22"/>
    <x v="0"/>
    <s v="004"/>
    <s v="Z1F0017963"/>
    <s v="0160"/>
    <s v="FC"/>
    <s v="00003095-00003118"/>
    <s v=""/>
    <s v=""/>
    <s v=""/>
    <s v=""/>
    <n v="0"/>
    <s v=""/>
    <s v="VENTAS NO CONTRIBUYENTES"/>
    <s v=""/>
    <n v="65457307.109599993"/>
    <n v="0"/>
    <n v="45955663.409999989"/>
    <n v="0"/>
    <s v="-"/>
    <n v="0"/>
    <n v="16811761.810000002"/>
    <s v="-"/>
    <n v="2689881.8895999999"/>
    <n v="0"/>
    <s v="-"/>
    <n v="0"/>
    <n v="0"/>
    <s v="-"/>
    <n v="0"/>
  </r>
  <r>
    <s v="52"/>
    <x v="22"/>
    <x v="1"/>
    <s v="005"/>
    <s v="Z1B8050363"/>
    <s v="1662"/>
    <s v="FC"/>
    <s v="00157639-00157667"/>
    <s v=""/>
    <s v=""/>
    <s v=""/>
    <s v=""/>
    <n v="0"/>
    <s v=""/>
    <s v="VENTAS NO CONTRIBUYENTES"/>
    <s v=""/>
    <n v="53940206.796799988"/>
    <n v="0"/>
    <n v="42760979.710000008"/>
    <n v="0"/>
    <s v="-"/>
    <n v="0"/>
    <n v="9637264.7300000004"/>
    <s v="-"/>
    <n v="1541962.3568000002"/>
    <n v="0"/>
    <s v="-"/>
    <n v="0"/>
    <n v="0"/>
    <s v="-"/>
    <n v="0"/>
  </r>
  <r>
    <s v="53"/>
    <x v="22"/>
    <x v="0"/>
    <s v="005"/>
    <s v="Z1F0017998"/>
    <s v="0156"/>
    <s v="FC"/>
    <s v="00004151-00004190"/>
    <s v=""/>
    <s v=""/>
    <s v=""/>
    <s v=""/>
    <n v="0"/>
    <s v=""/>
    <s v="VENTAS NO CONTRIBUYENTES"/>
    <s v=""/>
    <n v="106849739.3626"/>
    <n v="0"/>
    <n v="70888339.984999999"/>
    <n v="0"/>
    <s v="-"/>
    <n v="0"/>
    <n v="31001206.359999999"/>
    <s v="-"/>
    <n v="4960193.0175999999"/>
    <n v="0"/>
    <s v="-"/>
    <n v="0"/>
    <n v="0"/>
    <s v="-"/>
    <n v="0"/>
  </r>
  <r>
    <s v="54"/>
    <x v="22"/>
    <x v="1"/>
    <s v="006"/>
    <s v="Z1B8044815"/>
    <s v="1571"/>
    <s v="FC"/>
    <s v="00137974-00138020"/>
    <s v=""/>
    <s v=""/>
    <s v=""/>
    <s v=""/>
    <n v="0"/>
    <s v=""/>
    <s v="VENTAS NO CONTRIBUYENTES"/>
    <s v=""/>
    <n v="68008832.007599995"/>
    <n v="0"/>
    <n v="59642500.369999997"/>
    <n v="0"/>
    <s v="-"/>
    <n v="0"/>
    <n v="7212354.8599999994"/>
    <s v="-"/>
    <n v="1153976.7776000001"/>
    <n v="0"/>
    <s v="-"/>
    <n v="0"/>
    <n v="0"/>
    <s v="-"/>
    <n v="0"/>
  </r>
  <r>
    <s v="55"/>
    <x v="22"/>
    <x v="0"/>
    <s v="006"/>
    <s v="Z1F0017787"/>
    <s v="0136"/>
    <s v="FC"/>
    <s v="00000779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56"/>
    <x v="22"/>
    <x v="1"/>
    <s v="007"/>
    <s v="Z1B8050013"/>
    <s v="1626"/>
    <s v="FC"/>
    <s v="00164633-00164675"/>
    <s v=""/>
    <s v=""/>
    <s v=""/>
    <s v=""/>
    <n v="0"/>
    <s v=""/>
    <s v="VENTAS NO CONTRIBUYENTES"/>
    <s v=""/>
    <n v="84827281.150400013"/>
    <n v="0"/>
    <n v="63601897.020000003"/>
    <n v="0"/>
    <s v="-"/>
    <n v="0"/>
    <n v="18297744.940000001"/>
    <s v="-"/>
    <n v="2927639.1904000002"/>
    <n v="0"/>
    <s v="-"/>
    <n v="0"/>
    <n v="0"/>
    <s v="-"/>
    <n v="0"/>
  </r>
  <r>
    <s v="57"/>
    <x v="22"/>
    <x v="1"/>
    <s v="008"/>
    <s v="Z1B8050003"/>
    <s v="1583"/>
    <s v="FC"/>
    <s v="00164695-00164751"/>
    <s v=""/>
    <s v=""/>
    <s v=""/>
    <s v=""/>
    <n v="0"/>
    <s v=""/>
    <s v="VENTAS NO CONTRIBUYENTES"/>
    <s v=""/>
    <n v="65511157.156199999"/>
    <n v="0"/>
    <n v="55199686.814999998"/>
    <n v="0"/>
    <s v="-"/>
    <n v="0"/>
    <n v="8889198.5700000003"/>
    <s v="-"/>
    <n v="1422271.7711999998"/>
    <n v="0"/>
    <s v="-"/>
    <n v="0"/>
    <n v="0"/>
    <s v="-"/>
    <n v="0"/>
  </r>
  <r>
    <s v="58"/>
    <x v="22"/>
    <x v="1"/>
    <s v="009"/>
    <s v="Z1B8014458"/>
    <s v="1581"/>
    <s v="FC"/>
    <s v="00170314-00170345"/>
    <s v=""/>
    <s v=""/>
    <s v=""/>
    <s v=""/>
    <n v="0"/>
    <s v=""/>
    <s v="VENTAS NO CONTRIBUYENTES"/>
    <s v=""/>
    <n v="57410344.560000002"/>
    <n v="0"/>
    <n v="35061923.07"/>
    <n v="0"/>
    <s v="-"/>
    <n v="0"/>
    <n v="18865535.77"/>
    <s v="16"/>
    <n v="3018485.72"/>
    <n v="0"/>
    <s v="-"/>
    <n v="0"/>
    <n v="430000"/>
    <s v="-"/>
    <n v="34400"/>
  </r>
  <r>
    <s v="59"/>
    <x v="22"/>
    <x v="1"/>
    <s v="009"/>
    <s v="Z1B8014458"/>
    <s v="1581"/>
    <s v="NC"/>
    <s v=""/>
    <s v="00000117"/>
    <s v=""/>
    <s v="00170317"/>
    <s v="28/7/2020"/>
    <n v="11310656.380000001"/>
    <s v="VEN"/>
    <s v="JORGE FERNANDEZ"/>
    <s v="V6874426"/>
    <n v="-216000"/>
    <n v="0"/>
    <n v="-216000"/>
    <n v="0"/>
    <s v="-"/>
    <n v="0"/>
    <n v="0"/>
    <s v="-"/>
    <n v="0"/>
    <n v="0"/>
    <s v="-"/>
    <n v="0"/>
    <n v="0"/>
    <s v="-"/>
    <n v="0"/>
  </r>
  <r>
    <s v="60"/>
    <x v="22"/>
    <x v="1"/>
    <s v="010"/>
    <s v="Z1F0000341"/>
    <s v="1099"/>
    <s v="FC"/>
    <s v="00069403-00069448"/>
    <s v=""/>
    <s v=""/>
    <s v=""/>
    <s v=""/>
    <n v="0"/>
    <s v=""/>
    <s v="VENTAS NO CONTRIBUYENTES"/>
    <s v=""/>
    <n v="61263612.765000001"/>
    <n v="0"/>
    <n v="49558656.685000002"/>
    <n v="0"/>
    <s v="-"/>
    <n v="0"/>
    <n v="9690134.5500000007"/>
    <s v="-"/>
    <n v="1550421.53"/>
    <n v="0"/>
    <s v="-"/>
    <n v="0"/>
    <n v="430000"/>
    <s v="-"/>
    <n v="34400"/>
  </r>
  <r>
    <s v="61"/>
    <x v="22"/>
    <x v="1"/>
    <s v="011"/>
    <s v="Z1F0004616"/>
    <s v="0484"/>
    <s v="FC"/>
    <s v="00067921-00068007"/>
    <s v=""/>
    <s v=""/>
    <s v=""/>
    <s v=""/>
    <n v="0"/>
    <s v=""/>
    <s v="VENTAS NO CONTRIBUYENTES"/>
    <s v=""/>
    <n v="48351234.221199989"/>
    <n v="0"/>
    <n v="44063365.18999999"/>
    <n v="0"/>
    <s v="-"/>
    <n v="0"/>
    <n v="3696438.82"/>
    <s v="-"/>
    <n v="591430.21120000002"/>
    <n v="0"/>
    <s v="-"/>
    <n v="0"/>
    <n v="0"/>
    <s v="-"/>
    <n v="0"/>
  </r>
  <r>
    <s v="62"/>
    <x v="22"/>
    <x v="1"/>
    <s v="012"/>
    <s v="Z1B8038506"/>
    <s v="1428"/>
    <s v="FC"/>
    <s v="00070355-00070364"/>
    <s v=""/>
    <s v=""/>
    <s v=""/>
    <s v=""/>
    <n v="0"/>
    <s v=""/>
    <s v="VENTAS NO CONTRIBUYENTES"/>
    <s v=""/>
    <n v="11167676.005999999"/>
    <n v="0"/>
    <n v="1478300"/>
    <n v="0"/>
    <s v="-"/>
    <n v="0"/>
    <n v="8352910.3499999996"/>
    <s v="-"/>
    <n v="1336465.656"/>
    <n v="0"/>
    <s v="-"/>
    <n v="0"/>
    <n v="0"/>
    <s v="-"/>
    <n v="0"/>
  </r>
  <r>
    <s v="63"/>
    <x v="22"/>
    <x v="1"/>
    <s v="013"/>
    <s v="Z1B8050578"/>
    <s v="1393"/>
    <s v="FC"/>
    <s v="00132039-00132080"/>
    <s v=""/>
    <s v=""/>
    <s v=""/>
    <s v=""/>
    <n v="0"/>
    <s v=""/>
    <s v="VENTAS NO CONTRIBUYENTES"/>
    <s v=""/>
    <n v="27618882.850000005"/>
    <n v="0"/>
    <n v="24933506.050000004"/>
    <n v="0"/>
    <s v="-"/>
    <n v="0"/>
    <n v="2314980"/>
    <s v="-"/>
    <n v="370396.8"/>
    <n v="0"/>
    <s v="-"/>
    <n v="0"/>
    <n v="0"/>
    <s v="-"/>
    <n v="0"/>
  </r>
  <r>
    <s v="64"/>
    <x v="22"/>
    <x v="1"/>
    <s v="014"/>
    <s v="Z1F0000338"/>
    <s v="1272"/>
    <s v="FC"/>
    <s v="00048359"/>
    <m/>
    <m/>
    <m/>
    <m/>
    <m/>
    <m/>
    <s v="CAJA SIN ACTIVIDAD"/>
    <m/>
    <n v="0"/>
    <n v="0"/>
    <n v="0"/>
    <n v="0"/>
    <m/>
    <n v="0"/>
    <m/>
    <m/>
    <m/>
    <n v="0"/>
    <m/>
    <n v="0"/>
    <n v="0"/>
    <m/>
    <n v="0"/>
  </r>
  <r>
    <s v="65"/>
    <x v="22"/>
    <x v="1"/>
    <s v="014"/>
    <s v="Z1F0000338"/>
    <s v="1273"/>
    <s v="FC"/>
    <s v="00048359"/>
    <m/>
    <m/>
    <m/>
    <m/>
    <m/>
    <m/>
    <s v="CAJA SIN ACTIVIDAD"/>
    <m/>
    <n v="0"/>
    <n v="0"/>
    <n v="0"/>
    <n v="0"/>
    <m/>
    <n v="0"/>
    <m/>
    <m/>
    <m/>
    <n v="0"/>
    <m/>
    <n v="0"/>
    <n v="0"/>
    <m/>
    <n v="0"/>
  </r>
  <r>
    <s v="66"/>
    <x v="22"/>
    <x v="1"/>
    <s v="015"/>
    <s v="Z1B8050356"/>
    <s v="1405"/>
    <s v="FC"/>
    <s v="00084499-00084523"/>
    <s v=""/>
    <s v=""/>
    <s v=""/>
    <s v=""/>
    <n v="0"/>
    <s v=""/>
    <s v="VENTAS NO CONTRIBUYENTES"/>
    <s v=""/>
    <n v="59136863.379200004"/>
    <n v="0"/>
    <n v="46268302.900000006"/>
    <n v="0"/>
    <s v="-"/>
    <n v="0"/>
    <n v="11093586.619999999"/>
    <s v="-"/>
    <n v="1774973.8591999998"/>
    <n v="0"/>
    <s v="-"/>
    <n v="0"/>
    <n v="0"/>
    <s v="-"/>
    <n v="0"/>
  </r>
  <r>
    <s v="67"/>
    <x v="23"/>
    <x v="1"/>
    <s v="001"/>
    <s v="Z1F0000700"/>
    <s v="1250"/>
    <s v="FC"/>
    <s v="00101201-00101238"/>
    <s v=""/>
    <s v=""/>
    <s v=""/>
    <s v=""/>
    <n v="0"/>
    <s v=""/>
    <s v="VENTAS NO CONTRIBUYENTES"/>
    <s v=""/>
    <n v="38608862.163000003"/>
    <n v="0"/>
    <n v="34164541.345000014"/>
    <n v="0"/>
    <s v="-"/>
    <n v="0"/>
    <n v="3831311.05"/>
    <s v="-"/>
    <n v="613009.76800000004"/>
    <n v="0"/>
    <s v="-"/>
    <n v="0"/>
    <n v="0"/>
    <s v="-"/>
    <n v="0"/>
  </r>
  <r>
    <s v="68"/>
    <x v="23"/>
    <x v="0"/>
    <s v="001"/>
    <s v="Z1F0017854"/>
    <s v="0163"/>
    <s v="FC"/>
    <s v="00008991-00009033"/>
    <s v=""/>
    <s v=""/>
    <s v=""/>
    <s v=""/>
    <n v="0"/>
    <s v=""/>
    <s v="VENTAS NO CONTRIBUYENTES"/>
    <s v=""/>
    <n v="80739021.637399986"/>
    <n v="0"/>
    <n v="58259997.144999981"/>
    <n v="0"/>
    <s v="-"/>
    <n v="0"/>
    <n v="19378469.390000001"/>
    <s v="16"/>
    <n v="3100555.1024000007"/>
    <n v="0"/>
    <s v="-"/>
    <n v="0"/>
    <n v="0"/>
    <s v="-"/>
    <n v="0"/>
  </r>
  <r>
    <s v="69"/>
    <x v="23"/>
    <x v="0"/>
    <s v="001"/>
    <s v="Z1F0017854"/>
    <s v="0163"/>
    <s v="FC"/>
    <s v="00009034"/>
    <s v=""/>
    <s v=""/>
    <s v=""/>
    <s v=""/>
    <n v="0"/>
    <s v=""/>
    <s v="INVMIS TRES  PUENTES"/>
    <s v="J407414780"/>
    <n v="318000"/>
    <n v="0"/>
    <n v="318000"/>
    <n v="0"/>
    <s v="-"/>
    <n v="0"/>
    <n v="0"/>
    <s v="-"/>
    <n v="0"/>
    <n v="0"/>
    <s v="-"/>
    <n v="0"/>
    <n v="0"/>
    <s v="-"/>
    <n v="0"/>
  </r>
  <r>
    <s v="70"/>
    <x v="23"/>
    <x v="0"/>
    <s v="001"/>
    <s v="Z1F0017854"/>
    <s v="0163"/>
    <s v="FC"/>
    <s v="00009035-00009040"/>
    <s v=""/>
    <s v=""/>
    <s v=""/>
    <s v=""/>
    <n v="0"/>
    <s v=""/>
    <s v="VENTAS NO CONTRIBUYENTES"/>
    <s v=""/>
    <n v="3770564.7736"/>
    <n v="0"/>
    <n v="2503952.12"/>
    <n v="0"/>
    <s v="-"/>
    <n v="0"/>
    <n v="1091907.46"/>
    <s v="-"/>
    <n v="174705.1936"/>
    <n v="0"/>
    <s v="-"/>
    <n v="0"/>
    <n v="0"/>
    <s v="-"/>
    <n v="0"/>
  </r>
  <r>
    <s v="71"/>
    <x v="23"/>
    <x v="0"/>
    <s v="001"/>
    <s v="Z1F0017854"/>
    <s v="0163"/>
    <s v="FC"/>
    <s v="00009041"/>
    <s v=""/>
    <s v=""/>
    <s v=""/>
    <s v=""/>
    <n v="0"/>
    <s v=""/>
    <s v="UNIMIR C.A"/>
    <s v="J307830794"/>
    <n v="1203600"/>
    <n v="0"/>
    <n v="1203600"/>
    <n v="0"/>
    <s v="-"/>
    <n v="0"/>
    <n v="0"/>
    <s v="-"/>
    <n v="0"/>
    <n v="0"/>
    <s v="-"/>
    <n v="0"/>
    <n v="0"/>
    <s v="-"/>
    <n v="0"/>
  </r>
  <r>
    <s v="72"/>
    <x v="23"/>
    <x v="0"/>
    <s v="001"/>
    <s v="Z1F0017854"/>
    <s v="0163"/>
    <s v="FC"/>
    <s v="00009042-00009059"/>
    <s v=""/>
    <s v=""/>
    <s v=""/>
    <s v=""/>
    <n v="0"/>
    <s v=""/>
    <s v="VENTAS NO CONTRIBUYENTES"/>
    <s v=""/>
    <n v="33560423.376600005"/>
    <n v="0"/>
    <n v="20248043.835000001"/>
    <n v="0"/>
    <s v="-"/>
    <n v="0"/>
    <n v="11476189.26"/>
    <s v="16"/>
    <n v="1836190.2815999999"/>
    <n v="0"/>
    <s v="-"/>
    <n v="0"/>
    <n v="0"/>
    <s v="-"/>
    <n v="0"/>
  </r>
  <r>
    <s v="73"/>
    <x v="23"/>
    <x v="0"/>
    <s v="001"/>
    <s v="Z1F0017854"/>
    <s v="0163"/>
    <s v="NC"/>
    <s v=""/>
    <s v="00000027"/>
    <s v=""/>
    <s v="00003125"/>
    <s v="27/9/2019"/>
    <n v="22685.4"/>
    <s v="VEN"/>
    <s v="DOUGLAS NOGUERA"/>
    <s v="V5310369"/>
    <n v="-238504.5"/>
    <n v="0"/>
    <n v="-238504.5"/>
    <n v="0"/>
    <s v="-"/>
    <n v="0"/>
    <n v="0"/>
    <s v="-"/>
    <n v="0"/>
    <n v="0"/>
    <s v="-"/>
    <n v="0"/>
    <n v="0"/>
    <s v="-"/>
    <n v="0"/>
  </r>
  <r>
    <s v="74"/>
    <x v="23"/>
    <x v="1"/>
    <s v="002"/>
    <s v="Z1B8050002"/>
    <s v="1585"/>
    <s v="FC"/>
    <s v="00155313-00155337"/>
    <s v=""/>
    <s v=""/>
    <s v=""/>
    <s v=""/>
    <n v="0"/>
    <s v=""/>
    <s v="VENTAS NO CONTRIBUYENTES"/>
    <s v=""/>
    <n v="78096000.040399984"/>
    <n v="0"/>
    <n v="60838796.979999989"/>
    <n v="0"/>
    <s v="-"/>
    <n v="0"/>
    <n v="14876899.189999999"/>
    <s v="16"/>
    <n v="2380303.8703999999"/>
    <n v="0"/>
    <s v="-"/>
    <n v="0"/>
    <n v="0"/>
    <s v="-"/>
    <n v="0"/>
  </r>
  <r>
    <s v="75"/>
    <x v="23"/>
    <x v="2"/>
    <s v="002"/>
    <s v="Z1F0008858"/>
    <s v="0611"/>
    <s v="FC"/>
    <s v="00084413-00084461"/>
    <s v=""/>
    <s v=""/>
    <s v=""/>
    <s v=""/>
    <n v="0"/>
    <s v=""/>
    <s v="VENTAS NO CONTRIBUYENTES"/>
    <s v=""/>
    <n v="27902908.966600005"/>
    <n v="0"/>
    <n v="24063948.605"/>
    <n v="0"/>
    <s v="-"/>
    <n v="0"/>
    <n v="2909103.7600000002"/>
    <s v="-"/>
    <n v="465456.60159999999"/>
    <n v="0"/>
    <s v="-"/>
    <n v="0"/>
    <n v="430000"/>
    <s v="8"/>
    <n v="34400"/>
  </r>
  <r>
    <s v="76"/>
    <x v="23"/>
    <x v="0"/>
    <s v="002"/>
    <s v="Z1F0017966"/>
    <s v="0165"/>
    <s v="FC"/>
    <s v="00003034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77"/>
    <x v="23"/>
    <x v="1"/>
    <s v="003"/>
    <s v="Z1B8050149"/>
    <s v="1513"/>
    <s v="FC"/>
    <s v="00192880-00192948"/>
    <s v=""/>
    <s v=""/>
    <s v=""/>
    <s v=""/>
    <n v="0"/>
    <s v=""/>
    <s v="VENTAS NO CONTRIBUYENTES"/>
    <s v=""/>
    <n v="28666232.399999999"/>
    <n v="0"/>
    <n v="28666232.399999999"/>
    <n v="0"/>
    <s v="-"/>
    <n v="0"/>
    <n v="0"/>
    <s v="-"/>
    <n v="0"/>
    <n v="0"/>
    <s v="-"/>
    <n v="0"/>
    <n v="0"/>
    <s v="-"/>
    <n v="0"/>
  </r>
  <r>
    <s v="78"/>
    <x v="23"/>
    <x v="1"/>
    <s v="003"/>
    <s v="Z1B8051199"/>
    <s v="1671"/>
    <s v="FC"/>
    <s v="00178009-00178057"/>
    <s v=""/>
    <s v=""/>
    <s v=""/>
    <s v=""/>
    <n v="0"/>
    <s v=""/>
    <s v="VENTAS NO CONTRIBUYENTES"/>
    <s v=""/>
    <n v="56483685.687599994"/>
    <n v="0"/>
    <n v="42839586.629999995"/>
    <n v="0"/>
    <s v="-"/>
    <n v="0"/>
    <n v="11762154.360000001"/>
    <s v="-"/>
    <n v="1881944.6975999998"/>
    <n v="0"/>
    <s v="-"/>
    <n v="0"/>
    <n v="0"/>
    <s v="-"/>
    <n v="0"/>
  </r>
  <r>
    <s v="79"/>
    <x v="23"/>
    <x v="2"/>
    <s v="003"/>
    <s v="Z1F0008965"/>
    <s v="0605"/>
    <s v="FC"/>
    <s v="00083088-00083137"/>
    <s v=""/>
    <s v=""/>
    <s v=""/>
    <s v=""/>
    <n v="0"/>
    <s v=""/>
    <s v="VENTAS NO CONTRIBUYENTES"/>
    <s v=""/>
    <n v="23634410.34"/>
    <n v="0"/>
    <n v="22582058.34"/>
    <n v="0"/>
    <s v="-"/>
    <n v="0"/>
    <n v="907200"/>
    <s v="-"/>
    <n v="145152"/>
    <n v="0"/>
    <s v="-"/>
    <n v="0"/>
    <n v="0"/>
    <s v="-"/>
    <n v="0"/>
  </r>
  <r>
    <s v="80"/>
    <x v="23"/>
    <x v="0"/>
    <s v="003"/>
    <s v="Z1F0017848"/>
    <s v="0163"/>
    <s v="FC"/>
    <s v="00006934-00006946"/>
    <s v=""/>
    <s v=""/>
    <s v=""/>
    <s v=""/>
    <n v="0"/>
    <s v=""/>
    <s v="VENTAS NO CONTRIBUYENTES"/>
    <s v=""/>
    <n v="35219448.314999998"/>
    <n v="0"/>
    <n v="29435254.765000001"/>
    <n v="0"/>
    <s v="-"/>
    <n v="0"/>
    <n v="4986373.75"/>
    <s v="16"/>
    <n v="797819.8"/>
    <n v="0"/>
    <s v="-"/>
    <n v="0"/>
    <n v="0"/>
    <s v="-"/>
    <n v="0"/>
  </r>
  <r>
    <s v="81"/>
    <x v="23"/>
    <x v="0"/>
    <s v="003"/>
    <s v="Z1F0017848"/>
    <s v="0163"/>
    <s v="FC"/>
    <s v="00006947"/>
    <s v=""/>
    <s v=""/>
    <s v=""/>
    <s v=""/>
    <n v="0"/>
    <s v=""/>
    <s v="GUIFEL CAFE"/>
    <s v="J406087882"/>
    <n v="494856"/>
    <n v="0"/>
    <n v="0"/>
    <n v="426600"/>
    <s v="16"/>
    <n v="68256"/>
    <n v="0"/>
    <s v="-"/>
    <n v="0"/>
    <n v="0"/>
    <s v="-"/>
    <n v="0"/>
    <n v="0"/>
    <s v="-"/>
    <n v="0"/>
  </r>
  <r>
    <s v="82"/>
    <x v="23"/>
    <x v="0"/>
    <s v="003"/>
    <s v="Z1F0017848"/>
    <s v="0163"/>
    <s v="FC"/>
    <s v="00006948-00006974"/>
    <s v=""/>
    <s v=""/>
    <s v=""/>
    <s v=""/>
    <n v="0"/>
    <s v=""/>
    <s v="VENTAS NO CONTRIBUYENTES"/>
    <s v=""/>
    <n v="68052122.580599993"/>
    <n v="0"/>
    <n v="49161498.905000001"/>
    <n v="0"/>
    <s v="-"/>
    <n v="0"/>
    <n v="16285020.410000002"/>
    <s v="-"/>
    <n v="2605603.2656000005"/>
    <n v="0"/>
    <s v="-"/>
    <n v="0"/>
    <n v="0"/>
    <s v="-"/>
    <n v="0"/>
  </r>
  <r>
    <s v="83"/>
    <x v="23"/>
    <x v="1"/>
    <s v="004"/>
    <s v="Z1B8050937"/>
    <s v="1509"/>
    <s v="FC"/>
    <s v="00147749-00147793"/>
    <s v=""/>
    <s v=""/>
    <s v=""/>
    <s v=""/>
    <n v="0"/>
    <s v=""/>
    <s v="VENTAS NO CONTRIBUYENTES"/>
    <s v=""/>
    <n v="61218671.232999988"/>
    <n v="0"/>
    <n v="45663541.554999992"/>
    <n v="0"/>
    <s v="-"/>
    <n v="0"/>
    <n v="13409594.550000001"/>
    <s v="-"/>
    <n v="2145535.128"/>
    <n v="0"/>
    <s v="-"/>
    <n v="0"/>
    <n v="0"/>
    <s v="-"/>
    <n v="0"/>
  </r>
  <r>
    <s v="84"/>
    <x v="23"/>
    <x v="1"/>
    <s v="004"/>
    <s v="Z1B8050937"/>
    <s v="1509"/>
    <s v="FC"/>
    <s v="00147794"/>
    <s v=""/>
    <s v=""/>
    <s v=""/>
    <s v=""/>
    <n v="0"/>
    <s v=""/>
    <s v="MIGUEL ALVAREZ"/>
    <s v="V14772733"/>
    <n v="1431100"/>
    <n v="0"/>
    <n v="1431100"/>
    <n v="0"/>
    <s v="-"/>
    <n v="0"/>
    <n v="0"/>
    <s v="-"/>
    <n v="0"/>
    <n v="0"/>
    <s v="-"/>
    <n v="0"/>
    <n v="0"/>
    <s v="-"/>
    <n v="0"/>
  </r>
  <r>
    <s v="85"/>
    <x v="23"/>
    <x v="1"/>
    <s v="004"/>
    <s v="Z1B8050937"/>
    <s v="1509"/>
    <s v="FC"/>
    <s v="00147795"/>
    <s v=""/>
    <s v=""/>
    <s v=""/>
    <s v=""/>
    <n v="0"/>
    <s v=""/>
    <s v="MIGUEL ALVAREZ"/>
    <s v="V14772733"/>
    <n v="153900"/>
    <n v="0"/>
    <n v="153900"/>
    <n v="0"/>
    <s v="-"/>
    <n v="0"/>
    <n v="0"/>
    <s v="-"/>
    <n v="0"/>
    <n v="0"/>
    <s v="-"/>
    <n v="0"/>
    <n v="0"/>
    <s v="-"/>
    <n v="0"/>
  </r>
  <r>
    <s v="86"/>
    <x v="23"/>
    <x v="1"/>
    <s v="004"/>
    <s v="Z1B8050937"/>
    <s v="1509"/>
    <s v="FC"/>
    <s v="00147796-00147798"/>
    <s v=""/>
    <s v=""/>
    <s v=""/>
    <s v=""/>
    <n v="0"/>
    <s v=""/>
    <s v="VENTAS NO CONTRIBUYENTES"/>
    <s v=""/>
    <n v="12684172.386"/>
    <n v="0"/>
    <n v="10108859.460000001"/>
    <n v="0"/>
    <s v="-"/>
    <n v="0"/>
    <n v="2220097.35"/>
    <s v="16"/>
    <n v="355215.576"/>
    <n v="0"/>
    <s v="-"/>
    <n v="0"/>
    <n v="0"/>
    <s v="-"/>
    <n v="0"/>
  </r>
  <r>
    <s v="87"/>
    <x v="23"/>
    <x v="0"/>
    <s v="004"/>
    <s v="Z1F0017963"/>
    <s v="0161"/>
    <s v="FC"/>
    <s v="00003119-00003162"/>
    <s v=""/>
    <s v=""/>
    <s v=""/>
    <s v=""/>
    <n v="0"/>
    <s v=""/>
    <s v="VENTAS NO CONTRIBUYENTES"/>
    <s v=""/>
    <n v="97408252.514000013"/>
    <n v="0"/>
    <n v="71478703.900000006"/>
    <n v="0"/>
    <s v="-"/>
    <n v="0"/>
    <n v="22353059.149999999"/>
    <s v="16"/>
    <n v="3576489.4640000006"/>
    <n v="0"/>
    <s v="-"/>
    <n v="0"/>
    <n v="0"/>
    <s v="-"/>
    <n v="0"/>
  </r>
  <r>
    <s v="88"/>
    <x v="23"/>
    <x v="0"/>
    <s v="004"/>
    <s v="Z1F0017963"/>
    <s v="0161"/>
    <s v="NC"/>
    <s v=""/>
    <s v="00000009"/>
    <s v=""/>
    <s v="00002964"/>
    <s v="26/5/2018"/>
    <n v="15.15"/>
    <s v="VEN"/>
    <s v="JORGE MARTINES"/>
    <s v="V14215992"/>
    <n v="-1393600"/>
    <n v="0"/>
    <n v="-1393600"/>
    <n v="0"/>
    <s v="-"/>
    <n v="0"/>
    <n v="0"/>
    <s v="-"/>
    <n v="0"/>
    <n v="0"/>
    <s v="-"/>
    <n v="0"/>
    <n v="0"/>
    <s v="-"/>
    <n v="0"/>
  </r>
  <r>
    <s v="89"/>
    <x v="23"/>
    <x v="1"/>
    <s v="005"/>
    <s v="Z1B8050363"/>
    <s v="1663"/>
    <s v="FC"/>
    <s v="00157668-00157712"/>
    <s v=""/>
    <s v=""/>
    <s v=""/>
    <s v=""/>
    <n v="0"/>
    <s v=""/>
    <s v="VENTAS NO CONTRIBUYENTES"/>
    <s v=""/>
    <n v="105463935.99419999"/>
    <n v="0"/>
    <n v="83124282.334999993"/>
    <n v="0"/>
    <s v="-"/>
    <n v="0"/>
    <n v="19258322.120000005"/>
    <s v="16"/>
    <n v="3081331.5392"/>
    <n v="0"/>
    <s v="-"/>
    <n v="0"/>
    <n v="0"/>
    <s v="-"/>
    <n v="0"/>
  </r>
  <r>
    <s v="90"/>
    <x v="23"/>
    <x v="0"/>
    <s v="005"/>
    <s v="Z1F0017998"/>
    <s v="0157"/>
    <s v="FC"/>
    <s v="00004191"/>
    <s v=""/>
    <s v=""/>
    <s v=""/>
    <s v=""/>
    <n v="0"/>
    <s v=""/>
    <s v="PRAGA ALIMENTOS C.A"/>
    <s v="J405959843"/>
    <n v="10260000"/>
    <n v="0"/>
    <n v="10260000"/>
    <n v="0"/>
    <s v="-"/>
    <n v="0"/>
    <n v="0"/>
    <s v="-"/>
    <n v="0"/>
    <n v="0"/>
    <s v="-"/>
    <n v="0"/>
    <n v="0"/>
    <s v="-"/>
    <n v="0"/>
  </r>
  <r>
    <s v="91"/>
    <x v="23"/>
    <x v="0"/>
    <s v="005"/>
    <s v="Z1F0017998"/>
    <s v="0157"/>
    <s v="FC"/>
    <s v="00004192-00004205"/>
    <s v=""/>
    <s v=""/>
    <s v=""/>
    <s v=""/>
    <n v="0"/>
    <s v=""/>
    <s v="VENTAS NO CONTRIBUYENTES"/>
    <s v=""/>
    <n v="35897288.564800002"/>
    <n v="0"/>
    <n v="21152078.159999996"/>
    <n v="0"/>
    <s v="-"/>
    <n v="0"/>
    <n v="12711388.280000001"/>
    <s v="16"/>
    <n v="2033822.1247999999"/>
    <n v="0"/>
    <s v="-"/>
    <n v="0"/>
    <n v="0"/>
    <s v="-"/>
    <n v="0"/>
  </r>
  <r>
    <s v="92"/>
    <x v="23"/>
    <x v="0"/>
    <s v="005"/>
    <s v="Z1F0017998"/>
    <s v="0157"/>
    <s v="FC"/>
    <s v="00004206"/>
    <s v=""/>
    <s v=""/>
    <s v=""/>
    <s v=""/>
    <n v="0"/>
    <s v=""/>
    <s v="FUNDAVIGEA"/>
    <s v="J298180811"/>
    <n v="1068184.0419999999"/>
    <n v="0"/>
    <n v="27000"/>
    <n v="897572.45"/>
    <s v="16"/>
    <n v="143611.592"/>
    <n v="0"/>
    <s v="-"/>
    <n v="0"/>
    <n v="0"/>
    <s v="-"/>
    <n v="0"/>
    <n v="0"/>
    <s v="-"/>
    <n v="0"/>
  </r>
  <r>
    <s v="93"/>
    <x v="23"/>
    <x v="0"/>
    <s v="005"/>
    <s v="Z1F0017998"/>
    <s v="0157"/>
    <s v="FC"/>
    <s v="00004207-00004212"/>
    <s v=""/>
    <s v=""/>
    <s v=""/>
    <s v=""/>
    <n v="0"/>
    <s v=""/>
    <s v="VENTAS NO CONTRIBUYENTES"/>
    <s v=""/>
    <n v="6793302.7600000007"/>
    <n v="0"/>
    <n v="5910078.7600000007"/>
    <n v="0"/>
    <s v="-"/>
    <n v="0"/>
    <n v="761400"/>
    <s v="-"/>
    <n v="121824"/>
    <n v="0"/>
    <s v="-"/>
    <n v="0"/>
    <n v="0"/>
    <s v="-"/>
    <n v="0"/>
  </r>
  <r>
    <s v="94"/>
    <x v="23"/>
    <x v="0"/>
    <s v="005"/>
    <s v="Z1F0017998"/>
    <s v="0157"/>
    <s v="FC"/>
    <s v="00004213"/>
    <s v=""/>
    <s v=""/>
    <s v=""/>
    <s v=""/>
    <n v="0"/>
    <s v=""/>
    <s v="LEON RIVAS Y ASOCIADOS C.A."/>
    <s v="J311038078"/>
    <n v="7853340.0999999996"/>
    <n v="0"/>
    <n v="4028689.5999999996"/>
    <n v="3297112.5"/>
    <s v="16"/>
    <n v="527538"/>
    <n v="0"/>
    <s v="-"/>
    <n v="0"/>
    <n v="0"/>
    <s v="-"/>
    <n v="0"/>
    <n v="0"/>
    <s v="-"/>
    <n v="0"/>
  </r>
  <r>
    <s v="95"/>
    <x v="23"/>
    <x v="0"/>
    <s v="005"/>
    <s v="Z1F0017998"/>
    <s v="0157"/>
    <s v="FC"/>
    <s v="00004214-00004236"/>
    <s v=""/>
    <s v=""/>
    <s v=""/>
    <s v=""/>
    <n v="0"/>
    <s v=""/>
    <s v="VENTAS NO CONTRIBUYENTES"/>
    <s v=""/>
    <n v="41642774.413000003"/>
    <n v="0"/>
    <n v="29368145.324999999"/>
    <n v="0"/>
    <s v="-"/>
    <n v="0"/>
    <n v="10581576.800000001"/>
    <s v="-"/>
    <n v="1693052.2879999999"/>
    <n v="0"/>
    <s v="-"/>
    <n v="0"/>
    <n v="0"/>
    <s v="-"/>
    <n v="0"/>
  </r>
  <r>
    <s v="96"/>
    <x v="23"/>
    <x v="0"/>
    <s v="005"/>
    <s v="Z1F0017998"/>
    <s v="0157"/>
    <s v="NC"/>
    <s v=""/>
    <s v="00000011"/>
    <s v=""/>
    <s v="00004228"/>
    <s v="6/6/2018"/>
    <n v="86.46"/>
    <s v="VEN"/>
    <s v="ABRAHAM GRATEROL"/>
    <s v="V20589304"/>
    <n v="-168350"/>
    <n v="0"/>
    <n v="-168350"/>
    <n v="0"/>
    <s v="-"/>
    <n v="0"/>
    <n v="0"/>
    <s v="-"/>
    <n v="0"/>
    <n v="0"/>
    <s v="-"/>
    <n v="0"/>
    <n v="0"/>
    <s v="-"/>
    <n v="0"/>
  </r>
  <r>
    <s v="97"/>
    <x v="23"/>
    <x v="1"/>
    <s v="006"/>
    <s v="Z1B8044815"/>
    <s v="1572"/>
    <s v="FC"/>
    <s v="00138022-00138039"/>
    <s v=""/>
    <s v=""/>
    <s v=""/>
    <s v=""/>
    <n v="0"/>
    <s v=""/>
    <s v="VENTAS NO CONTRIBUYENTES"/>
    <s v=""/>
    <n v="15917981.8014"/>
    <n v="0"/>
    <n v="13874256.925000001"/>
    <n v="0"/>
    <s v="-"/>
    <n v="0"/>
    <n v="1761831.79"/>
    <s v="16"/>
    <n v="281893.08640000003"/>
    <n v="0"/>
    <s v="-"/>
    <n v="0"/>
    <n v="0"/>
    <s v="-"/>
    <n v="0"/>
  </r>
  <r>
    <s v="98"/>
    <x v="23"/>
    <x v="1"/>
    <s v="006"/>
    <s v="Z1B8044815"/>
    <s v="1572"/>
    <s v="FC"/>
    <s v="00138040"/>
    <s v=""/>
    <s v=""/>
    <s v=""/>
    <s v=""/>
    <n v="0"/>
    <s v=""/>
    <s v="PPFAR,C.A"/>
    <s v="J-29405191-0"/>
    <n v="719182"/>
    <n v="0"/>
    <n v="687862"/>
    <n v="27000"/>
    <s v="16"/>
    <n v="4320"/>
    <n v="0"/>
    <s v="-"/>
    <n v="0"/>
    <n v="0"/>
    <s v="-"/>
    <n v="0"/>
    <n v="0"/>
    <s v="-"/>
    <n v="0"/>
  </r>
  <r>
    <s v="99"/>
    <x v="23"/>
    <x v="1"/>
    <s v="006"/>
    <s v="Z1B8044815"/>
    <s v="1572"/>
    <s v="FC"/>
    <s v="00138041-00138067"/>
    <s v=""/>
    <s v=""/>
    <s v=""/>
    <s v=""/>
    <n v="0"/>
    <s v=""/>
    <s v="VENTAS NO CONTRIBUYENTES"/>
    <s v=""/>
    <n v="41453472.946999997"/>
    <n v="0"/>
    <n v="31831057.766999997"/>
    <n v="0"/>
    <s v="-"/>
    <n v="0"/>
    <n v="8295185.4999999991"/>
    <s v="-"/>
    <n v="1327229.6800000002"/>
    <n v="0"/>
    <s v="-"/>
    <n v="0"/>
    <n v="0"/>
    <s v="-"/>
    <n v="0"/>
  </r>
  <r>
    <s v="100"/>
    <x v="23"/>
    <x v="0"/>
    <s v="006"/>
    <s v="Z1F0017787"/>
    <s v="0137"/>
    <s v="FC"/>
    <s v="00000779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01"/>
    <x v="23"/>
    <x v="1"/>
    <s v="007"/>
    <s v="Z1B8050013"/>
    <s v="1627"/>
    <s v="FC"/>
    <s v="00164676-00164677"/>
    <s v=""/>
    <s v=""/>
    <s v=""/>
    <s v=""/>
    <n v="0"/>
    <s v=""/>
    <s v="VENTAS NO CONTRIBUYENTES"/>
    <s v=""/>
    <n v="329953.5"/>
    <n v="0"/>
    <n v="329953.5"/>
    <n v="0"/>
    <s v="-"/>
    <n v="0"/>
    <n v="0"/>
    <s v="-"/>
    <n v="0"/>
    <n v="0"/>
    <s v="-"/>
    <n v="0"/>
    <n v="0"/>
    <s v="-"/>
    <n v="0"/>
  </r>
  <r>
    <s v="102"/>
    <x v="23"/>
    <x v="1"/>
    <s v="007"/>
    <s v="Z1B8050013"/>
    <s v="1627"/>
    <s v="FC"/>
    <s v="00164678"/>
    <s v=""/>
    <s v=""/>
    <s v=""/>
    <s v=""/>
    <n v="0"/>
    <s v=""/>
    <s v="GRUPO JS82,C.A"/>
    <s v="J-31753545-6"/>
    <n v="7491127.1896000002"/>
    <n v="0"/>
    <n v="6292782.4499999993"/>
    <n v="1033055.81"/>
    <s v="16"/>
    <n v="165288.9296"/>
    <n v="0"/>
    <s v="-"/>
    <n v="0"/>
    <n v="0"/>
    <s v="-"/>
    <n v="0"/>
    <n v="0"/>
    <s v="-"/>
    <n v="0"/>
  </r>
  <r>
    <s v="103"/>
    <x v="23"/>
    <x v="1"/>
    <s v="007"/>
    <s v="Z1B8050013"/>
    <s v="1627"/>
    <s v="FC"/>
    <s v="00164679-00164712"/>
    <s v=""/>
    <s v=""/>
    <s v=""/>
    <s v=""/>
    <n v="0"/>
    <s v=""/>
    <s v="VENTAS NO CONTRIBUYENTES"/>
    <s v=""/>
    <n v="35078592.232799999"/>
    <n v="0"/>
    <n v="28153431.870000005"/>
    <n v="0"/>
    <s v="-"/>
    <n v="0"/>
    <n v="5969965.8300000001"/>
    <s v="-"/>
    <n v="955194.53279999993"/>
    <n v="0"/>
    <s v="-"/>
    <n v="0"/>
    <n v="0"/>
    <s v="-"/>
    <n v="0"/>
  </r>
  <r>
    <s v="104"/>
    <x v="23"/>
    <x v="1"/>
    <s v="007"/>
    <s v="Z1B8050013"/>
    <s v="1627"/>
    <s v="FC"/>
    <s v="00164713"/>
    <s v=""/>
    <s v=""/>
    <s v=""/>
    <s v=""/>
    <n v="0"/>
    <s v=""/>
    <s v="SOLUCIONES GLOBALES A&amp;R C.A"/>
    <s v="J-41159974-3"/>
    <n v="6251877"/>
    <n v="0"/>
    <n v="6251877"/>
    <n v="0"/>
    <s v="-"/>
    <n v="0"/>
    <n v="0"/>
    <s v="-"/>
    <n v="0"/>
    <n v="0"/>
    <s v="-"/>
    <n v="0"/>
    <n v="0"/>
    <s v="-"/>
    <n v="0"/>
  </r>
  <r>
    <s v="105"/>
    <x v="23"/>
    <x v="1"/>
    <s v="007"/>
    <s v="Z1B8050013"/>
    <s v="1627"/>
    <s v="FC"/>
    <s v="00164714-00164729"/>
    <s v=""/>
    <s v=""/>
    <s v=""/>
    <s v=""/>
    <n v="0"/>
    <s v=""/>
    <s v="VENTAS NO CONTRIBUYENTES"/>
    <s v=""/>
    <n v="35229541.535200007"/>
    <n v="0"/>
    <n v="25016498.760000005"/>
    <n v="0"/>
    <s v="-"/>
    <n v="0"/>
    <n v="8804347.2199999988"/>
    <s v="16"/>
    <n v="1408695.5552000001"/>
    <n v="0"/>
    <s v="-"/>
    <n v="0"/>
    <n v="0"/>
    <s v="-"/>
    <n v="0"/>
  </r>
  <r>
    <s v="106"/>
    <x v="23"/>
    <x v="1"/>
    <s v="008"/>
    <s v="Z1B8050003"/>
    <s v="1584"/>
    <s v="FC"/>
    <s v="00164752-00164802"/>
    <s v=""/>
    <s v=""/>
    <s v=""/>
    <s v=""/>
    <n v="0"/>
    <s v=""/>
    <s v="VENTAS NO CONTRIBUYENTES"/>
    <s v=""/>
    <n v="98963054.042199984"/>
    <n v="0"/>
    <n v="84803580.544999987"/>
    <n v="0"/>
    <s v="-"/>
    <n v="0"/>
    <n v="12206442.67"/>
    <s v="-"/>
    <n v="1953030.8272000002"/>
    <n v="0"/>
    <s v="-"/>
    <n v="0"/>
    <n v="0"/>
    <s v="-"/>
    <n v="0"/>
  </r>
  <r>
    <s v="107"/>
    <x v="23"/>
    <x v="1"/>
    <s v="009"/>
    <s v="Z1B8014458"/>
    <s v="1582"/>
    <s v="FC"/>
    <s v="00170346-00170358"/>
    <s v=""/>
    <s v=""/>
    <s v=""/>
    <s v=""/>
    <n v="0"/>
    <s v=""/>
    <s v="VENTAS NO CONTRIBUYENTES"/>
    <s v=""/>
    <n v="27140091.487999998"/>
    <n v="0"/>
    <n v="23168857.239999998"/>
    <n v="0"/>
    <s v="-"/>
    <n v="0"/>
    <n v="3423477.8000000003"/>
    <s v="16"/>
    <n v="547756.44799999997"/>
    <n v="0"/>
    <s v="-"/>
    <n v="0"/>
    <n v="0"/>
    <s v="-"/>
    <n v="0"/>
  </r>
  <r>
    <s v="108"/>
    <x v="23"/>
    <x v="1"/>
    <s v="010"/>
    <s v="Z1F0000341"/>
    <s v="1100"/>
    <s v="FC"/>
    <s v="00069448"/>
    <m/>
    <m/>
    <m/>
    <m/>
    <m/>
    <m/>
    <s v="CAJA SIN ACTIVIDAD"/>
    <m/>
    <n v="0"/>
    <n v="0"/>
    <n v="0"/>
    <n v="0"/>
    <m/>
    <m/>
    <n v="0"/>
    <m/>
    <n v="0"/>
    <n v="0"/>
    <m/>
    <m/>
    <m/>
    <m/>
    <m/>
  </r>
  <r>
    <s v="109"/>
    <x v="23"/>
    <x v="1"/>
    <s v="011"/>
    <s v="Z1F0004616"/>
    <s v="0485"/>
    <s v="FC"/>
    <s v="00068008-00068039"/>
    <s v=""/>
    <s v=""/>
    <s v=""/>
    <s v=""/>
    <n v="0"/>
    <s v=""/>
    <s v="VENTAS NO CONTRIBUYENTES"/>
    <s v=""/>
    <n v="16372716.23"/>
    <n v="0"/>
    <n v="15353563.43"/>
    <n v="0"/>
    <s v="-"/>
    <n v="0"/>
    <n v="878580"/>
    <s v="16"/>
    <n v="140572.79999999999"/>
    <n v="0"/>
    <s v="-"/>
    <n v="0"/>
    <n v="0"/>
    <s v="-"/>
    <n v="0"/>
  </r>
  <r>
    <s v="110"/>
    <x v="23"/>
    <x v="1"/>
    <s v="012"/>
    <s v="Z1B8038506"/>
    <s v="1429"/>
    <s v="FC"/>
    <s v="00070364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11"/>
    <x v="23"/>
    <x v="1"/>
    <s v="013"/>
    <s v="Z1B8050578"/>
    <s v="1394"/>
    <s v="FC"/>
    <s v="00132081-00132104"/>
    <s v=""/>
    <s v=""/>
    <s v=""/>
    <s v=""/>
    <n v="0"/>
    <s v=""/>
    <s v="VENTAS NO CONTRIBUYENTES"/>
    <s v=""/>
    <n v="13433741.115599999"/>
    <n v="0"/>
    <n v="11541541.1"/>
    <n v="0"/>
    <s v="-"/>
    <n v="0"/>
    <n v="1631206.9100000001"/>
    <s v="-"/>
    <n v="260993.10560000001"/>
    <n v="0"/>
    <s v="-"/>
    <n v="0"/>
    <n v="0"/>
    <s v="-"/>
    <n v="0"/>
  </r>
  <r>
    <s v="112"/>
    <x v="23"/>
    <x v="1"/>
    <s v="013"/>
    <s v="Z1B8050578"/>
    <s v="1394"/>
    <s v="NC"/>
    <s v=""/>
    <s v="00000026"/>
    <s v=""/>
    <s v="00132074"/>
    <s v="16/2/2019"/>
    <n v="35986.9"/>
    <s v="VEN"/>
    <s v="ABRAHAM YANEZ"/>
    <s v="V4846328 "/>
    <n v="-210600"/>
    <n v="0"/>
    <n v="-210600"/>
    <n v="0"/>
    <s v="-"/>
    <n v="0"/>
    <n v="0"/>
    <s v="-"/>
    <n v="0"/>
    <n v="0"/>
    <s v="-"/>
    <n v="0"/>
    <n v="0"/>
    <s v="-"/>
    <n v="0"/>
  </r>
  <r>
    <s v="113"/>
    <x v="23"/>
    <x v="1"/>
    <s v="014"/>
    <s v="Z1F0000338"/>
    <s v="1274"/>
    <s v="FC"/>
    <s v="00048359"/>
    <m/>
    <m/>
    <m/>
    <m/>
    <m/>
    <m/>
    <s v="CAJA SIN ACTIVIDAD"/>
    <m/>
    <n v="0"/>
    <n v="0"/>
    <n v="0"/>
    <n v="0"/>
    <m/>
    <n v="0"/>
    <m/>
    <m/>
    <m/>
    <n v="0"/>
    <m/>
    <n v="0"/>
    <n v="0"/>
    <m/>
    <n v="0"/>
  </r>
  <r>
    <s v="114"/>
    <x v="23"/>
    <x v="1"/>
    <s v="015"/>
    <s v="Z1B8050356"/>
    <s v="1406"/>
    <s v="FC"/>
    <s v="00084524-00084538"/>
    <s v=""/>
    <s v=""/>
    <s v=""/>
    <s v=""/>
    <n v="0"/>
    <s v=""/>
    <s v="VENTAS NO CONTRIBUYENTES"/>
    <s v=""/>
    <n v="49292604.253000006"/>
    <n v="0"/>
    <n v="48849695.605000012"/>
    <n v="0"/>
    <s v="-"/>
    <n v="0"/>
    <n v="381817.80000000005"/>
    <s v="-"/>
    <n v="61090.847999999998"/>
    <n v="0"/>
    <s v="-"/>
    <n v="0"/>
    <n v="0"/>
    <s v="-"/>
    <n v="0"/>
  </r>
  <r>
    <s v="115"/>
    <x v="24"/>
    <x v="1"/>
    <s v="001"/>
    <s v="Z1F0000700"/>
    <s v="1251"/>
    <s v="FC"/>
    <s v="00101239-00101249"/>
    <s v=""/>
    <s v=""/>
    <s v=""/>
    <s v=""/>
    <n v="0"/>
    <s v=""/>
    <s v="VENTAS NO CONTRIBUYENTES"/>
    <s v=""/>
    <n v="12248945.5244"/>
    <n v="0"/>
    <n v="11970736.529999999"/>
    <n v="0"/>
    <s v="-"/>
    <n v="0"/>
    <n v="239835.34"/>
    <s v="16"/>
    <n v="38373.654399999999"/>
    <n v="0"/>
    <s v="-"/>
    <n v="0"/>
    <n v="0"/>
    <s v="-"/>
    <n v="0"/>
  </r>
  <r>
    <s v="116"/>
    <x v="24"/>
    <x v="1"/>
    <s v="001"/>
    <s v="Z1F0000700"/>
    <s v="1251"/>
    <s v="FC"/>
    <s v="00101250"/>
    <s v=""/>
    <s v=""/>
    <s v=""/>
    <s v=""/>
    <n v="0"/>
    <s v=""/>
    <s v="MANUEL FELIPE CORREA"/>
    <s v="V6870520"/>
    <n v="125911101.84920003"/>
    <n v="0"/>
    <n v="73899549.219999999"/>
    <n v="44837545.369999997"/>
    <s v="16"/>
    <n v="7174007.2592000002"/>
    <n v="0"/>
    <s v="-"/>
    <n v="0"/>
    <n v="0"/>
    <s v="-"/>
    <n v="0"/>
    <n v="0"/>
    <s v="-"/>
    <n v="0"/>
  </r>
  <r>
    <s v="117"/>
    <x v="24"/>
    <x v="1"/>
    <s v="001"/>
    <s v="Z1F0000700"/>
    <s v="1251"/>
    <s v="FC"/>
    <s v="00101251"/>
    <s v=""/>
    <s v=""/>
    <s v=""/>
    <s v=""/>
    <n v="0"/>
    <s v=""/>
    <s v="MANUEL FELIPE CORREA"/>
    <s v="V6870520"/>
    <n v="28004400"/>
    <n v="0"/>
    <n v="28004400"/>
    <n v="0"/>
    <s v="-"/>
    <n v="0"/>
    <n v="0"/>
    <s v="-"/>
    <n v="0"/>
    <n v="0"/>
    <s v="-"/>
    <n v="0"/>
    <n v="0"/>
    <s v="-"/>
    <n v="0"/>
  </r>
  <r>
    <s v="118"/>
    <x v="24"/>
    <x v="1"/>
    <s v="001"/>
    <s v="Z1F0000700"/>
    <s v="1251"/>
    <s v="FC"/>
    <s v="00101252-00101272"/>
    <s v=""/>
    <s v=""/>
    <s v=""/>
    <s v=""/>
    <n v="0"/>
    <s v=""/>
    <s v="VENTAS NO CONTRIBUYENTES"/>
    <s v=""/>
    <n v="17351000.911600001"/>
    <n v="0"/>
    <n v="14731519.929999998"/>
    <n v="0"/>
    <s v="-"/>
    <n v="0"/>
    <n v="2258173.2599999998"/>
    <s v="-"/>
    <n v="361307.72159999999"/>
    <n v="0"/>
    <s v="-"/>
    <n v="0"/>
    <n v="0"/>
    <s v="-"/>
    <n v="0"/>
  </r>
  <r>
    <s v="119"/>
    <x v="24"/>
    <x v="0"/>
    <s v="001"/>
    <s v="Z1F0017854"/>
    <s v="0164"/>
    <s v="FC"/>
    <s v="00009060-00009108"/>
    <s v=""/>
    <s v=""/>
    <s v=""/>
    <s v=""/>
    <n v="0"/>
    <s v=""/>
    <s v="VENTAS NO CONTRIBUYENTES"/>
    <s v=""/>
    <n v="103144007.37719996"/>
    <n v="0"/>
    <n v="66875104.109999999"/>
    <n v="0"/>
    <s v="-"/>
    <n v="0"/>
    <n v="31266295.919999998"/>
    <s v="-"/>
    <n v="5002607.3472000007"/>
    <n v="0"/>
    <s v="-"/>
    <n v="0"/>
    <n v="0"/>
    <s v="-"/>
    <n v="0"/>
  </r>
  <r>
    <s v="120"/>
    <x v="24"/>
    <x v="0"/>
    <s v="001"/>
    <s v="Z1F0017854"/>
    <s v="0164"/>
    <s v="FC"/>
    <s v="00009109"/>
    <s v=""/>
    <s v=""/>
    <s v=""/>
    <s v=""/>
    <n v="0"/>
    <s v=""/>
    <s v="FUNDAVIGEA"/>
    <s v="J298180811"/>
    <n v="408520.04200000002"/>
    <n v="0"/>
    <n v="0"/>
    <n v="352172.45"/>
    <s v="16"/>
    <n v="56347.591999999997"/>
    <n v="0"/>
    <s v="-"/>
    <n v="0"/>
    <n v="0"/>
    <s v="-"/>
    <n v="0"/>
    <n v="0"/>
    <s v="-"/>
    <n v="0"/>
  </r>
  <r>
    <s v="121"/>
    <x v="24"/>
    <x v="0"/>
    <s v="001"/>
    <s v="Z1F0017854"/>
    <s v="0164"/>
    <s v="FC"/>
    <s v="00009110-00009119"/>
    <s v=""/>
    <s v=""/>
    <s v=""/>
    <s v=""/>
    <n v="0"/>
    <s v=""/>
    <s v="VENTAS NO CONTRIBUYENTES"/>
    <s v=""/>
    <n v="22070821.930199999"/>
    <n v="0"/>
    <n v="14539471.795"/>
    <n v="0"/>
    <s v="-"/>
    <n v="0"/>
    <n v="6492543.2200000007"/>
    <s v="-"/>
    <n v="1038806.9152"/>
    <n v="0"/>
    <s v="-"/>
    <n v="0"/>
    <n v="0"/>
    <s v="-"/>
    <n v="0"/>
  </r>
  <r>
    <s v="122"/>
    <x v="24"/>
    <x v="1"/>
    <s v="002"/>
    <s v="Z1B8050002"/>
    <s v="1586"/>
    <s v="FC"/>
    <s v="00155338-00155339"/>
    <s v=""/>
    <s v=""/>
    <s v=""/>
    <s v=""/>
    <n v="0"/>
    <s v=""/>
    <s v="VENTAS NO CONTRIBUYENTES"/>
    <s v=""/>
    <n v="2682547"/>
    <n v="0"/>
    <n v="2682547"/>
    <n v="0"/>
    <s v="-"/>
    <n v="0"/>
    <n v="0"/>
    <s v="-"/>
    <n v="0"/>
    <n v="0"/>
    <s v="-"/>
    <n v="0"/>
    <n v="0"/>
    <s v="-"/>
    <n v="0"/>
  </r>
  <r>
    <s v="123"/>
    <x v="24"/>
    <x v="1"/>
    <s v="002"/>
    <s v="Z1B8050002"/>
    <s v="1586"/>
    <s v="FC"/>
    <s v="00155340"/>
    <s v=""/>
    <s v=""/>
    <s v=""/>
    <s v=""/>
    <n v="0"/>
    <s v=""/>
    <s v="CORPORACION JR 2628 C.A"/>
    <s v="J411475270"/>
    <n v="2786940.15"/>
    <n v="0"/>
    <n v="2367858.25"/>
    <n v="361277.5"/>
    <s v="16"/>
    <n v="57804.4"/>
    <n v="0"/>
    <s v="-"/>
    <n v="0"/>
    <n v="0"/>
    <s v="-"/>
    <n v="0"/>
    <n v="0"/>
    <s v="-"/>
    <n v="0"/>
  </r>
  <r>
    <s v="124"/>
    <x v="24"/>
    <x v="1"/>
    <s v="002"/>
    <s v="Z1B8050002"/>
    <s v="1586"/>
    <s v="FC"/>
    <s v="00155341-00155375"/>
    <s v=""/>
    <s v=""/>
    <s v=""/>
    <s v=""/>
    <n v="0"/>
    <s v=""/>
    <s v="VENTAS NO CONTRIBUYENTES"/>
    <s v=""/>
    <n v="56532605.244999997"/>
    <n v="0"/>
    <n v="45102235.144999996"/>
    <n v="0"/>
    <s v="-"/>
    <n v="0"/>
    <n v="9453422.5"/>
    <s v="-"/>
    <n v="1512547.6"/>
    <n v="0"/>
    <s v="-"/>
    <n v="0"/>
    <n v="430000"/>
    <s v="-"/>
    <n v="34400"/>
  </r>
  <r>
    <s v="125"/>
    <x v="24"/>
    <x v="2"/>
    <s v="002"/>
    <s v="Z1F0008858"/>
    <s v="0612"/>
    <s v="FC"/>
    <s v="00084462-00084517"/>
    <s v=""/>
    <s v=""/>
    <s v=""/>
    <s v=""/>
    <n v="0"/>
    <s v=""/>
    <s v="VENTAS NO CONTRIBUYENTES"/>
    <s v=""/>
    <n v="32198151.095000003"/>
    <n v="0"/>
    <n v="30791883.095000003"/>
    <n v="0"/>
    <s v="-"/>
    <n v="0"/>
    <n v="1212300"/>
    <s v="16"/>
    <n v="193968"/>
    <n v="0"/>
    <s v="-"/>
    <n v="0"/>
    <n v="0"/>
    <s v="-"/>
    <n v="0"/>
  </r>
  <r>
    <s v="126"/>
    <x v="24"/>
    <x v="2"/>
    <s v="002"/>
    <s v="Z1F0008858"/>
    <s v="0612"/>
    <s v="NC"/>
    <s v=""/>
    <s v="00000093"/>
    <s v=""/>
    <s v="00084493"/>
    <s v="30/7/2020"/>
    <n v="222075"/>
    <s v="VEN"/>
    <s v="MARIA CONTRERAS"/>
    <s v="V5496056"/>
    <n v="-222075"/>
    <n v="0"/>
    <n v="-222075"/>
    <n v="0"/>
    <s v="-"/>
    <n v="0"/>
    <n v="0"/>
    <s v="-"/>
    <n v="0"/>
    <n v="0"/>
    <s v="-"/>
    <n v="0"/>
    <n v="0"/>
    <s v="-"/>
    <n v="0"/>
  </r>
  <r>
    <s v="127"/>
    <x v="24"/>
    <x v="0"/>
    <s v="002"/>
    <s v="Z1F0017966"/>
    <s v="0166"/>
    <s v="FC"/>
    <s v="00003034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28"/>
    <x v="24"/>
    <x v="1"/>
    <s v="003"/>
    <s v="Z1B8050149"/>
    <s v="1514"/>
    <s v="FC"/>
    <s v="00192949-00192995"/>
    <s v=""/>
    <s v=""/>
    <s v=""/>
    <s v=""/>
    <n v="0"/>
    <s v=""/>
    <s v="MANUEL FELIPE CORREA"/>
    <s v="V6870520"/>
    <n v="15680645"/>
    <n v="0"/>
    <n v="15680645"/>
    <n v="0"/>
    <s v="16"/>
    <n v="0"/>
    <n v="0"/>
    <s v="-"/>
    <n v="0"/>
    <n v="0"/>
    <s v="-"/>
    <n v="0"/>
    <n v="0"/>
    <s v="-"/>
    <n v="0"/>
  </r>
  <r>
    <s v="129"/>
    <x v="24"/>
    <x v="1"/>
    <s v="003"/>
    <s v="Z1B8051199"/>
    <s v="1672"/>
    <s v="FC"/>
    <s v="00178058-00178100"/>
    <s v=""/>
    <s v=""/>
    <s v=""/>
    <s v=""/>
    <n v="0"/>
    <s v=""/>
    <s v="VENTAS NO CONTRIBUYENTES"/>
    <s v=""/>
    <n v="79378959.77759999"/>
    <n v="0"/>
    <n v="65585700.38000001"/>
    <n v="0"/>
    <s v="-"/>
    <n v="0"/>
    <n v="11890740.859999999"/>
    <s v="-"/>
    <n v="1902518.5376000002"/>
    <n v="0"/>
    <s v="-"/>
    <n v="0"/>
    <n v="0"/>
    <s v="-"/>
    <n v="0"/>
  </r>
  <r>
    <s v="130"/>
    <x v="24"/>
    <x v="1"/>
    <s v="003"/>
    <s v="Z1B8051199"/>
    <s v="1672"/>
    <s v="NC"/>
    <s v=""/>
    <s v="00000149"/>
    <s v=""/>
    <s v="00178079"/>
    <s v="30/7/2020"/>
    <n v="2227688.5"/>
    <s v="VEN"/>
    <s v="EMILI VARGAS"/>
    <s v="V21445683"/>
    <n v="-150000"/>
    <n v="0"/>
    <n v="-150000"/>
    <n v="0"/>
    <s v="-"/>
    <n v="0"/>
    <n v="0"/>
    <s v="-"/>
    <n v="0"/>
    <n v="0"/>
    <s v="-"/>
    <n v="0"/>
    <n v="0"/>
    <s v="-"/>
    <n v="0"/>
  </r>
  <r>
    <s v="131"/>
    <x v="24"/>
    <x v="2"/>
    <s v="003"/>
    <s v="Z1F0008965"/>
    <s v="0606"/>
    <s v="FC"/>
    <s v="00083138-00083186"/>
    <s v=""/>
    <s v=""/>
    <s v=""/>
    <s v=""/>
    <n v="0"/>
    <s v=""/>
    <s v="VENTAS NO CONTRIBUYENTES"/>
    <s v=""/>
    <n v="21391873.274199996"/>
    <n v="0"/>
    <n v="19086997.504999999"/>
    <n v="0"/>
    <s v="-"/>
    <n v="0"/>
    <n v="1986961.87"/>
    <s v="-"/>
    <n v="317913.89919999999"/>
    <n v="0"/>
    <s v="-"/>
    <n v="0"/>
    <n v="0"/>
    <s v="-"/>
    <n v="0"/>
  </r>
  <r>
    <s v="132"/>
    <x v="24"/>
    <x v="0"/>
    <s v="003"/>
    <s v="Z1F0017848"/>
    <s v="0164"/>
    <s v="FC"/>
    <s v="00006975-00006981"/>
    <s v=""/>
    <s v=""/>
    <s v=""/>
    <s v=""/>
    <n v="0"/>
    <s v=""/>
    <s v="VENTAS NO CONTRIBUYENTES"/>
    <s v=""/>
    <n v="14471839.8058"/>
    <n v="0"/>
    <n v="13362540.934999999"/>
    <n v="0"/>
    <s v="-"/>
    <n v="0"/>
    <n v="956292.13"/>
    <s v="16"/>
    <n v="153006.7408"/>
    <n v="0"/>
    <s v="-"/>
    <n v="0"/>
    <n v="0"/>
    <s v="-"/>
    <n v="0"/>
  </r>
  <r>
    <s v="133"/>
    <x v="24"/>
    <x v="1"/>
    <s v="004"/>
    <s v="Z1B8050937"/>
    <s v="1510"/>
    <s v="FC"/>
    <s v="00147799-00147829"/>
    <s v=""/>
    <s v=""/>
    <s v=""/>
    <s v=""/>
    <n v="0"/>
    <s v=""/>
    <s v="VENTAS NO CONTRIBUYENTES"/>
    <s v=""/>
    <n v="85689799.921804264"/>
    <n v="0"/>
    <n v="67467057.475004256"/>
    <n v="0"/>
    <s v="-"/>
    <n v="0"/>
    <n v="15709260.73"/>
    <s v="-"/>
    <n v="2513481.7167999996"/>
    <n v="0"/>
    <s v="-"/>
    <n v="0"/>
    <n v="0"/>
    <s v="-"/>
    <n v="0"/>
  </r>
  <r>
    <s v="134"/>
    <x v="24"/>
    <x v="1"/>
    <s v="004"/>
    <s v="Z1B8050937"/>
    <s v="1510"/>
    <s v="NC"/>
    <s v=""/>
    <s v="00000136"/>
    <s v=""/>
    <s v="00147818"/>
    <s v="30/7/2020"/>
    <n v="872222.12"/>
    <s v="VEN"/>
    <s v="VIVIANA QUINTERO"/>
    <s v="V15518223"/>
    <n v="-300000"/>
    <n v="0"/>
    <n v="-300000"/>
    <n v="0"/>
    <s v="-"/>
    <n v="0"/>
    <n v="0"/>
    <s v="-"/>
    <n v="0"/>
    <n v="0"/>
    <s v="-"/>
    <n v="0"/>
    <n v="0"/>
    <s v="-"/>
    <n v="0"/>
  </r>
  <r>
    <s v="135"/>
    <x v="24"/>
    <x v="0"/>
    <s v="004"/>
    <s v="Z1F0017963"/>
    <s v="0162"/>
    <m/>
    <s v="00003162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36"/>
    <x v="24"/>
    <x v="1"/>
    <s v="005"/>
    <s v="Z1B8050363"/>
    <s v="1664"/>
    <s v="FC"/>
    <s v="00157713-00157739"/>
    <s v=""/>
    <s v=""/>
    <s v=""/>
    <s v=""/>
    <n v="0"/>
    <s v=""/>
    <s v="VENTAS NO CONTRIBUYENTES"/>
    <s v=""/>
    <n v="57700531.313599996"/>
    <n v="0"/>
    <n v="46836709.990000002"/>
    <n v="0"/>
    <s v="-"/>
    <n v="0"/>
    <n v="9365363.209999999"/>
    <s v="-"/>
    <n v="1498458.1136"/>
    <n v="0"/>
    <s v="-"/>
    <n v="0"/>
    <n v="0"/>
    <s v="-"/>
    <n v="0"/>
  </r>
  <r>
    <s v="137"/>
    <x v="24"/>
    <x v="0"/>
    <s v="005"/>
    <s v="Z1F0017998"/>
    <s v="0158"/>
    <s v="FC"/>
    <s v="00004237-00004275"/>
    <s v=""/>
    <s v=""/>
    <s v=""/>
    <s v=""/>
    <n v="0"/>
    <s v=""/>
    <s v="VENTAS NO CONTRIBUYENTES"/>
    <s v=""/>
    <n v="96482111.247799993"/>
    <n v="0"/>
    <n v="59759750.165000007"/>
    <n v="0"/>
    <s v="-"/>
    <n v="0"/>
    <n v="31657207.829999998"/>
    <s v="16"/>
    <n v="5065153.2527999999"/>
    <n v="0"/>
    <s v="-"/>
    <n v="0"/>
    <n v="0"/>
    <s v="-"/>
    <n v="0"/>
  </r>
  <r>
    <s v="138"/>
    <x v="24"/>
    <x v="0"/>
    <s v="005"/>
    <s v="Z1F0017998"/>
    <s v="0158"/>
    <s v="FC"/>
    <s v="00004276"/>
    <s v=""/>
    <s v=""/>
    <s v=""/>
    <s v=""/>
    <n v="0"/>
    <s v=""/>
    <s v="INVERCIONES SISTENTEC  C.A"/>
    <s v="J315974657"/>
    <n v="16240325.6372"/>
    <n v="0"/>
    <n v="10428957.439999999"/>
    <n v="5009800.17"/>
    <s v="16"/>
    <n v="801568.02720000001"/>
    <n v="0"/>
    <s v="-"/>
    <n v="0"/>
    <n v="0"/>
    <s v="-"/>
    <n v="0"/>
    <n v="0"/>
    <s v="-"/>
    <n v="0"/>
  </r>
  <r>
    <s v="139"/>
    <x v="24"/>
    <x v="0"/>
    <s v="005"/>
    <s v="Z1F0017998"/>
    <s v="0158"/>
    <s v="FC"/>
    <s v="00004277-00004284"/>
    <s v=""/>
    <s v=""/>
    <s v=""/>
    <s v=""/>
    <n v="0"/>
    <s v=""/>
    <s v="VENTAS NO CONTRIBUYENTES"/>
    <s v=""/>
    <n v="15756023.761399999"/>
    <n v="0"/>
    <n v="9688313.6950000003"/>
    <n v="0"/>
    <s v="-"/>
    <n v="0"/>
    <n v="5230784.54"/>
    <s v="16"/>
    <n v="836925.52639999997"/>
    <n v="0"/>
    <s v="-"/>
    <n v="0"/>
    <n v="0"/>
    <s v="-"/>
    <n v="0"/>
  </r>
  <r>
    <s v="140"/>
    <x v="24"/>
    <x v="1"/>
    <s v="006"/>
    <s v="Z1B8044815"/>
    <s v="1573"/>
    <s v="FC"/>
    <s v="00138069-00138118"/>
    <s v=""/>
    <s v=""/>
    <s v=""/>
    <s v=""/>
    <n v="0"/>
    <s v=""/>
    <s v="VENTAS NO CONTRIBUYENTES"/>
    <s v=""/>
    <n v="120824883.27680001"/>
    <n v="0"/>
    <n v="101995850.59"/>
    <n v="0"/>
    <s v="-"/>
    <n v="0"/>
    <n v="16231924.729999999"/>
    <s v="16"/>
    <n v="2597107.9567999998"/>
    <n v="0"/>
    <s v="-"/>
    <n v="0"/>
    <n v="0"/>
    <s v="-"/>
    <n v="0"/>
  </r>
  <r>
    <s v="141"/>
    <x v="24"/>
    <x v="0"/>
    <s v="006"/>
    <s v="Z1F0017787"/>
    <s v="0138"/>
    <s v="FC"/>
    <s v="00000780-00000833"/>
    <s v=""/>
    <s v=""/>
    <s v=""/>
    <s v=""/>
    <n v="0"/>
    <s v=""/>
    <s v="VENTAS NO CONTRIBUYENTES"/>
    <s v=""/>
    <n v="102892344.60079999"/>
    <n v="0"/>
    <n v="70313584.079999968"/>
    <n v="0"/>
    <s v="-"/>
    <n v="0"/>
    <n v="28085138.379999999"/>
    <s v="-"/>
    <n v="4493622.1408000002"/>
    <n v="0"/>
    <s v="-"/>
    <n v="0"/>
    <n v="0"/>
    <s v="-"/>
    <n v="0"/>
  </r>
  <r>
    <s v="142"/>
    <x v="24"/>
    <x v="1"/>
    <s v="007"/>
    <s v="Z1B8050013"/>
    <s v="1628"/>
    <s v="FC"/>
    <s v="00164730-00164744"/>
    <s v=""/>
    <s v=""/>
    <s v=""/>
    <s v=""/>
    <n v="0"/>
    <s v=""/>
    <s v="VENTAS NO CONTRIBUYENTES"/>
    <s v=""/>
    <n v="43103383.859200008"/>
    <n v="0"/>
    <n v="36471129.250000007"/>
    <n v="0"/>
    <s v="-"/>
    <n v="0"/>
    <n v="5717460.8699999992"/>
    <s v="16"/>
    <n v="914793.73920000019"/>
    <n v="0"/>
    <s v="-"/>
    <n v="0"/>
    <n v="0"/>
    <s v="-"/>
    <n v="0"/>
  </r>
  <r>
    <s v="143"/>
    <x v="24"/>
    <x v="1"/>
    <s v="008"/>
    <s v="Z1B8050003"/>
    <s v="1585"/>
    <s v="FC"/>
    <s v="00164802"/>
    <m/>
    <m/>
    <m/>
    <m/>
    <m/>
    <m/>
    <s v="CAJA SIN ACTIVIDAD"/>
    <m/>
    <n v="0"/>
    <n v="0"/>
    <n v="0"/>
    <n v="0"/>
    <m/>
    <n v="0"/>
    <n v="0"/>
    <s v="0"/>
    <n v="0"/>
    <n v="0"/>
    <s v="-"/>
    <n v="0"/>
    <n v="0"/>
    <s v="-"/>
    <n v="0"/>
  </r>
  <r>
    <s v="144"/>
    <x v="24"/>
    <x v="1"/>
    <s v="009"/>
    <s v="Z1B8014458"/>
    <s v="1583"/>
    <s v="FC"/>
    <s v="00170359-00170364"/>
    <s v=""/>
    <s v=""/>
    <s v=""/>
    <s v=""/>
    <n v="0"/>
    <s v=""/>
    <s v="VENTAS NO CONTRIBUYENTES"/>
    <s v=""/>
    <n v="23102038.909200002"/>
    <n v="0"/>
    <n v="19039263.469999999"/>
    <n v="0"/>
    <s v="-"/>
    <n v="0"/>
    <n v="3502392.62"/>
    <s v="16"/>
    <n v="560382.81920000003"/>
    <n v="0"/>
    <s v="-"/>
    <n v="0"/>
    <n v="0"/>
    <s v="-"/>
    <n v="0"/>
  </r>
  <r>
    <s v="145"/>
    <x v="24"/>
    <x v="1"/>
    <s v="009"/>
    <s v="Z1B8014458"/>
    <s v="1583"/>
    <s v="FC"/>
    <s v="00170365"/>
    <s v=""/>
    <s v=""/>
    <s v=""/>
    <s v=""/>
    <n v="0"/>
    <s v=""/>
    <s v="JUNTA DE CONDOMIO EDF.10J"/>
    <s v="J-403771561"/>
    <n v="708800"/>
    <n v="0"/>
    <n v="708800"/>
    <n v="0"/>
    <s v="-"/>
    <n v="0"/>
    <n v="0"/>
    <s v="-"/>
    <n v="0"/>
    <n v="0"/>
    <s v="-"/>
    <n v="0"/>
    <n v="0"/>
    <s v="-"/>
    <n v="0"/>
  </r>
  <r>
    <s v="146"/>
    <x v="24"/>
    <x v="1"/>
    <s v="009"/>
    <s v="Z1B8014458"/>
    <s v="1583"/>
    <s v="FC"/>
    <s v="00170366-00170388"/>
    <s v=""/>
    <s v=""/>
    <s v=""/>
    <s v=""/>
    <n v="0"/>
    <s v=""/>
    <s v="VENTAS NO CONTRIBUYENTES"/>
    <s v=""/>
    <n v="90030283.290399998"/>
    <n v="0"/>
    <n v="64395138.570000008"/>
    <n v="0"/>
    <s v="-"/>
    <n v="0"/>
    <n v="22099262.690000001"/>
    <s v="-"/>
    <n v="3535882.0304"/>
    <n v="0"/>
    <s v="-"/>
    <n v="0"/>
    <n v="0"/>
    <s v="-"/>
    <n v="0"/>
  </r>
  <r>
    <s v="147"/>
    <x v="24"/>
    <x v="1"/>
    <s v="010"/>
    <s v="Z1F0000341"/>
    <s v="1101"/>
    <s v="FC"/>
    <s v="00069449-00069455"/>
    <s v=""/>
    <s v=""/>
    <s v=""/>
    <s v=""/>
    <n v="0"/>
    <s v=""/>
    <s v="VENTAS NO CONTRIBUYENTES"/>
    <s v=""/>
    <n v="15526343.690199999"/>
    <n v="0"/>
    <n v="8439518.8949999996"/>
    <n v="0"/>
    <s v="-"/>
    <n v="0"/>
    <n v="6109331.7199999997"/>
    <s v="16"/>
    <n v="977493.07520000008"/>
    <n v="0"/>
    <s v="-"/>
    <n v="0"/>
    <n v="0"/>
    <s v="-"/>
    <n v="0"/>
  </r>
  <r>
    <s v="148"/>
    <x v="24"/>
    <x v="1"/>
    <s v="011"/>
    <s v="Z1F0004616"/>
    <s v="0486"/>
    <s v="FC"/>
    <s v="00068040-00068099"/>
    <s v=""/>
    <s v=""/>
    <s v=""/>
    <s v=""/>
    <n v="0"/>
    <s v=""/>
    <s v="VENTAS NO CONTRIBUYENTES"/>
    <s v=""/>
    <n v="31779925.146399997"/>
    <n v="0"/>
    <n v="29260557.059999999"/>
    <n v="0"/>
    <s v="-"/>
    <n v="0"/>
    <n v="2171869.04"/>
    <s v="16"/>
    <n v="347499.04639999999"/>
    <n v="0"/>
    <s v="-"/>
    <n v="0"/>
    <n v="0"/>
    <s v="-"/>
    <n v="0"/>
  </r>
  <r>
    <s v="149"/>
    <x v="24"/>
    <x v="1"/>
    <s v="012"/>
    <s v="Z1B8038506"/>
    <s v="1430"/>
    <s v="FC"/>
    <s v="00070364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50"/>
    <x v="24"/>
    <x v="1"/>
    <s v="013"/>
    <s v="Z1B8050578"/>
    <s v="1395"/>
    <s v="FC"/>
    <s v="00132105-00132112"/>
    <s v=""/>
    <s v=""/>
    <s v=""/>
    <s v=""/>
    <n v="0"/>
    <s v=""/>
    <s v="VENTAS NO CONTRIBUYENTES"/>
    <s v=""/>
    <n v="8481554.7995999996"/>
    <n v="0"/>
    <n v="7072013.7899999991"/>
    <n v="0"/>
    <s v="-"/>
    <n v="0"/>
    <n v="1215121.56"/>
    <s v="-"/>
    <n v="194419.44959999999"/>
    <n v="0"/>
    <s v="-"/>
    <n v="0"/>
    <n v="0"/>
    <s v="-"/>
    <n v="0"/>
  </r>
  <r>
    <s v="151"/>
    <x v="24"/>
    <x v="1"/>
    <s v="014"/>
    <s v="Z1F0000338"/>
    <s v="1275"/>
    <s v="FC"/>
    <s v="00048359"/>
    <m/>
    <m/>
    <m/>
    <m/>
    <m/>
    <m/>
    <s v="CAJA SIN ACTIVIDAD"/>
    <m/>
    <n v="0"/>
    <n v="0"/>
    <n v="0"/>
    <n v="0"/>
    <m/>
    <n v="0"/>
    <m/>
    <m/>
    <m/>
    <n v="0"/>
    <m/>
    <n v="0"/>
    <n v="0"/>
    <m/>
    <n v="0"/>
  </r>
  <r>
    <s v="152"/>
    <x v="24"/>
    <x v="1"/>
    <s v="015"/>
    <s v="Z1B8050356"/>
    <s v="1407"/>
    <s v="FC"/>
    <s v="00084538"/>
    <m/>
    <m/>
    <m/>
    <m/>
    <m/>
    <m/>
    <s v="CAJA SIN ACTIVIDAD"/>
    <m/>
    <n v="0"/>
    <n v="0"/>
    <n v="0"/>
    <n v="0"/>
    <m/>
    <m/>
    <m/>
    <m/>
    <m/>
    <m/>
    <m/>
    <m/>
    <m/>
    <m/>
    <m/>
  </r>
  <r>
    <s v="153"/>
    <x v="25"/>
    <x v="1"/>
    <s v="001"/>
    <s v="Z1F0000700"/>
    <s v="1252"/>
    <s v="FC"/>
    <s v="00101273-00101308"/>
    <s v=""/>
    <s v=""/>
    <s v=""/>
    <s v=""/>
    <n v="0"/>
    <s v=""/>
    <s v="VENTAS NO CONTRIBUYENTES"/>
    <s v=""/>
    <n v="33469987.144799996"/>
    <n v="0"/>
    <n v="27553476.709999997"/>
    <n v="0"/>
    <s v="-"/>
    <n v="0"/>
    <n v="5100440.0300000012"/>
    <s v="-"/>
    <n v="816070.40480000002"/>
    <n v="0"/>
    <s v="-"/>
    <n v="0"/>
    <n v="0"/>
    <s v="-"/>
    <n v="0"/>
  </r>
  <r>
    <s v="154"/>
    <x v="25"/>
    <x v="0"/>
    <s v="001"/>
    <s v="Z1F0017854"/>
    <s v="0165"/>
    <s v="FC"/>
    <s v="00009120-00009187"/>
    <s v=""/>
    <s v=""/>
    <s v=""/>
    <s v=""/>
    <n v="0"/>
    <s v=""/>
    <s v="VENTAS NO CONTRIBUYENTES"/>
    <s v=""/>
    <n v="193700430.93179315"/>
    <n v="0"/>
    <n v="145939549.69499329"/>
    <n v="0"/>
    <s v="-"/>
    <n v="0"/>
    <n v="41173173.479999997"/>
    <s v="-"/>
    <n v="6587707.7567999996"/>
    <n v="0"/>
    <s v="-"/>
    <n v="0"/>
    <n v="0"/>
    <s v="-"/>
    <n v="0"/>
  </r>
  <r>
    <s v="155"/>
    <x v="25"/>
    <x v="1"/>
    <s v="002"/>
    <s v="Z1B8050002"/>
    <s v="1587"/>
    <s v="FC"/>
    <s v="00155376-00155405"/>
    <s v=""/>
    <s v=""/>
    <s v=""/>
    <s v=""/>
    <n v="0"/>
    <s v=""/>
    <s v="VENTAS NO CONTRIBUYENTES"/>
    <s v=""/>
    <n v="74989657.985599995"/>
    <n v="0"/>
    <n v="60899240.749999993"/>
    <n v="0"/>
    <s v="-"/>
    <n v="0"/>
    <n v="12146911.410000002"/>
    <s v="16"/>
    <n v="1943505.8256000001"/>
    <n v="0"/>
    <s v="-"/>
    <n v="0"/>
    <n v="0"/>
    <s v="-"/>
    <n v="0"/>
  </r>
  <r>
    <s v="156"/>
    <x v="25"/>
    <x v="2"/>
    <s v="002"/>
    <s v="Z1F0008858"/>
    <s v="0613"/>
    <s v="FC"/>
    <s v="00084518-00084574"/>
    <s v=""/>
    <s v=""/>
    <s v=""/>
    <s v=""/>
    <n v="0"/>
    <s v=""/>
    <s v="VENTAS NO CONTRIBUYENTES"/>
    <s v=""/>
    <n v="26495349.360000003"/>
    <n v="0"/>
    <n v="25436501.360000003"/>
    <n v="0"/>
    <s v="-"/>
    <n v="0"/>
    <n v="912800"/>
    <s v="-"/>
    <n v="146048"/>
    <n v="0"/>
    <s v="-"/>
    <n v="0"/>
    <n v="0"/>
    <s v="-"/>
    <n v="0"/>
  </r>
  <r>
    <s v="157"/>
    <x v="25"/>
    <x v="0"/>
    <s v="002"/>
    <s v="Z1F0017966"/>
    <s v="0167"/>
    <s v="FC"/>
    <s v="00003035-00003060"/>
    <s v=""/>
    <s v=""/>
    <s v=""/>
    <s v=""/>
    <n v="0"/>
    <s v=""/>
    <s v="VENTAS NO CONTRIBUYENTES"/>
    <s v=""/>
    <n v="75083766.992004275"/>
    <n v="0"/>
    <n v="54415508.810004279"/>
    <n v="0"/>
    <s v="-"/>
    <n v="0"/>
    <n v="17817463.949999999"/>
    <s v="16"/>
    <n v="2850794.2319999998"/>
    <n v="0"/>
    <s v="-"/>
    <n v="0"/>
    <n v="0"/>
    <s v="-"/>
    <n v="0"/>
  </r>
  <r>
    <s v="158"/>
    <x v="25"/>
    <x v="1"/>
    <s v="003"/>
    <s v="Z1B8050149"/>
    <s v="1515"/>
    <s v="FC"/>
    <s v="00192996-00193055"/>
    <s v=""/>
    <s v=""/>
    <s v=""/>
    <s v=""/>
    <n v="0"/>
    <s v=""/>
    <s v="VENTAS NO CONTRIBUYENTES"/>
    <s v=""/>
    <n v="31176955.800000001"/>
    <n v="0"/>
    <n v="31176955.800000001"/>
    <n v="0"/>
    <s v="-"/>
    <n v="0"/>
    <n v="0"/>
    <s v="-"/>
    <n v="0"/>
    <n v="0"/>
    <s v="-"/>
    <n v="0"/>
    <n v="0"/>
    <s v="-"/>
    <n v="0"/>
  </r>
  <r>
    <s v="159"/>
    <x v="25"/>
    <x v="1"/>
    <s v="003"/>
    <s v="Z1B8051199"/>
    <s v="1673"/>
    <s v="FC"/>
    <s v="00178101-00178147"/>
    <s v=""/>
    <s v=""/>
    <s v=""/>
    <s v=""/>
    <n v="0"/>
    <s v=""/>
    <s v="VENTAS NO CONTRIBUYENTES"/>
    <s v=""/>
    <n v="67823379.914999992"/>
    <n v="0"/>
    <n v="50571351.835000008"/>
    <n v="0"/>
    <s v="-"/>
    <n v="0"/>
    <n v="14872437.999999996"/>
    <s v="16"/>
    <n v="2379590.0799999996"/>
    <n v="0"/>
    <s v="-"/>
    <n v="0"/>
    <n v="0"/>
    <s v="-"/>
    <n v="0"/>
  </r>
  <r>
    <s v="160"/>
    <x v="25"/>
    <x v="2"/>
    <s v="003"/>
    <s v="Z1F0008965"/>
    <s v="0607"/>
    <s v="FC"/>
    <s v="00083187-00083225"/>
    <s v=""/>
    <s v=""/>
    <s v=""/>
    <s v=""/>
    <n v="0"/>
    <s v=""/>
    <s v="VENTAS NO CONTRIBUYENTES"/>
    <s v=""/>
    <n v="18823509.229000002"/>
    <n v="0"/>
    <n v="16184397.984999998"/>
    <n v="0"/>
    <s v="-"/>
    <n v="0"/>
    <n v="2275095.9"/>
    <s v="-"/>
    <n v="364015.34399999998"/>
    <n v="0"/>
    <s v="-"/>
    <n v="0"/>
    <n v="0"/>
    <s v="-"/>
    <n v="0"/>
  </r>
  <r>
    <s v="161"/>
    <x v="25"/>
    <x v="0"/>
    <s v="003"/>
    <s v="Z1F0017848"/>
    <s v="0165"/>
    <m/>
    <s v="00006981"/>
    <m/>
    <m/>
    <m/>
    <m/>
    <m/>
    <m/>
    <s v="CAJA SIN ACTIVIDAD"/>
    <m/>
    <n v="0"/>
    <n v="0"/>
    <n v="0"/>
    <n v="0"/>
    <m/>
    <m/>
    <m/>
    <m/>
    <m/>
    <m/>
    <m/>
    <m/>
    <m/>
    <m/>
    <m/>
  </r>
  <r>
    <s v="162"/>
    <x v="25"/>
    <x v="1"/>
    <s v="004"/>
    <s v="Z1B8050937"/>
    <s v="1511"/>
    <s v="FC"/>
    <s v="00147830-00147846"/>
    <s v=""/>
    <s v=""/>
    <s v=""/>
    <s v=""/>
    <n v="0"/>
    <s v=""/>
    <s v="VENTAS NO CONTRIBUYENTES"/>
    <s v=""/>
    <n v="35248087.262400001"/>
    <n v="0"/>
    <n v="25833160.539999999"/>
    <n v="0"/>
    <s v="-"/>
    <n v="0"/>
    <n v="8116316.1399999997"/>
    <s v="16"/>
    <n v="1298610.5824"/>
    <n v="0"/>
    <s v="-"/>
    <n v="0"/>
    <n v="0"/>
    <s v="-"/>
    <n v="0"/>
  </r>
  <r>
    <s v="163"/>
    <x v="25"/>
    <x v="1"/>
    <s v="004"/>
    <s v="Z1B8050937"/>
    <s v="1511"/>
    <s v="FC"/>
    <s v="00147847"/>
    <s v=""/>
    <s v=""/>
    <s v=""/>
    <s v=""/>
    <n v="0"/>
    <s v=""/>
    <s v="MIGUEL ALVAREZ"/>
    <s v="V14772733"/>
    <n v="2108946.5"/>
    <n v="0"/>
    <n v="1728930.5"/>
    <n v="327600"/>
    <s v="16"/>
    <n v="52416"/>
    <n v="0"/>
    <s v="-"/>
    <n v="0"/>
    <n v="0"/>
    <s v="-"/>
    <n v="0"/>
    <n v="0"/>
    <s v="-"/>
    <n v="0"/>
  </r>
  <r>
    <s v="164"/>
    <x v="25"/>
    <x v="1"/>
    <s v="004"/>
    <s v="Z1B8050937"/>
    <s v="1511"/>
    <s v="FC"/>
    <s v="00147848-00147851"/>
    <s v=""/>
    <s v=""/>
    <s v=""/>
    <s v=""/>
    <n v="0"/>
    <s v=""/>
    <s v="VENTAS NO CONTRIBUYENTES"/>
    <s v=""/>
    <n v="4524959.7320000008"/>
    <n v="0"/>
    <n v="1382383.7800000003"/>
    <n v="0"/>
    <s v="-"/>
    <n v="0"/>
    <n v="2709117.2"/>
    <s v="-"/>
    <n v="433458.75199999998"/>
    <n v="0"/>
    <s v="-"/>
    <n v="0"/>
    <n v="0"/>
    <s v="-"/>
    <n v="0"/>
  </r>
  <r>
    <s v="165"/>
    <x v="25"/>
    <x v="0"/>
    <s v="004"/>
    <s v="Z1F0017963"/>
    <s v="0163"/>
    <m/>
    <s v="00003162"/>
    <m/>
    <m/>
    <m/>
    <m/>
    <m/>
    <m/>
    <s v="CAJA SIN ACTIVIDAD"/>
    <m/>
    <n v="0"/>
    <n v="0"/>
    <n v="0"/>
    <n v="0"/>
    <m/>
    <n v="0"/>
    <n v="0"/>
    <m/>
    <n v="0"/>
    <n v="0"/>
    <m/>
    <n v="0"/>
    <n v="0"/>
    <m/>
    <n v="0"/>
  </r>
  <r>
    <s v="166"/>
    <x v="25"/>
    <x v="1"/>
    <s v="005"/>
    <s v="Z1B8050363"/>
    <s v="1665"/>
    <s v="FC"/>
    <s v="00157740-00157768"/>
    <s v=""/>
    <s v=""/>
    <s v=""/>
    <s v=""/>
    <n v="0"/>
    <s v=""/>
    <s v="VENTAS NO CONTRIBUYENTES"/>
    <s v=""/>
    <n v="93537191.098200023"/>
    <n v="0"/>
    <n v="82263926.535000011"/>
    <n v="0"/>
    <s v="-"/>
    <n v="0"/>
    <n v="9718331.5200000014"/>
    <s v="-"/>
    <n v="1554933.0431999997"/>
    <n v="0"/>
    <s v="-"/>
    <n v="0"/>
    <n v="0"/>
    <s v="-"/>
    <n v="0"/>
  </r>
  <r>
    <s v="167"/>
    <x v="25"/>
    <x v="1"/>
    <s v="005"/>
    <s v="Z1B8050363"/>
    <s v="1665"/>
    <s v="NC"/>
    <s v=""/>
    <s v="00000162"/>
    <s v=""/>
    <s v="00157764"/>
    <s v="31/7/2020"/>
    <n v="5866367.0099999998"/>
    <s v="VEN"/>
    <s v="SANDRA RAMIRES"/>
    <s v="V6841765"/>
    <n v="-48438"/>
    <n v="0"/>
    <n v="-48438"/>
    <n v="0"/>
    <s v="-"/>
    <n v="0"/>
    <n v="0"/>
    <s v="-"/>
    <n v="0"/>
    <n v="0"/>
    <s v="-"/>
    <n v="0"/>
    <n v="0"/>
    <s v="-"/>
    <n v="0"/>
  </r>
  <r>
    <s v="168"/>
    <x v="25"/>
    <x v="0"/>
    <s v="005"/>
    <s v="Z1F0017998"/>
    <s v="0159"/>
    <s v="FC"/>
    <s v="00004285-00004298"/>
    <s v=""/>
    <s v=""/>
    <s v=""/>
    <s v=""/>
    <n v="0"/>
    <s v=""/>
    <s v="VENTAS NO CONTRIBUYENTES"/>
    <s v=""/>
    <n v="52154187.560401827"/>
    <n v="0"/>
    <n v="33965196.519998774"/>
    <n v="0"/>
    <s v="-"/>
    <n v="0"/>
    <n v="15680164.690003049"/>
    <s v="16"/>
    <n v="2508826.3504015603"/>
    <n v="0"/>
    <s v="-"/>
    <n v="0"/>
    <n v="0"/>
    <s v="-"/>
    <n v="0"/>
  </r>
  <r>
    <s v="169"/>
    <x v="25"/>
    <x v="0"/>
    <s v="005"/>
    <s v="Z1F0017998"/>
    <s v="0159"/>
    <s v="FC"/>
    <s v="00004299"/>
    <s v=""/>
    <s v=""/>
    <s v=""/>
    <s v=""/>
    <n v="0"/>
    <s v=""/>
    <s v="EL DUO DE LA CARNE"/>
    <s v="J408492636"/>
    <n v="7756352.267"/>
    <n v="0"/>
    <n v="6249392.2649999997"/>
    <n v="1299103.45"/>
    <s v="16"/>
    <n v="207856.552"/>
    <n v="0"/>
    <s v="-"/>
    <n v="0"/>
    <n v="0"/>
    <s v="-"/>
    <n v="0"/>
    <n v="0"/>
    <s v="-"/>
    <n v="0"/>
  </r>
  <r>
    <s v="170"/>
    <x v="25"/>
    <x v="0"/>
    <s v="005"/>
    <s v="Z1F0017998"/>
    <s v="0159"/>
    <s v="FC"/>
    <s v="00004300-00004326"/>
    <s v=""/>
    <s v=""/>
    <s v=""/>
    <s v=""/>
    <n v="0"/>
    <s v=""/>
    <s v="VENTAS NO CONTRIBUYENTES"/>
    <s v=""/>
    <n v="31313855.200801071"/>
    <n v="0"/>
    <n v="21048486.379999392"/>
    <n v="0"/>
    <s v="-"/>
    <n v="0"/>
    <n v="8849455.8800024409"/>
    <s v="16"/>
    <n v="1415912.9407991699"/>
    <n v="0"/>
    <s v="-"/>
    <n v="0"/>
    <n v="0"/>
    <s v="-"/>
    <n v="0"/>
  </r>
  <r>
    <s v="171"/>
    <x v="25"/>
    <x v="1"/>
    <s v="006"/>
    <s v="Z1B8044815"/>
    <s v="1574"/>
    <s v="FC"/>
    <s v="00138119"/>
    <s v=""/>
    <s v=""/>
    <s v=""/>
    <s v=""/>
    <n v="0"/>
    <s v=""/>
    <s v="IAPEM"/>
    <s v="G-200050558"/>
    <n v="15203278.296399999"/>
    <n v="0"/>
    <n v="2414670.33"/>
    <n v="11024662.039999999"/>
    <s v="16"/>
    <n v="1763945.9264"/>
    <n v="0"/>
    <s v="-"/>
    <n v="0"/>
    <n v="0"/>
    <s v="-"/>
    <n v="0"/>
    <n v="0"/>
    <s v="-"/>
    <n v="0"/>
  </r>
  <r>
    <s v="172"/>
    <x v="25"/>
    <x v="1"/>
    <s v="006"/>
    <s v="Z1B8044815"/>
    <s v="1574"/>
    <s v="FC"/>
    <s v="00138120"/>
    <s v=""/>
    <s v=""/>
    <s v=""/>
    <s v=""/>
    <n v="0"/>
    <s v=""/>
    <s v="IAPEM"/>
    <s v="G-200050558"/>
    <n v="3817465.5167999999"/>
    <n v="0"/>
    <n v="1917175"/>
    <n v="1638181.48"/>
    <s v="16"/>
    <n v="262109.0368"/>
    <n v="0"/>
    <s v="-"/>
    <n v="0"/>
    <n v="0"/>
    <s v="-"/>
    <n v="0"/>
    <n v="0"/>
    <s v="-"/>
    <n v="0"/>
  </r>
  <r>
    <s v="173"/>
    <x v="25"/>
    <x v="1"/>
    <s v="006"/>
    <s v="Z1B8044815"/>
    <s v="1574"/>
    <s v="FC"/>
    <s v="00138121-00138124"/>
    <s v=""/>
    <s v=""/>
    <s v=""/>
    <s v=""/>
    <n v="0"/>
    <s v=""/>
    <s v="VENTAS NO CONTRIBUYENTES"/>
    <s v=""/>
    <n v="14622677.6"/>
    <n v="0"/>
    <n v="13254620"/>
    <n v="0"/>
    <s v="-"/>
    <n v="0"/>
    <n v="1179360"/>
    <s v="-"/>
    <n v="188697.60000000001"/>
    <n v="0"/>
    <s v="-"/>
    <n v="0"/>
    <n v="0"/>
    <s v="-"/>
    <n v="0"/>
  </r>
  <r>
    <s v="174"/>
    <x v="25"/>
    <x v="1"/>
    <s v="006"/>
    <s v="Z1B8044815"/>
    <s v="1574"/>
    <s v="FC"/>
    <s v="00138125"/>
    <s v=""/>
    <s v=""/>
    <s v=""/>
    <s v=""/>
    <n v="0"/>
    <s v=""/>
    <s v="HERMANOS FRANCISCANOS DE CRUZ"/>
    <s v="J-07553680-0"/>
    <n v="2654804"/>
    <n v="0"/>
    <n v="2654804"/>
    <n v="0"/>
    <s v="-"/>
    <n v="0"/>
    <n v="0"/>
    <s v="-"/>
    <n v="0"/>
    <n v="0"/>
    <s v="-"/>
    <n v="0"/>
    <n v="0"/>
    <s v="-"/>
    <n v="0"/>
  </r>
  <r>
    <s v="175"/>
    <x v="25"/>
    <x v="1"/>
    <s v="006"/>
    <s v="Z1B8044815"/>
    <s v="1574"/>
    <s v="FC"/>
    <s v="00138126-00138147"/>
    <s v=""/>
    <s v=""/>
    <s v=""/>
    <s v=""/>
    <n v="0"/>
    <s v=""/>
    <s v="VENTAS NO CONTRIBUYENTES"/>
    <s v=""/>
    <n v="70660908.689800009"/>
    <n v="0"/>
    <n v="63584318.795000002"/>
    <n v="0"/>
    <s v="-"/>
    <n v="0"/>
    <n v="6100508.5299999993"/>
    <s v="16"/>
    <n v="976081.3648000001"/>
    <n v="0"/>
    <s v="-"/>
    <n v="0"/>
    <n v="0"/>
    <s v="-"/>
    <n v="0"/>
  </r>
  <r>
    <s v="176"/>
    <x v="25"/>
    <x v="0"/>
    <s v="006"/>
    <s v="Z1F0017787"/>
    <s v="0139"/>
    <s v="FC"/>
    <s v="00000834-00000843"/>
    <s v=""/>
    <s v=""/>
    <s v=""/>
    <s v=""/>
    <n v="0"/>
    <s v=""/>
    <s v="VENTAS NO CONTRIBUYENTES"/>
    <s v=""/>
    <n v="22676330.6866"/>
    <n v="0"/>
    <n v="19047179.905000001"/>
    <n v="0"/>
    <s v="-"/>
    <n v="0"/>
    <n v="3128578.26"/>
    <s v="-"/>
    <n v="500572.52160000004"/>
    <n v="0"/>
    <s v="-"/>
    <n v="0"/>
    <n v="0"/>
    <s v="-"/>
    <n v="0"/>
  </r>
  <r>
    <s v="177"/>
    <x v="25"/>
    <x v="0"/>
    <s v="006"/>
    <s v="Z1F0017787"/>
    <s v="0139"/>
    <s v="FC"/>
    <s v="00000845-00000868"/>
    <s v=""/>
    <s v=""/>
    <s v=""/>
    <s v=""/>
    <n v="0"/>
    <s v=""/>
    <s v="VENTAS NO CONTRIBUYENTES"/>
    <s v=""/>
    <n v="48480802.752899997"/>
    <n v="0"/>
    <n v="29180480.092499997"/>
    <n v="0"/>
    <s v="-"/>
    <n v="0"/>
    <n v="16638209.190000001"/>
    <s v="16"/>
    <n v="2662113.4704"/>
    <n v="0"/>
    <s v="-"/>
    <n v="0"/>
    <n v="0"/>
    <s v="-"/>
    <n v="0"/>
  </r>
  <r>
    <s v="178"/>
    <x v="25"/>
    <x v="0"/>
    <s v="006"/>
    <s v="Z1F0017787"/>
    <s v="0139"/>
    <s v="FC"/>
    <s v="006001509"/>
    <s v=""/>
    <s v=""/>
    <s v=""/>
    <s v=""/>
    <n v="0"/>
    <s v=""/>
    <s v="JOSE   OZORIO"/>
    <s v="V6513555"/>
    <n v="3888217.64"/>
    <n v="0"/>
    <n v="3790777.64"/>
    <n v="0"/>
    <s v="-"/>
    <n v="0"/>
    <n v="84000"/>
    <s v="16"/>
    <n v="13440"/>
    <n v="0"/>
    <s v="-"/>
    <n v="0"/>
    <n v="0"/>
    <s v="-"/>
    <n v="0"/>
  </r>
  <r>
    <s v="179"/>
    <x v="25"/>
    <x v="1"/>
    <s v="007"/>
    <s v="Z1B8050013"/>
    <s v="1629"/>
    <s v="FC"/>
    <s v="00164745-00164766"/>
    <s v=""/>
    <s v=""/>
    <s v=""/>
    <s v=""/>
    <n v="0"/>
    <s v=""/>
    <s v="VENTAS NO CONTRIBUYENTES"/>
    <s v=""/>
    <n v="28874688.630400002"/>
    <n v="0"/>
    <n v="23466226.400000002"/>
    <n v="0"/>
    <s v="-"/>
    <n v="0"/>
    <n v="4662467.4400000004"/>
    <s v="-"/>
    <n v="745994.79039999994"/>
    <n v="0"/>
    <s v="-"/>
    <n v="0"/>
    <n v="0"/>
    <s v="-"/>
    <n v="0"/>
  </r>
  <r>
    <s v="180"/>
    <x v="25"/>
    <x v="1"/>
    <s v="008"/>
    <s v="Z1B8050003"/>
    <s v="1586"/>
    <s v="FC"/>
    <s v="00164803-00164829"/>
    <s v=""/>
    <s v=""/>
    <s v=""/>
    <s v=""/>
    <n v="0"/>
    <s v=""/>
    <s v="VENTAS NO CONTRIBUYENTES"/>
    <s v=""/>
    <n v="81956917.108199999"/>
    <n v="0"/>
    <n v="58000762.385000005"/>
    <n v="0"/>
    <s v="-"/>
    <n v="0"/>
    <n v="20651857.52"/>
    <s v="16"/>
    <n v="3304297.2031999999"/>
    <n v="0"/>
    <s v="-"/>
    <n v="0"/>
    <n v="0"/>
    <s v="-"/>
    <n v="0"/>
  </r>
  <r>
    <s v="181"/>
    <x v="25"/>
    <x v="1"/>
    <s v="009"/>
    <s v="Z1B8014458"/>
    <s v="1584"/>
    <s v="FC"/>
    <s v="00170389-00170411"/>
    <s v=""/>
    <s v=""/>
    <s v=""/>
    <s v=""/>
    <n v="0"/>
    <s v=""/>
    <s v="VENTAS NO CONTRIBUYENTES"/>
    <s v=""/>
    <n v="67218448.496600002"/>
    <n v="0"/>
    <n v="46634779.475000009"/>
    <n v="0"/>
    <s v="-"/>
    <n v="0"/>
    <n v="17744542.259999998"/>
    <s v="16"/>
    <n v="2839126.7615999999"/>
    <n v="0"/>
    <s v="-"/>
    <n v="0"/>
    <n v="0"/>
    <s v="-"/>
    <n v="0"/>
  </r>
  <r>
    <s v="182"/>
    <x v="25"/>
    <x v="1"/>
    <s v="010"/>
    <s v="Z1F0000341"/>
    <s v="1102"/>
    <s v="FC"/>
    <s v="00069456-00069465"/>
    <s v=""/>
    <s v=""/>
    <s v=""/>
    <s v=""/>
    <n v="0"/>
    <s v=""/>
    <s v="VENTAS NO CONTRIBUYENTES"/>
    <s v=""/>
    <n v="25734145.615000002"/>
    <n v="0"/>
    <n v="23039929.615000002"/>
    <n v="0"/>
    <s v="-"/>
    <n v="0"/>
    <n v="2322600"/>
    <s v="16"/>
    <n v="371616"/>
    <n v="0"/>
    <s v="-"/>
    <n v="0"/>
    <n v="0"/>
    <s v="-"/>
    <n v="0"/>
  </r>
  <r>
    <s v="183"/>
    <x v="25"/>
    <x v="1"/>
    <s v="010"/>
    <s v="Z1F0000341"/>
    <s v="1102"/>
    <s v="FC"/>
    <s v="00069466"/>
    <s v=""/>
    <s v=""/>
    <s v=""/>
    <s v=""/>
    <n v="0"/>
    <s v=""/>
    <s v="LUNCHERIA RESTAURAN LA ABUELA MARIA"/>
    <s v="J308432229"/>
    <n v="10640000"/>
    <n v="0"/>
    <n v="10640000"/>
    <n v="0"/>
    <s v="-"/>
    <n v="0"/>
    <n v="0"/>
    <s v="-"/>
    <n v="0"/>
    <n v="0"/>
    <s v="-"/>
    <n v="0"/>
    <n v="0"/>
    <s v="-"/>
    <n v="0"/>
  </r>
  <r>
    <s v="184"/>
    <x v="25"/>
    <x v="1"/>
    <s v="010"/>
    <s v="Z1F0000341"/>
    <s v="1102"/>
    <s v="FC"/>
    <s v="00069467-00069471"/>
    <s v=""/>
    <s v=""/>
    <s v=""/>
    <s v=""/>
    <n v="0"/>
    <s v=""/>
    <s v="VENTAS NO CONTRIBUYENTES"/>
    <s v=""/>
    <n v="22018887.062800001"/>
    <n v="0"/>
    <n v="16893775.550000004"/>
    <n v="0"/>
    <s v="-"/>
    <n v="0"/>
    <n v="4418199.58"/>
    <s v="16"/>
    <n v="706911.93280000007"/>
    <n v="0"/>
    <s v="-"/>
    <n v="0"/>
    <n v="0"/>
    <s v="-"/>
    <n v="0"/>
  </r>
  <r>
    <s v="185"/>
    <x v="25"/>
    <x v="1"/>
    <s v="011"/>
    <s v="Z1F0004616"/>
    <s v="0487"/>
    <s v="FC"/>
    <s v="00068100-00068153"/>
    <s v=""/>
    <s v=""/>
    <s v=""/>
    <s v=""/>
    <n v="0"/>
    <s v=""/>
    <s v="VENTAS NO CONTRIBUYENTES"/>
    <s v=""/>
    <n v="31285369.033199999"/>
    <n v="0"/>
    <n v="28749249.120000001"/>
    <n v="0"/>
    <s v="-"/>
    <n v="0"/>
    <n v="2186310.27"/>
    <s v="-"/>
    <n v="349809.64319999999"/>
    <n v="0"/>
    <s v="-"/>
    <n v="0"/>
    <n v="0"/>
    <s v="-"/>
    <n v="0"/>
  </r>
  <r>
    <s v="186"/>
    <x v="25"/>
    <x v="1"/>
    <s v="012"/>
    <s v="Z1B8038506"/>
    <s v="1431"/>
    <s v="FC"/>
    <s v="00070365-00070369"/>
    <s v=""/>
    <s v=""/>
    <s v=""/>
    <s v=""/>
    <n v="0"/>
    <s v=""/>
    <s v="VENTAS NO CONTRIBUYENTES"/>
    <s v=""/>
    <n v="2152935.216"/>
    <n v="0"/>
    <n v="1463581.3199999998"/>
    <n v="0"/>
    <s v="-"/>
    <n v="0"/>
    <n v="594270.6"/>
    <s v="16"/>
    <n v="95083.296000000002"/>
    <n v="0"/>
    <s v="-"/>
    <n v="0"/>
    <n v="0"/>
    <s v="-"/>
    <n v="0"/>
  </r>
  <r>
    <s v="187"/>
    <x v="25"/>
    <x v="1"/>
    <s v="013"/>
    <s v="Z1B8050578"/>
    <s v="1396"/>
    <s v="FC"/>
    <s v="00132112"/>
    <m/>
    <m/>
    <m/>
    <m/>
    <m/>
    <m/>
    <s v="CAJA SIN ACTIVIDAD"/>
    <m/>
    <n v="0"/>
    <n v="0"/>
    <n v="0"/>
    <n v="0"/>
    <m/>
    <m/>
    <m/>
    <m/>
    <m/>
    <m/>
    <m/>
    <m/>
    <m/>
    <m/>
    <m/>
  </r>
  <r>
    <s v="188"/>
    <x v="25"/>
    <x v="1"/>
    <s v="014"/>
    <s v="Z1F0000338"/>
    <s v="1276"/>
    <s v="FC"/>
    <s v="00048359"/>
    <m/>
    <m/>
    <m/>
    <m/>
    <m/>
    <m/>
    <s v="CAJA SIN ACTIVIDAD"/>
    <m/>
    <n v="0"/>
    <n v="0"/>
    <m/>
    <m/>
    <m/>
    <m/>
    <m/>
    <m/>
    <m/>
    <m/>
    <m/>
    <m/>
    <m/>
    <m/>
    <m/>
  </r>
  <r>
    <s v="189"/>
    <x v="25"/>
    <x v="1"/>
    <s v="015"/>
    <s v="Z1B8050356"/>
    <s v="1408"/>
    <s v="FC"/>
    <s v="00084539-00084563"/>
    <s v=""/>
    <s v=""/>
    <s v=""/>
    <s v=""/>
    <n v="0"/>
    <s v=""/>
    <s v="VENTAS NO CONTRIBUYENTES"/>
    <s v=""/>
    <n v="33023961.911000006"/>
    <n v="0"/>
    <n v="25401189.705000006"/>
    <n v="0"/>
    <s v="-"/>
    <n v="0"/>
    <n v="6571355.3499999996"/>
    <s v="-"/>
    <n v="1051416.8559999999"/>
    <n v="0"/>
    <s v="-"/>
    <n v="0"/>
    <n v="0"/>
    <s v="-"/>
    <n v="0"/>
  </r>
  <r>
    <s v="190"/>
    <x v="26"/>
    <x v="1"/>
    <s v="001"/>
    <s v="Z1F0000700"/>
    <s v="1253"/>
    <s v="FC"/>
    <s v="00101309-00101371"/>
    <s v=""/>
    <s v=""/>
    <s v=""/>
    <s v=""/>
    <n v="0"/>
    <s v=""/>
    <s v="VENTAS NO CONTRIBUYENTES"/>
    <s v=""/>
    <n v="93362406.29519999"/>
    <n v="0"/>
    <n v="78521732.310000032"/>
    <n v="0"/>
    <s v="-"/>
    <n v="0"/>
    <n v="12793684.470000001"/>
    <s v="16"/>
    <n v="2046989.5152"/>
    <n v="0"/>
    <s v="-"/>
    <n v="0"/>
    <n v="0"/>
    <s v="-"/>
    <n v="0"/>
  </r>
  <r>
    <s v="191"/>
    <x v="26"/>
    <x v="0"/>
    <s v="001"/>
    <s v="Z1F0017854"/>
    <s v="-"/>
    <s v="FC"/>
    <s v="00009188-00009191"/>
    <s v=""/>
    <s v=""/>
    <s v=""/>
    <s v=""/>
    <n v="0"/>
    <s v=""/>
    <s v="VENTAS NO CONTRIBUYENTES"/>
    <s v=""/>
    <n v="7467655"/>
    <n v="0"/>
    <n v="6558215"/>
    <n v="0"/>
    <s v="-"/>
    <n v="0"/>
    <n v="784000"/>
    <s v="-"/>
    <n v="125440"/>
    <n v="0"/>
    <s v="-"/>
    <n v="0"/>
    <n v="0"/>
    <s v="-"/>
    <n v="0"/>
  </r>
  <r>
    <s v="192"/>
    <x v="26"/>
    <x v="0"/>
    <s v="001"/>
    <s v="Z1F0017854"/>
    <s v=""/>
    <s v="FC"/>
    <s v="00009192"/>
    <s v=""/>
    <s v=""/>
    <s v=""/>
    <s v=""/>
    <n v="0"/>
    <s v=""/>
    <s v="DOMENICO DELMELO"/>
    <s v="V065562878"/>
    <n v="1963740.8"/>
    <n v="0"/>
    <n v="0"/>
    <n v="1692880"/>
    <s v="16"/>
    <n v="270860.79999999999"/>
    <n v="0"/>
    <s v="-"/>
    <n v="0"/>
    <n v="0"/>
    <s v="-"/>
    <n v="0"/>
    <n v="0"/>
    <s v="-"/>
    <n v="0"/>
  </r>
  <r>
    <s v="193"/>
    <x v="26"/>
    <x v="0"/>
    <s v="001"/>
    <s v="Z1F0017854"/>
    <s v="-"/>
    <s v="FC"/>
    <s v="00009193-00009210"/>
    <s v=""/>
    <s v=""/>
    <s v=""/>
    <s v=""/>
    <n v="0"/>
    <s v=""/>
    <s v="VENTAS NO CONTRIBUYENTES"/>
    <s v=""/>
    <n v="48313189.840300001"/>
    <n v="0"/>
    <n v="31431752.087500002"/>
    <n v="0"/>
    <s v="-"/>
    <n v="0"/>
    <n v="14552963.580000002"/>
    <s v="16"/>
    <n v="2328474.1727999998"/>
    <n v="0"/>
    <s v="-"/>
    <n v="0"/>
    <n v="0"/>
    <s v="-"/>
    <n v="0"/>
  </r>
  <r>
    <s v="194"/>
    <x v="26"/>
    <x v="0"/>
    <s v="001"/>
    <s v="Z1F0017854"/>
    <s v=""/>
    <s v="FC"/>
    <s v="00009211"/>
    <s v=""/>
    <s v=""/>
    <s v=""/>
    <s v=""/>
    <n v="0"/>
    <s v=""/>
    <s v="UNIMIR C.A"/>
    <s v="J307830794"/>
    <n v="1985090"/>
    <n v="0"/>
    <n v="1985090"/>
    <n v="0"/>
    <s v="-"/>
    <n v="0"/>
    <n v="0"/>
    <s v="-"/>
    <n v="0"/>
    <n v="0"/>
    <s v="-"/>
    <n v="0"/>
    <n v="0"/>
    <s v="-"/>
    <n v="0"/>
  </r>
  <r>
    <s v="195"/>
    <x v="26"/>
    <x v="0"/>
    <s v="001"/>
    <s v="Z1F0017854"/>
    <s v="-"/>
    <s v="FC"/>
    <s v="00009212-00009278"/>
    <s v=""/>
    <s v=""/>
    <s v=""/>
    <s v=""/>
    <n v="0"/>
    <s v=""/>
    <s v="VENTAS NO CONTRIBUYENTES"/>
    <s v=""/>
    <n v="210190524.5927"/>
    <n v="0"/>
    <n v="134899436.15749994"/>
    <n v="0"/>
    <s v="-"/>
    <n v="0"/>
    <n v="64906110.719999991"/>
    <s v="16"/>
    <n v="10384977.7152"/>
    <n v="0"/>
    <s v="-"/>
    <n v="0"/>
    <n v="0"/>
    <s v="-"/>
    <n v="0"/>
  </r>
  <r>
    <s v="196"/>
    <x v="26"/>
    <x v="0"/>
    <s v="001"/>
    <s v="Z1F0017854"/>
    <s v=""/>
    <s v="NC"/>
    <s v=""/>
    <s v="00000028"/>
    <s v=""/>
    <s v="00006982"/>
    <s v="6/1/2019"/>
    <n v="539.05999999999995"/>
    <s v="VEN"/>
    <s v="SELVA MELARET"/>
    <s v="V4576807"/>
    <n v="-268800"/>
    <n v="0"/>
    <n v="-268800"/>
    <n v="0"/>
    <s v="-"/>
    <n v="0"/>
    <n v="0"/>
    <s v="-"/>
    <n v="0"/>
    <n v="0"/>
    <s v="-"/>
    <n v="0"/>
    <n v="0"/>
    <s v="-"/>
    <n v="0"/>
  </r>
  <r>
    <s v="197"/>
    <x v="26"/>
    <x v="0"/>
    <s v="001"/>
    <s v="Z1F0017854"/>
    <s v=""/>
    <s v="NC"/>
    <s v=""/>
    <s v="00000029"/>
    <s v=""/>
    <s v="00009191"/>
    <s v="27/1/2019"/>
    <n v="1569"/>
    <s v="VEN"/>
    <s v="SELVA MELARET"/>
    <s v="V4576807"/>
    <n v="-784000"/>
    <n v="0"/>
    <n v="-784000"/>
    <n v="0"/>
    <s v="-"/>
    <n v="0"/>
    <n v="0"/>
    <s v="-"/>
    <n v="0"/>
    <n v="0"/>
    <s v="-"/>
    <n v="0"/>
    <n v="0"/>
    <s v="-"/>
    <n v="0"/>
  </r>
  <r>
    <s v="198"/>
    <x v="26"/>
    <x v="1"/>
    <s v="002"/>
    <s v="Z1B8050002"/>
    <s v="1588"/>
    <s v="FC"/>
    <s v="00155406-00155439"/>
    <s v=""/>
    <s v=""/>
    <s v=""/>
    <s v=""/>
    <n v="0"/>
    <s v=""/>
    <s v="VENTAS NO CONTRIBUYENTES"/>
    <s v=""/>
    <n v="131442681.10801786"/>
    <n v="0"/>
    <n v="98736462.779997557"/>
    <n v="0"/>
    <s v="-"/>
    <n v="0"/>
    <n v="28195015.800021969"/>
    <s v="16"/>
    <n v="4511202.5279983301"/>
    <n v="0"/>
    <s v="-"/>
    <n v="0"/>
    <n v="0"/>
    <s v="-"/>
    <n v="0"/>
  </r>
  <r>
    <s v="199"/>
    <x v="26"/>
    <x v="2"/>
    <s v="002"/>
    <s v="Z1F0008858"/>
    <s v="0614"/>
    <s v="FC"/>
    <s v="00084575-00084644"/>
    <s v=""/>
    <s v=""/>
    <s v=""/>
    <s v=""/>
    <n v="0"/>
    <s v=""/>
    <s v="VENTAS NO CONTRIBUYENTES"/>
    <s v=""/>
    <n v="43670602.305200003"/>
    <n v="0"/>
    <n v="36950993.060000002"/>
    <n v="0"/>
    <s v="-"/>
    <n v="0"/>
    <n v="5376407.9699999997"/>
    <s v="16"/>
    <n v="860225.27520000003"/>
    <n v="0"/>
    <s v="-"/>
    <n v="0"/>
    <n v="447200"/>
    <s v="8"/>
    <n v="35776"/>
  </r>
  <r>
    <s v="200"/>
    <x v="26"/>
    <x v="2"/>
    <s v="002"/>
    <s v="Z1F0008858"/>
    <s v="0614"/>
    <s v="NC"/>
    <s v=""/>
    <s v="00000094"/>
    <s v=""/>
    <s v="00084638"/>
    <s v="1/8/2020"/>
    <n v="1624000"/>
    <s v="VEN"/>
    <s v="JULIO MAYTORA"/>
    <s v="V17742959"/>
    <n v="-1624000"/>
    <n v="0"/>
    <n v="0"/>
    <n v="0"/>
    <s v="-"/>
    <n v="0"/>
    <n v="-1400000"/>
    <s v="16"/>
    <n v="-224000"/>
    <n v="0"/>
    <s v="-"/>
    <n v="0"/>
    <n v="0"/>
    <s v="-"/>
    <n v="0"/>
  </r>
  <r>
    <s v="201"/>
    <x v="26"/>
    <x v="0"/>
    <s v="002"/>
    <s v="Z1F0017966"/>
    <s v="-"/>
    <s v="FC"/>
    <s v="00003061-00003065"/>
    <s v=""/>
    <s v=""/>
    <s v=""/>
    <s v=""/>
    <n v="0"/>
    <s v=""/>
    <s v="VENTAS NO CONTRIBUYENTES"/>
    <s v=""/>
    <n v="17721080.738000002"/>
    <n v="0"/>
    <n v="13790965.59"/>
    <n v="0"/>
    <s v="-"/>
    <n v="0"/>
    <n v="3388030.3000000003"/>
    <s v="16"/>
    <n v="542084.848"/>
    <n v="0"/>
    <s v="-"/>
    <n v="0"/>
    <n v="0"/>
    <s v="-"/>
    <n v="0"/>
  </r>
  <r>
    <s v="202"/>
    <x v="26"/>
    <x v="1"/>
    <s v="003"/>
    <s v="Z1B8050149"/>
    <s v="1516"/>
    <s v="FC"/>
    <s v="00193056-00193145"/>
    <s v=""/>
    <s v=""/>
    <s v=""/>
    <s v=""/>
    <n v="0"/>
    <s v=""/>
    <s v="VENTAS NO CONTRIBUYENTES"/>
    <s v=""/>
    <n v="50781398.799999997"/>
    <n v="0"/>
    <n v="50781398.799999997"/>
    <n v="0"/>
    <s v="-"/>
    <n v="0"/>
    <n v="0"/>
    <s v="16"/>
    <n v="0"/>
    <n v="0"/>
    <s v="-"/>
    <n v="0"/>
    <n v="0"/>
    <s v="-"/>
    <n v="0"/>
  </r>
  <r>
    <s v="203"/>
    <x v="26"/>
    <x v="1"/>
    <s v="003"/>
    <s v="Z1B8051199"/>
    <s v="1674"/>
    <s v="FC"/>
    <s v="00178148-00178224"/>
    <s v=""/>
    <s v=""/>
    <s v=""/>
    <s v=""/>
    <n v="0"/>
    <s v=""/>
    <s v="VENTAS NO CONTRIBUYENTES"/>
    <s v=""/>
    <n v="133804355.85319997"/>
    <n v="0"/>
    <n v="102900324.57999998"/>
    <n v="0"/>
    <s v="-"/>
    <n v="0"/>
    <n v="26641406.269999996"/>
    <s v="-"/>
    <n v="4262625.0031999992"/>
    <n v="0"/>
    <s v="-"/>
    <n v="0"/>
    <n v="0"/>
    <s v="-"/>
    <n v="0"/>
  </r>
  <r>
    <s v="204"/>
    <x v="26"/>
    <x v="1"/>
    <s v="003"/>
    <s v="Z1B8051199"/>
    <s v="1674"/>
    <s v="NC"/>
    <s v=""/>
    <s v="00000150"/>
    <s v=""/>
    <s v="00178201"/>
    <s v="1/8/2020"/>
    <n v="627200"/>
    <s v="VEN"/>
    <s v="KIMBERLY CASTRO"/>
    <s v="V20367338"/>
    <n v="-627200"/>
    <n v="0"/>
    <n v="-627200"/>
    <n v="0"/>
    <s v="-"/>
    <n v="0"/>
    <n v="0"/>
    <s v="-"/>
    <n v="0"/>
    <n v="0"/>
    <s v="-"/>
    <n v="0"/>
    <n v="0"/>
    <s v="-"/>
    <n v="0"/>
  </r>
  <r>
    <s v="205"/>
    <x v="26"/>
    <x v="2"/>
    <s v="003"/>
    <s v="Z1F0008965"/>
    <s v="0608"/>
    <s v="FC"/>
    <s v="00083226-00083291"/>
    <s v=""/>
    <s v=""/>
    <s v=""/>
    <s v=""/>
    <n v="0"/>
    <s v=""/>
    <s v="VENTAS NO CONTRIBUYENTES"/>
    <s v=""/>
    <n v="42890176.298"/>
    <n v="0"/>
    <n v="39740470"/>
    <n v="0"/>
    <s v="-"/>
    <n v="0"/>
    <n v="2715264.05"/>
    <s v="16"/>
    <n v="434442.24800000002"/>
    <n v="0"/>
    <s v="-"/>
    <n v="0"/>
    <n v="0"/>
    <s v="-"/>
    <n v="0"/>
  </r>
  <r>
    <s v="206"/>
    <x v="26"/>
    <x v="0"/>
    <s v="003"/>
    <s v="Z1F0017848"/>
    <s v="-"/>
    <s v="FC"/>
    <s v="00006982-00007033"/>
    <s v=""/>
    <s v=""/>
    <s v=""/>
    <s v=""/>
    <n v="0"/>
    <s v=""/>
    <s v="VENTAS NO CONTRIBUYENTES"/>
    <s v=""/>
    <n v="174106930.25529999"/>
    <n v="0"/>
    <n v="116643623.30249998"/>
    <n v="0"/>
    <s v="-"/>
    <n v="0"/>
    <n v="49537333.580000006"/>
    <s v="16"/>
    <n v="7925973.3727999991"/>
    <n v="0"/>
    <s v="-"/>
    <n v="0"/>
    <n v="0"/>
    <s v="-"/>
    <n v="0"/>
  </r>
  <r>
    <s v="207"/>
    <x v="26"/>
    <x v="1"/>
    <s v="004"/>
    <s v="Z1B8050937"/>
    <s v="1512"/>
    <s v="FC"/>
    <s v="00147852-00147891"/>
    <s v=""/>
    <s v=""/>
    <s v=""/>
    <s v=""/>
    <n v="0"/>
    <s v=""/>
    <s v="VENTAS NO CONTRIBUYENTES"/>
    <s v=""/>
    <n v="243729126.19"/>
    <n v="0"/>
    <n v="173238974.41"/>
    <n v="0"/>
    <s v="-"/>
    <n v="0"/>
    <n v="60767372.219999999"/>
    <s v="16"/>
    <n v="9722779.5600000005"/>
    <n v="0"/>
    <s v="-"/>
    <n v="0"/>
    <n v="0"/>
    <s v="-"/>
    <n v="0"/>
  </r>
  <r>
    <s v="208"/>
    <x v="26"/>
    <x v="1"/>
    <s v="004"/>
    <s v="Z1B8050937"/>
    <s v="1513"/>
    <s v="FC"/>
    <s v="00147892-00147900"/>
    <m/>
    <m/>
    <m/>
    <m/>
    <m/>
    <m/>
    <s v="VENTAS NO CONTRIBUYENTES"/>
    <m/>
    <n v="47555775.359999999"/>
    <n v="0"/>
    <n v="39911066.920000002"/>
    <n v="0"/>
    <m/>
    <n v="0"/>
    <n v="6590265.9000000004"/>
    <m/>
    <n v="1054442.54"/>
    <n v="0"/>
    <m/>
    <n v="0"/>
    <n v="0"/>
    <m/>
    <n v="0"/>
  </r>
  <r>
    <s v="209"/>
    <x v="26"/>
    <x v="0"/>
    <s v="004"/>
    <s v="Z1F0017963"/>
    <s v="-"/>
    <s v="FC"/>
    <s v="00003163-00003168"/>
    <s v=""/>
    <s v=""/>
    <s v=""/>
    <s v=""/>
    <n v="0"/>
    <s v=""/>
    <s v="VENTAS NO CONTRIBUYENTES"/>
    <s v=""/>
    <n v="21381964.5"/>
    <n v="0"/>
    <n v="21086396.5"/>
    <n v="0"/>
    <s v="-"/>
    <n v="0"/>
    <n v="254800"/>
    <s v="-"/>
    <n v="40768"/>
    <n v="0"/>
    <s v="-"/>
    <n v="0"/>
    <n v="0"/>
    <s v="-"/>
    <n v="0"/>
  </r>
  <r>
    <s v="210"/>
    <x v="26"/>
    <x v="0"/>
    <s v="004"/>
    <s v="Z1F0017963"/>
    <s v=""/>
    <s v="FC"/>
    <s v="00003169"/>
    <s v=""/>
    <s v=""/>
    <s v=""/>
    <s v=""/>
    <n v="0"/>
    <s v=""/>
    <s v="PRAGA ALIMENTOS C.A"/>
    <s v="J405959843"/>
    <n v="10640000"/>
    <n v="0"/>
    <n v="10640000"/>
    <n v="0"/>
    <s v="-"/>
    <n v="0"/>
    <n v="0"/>
    <s v="-"/>
    <n v="0"/>
    <n v="0"/>
    <s v="-"/>
    <n v="0"/>
    <n v="0"/>
    <s v="-"/>
    <n v="0"/>
  </r>
  <r>
    <s v="211"/>
    <x v="26"/>
    <x v="0"/>
    <s v="004"/>
    <s v="Z1F0017963"/>
    <s v="-"/>
    <s v="FC"/>
    <s v="00003170-00003210"/>
    <s v=""/>
    <s v=""/>
    <s v=""/>
    <s v=""/>
    <n v="0"/>
    <s v=""/>
    <s v="VENTAS NO CONTRIBUYENTES"/>
    <s v=""/>
    <n v="102991207.67210004"/>
    <n v="0"/>
    <n v="72307762.242500037"/>
    <n v="0"/>
    <s v="-"/>
    <n v="0"/>
    <n v="26451246.059999999"/>
    <s v="16"/>
    <n v="4232199.3695999999"/>
    <n v="0"/>
    <s v="-"/>
    <n v="0"/>
    <n v="0"/>
    <s v="-"/>
    <n v="0"/>
  </r>
  <r>
    <s v="212"/>
    <x v="26"/>
    <x v="1"/>
    <s v="005"/>
    <s v="Z1B8050363"/>
    <s v="1666"/>
    <s v="FC"/>
    <s v="00157770-00157823"/>
    <s v=""/>
    <s v=""/>
    <s v=""/>
    <s v=""/>
    <n v="0"/>
    <s v=""/>
    <s v="VENTAS NO CONTRIBUYENTES"/>
    <s v=""/>
    <n v="230807418.61479998"/>
    <n v="0"/>
    <n v="170682827.25"/>
    <n v="0"/>
    <s v="-"/>
    <n v="0"/>
    <n v="51831544.279999994"/>
    <s v="-"/>
    <n v="8293047.0848000012"/>
    <n v="0"/>
    <s v="-"/>
    <n v="0"/>
    <n v="0"/>
    <s v="-"/>
    <n v="0"/>
  </r>
  <r>
    <s v="213"/>
    <x v="26"/>
    <x v="0"/>
    <s v="005"/>
    <s v="Z1F0017998"/>
    <s v="-"/>
    <s v="FC"/>
    <s v="00004327-00004334"/>
    <s v=""/>
    <s v=""/>
    <s v=""/>
    <s v=""/>
    <n v="0"/>
    <s v=""/>
    <s v="VENTAS NO CONTRIBUYENTES"/>
    <s v=""/>
    <n v="30569102.583199997"/>
    <n v="0"/>
    <n v="20096568.91"/>
    <n v="0"/>
    <s v="-"/>
    <n v="0"/>
    <n v="9028046.2699999996"/>
    <s v="16"/>
    <n v="1444487.4032000001"/>
    <n v="0"/>
    <s v="-"/>
    <n v="0"/>
    <n v="0"/>
    <s v="-"/>
    <n v="0"/>
  </r>
  <r>
    <s v="214"/>
    <x v="26"/>
    <x v="0"/>
    <s v="005"/>
    <s v="Z1F0017998"/>
    <s v=""/>
    <s v="NC"/>
    <s v=""/>
    <s v="00000012"/>
    <s v=""/>
    <s v="00004332"/>
    <s v="8/6/2018"/>
    <n v="34.75"/>
    <s v="VEN"/>
    <s v="SULEDY CARRERO"/>
    <s v="V18366760"/>
    <n v="-226746"/>
    <n v="0"/>
    <n v="-226746"/>
    <n v="0"/>
    <s v="-"/>
    <n v="0"/>
    <n v="0"/>
    <s v="-"/>
    <n v="0"/>
    <n v="0"/>
    <s v="-"/>
    <n v="0"/>
    <n v="0"/>
    <s v="-"/>
    <n v="0"/>
  </r>
  <r>
    <s v="215"/>
    <x v="26"/>
    <x v="1"/>
    <s v="006"/>
    <s v="Z1B8044815"/>
    <s v="1575"/>
    <s v="FC"/>
    <s v="00138148-00138203"/>
    <s v=""/>
    <s v=""/>
    <s v=""/>
    <s v=""/>
    <n v="0"/>
    <s v=""/>
    <s v="VENTAS NO CONTRIBUYENTES"/>
    <s v=""/>
    <n v="145770158.78720003"/>
    <n v="0"/>
    <n v="109307762.59000002"/>
    <n v="0"/>
    <s v="-"/>
    <n v="0"/>
    <n v="31433100.170000002"/>
    <s v="-"/>
    <n v="5029296.0272000004"/>
    <n v="0"/>
    <s v="-"/>
    <n v="0"/>
    <n v="0"/>
    <s v="-"/>
    <n v="0"/>
  </r>
  <r>
    <s v="216"/>
    <x v="26"/>
    <x v="0"/>
    <s v="006"/>
    <s v="Z1F0017787"/>
    <s v="-"/>
    <s v="FC"/>
    <s v="00000869-00000921"/>
    <s v=""/>
    <s v=""/>
    <s v=""/>
    <s v=""/>
    <n v="0"/>
    <s v=""/>
    <s v="VENTAS NO CONTRIBUYENTES"/>
    <s v=""/>
    <n v="173086244.89709997"/>
    <n v="0"/>
    <n v="117082045.12749997"/>
    <n v="0"/>
    <s v="-"/>
    <n v="0"/>
    <n v="48279482.559999995"/>
    <s v="-"/>
    <n v="7724717.2095999988"/>
    <n v="0"/>
    <s v="-"/>
    <n v="0"/>
    <n v="0"/>
    <s v="-"/>
    <n v="0"/>
  </r>
  <r>
    <s v="217"/>
    <x v="26"/>
    <x v="0"/>
    <s v="006"/>
    <s v="Z1F0017787"/>
    <s v=""/>
    <s v="FC"/>
    <s v="00000922"/>
    <s v=""/>
    <s v=""/>
    <s v=""/>
    <s v=""/>
    <n v="0"/>
    <s v=""/>
    <s v="LEON RIVAS Y ASOCIADOS C.A."/>
    <s v="J311038078"/>
    <n v="7800580.6047999999"/>
    <n v="0"/>
    <n v="6630534.0999999996"/>
    <n v="1008660.78"/>
    <s v="16"/>
    <n v="161385.7248"/>
    <n v="0"/>
    <s v="-"/>
    <n v="0"/>
    <n v="0"/>
    <s v="-"/>
    <n v="0"/>
    <n v="0"/>
    <s v="-"/>
    <n v="0"/>
  </r>
  <r>
    <s v="218"/>
    <x v="26"/>
    <x v="0"/>
    <s v="006"/>
    <s v="Z1F0017787"/>
    <s v="-"/>
    <s v="FC"/>
    <s v="00000923-00000936"/>
    <s v=""/>
    <s v=""/>
    <s v=""/>
    <s v=""/>
    <n v="0"/>
    <s v=""/>
    <s v="VENTAS NO CONTRIBUYENTES"/>
    <s v=""/>
    <n v="23082398.5616"/>
    <n v="0"/>
    <n v="12782058.49"/>
    <n v="0"/>
    <s v="-"/>
    <n v="0"/>
    <n v="8879603.5099999998"/>
    <s v="-"/>
    <n v="1420736.5616000001"/>
    <n v="0"/>
    <s v="-"/>
    <n v="0"/>
    <n v="0"/>
    <s v="-"/>
    <n v="0"/>
  </r>
  <r>
    <s v="219"/>
    <x v="26"/>
    <x v="0"/>
    <s v="006"/>
    <s v="Z1F0017787"/>
    <s v=""/>
    <s v="NC"/>
    <s v=""/>
    <s v="00000006"/>
    <s v=""/>
    <s v="00000920"/>
    <s v="1/8/2020"/>
    <n v="2362520"/>
    <s v="VEN"/>
    <s v="RENE VILLEGAS"/>
    <s v="V5424591"/>
    <n v="-592800"/>
    <n v="0"/>
    <n v="-592800"/>
    <n v="0"/>
    <s v="-"/>
    <n v="0"/>
    <n v="0"/>
    <s v="-"/>
    <n v="0"/>
    <n v="0"/>
    <s v="-"/>
    <n v="0"/>
    <n v="0"/>
    <s v="-"/>
    <n v="0"/>
  </r>
  <r>
    <s v="220"/>
    <x v="26"/>
    <x v="1"/>
    <s v="007"/>
    <s v="Z1B8050013"/>
    <s v="1630"/>
    <s v="FC"/>
    <s v="00164767-00164812"/>
    <s v=""/>
    <s v=""/>
    <s v=""/>
    <s v=""/>
    <n v="0"/>
    <s v=""/>
    <s v="VENTAS NO CONTRIBUYENTES"/>
    <s v=""/>
    <n v="237180106.69319811"/>
    <n v="0"/>
    <n v="187040329.0199981"/>
    <n v="0"/>
    <s v="-"/>
    <n v="0"/>
    <n v="43223946.270000003"/>
    <s v="-"/>
    <n v="6915831.4031999996"/>
    <n v="0"/>
    <s v="-"/>
    <n v="0"/>
    <n v="0"/>
    <s v="-"/>
    <n v="0"/>
  </r>
  <r>
    <s v="221"/>
    <x v="26"/>
    <x v="1"/>
    <s v="008"/>
    <s v="Z1B8050003"/>
    <s v="1587"/>
    <s v="FC"/>
    <s v="00164830-00164885"/>
    <s v=""/>
    <s v=""/>
    <s v=""/>
    <s v=""/>
    <n v="0"/>
    <s v=""/>
    <s v="VENTAS NO CONTRIBUYENTES"/>
    <s v=""/>
    <n v="194421909.76640397"/>
    <n v="0"/>
    <n v="154191517.3300049"/>
    <n v="0"/>
    <s v="-"/>
    <n v="0"/>
    <n v="34681372.789999388"/>
    <s v="16"/>
    <n v="5549019.6463996703"/>
    <n v="0"/>
    <s v="-"/>
    <n v="0"/>
    <n v="0"/>
    <s v="-"/>
    <n v="0"/>
  </r>
  <r>
    <s v="222"/>
    <x v="26"/>
    <x v="1"/>
    <s v="009"/>
    <s v="Z1B8014458"/>
    <s v="1585"/>
    <s v="FC"/>
    <s v="00170412-00170448"/>
    <m/>
    <m/>
    <m/>
    <m/>
    <m/>
    <m/>
    <s v="VENTAS NO CONTRIBUYENTES"/>
    <m/>
    <n v="133987767.25999999"/>
    <n v="0"/>
    <n v="99739797.849999994"/>
    <n v="0"/>
    <m/>
    <n v="0"/>
    <n v="29524111.559999999"/>
    <m/>
    <n v="4723857.8499999996"/>
    <n v="0"/>
    <m/>
    <n v="0"/>
    <n v="0"/>
    <m/>
    <n v="0"/>
  </r>
  <r>
    <s v="223"/>
    <x v="26"/>
    <x v="1"/>
    <s v="009"/>
    <s v="Z1B8014458"/>
    <s v="1586"/>
    <s v="FC"/>
    <s v="00170449-00170453"/>
    <s v=""/>
    <s v=""/>
    <s v=""/>
    <s v=""/>
    <n v="0"/>
    <s v=""/>
    <s v="VENTAS NO CONTRIBUYENTES"/>
    <s v=""/>
    <n v="84003603.720000014"/>
    <n v="0"/>
    <n v="49403148.810000002"/>
    <n v="0"/>
    <s v="-"/>
    <n v="0"/>
    <n v="29827978.370000001"/>
    <s v="16"/>
    <n v="4772476.54"/>
    <n v="0"/>
    <s v="-"/>
    <n v="0"/>
    <n v="0"/>
    <s v="-"/>
    <n v="0"/>
  </r>
  <r>
    <s v="224"/>
    <x v="26"/>
    <x v="1"/>
    <s v="010"/>
    <s v="Z1F0000341"/>
    <s v="1103"/>
    <s v="FC"/>
    <s v="00069472-00069520"/>
    <s v=""/>
    <s v=""/>
    <s v=""/>
    <s v=""/>
    <n v="0"/>
    <s v=""/>
    <s v="VENTAS NO CONTRIBUYENTES"/>
    <s v=""/>
    <n v="201692934.44919997"/>
    <n v="0"/>
    <n v="149412586.90999997"/>
    <n v="0"/>
    <s v="-"/>
    <n v="0"/>
    <n v="45069265.120000012"/>
    <s v="-"/>
    <n v="7211082.4191999994"/>
    <n v="0"/>
    <s v="-"/>
    <n v="0"/>
    <n v="0"/>
    <s v="-"/>
    <n v="0"/>
  </r>
  <r>
    <s v="225"/>
    <x v="26"/>
    <x v="1"/>
    <s v="011"/>
    <s v="Z1F0004616"/>
    <s v="0488"/>
    <s v="FC"/>
    <s v="00068154-00068195"/>
    <s v=""/>
    <s v=""/>
    <s v=""/>
    <s v=""/>
    <n v="0"/>
    <s v=""/>
    <s v="VENTAS NO CONTRIBUYENTES"/>
    <s v=""/>
    <n v="32674165.382800002"/>
    <n v="0"/>
    <n v="29556526.379999999"/>
    <n v="0"/>
    <s v="-"/>
    <n v="0"/>
    <n v="2687619.83"/>
    <s v="-"/>
    <n v="430019.1728"/>
    <n v="0"/>
    <s v="-"/>
    <n v="0"/>
    <n v="0"/>
    <s v="-"/>
    <n v="0"/>
  </r>
  <r>
    <s v="226"/>
    <x v="26"/>
    <x v="1"/>
    <s v="011"/>
    <s v="Z1F0004616"/>
    <s v="0488"/>
    <s v="FC"/>
    <s v="00068197-00068199"/>
    <s v=""/>
    <s v=""/>
    <s v=""/>
    <s v=""/>
    <n v="0"/>
    <s v=""/>
    <s v="VENTAS NO CONTRIBUYENTES"/>
    <s v=""/>
    <n v="2565162"/>
    <n v="0"/>
    <n v="2211130"/>
    <n v="0"/>
    <s v="-"/>
    <n v="0"/>
    <n v="305200"/>
    <s v="16"/>
    <n v="48832"/>
    <n v="0"/>
    <s v="-"/>
    <n v="0"/>
    <n v="0"/>
    <s v="-"/>
    <n v="0"/>
  </r>
  <r>
    <s v="227"/>
    <x v="26"/>
    <x v="1"/>
    <s v="012"/>
    <s v="Z1B8038506"/>
    <s v="1432"/>
    <s v="FC"/>
    <s v="00070370-00070405"/>
    <s v=""/>
    <s v=""/>
    <s v=""/>
    <s v=""/>
    <n v="0"/>
    <s v=""/>
    <s v="VENTAS NO CONTRIBUYENTES"/>
    <s v=""/>
    <n v="29717745.169600002"/>
    <n v="0"/>
    <n v="17902565.68"/>
    <n v="0"/>
    <s v="-"/>
    <n v="0"/>
    <n v="10185499.560000001"/>
    <s v="16"/>
    <n v="1629679.9296000001"/>
    <n v="0"/>
    <s v="-"/>
    <n v="0"/>
    <n v="0"/>
    <s v="-"/>
    <n v="0"/>
  </r>
  <r>
    <s v="228"/>
    <x v="26"/>
    <x v="1"/>
    <s v="013"/>
    <s v="Z1B8050578"/>
    <s v="1397"/>
    <s v="FC"/>
    <s v="00132113-00132145"/>
    <s v=""/>
    <s v=""/>
    <s v=""/>
    <s v=""/>
    <n v="0"/>
    <s v=""/>
    <s v="VENTAS NO CONTRIBUYENTES"/>
    <s v=""/>
    <n v="24611016.002000004"/>
    <n v="0"/>
    <n v="20921540.800000004"/>
    <n v="0"/>
    <s v="-"/>
    <n v="0"/>
    <n v="2764223.45"/>
    <s v="16"/>
    <n v="442275.75199999998"/>
    <n v="0"/>
    <s v="-"/>
    <n v="0"/>
    <n v="447200"/>
    <s v="8"/>
    <n v="35776"/>
  </r>
  <r>
    <s v="229"/>
    <x v="26"/>
    <x v="1"/>
    <s v="014"/>
    <s v="Z1F0000338"/>
    <s v="1277"/>
    <s v="FC"/>
    <s v="00048360"/>
    <s v=""/>
    <s v=""/>
    <s v=""/>
    <s v=""/>
    <n v="0"/>
    <s v=""/>
    <s v="MARIA ALFONSO"/>
    <s v="V4053762"/>
    <n v="5195862.42"/>
    <n v="0"/>
    <n v="4344886.42"/>
    <n v="0"/>
    <s v="-"/>
    <n v="0"/>
    <n v="733600"/>
    <s v="16"/>
    <n v="117376"/>
    <n v="0"/>
    <s v="-"/>
    <n v="0"/>
    <n v="0"/>
    <s v="-"/>
    <n v="0"/>
  </r>
  <r>
    <s v="230"/>
    <x v="26"/>
    <x v="1"/>
    <s v="015"/>
    <s v="Z1B8050356"/>
    <s v="1409"/>
    <s v="FC"/>
    <s v="00084564-00084582"/>
    <s v=""/>
    <s v=""/>
    <s v=""/>
    <s v=""/>
    <n v="0"/>
    <s v=""/>
    <s v="VENTAS NO CONTRIBUYENTES"/>
    <s v=""/>
    <n v="59480590.068399996"/>
    <n v="0"/>
    <n v="47224903.269999996"/>
    <n v="0"/>
    <s v="-"/>
    <n v="0"/>
    <n v="10565247.24"/>
    <s v="16"/>
    <n v="1690439.5584"/>
    <n v="0"/>
    <s v="-"/>
    <n v="0"/>
    <n v="0"/>
    <s v="-"/>
    <n v="0"/>
  </r>
  <r>
    <s v="231"/>
    <x v="26"/>
    <x v="1"/>
    <s v="015"/>
    <s v="Z1B8050356"/>
    <s v="1409"/>
    <s v="FC"/>
    <s v="00084583"/>
    <s v=""/>
    <s v=""/>
    <s v=""/>
    <s v=""/>
    <n v="0"/>
    <s v=""/>
    <s v="SOLUCIONES GLOBALES A&amp;R C.A"/>
    <s v="J-41159974-3"/>
    <n v="28599117.565200001"/>
    <n v="0"/>
    <n v="15366784.450000001"/>
    <n v="11407183.720000001"/>
    <s v="16"/>
    <n v="1825149.3951999999"/>
    <n v="0"/>
    <s v="-"/>
    <n v="0"/>
    <n v="0"/>
    <s v="-"/>
    <n v="0"/>
    <n v="0"/>
    <s v="-"/>
    <n v="0"/>
  </r>
  <r>
    <s v="232"/>
    <x v="26"/>
    <x v="1"/>
    <s v="015"/>
    <s v="Z1B8050356"/>
    <s v="1409"/>
    <s v="FC"/>
    <s v="00084584-00084601"/>
    <s v=""/>
    <s v=""/>
    <s v=""/>
    <s v=""/>
    <n v="0"/>
    <s v=""/>
    <s v="VENTAS NO CONTRIBUYENTES"/>
    <s v=""/>
    <n v="79162966.169200003"/>
    <n v="0"/>
    <n v="61310290.819999993"/>
    <n v="0"/>
    <s v="-"/>
    <n v="0"/>
    <n v="15390237.370000001"/>
    <s v="16"/>
    <n v="2462437.9792000004"/>
    <n v="0"/>
    <s v="-"/>
    <n v="0"/>
    <n v="0"/>
    <s v="-"/>
    <n v="0"/>
  </r>
  <r>
    <s v="233"/>
    <x v="27"/>
    <x v="1"/>
    <s v="001"/>
    <s v="Z1F0000700"/>
    <s v="1254"/>
    <s v="FC"/>
    <s v="00101372-00101439"/>
    <s v=""/>
    <s v=""/>
    <s v=""/>
    <s v=""/>
    <n v="0"/>
    <s v=""/>
    <s v="VENTAS NO CONTRIBUYENTES"/>
    <s v=""/>
    <n v="121522881.17040001"/>
    <n v="0"/>
    <n v="85738587.309999973"/>
    <n v="0"/>
    <s v="-"/>
    <n v="0"/>
    <n v="30848529.190000005"/>
    <s v="16"/>
    <n v="4935764.6704000011"/>
    <n v="0"/>
    <s v="-"/>
    <n v="0"/>
    <n v="0"/>
    <s v="-"/>
    <n v="0"/>
  </r>
  <r>
    <s v="234"/>
    <x v="27"/>
    <x v="0"/>
    <s v="001"/>
    <s v="Z1F0017854"/>
    <s v="-"/>
    <s v="FC"/>
    <s v="00009279-00009298"/>
    <s v=""/>
    <s v=""/>
    <s v=""/>
    <s v=""/>
    <n v="0"/>
    <s v=""/>
    <s v="VENTAS NO CONTRIBUYENTES"/>
    <s v=""/>
    <n v="71368980.929700002"/>
    <n v="0"/>
    <n v="49449371.912499994"/>
    <n v="0"/>
    <s v="-"/>
    <n v="0"/>
    <n v="18896214.670000002"/>
    <s v="-"/>
    <n v="3023394.3471999997"/>
    <n v="0"/>
    <s v="-"/>
    <n v="0"/>
    <n v="0"/>
    <s v="-"/>
    <n v="0"/>
  </r>
  <r>
    <s v="235"/>
    <x v="27"/>
    <x v="0"/>
    <s v="001"/>
    <s v="Z1F0017854"/>
    <s v=""/>
    <s v="FC"/>
    <s v="00009299"/>
    <s v=""/>
    <s v=""/>
    <s v=""/>
    <s v=""/>
    <n v="0"/>
    <s v=""/>
    <s v="TOYTEQ  MOTORS C.A"/>
    <s v="J306672354"/>
    <n v="717808"/>
    <n v="0"/>
    <n v="0"/>
    <n v="618800"/>
    <s v="16"/>
    <n v="99008"/>
    <n v="0"/>
    <s v="-"/>
    <n v="0"/>
    <n v="0"/>
    <s v="-"/>
    <n v="0"/>
    <n v="0"/>
    <s v="-"/>
    <n v="0"/>
  </r>
  <r>
    <s v="236"/>
    <x v="27"/>
    <x v="0"/>
    <s v="001"/>
    <s v="Z1F0017854"/>
    <s v="-"/>
    <s v="FC"/>
    <s v="00009300-00009333"/>
    <s v=""/>
    <s v=""/>
    <s v=""/>
    <s v=""/>
    <n v="0"/>
    <s v=""/>
    <s v="VENTAS NO CONTRIBUYENTES"/>
    <s v=""/>
    <n v="55708362.585000001"/>
    <n v="0"/>
    <n v="36376915.604999997"/>
    <n v="0"/>
    <s v="-"/>
    <n v="0"/>
    <n v="16665040.500000002"/>
    <s v="-"/>
    <n v="2666406.4800000004"/>
    <n v="0"/>
    <s v="-"/>
    <n v="0"/>
    <n v="0"/>
    <s v="-"/>
    <n v="0"/>
  </r>
  <r>
    <s v="237"/>
    <x v="27"/>
    <x v="0"/>
    <s v="001"/>
    <s v="Z1F0017854"/>
    <s v=""/>
    <s v="NC"/>
    <s v=""/>
    <s v="00000030"/>
    <s v=""/>
    <s v="00000817"/>
    <s v="15/5/2018"/>
    <n v="2.99"/>
    <s v="VEN"/>
    <s v="LUIS SOSA"/>
    <s v="V3555898"/>
    <n v="-357500"/>
    <n v="0"/>
    <n v="-357500"/>
    <n v="0"/>
    <s v="-"/>
    <n v="0"/>
    <n v="0"/>
    <s v="-"/>
    <n v="0"/>
    <n v="0"/>
    <s v="-"/>
    <n v="0"/>
    <n v="0"/>
    <s v="-"/>
    <n v="0"/>
  </r>
  <r>
    <s v="238"/>
    <x v="27"/>
    <x v="1"/>
    <s v="002"/>
    <s v="Z1B8050002"/>
    <s v="1589"/>
    <s v="FC"/>
    <s v="00155440-00155482"/>
    <s v=""/>
    <s v=""/>
    <s v=""/>
    <s v=""/>
    <n v="0"/>
    <s v=""/>
    <s v="VENTAS NO CONTRIBUYENTES"/>
    <s v=""/>
    <n v="149022121.45480001"/>
    <n v="0"/>
    <n v="99768266.51000002"/>
    <n v="0"/>
    <s v="-"/>
    <n v="0"/>
    <n v="42460219.780000001"/>
    <s v="-"/>
    <n v="6793635.1648000013"/>
    <n v="0"/>
    <s v="-"/>
    <n v="0"/>
    <n v="0"/>
    <s v="-"/>
    <n v="0"/>
  </r>
  <r>
    <s v="239"/>
    <x v="27"/>
    <x v="2"/>
    <s v="002"/>
    <s v="Z1F0008858"/>
    <s v="0615"/>
    <s v="FC"/>
    <s v="00084645-00084734"/>
    <s v=""/>
    <s v=""/>
    <s v=""/>
    <s v=""/>
    <n v="0"/>
    <s v=""/>
    <s v="VENTAS NO CONTRIBUYENTES"/>
    <s v=""/>
    <n v="39977913.895199999"/>
    <n v="0"/>
    <n v="34645497.899999999"/>
    <n v="0"/>
    <s v="-"/>
    <n v="0"/>
    <n v="4180551.72"/>
    <s v="-"/>
    <n v="668888.27520000003"/>
    <n v="0"/>
    <s v="-"/>
    <n v="0"/>
    <n v="447200"/>
    <s v="8"/>
    <n v="35776"/>
  </r>
  <r>
    <s v="240"/>
    <x v="27"/>
    <x v="0"/>
    <s v="002"/>
    <s v="Z1F0017966"/>
    <s v="-"/>
    <s v="FC"/>
    <s v="00003066-00003101"/>
    <s v=""/>
    <s v=""/>
    <s v=""/>
    <s v=""/>
    <n v="0"/>
    <s v=""/>
    <s v="VENTAS NO CONTRIBUYENTES"/>
    <s v=""/>
    <n v="145989967.64219999"/>
    <n v="0"/>
    <n v="103385782.66499998"/>
    <n v="0"/>
    <s v="-"/>
    <n v="0"/>
    <n v="36727745.670000002"/>
    <s v="16"/>
    <n v="5876439.3071999997"/>
    <n v="0"/>
    <s v="-"/>
    <n v="0"/>
    <n v="0"/>
    <s v="-"/>
    <n v="0"/>
  </r>
  <r>
    <s v="241"/>
    <x v="27"/>
    <x v="0"/>
    <s v="002"/>
    <s v="Z1F0017966"/>
    <s v=""/>
    <s v="FC"/>
    <s v="00003102"/>
    <s v=""/>
    <s v=""/>
    <s v=""/>
    <s v=""/>
    <n v="0"/>
    <s v=""/>
    <s v="MEGASERVI 3R.C.A"/>
    <s v="J412341880"/>
    <n v="3550305.6140000001"/>
    <n v="0"/>
    <n v="2442245.6"/>
    <n v="955224.15"/>
    <s v="16"/>
    <n v="152835.864"/>
    <n v="0"/>
    <s v="-"/>
    <n v="0"/>
    <n v="0"/>
    <s v="-"/>
    <n v="0"/>
    <n v="0"/>
    <s v="-"/>
    <n v="0"/>
  </r>
  <r>
    <s v="242"/>
    <x v="27"/>
    <x v="0"/>
    <s v="002"/>
    <s v="Z1F0017966"/>
    <s v="-"/>
    <s v="FC"/>
    <s v="00003103-00003108"/>
    <s v=""/>
    <s v=""/>
    <s v=""/>
    <s v=""/>
    <n v="0"/>
    <s v=""/>
    <s v="VENTAS NO CONTRIBUYENTES"/>
    <s v=""/>
    <n v="8766694.1436000001"/>
    <n v="0"/>
    <n v="3583144"/>
    <n v="0"/>
    <s v="-"/>
    <n v="0"/>
    <n v="4468577.71"/>
    <s v="16"/>
    <n v="714972.43359999999"/>
    <n v="0"/>
    <s v="-"/>
    <n v="0"/>
    <n v="0"/>
    <s v="-"/>
    <n v="0"/>
  </r>
  <r>
    <s v="243"/>
    <x v="27"/>
    <x v="1"/>
    <s v="003"/>
    <s v="Z1B8050149"/>
    <s v="1517"/>
    <s v="FC"/>
    <s v="00193146-00193209"/>
    <s v=""/>
    <s v=""/>
    <s v=""/>
    <s v=""/>
    <n v="0"/>
    <s v=""/>
    <s v="VENTAS NO CONTRIBUYENTES"/>
    <s v=""/>
    <n v="32235354.399999999"/>
    <n v="0"/>
    <n v="32235354.399999999"/>
    <n v="0"/>
    <s v="-"/>
    <n v="0"/>
    <n v="0"/>
    <s v="16"/>
    <n v="0"/>
    <n v="0"/>
    <s v="-"/>
    <n v="0"/>
    <n v="0"/>
    <s v="-"/>
    <n v="0"/>
  </r>
  <r>
    <s v="244"/>
    <x v="27"/>
    <x v="1"/>
    <s v="003"/>
    <s v="Z1B8051199"/>
    <s v="1675"/>
    <s v="FC"/>
    <s v="00178225-00178268"/>
    <s v=""/>
    <s v=""/>
    <s v=""/>
    <s v=""/>
    <n v="0"/>
    <s v=""/>
    <s v="VENTAS NO CONTRIBUYENTES"/>
    <s v=""/>
    <n v="103783737.81320003"/>
    <n v="0"/>
    <n v="79401357.909999996"/>
    <n v="0"/>
    <s v="-"/>
    <n v="0"/>
    <n v="21019293.020000003"/>
    <s v="16"/>
    <n v="3363086.8832"/>
    <n v="0"/>
    <s v="-"/>
    <n v="0"/>
    <n v="0"/>
    <s v="-"/>
    <n v="0"/>
  </r>
  <r>
    <s v="245"/>
    <x v="27"/>
    <x v="1"/>
    <s v="003"/>
    <s v="Z1B8051199"/>
    <s v="1675"/>
    <s v="FC"/>
    <s v="00178269"/>
    <s v=""/>
    <s v=""/>
    <s v=""/>
    <s v=""/>
    <n v="0"/>
    <s v=""/>
    <s v="MAXI LUNCHERIA TODO SABOR C.A"/>
    <s v="J-40020025-3"/>
    <n v="741860.6"/>
    <n v="0"/>
    <n v="741860.6"/>
    <n v="0"/>
    <s v="-"/>
    <n v="0"/>
    <n v="0"/>
    <s v="-"/>
    <n v="0"/>
    <n v="0"/>
    <s v="-"/>
    <n v="0"/>
    <n v="0"/>
    <s v="-"/>
    <n v="0"/>
  </r>
  <r>
    <s v="246"/>
    <x v="27"/>
    <x v="1"/>
    <s v="003"/>
    <s v="Z1B8051199"/>
    <s v="1675"/>
    <s v="FC"/>
    <s v="00178270-00178283"/>
    <s v=""/>
    <s v=""/>
    <s v=""/>
    <s v=""/>
    <n v="0"/>
    <s v=""/>
    <s v="VENTAS NO CONTRIBUYENTES"/>
    <s v=""/>
    <n v="15852090.6732"/>
    <n v="0"/>
    <n v="13891564.210000001"/>
    <n v="0"/>
    <s v="-"/>
    <n v="0"/>
    <n v="1690109.02"/>
    <s v="-"/>
    <n v="270417.44319999998"/>
    <n v="0"/>
    <s v="-"/>
    <n v="0"/>
    <n v="0"/>
    <s v="-"/>
    <n v="0"/>
  </r>
  <r>
    <s v="247"/>
    <x v="27"/>
    <x v="1"/>
    <s v="003"/>
    <s v="Z1B8051199"/>
    <s v="1675"/>
    <s v="FC"/>
    <s v="00178284"/>
    <s v=""/>
    <s v=""/>
    <s v=""/>
    <s v=""/>
    <n v="0"/>
    <s v=""/>
    <s v="IAPEM"/>
    <s v="G-200050578"/>
    <n v="4165394.4068"/>
    <n v="0"/>
    <n v="3440969.5"/>
    <n v="624504.23"/>
    <s v="16"/>
    <n v="99920.676800000001"/>
    <n v="0"/>
    <s v="-"/>
    <n v="0"/>
    <n v="0"/>
    <s v="-"/>
    <n v="0"/>
    <n v="0"/>
    <s v="-"/>
    <n v="0"/>
  </r>
  <r>
    <s v="248"/>
    <x v="27"/>
    <x v="1"/>
    <s v="003"/>
    <s v="Z1B8051199"/>
    <s v="1675"/>
    <s v="FC"/>
    <s v="00178285"/>
    <s v=""/>
    <s v=""/>
    <s v=""/>
    <s v=""/>
    <n v="0"/>
    <s v=""/>
    <s v="IAPEM"/>
    <s v="G-200050578"/>
    <n v="50000"/>
    <n v="0"/>
    <n v="50000"/>
    <n v="0"/>
    <s v="-"/>
    <n v="0"/>
    <n v="0"/>
    <s v="-"/>
    <n v="0"/>
    <n v="0"/>
    <s v="-"/>
    <n v="0"/>
    <n v="0"/>
    <s v="-"/>
    <n v="0"/>
  </r>
  <r>
    <s v="249"/>
    <x v="27"/>
    <x v="1"/>
    <s v="003"/>
    <s v="Z1B8051199"/>
    <s v="1675"/>
    <s v="FC"/>
    <s v="00178286-00178302"/>
    <s v=""/>
    <s v=""/>
    <s v=""/>
    <s v=""/>
    <n v="0"/>
    <s v=""/>
    <s v="VENTAS NO CONTRIBUYENTES"/>
    <s v=""/>
    <n v="49185374.669599995"/>
    <n v="0"/>
    <n v="36681636"/>
    <n v="0"/>
    <s v="-"/>
    <n v="0"/>
    <n v="10779085.059999999"/>
    <s v="-"/>
    <n v="1724653.6096000001"/>
    <n v="0"/>
    <s v="-"/>
    <n v="0"/>
    <n v="0"/>
    <s v="-"/>
    <n v="0"/>
  </r>
  <r>
    <s v="250"/>
    <x v="27"/>
    <x v="2"/>
    <s v="003"/>
    <s v="Z1F0008965"/>
    <s v="0609"/>
    <s v="FC"/>
    <s v="00083292-00083373"/>
    <s v=""/>
    <s v=""/>
    <s v=""/>
    <s v=""/>
    <n v="0"/>
    <s v=""/>
    <s v="VENTAS NO CONTRIBUYENTES"/>
    <s v=""/>
    <n v="47085632.795199998"/>
    <n v="0"/>
    <n v="42479143.200000003"/>
    <n v="0"/>
    <s v="-"/>
    <n v="0"/>
    <n v="3971111.72"/>
    <s v="-"/>
    <n v="635377.87520000001"/>
    <n v="0"/>
    <s v="-"/>
    <n v="0"/>
    <n v="0"/>
    <s v="-"/>
    <n v="0"/>
  </r>
  <r>
    <s v="251"/>
    <x v="27"/>
    <x v="0"/>
    <s v="003"/>
    <s v="Z1F0017848"/>
    <s v="-"/>
    <s v="FC"/>
    <s v="00007034-00007090"/>
    <s v=""/>
    <s v=""/>
    <s v=""/>
    <s v=""/>
    <n v="0"/>
    <s v=""/>
    <s v="VENTAS NO CONTRIBUYENTES"/>
    <s v=""/>
    <n v="179673646.09429997"/>
    <n v="0"/>
    <n v="114351467.43749994"/>
    <n v="0"/>
    <s v="-"/>
    <n v="0"/>
    <n v="56312222.979999997"/>
    <s v="-"/>
    <n v="9009955.6767999995"/>
    <n v="0"/>
    <s v="-"/>
    <n v="0"/>
    <n v="0"/>
    <s v="-"/>
    <n v="0"/>
  </r>
  <r>
    <s v="252"/>
    <x v="27"/>
    <x v="1"/>
    <s v="004"/>
    <s v="Z1B8050937"/>
    <s v="1514"/>
    <s v="FC"/>
    <s v="00147901-00147932"/>
    <s v=""/>
    <s v=""/>
    <s v=""/>
    <s v=""/>
    <n v="0"/>
    <s v=""/>
    <s v="VENTAS NO CONTRIBUYENTES"/>
    <s v=""/>
    <n v="81280635.301999986"/>
    <n v="0"/>
    <n v="63430617.419999987"/>
    <n v="0"/>
    <s v="-"/>
    <n v="0"/>
    <n v="15387946.449999999"/>
    <s v="16"/>
    <n v="2462071.432"/>
    <n v="0"/>
    <s v="-"/>
    <n v="0"/>
    <n v="0"/>
    <s v="-"/>
    <n v="0"/>
  </r>
  <r>
    <s v="253"/>
    <x v="27"/>
    <x v="1"/>
    <s v="004"/>
    <s v="Z1B8050937"/>
    <s v="1514"/>
    <s v="FC"/>
    <s v="00147933"/>
    <s v=""/>
    <s v=""/>
    <s v=""/>
    <s v=""/>
    <n v="0"/>
    <s v=""/>
    <s v="MAXI LUNCHERIA TODO SABOR C.A"/>
    <s v="J-40020025-3"/>
    <n v="466807"/>
    <n v="0"/>
    <n v="466807"/>
    <n v="0"/>
    <s v="-"/>
    <n v="0"/>
    <n v="0"/>
    <s v="-"/>
    <n v="0"/>
    <n v="0"/>
    <s v="-"/>
    <n v="0"/>
    <n v="0"/>
    <s v="-"/>
    <n v="0"/>
  </r>
  <r>
    <s v="254"/>
    <x v="27"/>
    <x v="1"/>
    <s v="004"/>
    <s v="Z1B8050937"/>
    <s v="1514"/>
    <s v="FC"/>
    <s v="00147934-00147948"/>
    <s v=""/>
    <s v=""/>
    <s v=""/>
    <s v=""/>
    <n v="0"/>
    <s v=""/>
    <s v="VENTAS NO CONTRIBUYENTES"/>
    <s v=""/>
    <n v="57080283.315599993"/>
    <n v="0"/>
    <n v="44915818.719999999"/>
    <n v="0"/>
    <s v="-"/>
    <n v="0"/>
    <n v="10486607.41"/>
    <s v="16"/>
    <n v="1677857.1856"/>
    <n v="0"/>
    <s v="-"/>
    <n v="0"/>
    <n v="0"/>
    <s v="-"/>
    <n v="0"/>
  </r>
  <r>
    <s v="255"/>
    <x v="27"/>
    <x v="0"/>
    <s v="004"/>
    <s v="Z1F0017963"/>
    <m/>
    <m/>
    <s v="00003210"/>
    <m/>
    <m/>
    <m/>
    <m/>
    <m/>
    <m/>
    <s v="CAJA SIN ACTIVIDAD"/>
    <m/>
    <n v="0"/>
    <n v="0"/>
    <n v="0"/>
    <n v="0"/>
    <m/>
    <n v="0"/>
    <n v="0"/>
    <s v="-"/>
    <n v="0"/>
    <n v="0"/>
    <s v="-"/>
    <n v="0"/>
    <n v="0"/>
    <s v="-"/>
    <n v="0"/>
  </r>
  <r>
    <s v="256"/>
    <x v="27"/>
    <x v="1"/>
    <s v="005"/>
    <s v="Z1B8050363"/>
    <s v="1667"/>
    <s v="FC"/>
    <s v="00157824-00157856"/>
    <s v=""/>
    <s v=""/>
    <s v=""/>
    <s v=""/>
    <n v="0"/>
    <s v=""/>
    <s v="VENTAS NO CONTRIBUYENTES"/>
    <s v=""/>
    <n v="166373431.98799995"/>
    <n v="0"/>
    <n v="123031080.27999997"/>
    <n v="0"/>
    <s v="-"/>
    <n v="0"/>
    <n v="37364096.300000004"/>
    <s v="-"/>
    <n v="5978255.4079999989"/>
    <n v="0"/>
    <s v="-"/>
    <n v="0"/>
    <n v="0"/>
    <s v="-"/>
    <n v="0"/>
  </r>
  <r>
    <s v="257"/>
    <x v="27"/>
    <x v="0"/>
    <s v="005"/>
    <s v="Z1F0017998"/>
    <s v="-"/>
    <s v="FC"/>
    <s v="00004335-00004376"/>
    <s v=""/>
    <s v=""/>
    <s v=""/>
    <s v=""/>
    <n v="0"/>
    <s v=""/>
    <s v="VENTAS NO CONTRIBUYENTES"/>
    <s v=""/>
    <n v="157881072.1162"/>
    <n v="0"/>
    <n v="112286662.45500001"/>
    <n v="0"/>
    <s v="-"/>
    <n v="0"/>
    <n v="39305525.57"/>
    <s v="-"/>
    <n v="6288884.0912000006"/>
    <n v="0"/>
    <s v="-"/>
    <n v="0"/>
    <n v="0"/>
    <s v="-"/>
    <n v="0"/>
  </r>
  <r>
    <s v="258"/>
    <x v="27"/>
    <x v="0"/>
    <s v="005"/>
    <s v="Z1F0017998"/>
    <s v=""/>
    <s v="FC"/>
    <s v="00004377"/>
    <s v=""/>
    <s v=""/>
    <s v=""/>
    <s v=""/>
    <n v="0"/>
    <s v=""/>
    <s v="VIDA AGUA PURIFICADA"/>
    <s v="J412413007"/>
    <n v="7817507.2000000002"/>
    <n v="0"/>
    <n v="5958352"/>
    <n v="1602720"/>
    <s v="16"/>
    <n v="256435.20000000001"/>
    <n v="0"/>
    <s v="-"/>
    <n v="0"/>
    <n v="0"/>
    <s v="-"/>
    <n v="0"/>
    <n v="0"/>
    <s v="-"/>
    <n v="0"/>
  </r>
  <r>
    <s v="259"/>
    <x v="27"/>
    <x v="0"/>
    <s v="005"/>
    <s v="Z1F0017998"/>
    <s v="-"/>
    <s v="FC"/>
    <s v="00004378-00004389"/>
    <s v=""/>
    <s v=""/>
    <s v=""/>
    <s v=""/>
    <n v="0"/>
    <s v=""/>
    <s v="VENTAS NO CONTRIBUYENTES"/>
    <s v=""/>
    <n v="17713692.024500001"/>
    <n v="0"/>
    <n v="11035130.702500001"/>
    <n v="0"/>
    <s v="-"/>
    <n v="0"/>
    <n v="5757380.4500000002"/>
    <s v="16"/>
    <n v="921180.87199999997"/>
    <n v="0"/>
    <s v="-"/>
    <n v="0"/>
    <n v="0"/>
    <s v="-"/>
    <n v="0"/>
  </r>
  <r>
    <s v="260"/>
    <x v="27"/>
    <x v="1"/>
    <s v="006"/>
    <s v="Z1B8044815"/>
    <s v="1576"/>
    <s v="FC"/>
    <s v="00138204-00138258"/>
    <s v=""/>
    <s v=""/>
    <s v=""/>
    <s v=""/>
    <n v="0"/>
    <s v=""/>
    <s v="VENTAS NO CONTRIBUYENTES"/>
    <s v=""/>
    <n v="115289067.48920001"/>
    <n v="0"/>
    <n v="79883345.800000012"/>
    <n v="0"/>
    <s v="-"/>
    <n v="0"/>
    <n v="30522173.869999997"/>
    <s v="-"/>
    <n v="4883547.8191999998"/>
    <n v="0"/>
    <s v="-"/>
    <n v="0"/>
    <n v="0"/>
    <s v="-"/>
    <n v="0"/>
  </r>
  <r>
    <s v="261"/>
    <x v="27"/>
    <x v="1"/>
    <s v="006"/>
    <s v="Z1B8044815"/>
    <s v="1576"/>
    <s v="NC"/>
    <s v=""/>
    <s v="00000172"/>
    <s v=""/>
    <s v="00138239"/>
    <s v="2/8/2020"/>
    <n v="3137569.4"/>
    <s v="VEN"/>
    <s v="MARIELA ROJAS"/>
    <s v="V9997325"/>
    <n v="-574246.40000000002"/>
    <n v="0"/>
    <n v="0"/>
    <n v="0"/>
    <s v="-"/>
    <n v="0"/>
    <n v="-495040"/>
    <s v="16"/>
    <n v="-79206.399999999994"/>
    <n v="0"/>
    <s v="-"/>
    <n v="0"/>
    <n v="0"/>
    <s v="-"/>
    <n v="0"/>
  </r>
  <r>
    <s v="262"/>
    <x v="27"/>
    <x v="0"/>
    <s v="006"/>
    <s v="Z1F0017787"/>
    <s v="-"/>
    <s v="FC"/>
    <s v="00000937-00000944"/>
    <s v=""/>
    <s v=""/>
    <s v=""/>
    <s v=""/>
    <n v="0"/>
    <s v=""/>
    <s v="VENTAS NO CONTRIBUYENTES"/>
    <s v=""/>
    <n v="8294445.6199999992"/>
    <n v="0"/>
    <n v="3960639.2199999997"/>
    <n v="0"/>
    <s v="-"/>
    <n v="0"/>
    <n v="3736040"/>
    <s v="-"/>
    <n v="597766.39999999991"/>
    <n v="0"/>
    <s v="-"/>
    <n v="0"/>
    <n v="0"/>
    <s v="-"/>
    <n v="0"/>
  </r>
  <r>
    <s v="263"/>
    <x v="27"/>
    <x v="1"/>
    <s v="007"/>
    <s v="Z1B8050013"/>
    <s v="1631"/>
    <s v="FC"/>
    <s v="00164813-00164854"/>
    <s v=""/>
    <s v=""/>
    <s v=""/>
    <s v=""/>
    <n v="0"/>
    <s v=""/>
    <s v="VENTAS NO CONTRIBUYENTES"/>
    <s v=""/>
    <n v="134227895.88519999"/>
    <n v="0"/>
    <n v="102487593.11999999"/>
    <n v="0"/>
    <s v="-"/>
    <n v="0"/>
    <n v="27362329.969999999"/>
    <s v="-"/>
    <n v="4377972.7952000005"/>
    <n v="0"/>
    <s v="-"/>
    <n v="0"/>
    <n v="0"/>
    <s v="-"/>
    <n v="0"/>
  </r>
  <r>
    <s v="264"/>
    <x v="27"/>
    <x v="1"/>
    <s v="008"/>
    <s v="Z1B8050003"/>
    <s v="1588"/>
    <s v="FC"/>
    <s v="00164886-00164924"/>
    <s v=""/>
    <s v=""/>
    <s v=""/>
    <s v=""/>
    <n v="0"/>
    <s v=""/>
    <s v="VENTAS NO CONTRIBUYENTES"/>
    <s v=""/>
    <n v="132681353.34639999"/>
    <n v="0"/>
    <n v="102200674.48999998"/>
    <n v="0"/>
    <s v="-"/>
    <n v="0"/>
    <n v="26276447.290000003"/>
    <s v="16"/>
    <n v="4204231.5663999999"/>
    <n v="0"/>
    <s v="-"/>
    <n v="0"/>
    <n v="0"/>
    <s v="-"/>
    <n v="0"/>
  </r>
  <r>
    <s v="265"/>
    <x v="27"/>
    <x v="1"/>
    <s v="009"/>
    <s v="Z1B8014458"/>
    <s v="1587"/>
    <s v="FC"/>
    <s v="00170454-00170488"/>
    <s v=""/>
    <s v=""/>
    <s v=""/>
    <s v=""/>
    <n v="0"/>
    <s v=""/>
    <s v="VENTAS NO CONTRIBUYENTES"/>
    <s v=""/>
    <n v="88877749.800799996"/>
    <n v="0"/>
    <n v="73048300.040000007"/>
    <n v="0"/>
    <s v="-"/>
    <n v="0"/>
    <n v="13646077.379999999"/>
    <s v="16"/>
    <n v="2183372.3807999999"/>
    <n v="0"/>
    <s v="-"/>
    <n v="0"/>
    <n v="0"/>
    <s v="-"/>
    <n v="0"/>
  </r>
  <r>
    <s v="266"/>
    <x v="27"/>
    <x v="1"/>
    <s v="010"/>
    <s v="Z1F0000341"/>
    <s v="1104"/>
    <s v="FC"/>
    <s v="00069521-00069546"/>
    <s v=""/>
    <s v=""/>
    <s v=""/>
    <s v=""/>
    <n v="0"/>
    <s v=""/>
    <s v="VENTAS NO CONTRIBUYENTES"/>
    <s v=""/>
    <n v="56090484.080799997"/>
    <n v="0"/>
    <n v="36363675.169999994"/>
    <n v="0"/>
    <s v="-"/>
    <n v="0"/>
    <n v="17036711.130000003"/>
    <s v="16"/>
    <n v="2690097.7807999998"/>
    <n v="0"/>
    <s v="-"/>
    <n v="0"/>
    <n v="0"/>
    <s v="-"/>
    <n v="0"/>
  </r>
  <r>
    <s v="267"/>
    <x v="27"/>
    <x v="1"/>
    <s v="010"/>
    <s v="Z1F0000341"/>
    <s v="1104"/>
    <s v="FC"/>
    <s v="00069547"/>
    <s v=""/>
    <s v=""/>
    <s v=""/>
    <s v=""/>
    <n v="0"/>
    <s v=""/>
    <s v="INVERSIONES C.O.F.RIMAMAHS´S,CA"/>
    <s v="J-41123727-2"/>
    <n v="5367116.4000000004"/>
    <n v="0"/>
    <n v="3126646"/>
    <n v="1931440"/>
    <s v="16"/>
    <n v="309030.40000000002"/>
    <n v="0"/>
    <s v="-"/>
    <n v="0"/>
    <n v="0"/>
    <s v="-"/>
    <n v="0"/>
    <n v="0"/>
    <s v="-"/>
    <n v="0"/>
  </r>
  <r>
    <s v="268"/>
    <x v="27"/>
    <x v="1"/>
    <s v="010"/>
    <s v="Z1F0000341"/>
    <s v="1104"/>
    <s v="FC"/>
    <s v="00069548"/>
    <s v=""/>
    <s v=""/>
    <s v=""/>
    <s v=""/>
    <n v="0"/>
    <s v=""/>
    <s v="INVERSIONES C.O.F.RIMAMAHS´S,CA"/>
    <s v="J-41123727-2 "/>
    <n v="112000"/>
    <n v="0"/>
    <n v="112000"/>
    <n v="0"/>
    <s v="-"/>
    <n v="0"/>
    <n v="0"/>
    <s v="-"/>
    <n v="0"/>
    <n v="0"/>
    <s v="-"/>
    <n v="0"/>
    <n v="0"/>
    <s v="-"/>
    <n v="0"/>
  </r>
  <r>
    <s v="269"/>
    <x v="27"/>
    <x v="1"/>
    <s v="010"/>
    <s v="Z1F0000341"/>
    <s v="1104"/>
    <s v="FC"/>
    <s v="00069549-00069556"/>
    <s v=""/>
    <s v=""/>
    <s v=""/>
    <s v=""/>
    <n v="0"/>
    <s v=""/>
    <s v="VENTAS NO CONTRIBUYENTES"/>
    <s v=""/>
    <n v="32318167.682"/>
    <n v="0"/>
    <n v="25833849.52"/>
    <n v="0"/>
    <s v="-"/>
    <n v="0"/>
    <n v="5142729.45"/>
    <s v="-"/>
    <n v="858612.71200000006"/>
    <n v="0"/>
    <s v="-"/>
    <n v="0"/>
    <n v="447200"/>
    <s v="-"/>
    <n v="35776"/>
  </r>
  <r>
    <s v="270"/>
    <x v="27"/>
    <x v="1"/>
    <s v="010"/>
    <s v="Z1F0000341"/>
    <s v="1104"/>
    <s v="FC"/>
    <s v="00069557"/>
    <s v=""/>
    <s v=""/>
    <s v=""/>
    <s v=""/>
    <n v="0"/>
    <s v=""/>
    <s v="SERVICIOS Y TRANSPORTE 2621 C.A."/>
    <s v="J-29661937-9"/>
    <n v="8138588.5"/>
    <n v="0"/>
    <n v="4402446"/>
    <n v="3220812.5"/>
    <s v="16"/>
    <n v="515330"/>
    <n v="0"/>
    <s v="-"/>
    <n v="0"/>
    <n v="0"/>
    <s v="-"/>
    <n v="0"/>
    <n v="0"/>
    <s v="-"/>
    <n v="0"/>
  </r>
  <r>
    <s v="271"/>
    <x v="27"/>
    <x v="1"/>
    <s v="010"/>
    <s v="Z1F0000341"/>
    <s v="1104"/>
    <s v="FC"/>
    <s v="00069558"/>
    <s v=""/>
    <s v=""/>
    <s v=""/>
    <s v=""/>
    <n v="0"/>
    <s v=""/>
    <s v="SERVICIOS Y TRANSPORTE 2621 C.A."/>
    <s v="J-29661937-9"/>
    <n v="9108793.2212000005"/>
    <n v="0"/>
    <n v="6862377.1600000001"/>
    <n v="1936565.57"/>
    <s v="16"/>
    <n v="309850.49119999999"/>
    <n v="0"/>
    <s v="-"/>
    <n v="0"/>
    <n v="0"/>
    <s v="-"/>
    <n v="0"/>
    <n v="0"/>
    <s v="-"/>
    <n v="0"/>
  </r>
  <r>
    <s v="272"/>
    <x v="27"/>
    <x v="1"/>
    <s v="010"/>
    <s v="Z1F0000341"/>
    <s v="1104"/>
    <s v="FC"/>
    <s v="00069559-00069561"/>
    <s v=""/>
    <s v=""/>
    <s v=""/>
    <s v=""/>
    <n v="0"/>
    <s v=""/>
    <s v="VENTAS NO CONTRIBUYENTES"/>
    <s v=""/>
    <n v="5190303.1124"/>
    <n v="0"/>
    <n v="3544548.6000000006"/>
    <n v="0"/>
    <s v="-"/>
    <n v="0"/>
    <n v="1418753.89"/>
    <s v="-"/>
    <n v="227000.62239999999"/>
    <n v="0"/>
    <s v="-"/>
    <n v="0"/>
    <n v="0"/>
    <s v="-"/>
    <n v="0"/>
  </r>
  <r>
    <s v="273"/>
    <x v="27"/>
    <x v="1"/>
    <s v="011"/>
    <s v="Z1F0004616"/>
    <s v="0489"/>
    <s v="FC"/>
    <s v="00068200-00068262"/>
    <s v=""/>
    <s v=""/>
    <s v=""/>
    <s v=""/>
    <n v="0"/>
    <s v=""/>
    <s v="VENTAS NO CONTRIBUYENTES"/>
    <s v=""/>
    <n v="29902509.038799997"/>
    <n v="0"/>
    <n v="25219141.649999999"/>
    <n v="0"/>
    <s v="-"/>
    <n v="0"/>
    <n v="4037385.68"/>
    <s v="-"/>
    <n v="645981.70880000014"/>
    <n v="0"/>
    <s v="-"/>
    <n v="0"/>
    <n v="0"/>
    <s v="-"/>
    <n v="0"/>
  </r>
  <r>
    <s v="274"/>
    <x v="27"/>
    <x v="1"/>
    <s v="012"/>
    <s v="Z1B8038506"/>
    <s v="1433"/>
    <s v="FC"/>
    <s v="00070406-00070410"/>
    <s v=""/>
    <s v=""/>
    <s v=""/>
    <s v=""/>
    <n v="0"/>
    <s v=""/>
    <s v="VENTAS NO CONTRIBUYENTES"/>
    <s v=""/>
    <n v="2803556"/>
    <n v="0"/>
    <n v="1163316"/>
    <n v="0"/>
    <s v="-"/>
    <n v="0"/>
    <n v="1414000"/>
    <s v="16"/>
    <n v="226240"/>
    <n v="0"/>
    <s v="-"/>
    <n v="0"/>
    <n v="0"/>
    <s v="-"/>
    <n v="0"/>
  </r>
  <r>
    <s v="275"/>
    <x v="27"/>
    <x v="1"/>
    <s v="013"/>
    <s v="Z1B8050578"/>
    <s v="1398"/>
    <s v="FC"/>
    <s v="00132146-00132164"/>
    <s v=""/>
    <s v=""/>
    <s v=""/>
    <s v=""/>
    <n v="0"/>
    <s v=""/>
    <s v="VENTAS NO CONTRIBUYENTES"/>
    <s v=""/>
    <n v="15737222.501600001"/>
    <n v="0"/>
    <n v="7442933.6500000004"/>
    <n v="0"/>
    <s v="-"/>
    <n v="0"/>
    <n v="7150249.0099999998"/>
    <s v="16"/>
    <n v="1144039.8415999999"/>
    <n v="0"/>
    <s v="-"/>
    <n v="0"/>
    <n v="0"/>
    <s v="-"/>
    <n v="0"/>
  </r>
  <r>
    <s v="276"/>
    <x v="27"/>
    <x v="1"/>
    <s v="014"/>
    <s v="Z1F0000338"/>
    <s v="1278"/>
    <s v="FC"/>
    <s v="00048360"/>
    <m/>
    <m/>
    <m/>
    <m/>
    <m/>
    <m/>
    <s v="CAJA SIN ACTIVIDAD"/>
    <m/>
    <n v="0"/>
    <n v="0"/>
    <n v="0"/>
    <n v="0"/>
    <m/>
    <n v="0"/>
    <m/>
    <m/>
    <m/>
    <n v="0"/>
    <m/>
    <n v="0"/>
    <n v="0"/>
    <m/>
    <n v="0"/>
  </r>
  <r>
    <s v="277"/>
    <x v="27"/>
    <x v="1"/>
    <s v="015"/>
    <s v="Z1B8050356"/>
    <s v="1410"/>
    <s v="FC"/>
    <s v="00084602-00084632"/>
    <s v=""/>
    <s v=""/>
    <s v=""/>
    <s v=""/>
    <n v="0"/>
    <s v=""/>
    <s v="VENTAS NO CONTRIBUYENTES"/>
    <s v=""/>
    <n v="98144981.518399999"/>
    <n v="0"/>
    <n v="83206989.890000001"/>
    <n v="0"/>
    <s v="-"/>
    <n v="0"/>
    <n v="12877578.989999998"/>
    <s v="-"/>
    <n v="2060412.6384000001"/>
    <n v="0"/>
    <s v="-"/>
    <n v="0"/>
    <n v="0"/>
    <s v="-"/>
    <n v="0"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0" firstHeaderRow="0" firstDataRow="1" firstDataCol="1" rowPageCount="1" colPageCount="1"/>
  <pivotFields count="31">
    <pivotField showAll="0"/>
    <pivotField axis="axisPage" numFmtId="14" multipleItemSelectionAllowed="1" showAll="0">
      <items count="121">
        <item h="1" m="1" x="83"/>
        <item h="1" m="1" x="30"/>
        <item h="1" m="1" x="69"/>
        <item h="1" m="1" x="108"/>
        <item h="1" m="1" x="55"/>
        <item h="1" m="1" x="94"/>
        <item h="1" m="1" x="41"/>
        <item h="1" m="1" x="79"/>
        <item h="1" m="1" x="117"/>
        <item h="1" m="1" x="65"/>
        <item h="1" m="1" x="104"/>
        <item h="1" m="1" x="51"/>
        <item h="1" m="1" x="90"/>
        <item h="1" m="1" x="37"/>
        <item h="1" m="1" x="75"/>
        <item h="1" m="1" x="61"/>
        <item h="1" m="1" x="100"/>
        <item h="1" m="1" x="47"/>
        <item h="1" m="1" x="86"/>
        <item h="1" m="1" x="33"/>
        <item h="1" m="1" x="72"/>
        <item h="1" m="1" x="111"/>
        <item h="1" m="1" x="58"/>
        <item h="1" m="1" x="97"/>
        <item h="1" m="1" x="64"/>
        <item h="1" m="1" x="103"/>
        <item h="1" m="1" x="50"/>
        <item h="1" m="1" x="89"/>
        <item h="1" m="1" x="36"/>
        <item h="1" m="1" x="74"/>
        <item h="1" m="1" x="113"/>
        <item h="1" m="1" x="60"/>
        <item h="1" m="1" x="99"/>
        <item h="1" m="1" x="45"/>
        <item h="1" m="1" x="84"/>
        <item h="1" m="1" x="31"/>
        <item h="1" m="1" x="70"/>
        <item h="1" m="1" x="109"/>
        <item h="1" m="1" x="57"/>
        <item h="1" m="1" x="96"/>
        <item h="1" m="1" x="43"/>
        <item h="1" m="1" x="81"/>
        <item h="1" m="1" x="119"/>
        <item h="1" m="1" x="67"/>
        <item h="1" m="1" x="106"/>
        <item h="1" m="1" x="53"/>
        <item h="1" m="1" x="92"/>
        <item h="1" m="1" x="39"/>
        <item h="1" m="1" x="114"/>
        <item h="1" m="1" x="77"/>
        <item h="1" m="1" x="116"/>
        <item h="1" m="1" x="63"/>
        <item h="1" m="1" x="102"/>
        <item h="1" m="1" x="49"/>
        <item h="1" m="1" x="88"/>
        <item h="1" m="1" x="35"/>
        <item h="1" m="1" x="56"/>
        <item h="1" m="1" x="95"/>
        <item h="1" m="1" x="42"/>
        <item h="1" m="1" x="80"/>
        <item h="1" m="1" x="118"/>
        <item h="1" m="1" x="66"/>
        <item h="1" m="1" x="105"/>
        <item h="1" m="1" x="52"/>
        <item h="1" m="1" x="91"/>
        <item h="1" m="1" x="38"/>
        <item h="1" m="1" x="76"/>
        <item h="1" m="1" x="115"/>
        <item h="1" m="1" x="62"/>
        <item h="1" m="1" x="101"/>
        <item h="1" m="1" x="48"/>
        <item h="1" m="1" x="87"/>
        <item h="1" m="1" x="34"/>
        <item h="1" m="1" x="73"/>
        <item h="1" m="1" x="112"/>
        <item h="1" m="1" x="59"/>
        <item h="1" m="1" x="98"/>
        <item h="1" m="1" x="93"/>
        <item h="1" m="1" x="54"/>
        <item h="1" m="1" x="107"/>
        <item h="1" m="1" x="68"/>
        <item h="1" m="1" x="29"/>
        <item h="1" m="1" x="82"/>
        <item h="1" m="1" x="44"/>
        <item h="1" m="1" x="40"/>
        <item h="1" m="1" x="78"/>
        <item h="1" m="1" x="46"/>
        <item h="1" m="1" x="85"/>
        <item h="1" m="1" x="32"/>
        <item h="1" m="1" x="71"/>
        <item h="1" m="1" x="110"/>
        <item h="1" x="0"/>
        <item h="1" x="1"/>
        <item h="1" x="2"/>
        <item h="1" x="3"/>
        <item h="1" x="4"/>
        <item h="1" x="5"/>
        <item h="1" x="6"/>
        <item h="1" x="28"/>
        <item x="7"/>
        <item x="8"/>
        <item x="9"/>
        <item x="10"/>
        <item x="11"/>
        <item x="12"/>
        <item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t="default"/>
      </items>
    </pivotField>
    <pivotField axis="axisRow" showAll="0">
      <items count="6">
        <item h="1" x="1"/>
        <item x="2"/>
        <item h="1" x="0"/>
        <item h="1" m="1" x="4"/>
        <item h="1"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2">
    <i>
      <x v="1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120">
        <i x="0"/>
        <i x="1"/>
        <i x="2"/>
        <i x="3"/>
        <i x="4"/>
        <i x="5"/>
        <i x="6"/>
        <i x="7" s="1"/>
        <i x="8" s="1"/>
        <i x="9" s="1"/>
        <i x="10" s="1"/>
        <i x="11" s="1"/>
        <i x="12" s="1"/>
        <i x="13" s="1"/>
        <i x="14"/>
        <i x="15"/>
        <i x="16"/>
        <i x="17"/>
        <i x="18"/>
        <i x="19"/>
        <i x="20"/>
        <i x="21"/>
        <i x="22"/>
        <i x="23"/>
        <i x="24"/>
        <i x="25"/>
        <i x="26"/>
        <i x="27"/>
        <i x="83" nd="1"/>
        <i x="30" nd="1"/>
        <i x="69" nd="1"/>
        <i x="108" nd="1"/>
        <i x="55" nd="1"/>
        <i x="94" nd="1"/>
        <i x="41" nd="1"/>
        <i x="79" nd="1"/>
        <i x="117" nd="1"/>
        <i x="65" nd="1"/>
        <i x="104" nd="1"/>
        <i x="51" nd="1"/>
        <i x="90" nd="1"/>
        <i x="37" nd="1"/>
        <i x="75" nd="1"/>
        <i x="114" nd="1"/>
        <i x="61" nd="1"/>
        <i x="100" nd="1"/>
        <i x="47" nd="1"/>
        <i x="86" nd="1"/>
        <i x="33" nd="1"/>
        <i x="72" nd="1"/>
        <i x="111" nd="1"/>
        <i x="58" nd="1"/>
        <i x="97" nd="1"/>
        <i x="64" nd="1"/>
        <i x="103" nd="1"/>
        <i x="50" nd="1"/>
        <i x="89" nd="1"/>
        <i x="36" nd="1"/>
        <i x="74" nd="1"/>
        <i x="113" nd="1"/>
        <i x="60" nd="1"/>
        <i x="99" nd="1"/>
        <i x="45" nd="1"/>
        <i x="84" nd="1"/>
        <i x="31" nd="1"/>
        <i x="70" nd="1"/>
        <i x="109" nd="1"/>
        <i x="57" nd="1"/>
        <i x="96" nd="1"/>
        <i x="43" nd="1"/>
        <i x="81" nd="1"/>
        <i x="119" nd="1"/>
        <i x="67" nd="1"/>
        <i x="106" nd="1"/>
        <i x="53" nd="1"/>
        <i x="92" nd="1"/>
        <i x="39" nd="1"/>
        <i x="77" nd="1"/>
        <i x="116" nd="1"/>
        <i x="63" nd="1"/>
        <i x="102" nd="1"/>
        <i x="49" nd="1"/>
        <i x="88" nd="1"/>
        <i x="35" nd="1"/>
        <i x="56" nd="1"/>
        <i x="95" nd="1"/>
        <i x="42" nd="1"/>
        <i x="80" nd="1"/>
        <i x="118" nd="1"/>
        <i x="66" nd="1"/>
        <i x="105" nd="1"/>
        <i x="52" nd="1"/>
        <i x="91" nd="1"/>
        <i x="38" nd="1"/>
        <i x="76" nd="1"/>
        <i x="115" nd="1"/>
        <i x="62" nd="1"/>
        <i x="101" nd="1"/>
        <i x="48" nd="1"/>
        <i x="87" nd="1"/>
        <i x="34" nd="1"/>
        <i x="73" nd="1"/>
        <i x="112" nd="1"/>
        <i x="59" nd="1"/>
        <i x="98" nd="1"/>
        <i x="44" nd="1"/>
        <i x="82" nd="1"/>
        <i x="29" nd="1"/>
        <i x="68" nd="1"/>
        <i x="107" nd="1"/>
        <i x="54" nd="1"/>
        <i x="93" nd="1"/>
        <i x="40" nd="1"/>
        <i x="78" nd="1"/>
        <i x="46" nd="1"/>
        <i x="85" nd="1"/>
        <i x="32" nd="1"/>
        <i x="71" nd="1"/>
        <i x="110" nd="1"/>
        <i x="28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5">
        <i x="1"/>
        <i x="2" s="1"/>
        <i x="0"/>
        <i x="4" nd="1"/>
        <i x="3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6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1" tint="4.9989318521683403E-2"/>
  </sheetPr>
  <dimension ref="A1:AP2892"/>
  <sheetViews>
    <sheetView topLeftCell="E1" zoomScale="85" zoomScaleNormal="85" workbookViewId="0">
      <pane ySplit="1" topLeftCell="A793" activePane="bottomLeft" state="frozen"/>
      <selection activeCell="P1" sqref="P1"/>
      <selection pane="bottomLeft" activeCell="S2889" sqref="S2889:S2891"/>
    </sheetView>
  </sheetViews>
  <sheetFormatPr baseColWidth="10" defaultRowHeight="15" x14ac:dyDescent="0.25"/>
  <cols>
    <col min="1" max="1" width="6.28515625" style="6" bestFit="1" customWidth="1"/>
    <col min="2" max="2" width="14.85546875" style="58" customWidth="1"/>
    <col min="3" max="3" width="9" style="6" bestFit="1" customWidth="1"/>
    <col min="4" max="4" width="5.5703125" style="6" customWidth="1"/>
    <col min="5" max="5" width="12" style="6" customWidth="1"/>
    <col min="6" max="6" width="9.7109375" style="6" customWidth="1"/>
    <col min="7" max="7" width="9.85546875" style="6" customWidth="1"/>
    <col min="8" max="8" width="19.85546875" style="6" customWidth="1"/>
    <col min="9" max="9" width="10.7109375" style="6" customWidth="1"/>
    <col min="10" max="10" width="7.28515625" style="6" customWidth="1"/>
    <col min="11" max="11" width="10.7109375" style="6" customWidth="1"/>
    <col min="12" max="12" width="15.28515625" style="6" customWidth="1"/>
    <col min="13" max="13" width="13.7109375" style="6" customWidth="1"/>
    <col min="14" max="14" width="9.85546875" style="6" customWidth="1"/>
    <col min="15" max="15" width="40.5703125" style="6" customWidth="1"/>
    <col min="16" max="16" width="13.85546875" style="6" bestFit="1" customWidth="1"/>
    <col min="17" max="17" width="19.28515625" style="6" bestFit="1" customWidth="1"/>
    <col min="18" max="18" width="13.7109375" style="6" bestFit="1" customWidth="1"/>
    <col min="19" max="19" width="17.28515625" style="6" bestFit="1" customWidth="1"/>
    <col min="20" max="20" width="37.140625" style="6" bestFit="1" customWidth="1"/>
    <col min="21" max="21" width="7.140625" style="6" customWidth="1"/>
    <col min="22" max="22" width="18.42578125" style="6" customWidth="1"/>
    <col min="23" max="23" width="27.28515625" style="6" customWidth="1"/>
    <col min="24" max="24" width="9.85546875" style="6" customWidth="1"/>
    <col min="25" max="25" width="16.140625" style="6" customWidth="1"/>
    <col min="26" max="26" width="14.42578125" style="6" customWidth="1"/>
    <col min="27" max="27" width="10.140625" style="6" customWidth="1"/>
    <col min="28" max="28" width="14.85546875" style="6" customWidth="1"/>
    <col min="29" max="29" width="16.28515625" style="6" customWidth="1"/>
    <col min="30" max="30" width="8" style="6" customWidth="1"/>
    <col min="31" max="31" width="15.7109375" style="6" customWidth="1"/>
    <col min="32" max="32" width="18.28515625" style="6" bestFit="1" customWidth="1"/>
    <col min="33" max="16384" width="11.42578125" style="6"/>
  </cols>
  <sheetData>
    <row r="1" spans="1:42" x14ac:dyDescent="0.25">
      <c r="A1" s="5" t="s">
        <v>349</v>
      </c>
      <c r="B1" s="56" t="s">
        <v>348</v>
      </c>
      <c r="C1" s="5" t="s">
        <v>347</v>
      </c>
      <c r="D1" s="5" t="s">
        <v>346</v>
      </c>
      <c r="E1" s="5" t="s">
        <v>345</v>
      </c>
      <c r="F1" s="5" t="s">
        <v>344</v>
      </c>
      <c r="G1" s="5" t="s">
        <v>343</v>
      </c>
      <c r="H1" s="5" t="s">
        <v>342</v>
      </c>
      <c r="I1" s="4" t="s">
        <v>341</v>
      </c>
      <c r="J1" s="4" t="s">
        <v>340</v>
      </c>
      <c r="K1" s="4" t="s">
        <v>339</v>
      </c>
      <c r="L1" s="4" t="s">
        <v>338</v>
      </c>
      <c r="M1" s="4" t="s">
        <v>337</v>
      </c>
      <c r="N1" s="5" t="s">
        <v>336</v>
      </c>
      <c r="O1" s="5" t="s">
        <v>335</v>
      </c>
      <c r="P1" s="5" t="s">
        <v>334</v>
      </c>
      <c r="Q1" s="4" t="s">
        <v>333</v>
      </c>
      <c r="R1" s="4" t="s">
        <v>332</v>
      </c>
      <c r="S1" s="4" t="s">
        <v>331</v>
      </c>
      <c r="T1" s="4" t="s">
        <v>330</v>
      </c>
      <c r="U1" s="5" t="s">
        <v>329</v>
      </c>
      <c r="V1" s="4" t="s">
        <v>328</v>
      </c>
      <c r="W1" s="4" t="s">
        <v>327</v>
      </c>
      <c r="X1" s="5" t="s">
        <v>326</v>
      </c>
      <c r="Y1" s="4" t="s">
        <v>325</v>
      </c>
      <c r="Z1" s="4" t="s">
        <v>324</v>
      </c>
      <c r="AA1" s="5" t="s">
        <v>323</v>
      </c>
      <c r="AB1" s="4" t="s">
        <v>322</v>
      </c>
      <c r="AC1" s="4" t="s">
        <v>321</v>
      </c>
      <c r="AD1" s="5" t="s">
        <v>320</v>
      </c>
      <c r="AE1" s="4" t="s">
        <v>319</v>
      </c>
    </row>
    <row r="2" spans="1:42" s="135" customFormat="1" x14ac:dyDescent="0.25">
      <c r="A2" s="80" t="s">
        <v>303</v>
      </c>
      <c r="B2" s="79">
        <v>44018</v>
      </c>
      <c r="C2" s="80" t="s">
        <v>29</v>
      </c>
      <c r="D2" s="80" t="s">
        <v>52</v>
      </c>
      <c r="E2" s="80" t="s">
        <v>243</v>
      </c>
      <c r="F2" s="80" t="s">
        <v>473</v>
      </c>
      <c r="G2" s="80" t="s">
        <v>3</v>
      </c>
      <c r="H2" s="80" t="s">
        <v>538</v>
      </c>
      <c r="I2" s="134" t="s">
        <v>1</v>
      </c>
      <c r="J2" s="81" t="s">
        <v>1</v>
      </c>
      <c r="K2" s="81" t="s">
        <v>1</v>
      </c>
      <c r="L2" s="81" t="s">
        <v>1</v>
      </c>
      <c r="M2" s="81"/>
      <c r="N2" s="80" t="s">
        <v>1</v>
      </c>
      <c r="O2" s="80" t="s">
        <v>539</v>
      </c>
      <c r="P2" s="80" t="s">
        <v>540</v>
      </c>
      <c r="Q2" s="81">
        <f t="shared" ref="Q2:Q65" si="0">SUM(R2:AI2)</f>
        <v>863243.73679999996</v>
      </c>
      <c r="R2" s="81">
        <v>0</v>
      </c>
      <c r="S2" s="81">
        <v>366200</v>
      </c>
      <c r="T2" s="81">
        <v>428485.98</v>
      </c>
      <c r="U2" s="80" t="s">
        <v>9</v>
      </c>
      <c r="V2" s="81">
        <f t="shared" ref="V2:V65" si="1">+T2*0.16</f>
        <v>68557.756800000003</v>
      </c>
      <c r="W2" s="81">
        <v>0</v>
      </c>
      <c r="X2" s="80" t="s">
        <v>0</v>
      </c>
      <c r="Y2" s="81">
        <f t="shared" ref="Y2:Y65" si="2">+W2*0.16</f>
        <v>0</v>
      </c>
      <c r="Z2" s="81">
        <v>0</v>
      </c>
      <c r="AA2" s="80" t="s">
        <v>0</v>
      </c>
      <c r="AB2" s="81">
        <v>0</v>
      </c>
      <c r="AC2" s="81">
        <v>0</v>
      </c>
      <c r="AD2" s="80" t="s">
        <v>0</v>
      </c>
      <c r="AE2" s="81">
        <v>0</v>
      </c>
      <c r="AF2" s="80">
        <v>0</v>
      </c>
      <c r="AG2" s="80" t="s">
        <v>0</v>
      </c>
      <c r="AH2" s="81">
        <v>0</v>
      </c>
      <c r="AI2" s="81">
        <v>0</v>
      </c>
      <c r="AJ2" s="80" t="s">
        <v>0</v>
      </c>
      <c r="AK2" s="81">
        <v>0</v>
      </c>
      <c r="AL2" s="81">
        <v>0</v>
      </c>
      <c r="AM2" s="84" t="s">
        <v>1</v>
      </c>
      <c r="AN2" s="80" t="s">
        <v>1</v>
      </c>
      <c r="AO2" s="84" t="s">
        <v>1</v>
      </c>
      <c r="AP2" s="80" t="s">
        <v>1</v>
      </c>
    </row>
    <row r="3" spans="1:42" s="135" customFormat="1" x14ac:dyDescent="0.25">
      <c r="A3" s="80" t="s">
        <v>302</v>
      </c>
      <c r="B3" s="79">
        <v>44018</v>
      </c>
      <c r="C3" s="80" t="s">
        <v>29</v>
      </c>
      <c r="D3" s="80" t="s">
        <v>52</v>
      </c>
      <c r="E3" s="80" t="s">
        <v>243</v>
      </c>
      <c r="F3" s="80" t="s">
        <v>473</v>
      </c>
      <c r="G3" s="80" t="s">
        <v>3</v>
      </c>
      <c r="H3" s="80" t="s">
        <v>541</v>
      </c>
      <c r="I3" s="81" t="s">
        <v>1</v>
      </c>
      <c r="J3" s="81" t="s">
        <v>1</v>
      </c>
      <c r="K3" s="81" t="s">
        <v>1</v>
      </c>
      <c r="L3" s="81" t="s">
        <v>1</v>
      </c>
      <c r="M3" s="81">
        <v>0</v>
      </c>
      <c r="N3" s="80" t="s">
        <v>1</v>
      </c>
      <c r="O3" s="80" t="s">
        <v>404</v>
      </c>
      <c r="P3" s="80" t="s">
        <v>405</v>
      </c>
      <c r="Q3" s="81">
        <f t="shared" si="0"/>
        <v>5521133.04</v>
      </c>
      <c r="R3" s="81">
        <v>0</v>
      </c>
      <c r="S3" s="81">
        <v>1976325</v>
      </c>
      <c r="T3" s="81">
        <v>3055869</v>
      </c>
      <c r="U3" s="80" t="s">
        <v>9</v>
      </c>
      <c r="V3" s="81">
        <f t="shared" si="1"/>
        <v>488939.04000000004</v>
      </c>
      <c r="W3" s="81">
        <v>0</v>
      </c>
      <c r="X3" s="80" t="s">
        <v>0</v>
      </c>
      <c r="Y3" s="81">
        <f t="shared" si="2"/>
        <v>0</v>
      </c>
      <c r="Z3" s="81">
        <v>0</v>
      </c>
      <c r="AA3" s="80" t="s">
        <v>0</v>
      </c>
      <c r="AB3" s="81">
        <v>0</v>
      </c>
      <c r="AC3" s="81">
        <v>0</v>
      </c>
      <c r="AD3" s="80" t="s">
        <v>0</v>
      </c>
      <c r="AE3" s="81">
        <v>0</v>
      </c>
      <c r="AF3" s="80">
        <v>0</v>
      </c>
      <c r="AG3" s="80" t="s">
        <v>0</v>
      </c>
      <c r="AH3" s="81">
        <v>0</v>
      </c>
      <c r="AI3" s="81">
        <v>0</v>
      </c>
      <c r="AJ3" s="80" t="s">
        <v>0</v>
      </c>
      <c r="AK3" s="81">
        <v>0</v>
      </c>
      <c r="AL3" s="81">
        <v>0</v>
      </c>
      <c r="AM3" s="84" t="s">
        <v>1</v>
      </c>
      <c r="AN3" s="80" t="s">
        <v>1</v>
      </c>
      <c r="AO3" s="84" t="s">
        <v>1</v>
      </c>
      <c r="AP3" s="80" t="s">
        <v>1</v>
      </c>
    </row>
    <row r="4" spans="1:42" s="135" customFormat="1" x14ac:dyDescent="0.25">
      <c r="A4" s="80" t="s">
        <v>301</v>
      </c>
      <c r="B4" s="79">
        <v>44018</v>
      </c>
      <c r="C4" s="80" t="s">
        <v>29</v>
      </c>
      <c r="D4" s="80" t="s">
        <v>52</v>
      </c>
      <c r="E4" s="80" t="s">
        <v>243</v>
      </c>
      <c r="F4" s="80" t="s">
        <v>473</v>
      </c>
      <c r="G4" s="80" t="s">
        <v>13</v>
      </c>
      <c r="H4" s="80" t="s">
        <v>1</v>
      </c>
      <c r="I4" s="81" t="s">
        <v>542</v>
      </c>
      <c r="J4" s="81" t="s">
        <v>1</v>
      </c>
      <c r="K4" s="81" t="s">
        <v>543</v>
      </c>
      <c r="L4" s="81" t="s">
        <v>544</v>
      </c>
      <c r="M4" s="81">
        <v>465276</v>
      </c>
      <c r="N4" s="80" t="s">
        <v>12</v>
      </c>
      <c r="O4" s="80" t="s">
        <v>545</v>
      </c>
      <c r="P4" s="80" t="s">
        <v>546</v>
      </c>
      <c r="Q4" s="81">
        <f t="shared" si="0"/>
        <v>-465276</v>
      </c>
      <c r="R4" s="81">
        <v>0</v>
      </c>
      <c r="S4" s="81">
        <v>0</v>
      </c>
      <c r="T4" s="81">
        <v>0</v>
      </c>
      <c r="U4" s="80" t="s">
        <v>0</v>
      </c>
      <c r="V4" s="81">
        <f t="shared" si="1"/>
        <v>0</v>
      </c>
      <c r="W4" s="81">
        <v>-401100</v>
      </c>
      <c r="X4" s="80" t="s">
        <v>9</v>
      </c>
      <c r="Y4" s="81">
        <f t="shared" si="2"/>
        <v>-64176</v>
      </c>
      <c r="Z4" s="81">
        <v>0</v>
      </c>
      <c r="AA4" s="80" t="s">
        <v>0</v>
      </c>
      <c r="AB4" s="81">
        <v>0</v>
      </c>
      <c r="AC4" s="81">
        <v>0</v>
      </c>
      <c r="AD4" s="80" t="s">
        <v>0</v>
      </c>
      <c r="AE4" s="81">
        <v>0</v>
      </c>
      <c r="AF4" s="80">
        <v>0</v>
      </c>
      <c r="AG4" s="80" t="s">
        <v>0</v>
      </c>
      <c r="AH4" s="81">
        <v>0</v>
      </c>
      <c r="AI4" s="81">
        <v>0</v>
      </c>
      <c r="AJ4" s="80" t="s">
        <v>0</v>
      </c>
      <c r="AK4" s="81">
        <v>0</v>
      </c>
      <c r="AL4" s="81">
        <v>0</v>
      </c>
      <c r="AM4" s="84" t="s">
        <v>1</v>
      </c>
      <c r="AN4" s="80" t="s">
        <v>1</v>
      </c>
      <c r="AO4" s="84" t="s">
        <v>1</v>
      </c>
      <c r="AP4" s="80" t="s">
        <v>1</v>
      </c>
    </row>
    <row r="5" spans="1:42" s="135" customFormat="1" hidden="1" x14ac:dyDescent="0.25">
      <c r="A5" s="80" t="s">
        <v>300</v>
      </c>
      <c r="B5" s="79">
        <v>44018</v>
      </c>
      <c r="C5" s="80" t="s">
        <v>6</v>
      </c>
      <c r="D5" s="80" t="s">
        <v>52</v>
      </c>
      <c r="E5" s="80" t="s">
        <v>252</v>
      </c>
      <c r="F5" s="80" t="s">
        <v>449</v>
      </c>
      <c r="G5" s="80" t="s">
        <v>3</v>
      </c>
      <c r="H5" s="80" t="s">
        <v>547</v>
      </c>
      <c r="I5" s="81" t="s">
        <v>1</v>
      </c>
      <c r="J5" s="81" t="s">
        <v>1</v>
      </c>
      <c r="K5" s="81" t="s">
        <v>1</v>
      </c>
      <c r="L5" s="81" t="s">
        <v>1</v>
      </c>
      <c r="M5" s="81">
        <v>0</v>
      </c>
      <c r="N5" s="80" t="s">
        <v>1</v>
      </c>
      <c r="O5" s="80" t="s">
        <v>2</v>
      </c>
      <c r="P5" s="80" t="s">
        <v>1</v>
      </c>
      <c r="Q5" s="81">
        <f t="shared" si="0"/>
        <v>61639049.705000006</v>
      </c>
      <c r="R5" s="81">
        <v>0</v>
      </c>
      <c r="S5" s="81">
        <v>50469353.445000008</v>
      </c>
      <c r="T5" s="81">
        <v>0</v>
      </c>
      <c r="U5" s="80" t="s">
        <v>0</v>
      </c>
      <c r="V5" s="81">
        <f t="shared" si="1"/>
        <v>0</v>
      </c>
      <c r="W5" s="81">
        <v>9629048.5</v>
      </c>
      <c r="X5" s="80" t="s">
        <v>0</v>
      </c>
      <c r="Y5" s="81">
        <f t="shared" si="2"/>
        <v>1540647.76</v>
      </c>
      <c r="Z5" s="81">
        <v>0</v>
      </c>
      <c r="AA5" s="80" t="s">
        <v>0</v>
      </c>
      <c r="AB5" s="81">
        <v>0</v>
      </c>
      <c r="AC5" s="81">
        <v>0</v>
      </c>
      <c r="AD5" s="80" t="s">
        <v>0</v>
      </c>
      <c r="AE5" s="81">
        <v>0</v>
      </c>
      <c r="AF5" s="80">
        <v>0</v>
      </c>
      <c r="AG5" s="80" t="s">
        <v>0</v>
      </c>
      <c r="AH5" s="81">
        <v>0</v>
      </c>
      <c r="AI5" s="81">
        <v>0</v>
      </c>
      <c r="AJ5" s="80" t="s">
        <v>0</v>
      </c>
      <c r="AK5" s="81">
        <v>0</v>
      </c>
      <c r="AL5" s="81">
        <v>0</v>
      </c>
      <c r="AM5" s="84" t="s">
        <v>1</v>
      </c>
      <c r="AN5" s="80" t="s">
        <v>1</v>
      </c>
      <c r="AO5" s="84" t="s">
        <v>1</v>
      </c>
      <c r="AP5" s="80" t="s">
        <v>1</v>
      </c>
    </row>
    <row r="6" spans="1:42" s="135" customFormat="1" x14ac:dyDescent="0.25">
      <c r="A6" s="80" t="s">
        <v>299</v>
      </c>
      <c r="B6" s="79">
        <v>44018</v>
      </c>
      <c r="C6" s="80" t="s">
        <v>29</v>
      </c>
      <c r="D6" s="80" t="s">
        <v>52</v>
      </c>
      <c r="E6" s="80" t="s">
        <v>243</v>
      </c>
      <c r="F6" s="80" t="s">
        <v>473</v>
      </c>
      <c r="G6" s="80" t="s">
        <v>3</v>
      </c>
      <c r="H6" s="80" t="s">
        <v>548</v>
      </c>
      <c r="I6" s="81" t="s">
        <v>1</v>
      </c>
      <c r="J6" s="81" t="s">
        <v>1</v>
      </c>
      <c r="K6" s="81" t="s">
        <v>1</v>
      </c>
      <c r="L6" s="81" t="s">
        <v>1</v>
      </c>
      <c r="M6" s="81">
        <v>0</v>
      </c>
      <c r="N6" s="80" t="s">
        <v>1</v>
      </c>
      <c r="O6" s="80" t="s">
        <v>2</v>
      </c>
      <c r="P6" s="80" t="s">
        <v>1</v>
      </c>
      <c r="Q6" s="81">
        <f t="shared" si="0"/>
        <v>14366727.0902</v>
      </c>
      <c r="R6" s="81">
        <v>0</v>
      </c>
      <c r="S6" s="81">
        <v>6172567.4549999991</v>
      </c>
      <c r="T6" s="81">
        <v>0</v>
      </c>
      <c r="U6" s="80" t="s">
        <v>0</v>
      </c>
      <c r="V6" s="81">
        <f t="shared" si="1"/>
        <v>0</v>
      </c>
      <c r="W6" s="81">
        <v>7063930.7199999997</v>
      </c>
      <c r="X6" s="80" t="s">
        <v>9</v>
      </c>
      <c r="Y6" s="81">
        <f t="shared" si="2"/>
        <v>1130228.9151999999</v>
      </c>
      <c r="Z6" s="81">
        <v>0</v>
      </c>
      <c r="AA6" s="80" t="s">
        <v>0</v>
      </c>
      <c r="AB6" s="81">
        <v>0</v>
      </c>
      <c r="AC6" s="81">
        <v>0</v>
      </c>
      <c r="AD6" s="80" t="s">
        <v>0</v>
      </c>
      <c r="AE6" s="81">
        <v>0</v>
      </c>
      <c r="AF6" s="80">
        <v>0</v>
      </c>
      <c r="AG6" s="80" t="s">
        <v>0</v>
      </c>
      <c r="AH6" s="81">
        <v>0</v>
      </c>
      <c r="AI6" s="81">
        <v>0</v>
      </c>
      <c r="AJ6" s="80" t="s">
        <v>0</v>
      </c>
      <c r="AK6" s="81">
        <v>0</v>
      </c>
      <c r="AL6" s="81">
        <v>0</v>
      </c>
      <c r="AM6" s="84" t="s">
        <v>1</v>
      </c>
      <c r="AN6" s="80" t="s">
        <v>1</v>
      </c>
      <c r="AO6" s="84" t="s">
        <v>1</v>
      </c>
      <c r="AP6" s="80" t="s">
        <v>1</v>
      </c>
    </row>
    <row r="7" spans="1:42" s="135" customFormat="1" x14ac:dyDescent="0.25">
      <c r="A7" s="80" t="s">
        <v>298</v>
      </c>
      <c r="B7" s="79">
        <v>44018</v>
      </c>
      <c r="C7" s="80" t="s">
        <v>29</v>
      </c>
      <c r="D7" s="80" t="s">
        <v>52</v>
      </c>
      <c r="E7" s="80" t="s">
        <v>243</v>
      </c>
      <c r="F7" s="80" t="s">
        <v>473</v>
      </c>
      <c r="G7" s="80" t="s">
        <v>3</v>
      </c>
      <c r="H7" s="80" t="s">
        <v>549</v>
      </c>
      <c r="I7" s="81" t="s">
        <v>1</v>
      </c>
      <c r="J7" s="81" t="s">
        <v>1</v>
      </c>
      <c r="K7" s="81" t="s">
        <v>1</v>
      </c>
      <c r="L7" s="81" t="s">
        <v>1</v>
      </c>
      <c r="M7" s="81">
        <v>0</v>
      </c>
      <c r="N7" s="80" t="s">
        <v>1</v>
      </c>
      <c r="O7" s="80" t="s">
        <v>2</v>
      </c>
      <c r="P7" s="80" t="s">
        <v>1</v>
      </c>
      <c r="Q7" s="81">
        <f t="shared" si="0"/>
        <v>29982130.373099998</v>
      </c>
      <c r="R7" s="81">
        <v>0</v>
      </c>
      <c r="S7" s="81">
        <v>13633103.817499999</v>
      </c>
      <c r="T7" s="81">
        <v>0</v>
      </c>
      <c r="U7" s="80" t="s">
        <v>0</v>
      </c>
      <c r="V7" s="81">
        <f t="shared" si="1"/>
        <v>0</v>
      </c>
      <c r="W7" s="81">
        <v>14093988.41</v>
      </c>
      <c r="X7" s="80" t="s">
        <v>9</v>
      </c>
      <c r="Y7" s="81">
        <f t="shared" si="2"/>
        <v>2255038.1455999999</v>
      </c>
      <c r="Z7" s="81">
        <v>0</v>
      </c>
      <c r="AA7" s="80" t="s">
        <v>0</v>
      </c>
      <c r="AB7" s="81">
        <v>0</v>
      </c>
      <c r="AC7" s="81">
        <v>0</v>
      </c>
      <c r="AD7" s="80" t="s">
        <v>0</v>
      </c>
      <c r="AE7" s="81">
        <v>0</v>
      </c>
      <c r="AF7" s="80">
        <v>0</v>
      </c>
      <c r="AG7" s="80" t="s">
        <v>0</v>
      </c>
      <c r="AH7" s="81">
        <v>0</v>
      </c>
      <c r="AI7" s="81">
        <v>0</v>
      </c>
      <c r="AJ7" s="80" t="s">
        <v>0</v>
      </c>
      <c r="AK7" s="81">
        <v>0</v>
      </c>
      <c r="AL7" s="81">
        <v>0</v>
      </c>
      <c r="AM7" s="84" t="s">
        <v>1</v>
      </c>
      <c r="AN7" s="80" t="s">
        <v>1</v>
      </c>
      <c r="AO7" s="84" t="s">
        <v>1</v>
      </c>
      <c r="AP7" s="80" t="s">
        <v>1</v>
      </c>
    </row>
    <row r="8" spans="1:42" s="135" customFormat="1" x14ac:dyDescent="0.25">
      <c r="A8" s="80" t="s">
        <v>297</v>
      </c>
      <c r="B8" s="79">
        <v>44018</v>
      </c>
      <c r="C8" s="80" t="s">
        <v>29</v>
      </c>
      <c r="D8" s="80" t="s">
        <v>52</v>
      </c>
      <c r="E8" s="80" t="s">
        <v>243</v>
      </c>
      <c r="F8" s="80" t="s">
        <v>473</v>
      </c>
      <c r="G8" s="80" t="s">
        <v>3</v>
      </c>
      <c r="H8" s="80" t="s">
        <v>550</v>
      </c>
      <c r="I8" s="81" t="s">
        <v>1</v>
      </c>
      <c r="J8" s="81" t="s">
        <v>1</v>
      </c>
      <c r="K8" s="81" t="s">
        <v>1</v>
      </c>
      <c r="L8" s="81" t="s">
        <v>1</v>
      </c>
      <c r="M8" s="81">
        <v>0</v>
      </c>
      <c r="N8" s="80" t="s">
        <v>1</v>
      </c>
      <c r="O8" s="80" t="s">
        <v>2</v>
      </c>
      <c r="P8" s="80" t="s">
        <v>1</v>
      </c>
      <c r="Q8" s="81">
        <f t="shared" si="0"/>
        <v>77036952.610350013</v>
      </c>
      <c r="R8" s="81">
        <v>0</v>
      </c>
      <c r="S8" s="81">
        <v>40488977.888750009</v>
      </c>
      <c r="T8" s="81">
        <v>0</v>
      </c>
      <c r="U8" s="80" t="s">
        <v>0</v>
      </c>
      <c r="V8" s="81">
        <f t="shared" si="1"/>
        <v>0</v>
      </c>
      <c r="W8" s="81">
        <v>31506874.759999998</v>
      </c>
      <c r="X8" s="80" t="s">
        <v>0</v>
      </c>
      <c r="Y8" s="81">
        <f t="shared" si="2"/>
        <v>5041099.9616</v>
      </c>
      <c r="Z8" s="81">
        <v>0</v>
      </c>
      <c r="AA8" s="80" t="s">
        <v>0</v>
      </c>
      <c r="AB8" s="81">
        <v>0</v>
      </c>
      <c r="AC8" s="81">
        <v>0</v>
      </c>
      <c r="AD8" s="80" t="s">
        <v>0</v>
      </c>
      <c r="AE8" s="81">
        <v>0</v>
      </c>
      <c r="AF8" s="80">
        <v>0</v>
      </c>
      <c r="AG8" s="80" t="s">
        <v>0</v>
      </c>
      <c r="AH8" s="81">
        <v>0</v>
      </c>
      <c r="AI8" s="81">
        <v>0</v>
      </c>
      <c r="AJ8" s="80" t="s">
        <v>0</v>
      </c>
      <c r="AK8" s="81">
        <v>0</v>
      </c>
      <c r="AL8" s="81">
        <v>0</v>
      </c>
      <c r="AM8" s="84" t="s">
        <v>1</v>
      </c>
      <c r="AN8" s="80" t="s">
        <v>1</v>
      </c>
      <c r="AO8" s="84" t="s">
        <v>1</v>
      </c>
      <c r="AP8" s="80" t="s">
        <v>1</v>
      </c>
    </row>
    <row r="9" spans="1:42" s="71" customFormat="1" hidden="1" x14ac:dyDescent="0.25">
      <c r="A9" s="80" t="s">
        <v>296</v>
      </c>
      <c r="B9" s="79">
        <v>44018</v>
      </c>
      <c r="C9" s="80" t="s">
        <v>6</v>
      </c>
      <c r="D9" s="80" t="s">
        <v>45</v>
      </c>
      <c r="E9" s="80" t="s">
        <v>241</v>
      </c>
      <c r="F9" s="80" t="s">
        <v>304</v>
      </c>
      <c r="G9" s="80" t="s">
        <v>3</v>
      </c>
      <c r="H9" s="80" t="s">
        <v>551</v>
      </c>
      <c r="I9" s="81" t="s">
        <v>1</v>
      </c>
      <c r="J9" s="81" t="s">
        <v>1</v>
      </c>
      <c r="K9" s="81" t="s">
        <v>1</v>
      </c>
      <c r="L9" s="81" t="s">
        <v>1</v>
      </c>
      <c r="M9" s="81">
        <v>0</v>
      </c>
      <c r="N9" s="80" t="s">
        <v>1</v>
      </c>
      <c r="O9" s="80" t="s">
        <v>2</v>
      </c>
      <c r="P9" s="80" t="s">
        <v>1</v>
      </c>
      <c r="Q9" s="81">
        <f t="shared" si="0"/>
        <v>92107772.399199992</v>
      </c>
      <c r="R9" s="81">
        <v>0</v>
      </c>
      <c r="S9" s="81">
        <v>64547760.880000003</v>
      </c>
      <c r="T9" s="81">
        <v>0</v>
      </c>
      <c r="U9" s="80" t="s">
        <v>0</v>
      </c>
      <c r="V9" s="81">
        <f t="shared" si="1"/>
        <v>0</v>
      </c>
      <c r="W9" s="81">
        <v>23758630.619999997</v>
      </c>
      <c r="X9" s="80" t="s">
        <v>0</v>
      </c>
      <c r="Y9" s="81">
        <f t="shared" si="2"/>
        <v>3801380.8991999999</v>
      </c>
      <c r="Z9" s="81">
        <v>0</v>
      </c>
      <c r="AA9" s="80" t="s">
        <v>0</v>
      </c>
      <c r="AB9" s="81">
        <v>0</v>
      </c>
      <c r="AC9" s="81">
        <v>0</v>
      </c>
      <c r="AD9" s="80" t="s">
        <v>0</v>
      </c>
      <c r="AE9" s="81">
        <v>0</v>
      </c>
      <c r="AF9" s="80">
        <v>0</v>
      </c>
      <c r="AG9" s="80" t="s">
        <v>0</v>
      </c>
      <c r="AH9" s="81">
        <v>0</v>
      </c>
      <c r="AI9" s="81">
        <v>0</v>
      </c>
      <c r="AJ9" s="80" t="s">
        <v>0</v>
      </c>
      <c r="AK9" s="81">
        <v>0</v>
      </c>
      <c r="AL9" s="81">
        <v>0</v>
      </c>
      <c r="AM9" s="84" t="s">
        <v>1</v>
      </c>
      <c r="AN9" s="80" t="s">
        <v>1</v>
      </c>
      <c r="AO9" s="84" t="s">
        <v>1</v>
      </c>
      <c r="AP9" s="80" t="s">
        <v>1</v>
      </c>
    </row>
    <row r="10" spans="1:42" s="71" customFormat="1" hidden="1" x14ac:dyDescent="0.25">
      <c r="A10" s="80" t="s">
        <v>295</v>
      </c>
      <c r="B10" s="79">
        <v>44018</v>
      </c>
      <c r="C10" s="80" t="s">
        <v>6</v>
      </c>
      <c r="D10" s="80" t="s">
        <v>45</v>
      </c>
      <c r="E10" s="80" t="s">
        <v>237</v>
      </c>
      <c r="F10" s="80" t="s">
        <v>63</v>
      </c>
      <c r="G10" s="80" t="s">
        <v>3</v>
      </c>
      <c r="H10" s="80" t="s">
        <v>552</v>
      </c>
      <c r="I10" s="81" t="s">
        <v>1</v>
      </c>
      <c r="J10" s="81" t="s">
        <v>1</v>
      </c>
      <c r="K10" s="81" t="s">
        <v>1</v>
      </c>
      <c r="L10" s="81" t="s">
        <v>1</v>
      </c>
      <c r="M10" s="81">
        <v>0</v>
      </c>
      <c r="N10" s="80" t="s">
        <v>1</v>
      </c>
      <c r="O10" s="80" t="s">
        <v>2</v>
      </c>
      <c r="P10" s="80" t="s">
        <v>1</v>
      </c>
      <c r="Q10" s="81">
        <f t="shared" si="0"/>
        <v>14280251.34</v>
      </c>
      <c r="R10" s="81">
        <v>0</v>
      </c>
      <c r="S10" s="81">
        <v>14280251.34</v>
      </c>
      <c r="T10" s="81">
        <v>0</v>
      </c>
      <c r="U10" s="80" t="s">
        <v>0</v>
      </c>
      <c r="V10" s="81">
        <f t="shared" si="1"/>
        <v>0</v>
      </c>
      <c r="W10" s="81">
        <v>0</v>
      </c>
      <c r="X10" s="80" t="s">
        <v>0</v>
      </c>
      <c r="Y10" s="81">
        <f t="shared" si="2"/>
        <v>0</v>
      </c>
      <c r="Z10" s="81">
        <v>0</v>
      </c>
      <c r="AA10" s="80" t="s">
        <v>0</v>
      </c>
      <c r="AB10" s="81">
        <v>0</v>
      </c>
      <c r="AC10" s="81">
        <v>0</v>
      </c>
      <c r="AD10" s="80" t="s">
        <v>0</v>
      </c>
      <c r="AE10" s="81">
        <v>0</v>
      </c>
      <c r="AF10" s="80">
        <v>0</v>
      </c>
      <c r="AG10" s="80" t="s">
        <v>0</v>
      </c>
      <c r="AH10" s="81">
        <v>0</v>
      </c>
      <c r="AI10" s="81">
        <v>0</v>
      </c>
      <c r="AJ10" s="80" t="s">
        <v>0</v>
      </c>
      <c r="AK10" s="81">
        <v>0</v>
      </c>
      <c r="AL10" s="81">
        <v>0</v>
      </c>
      <c r="AM10" s="84" t="s">
        <v>1</v>
      </c>
      <c r="AN10" s="80" t="s">
        <v>1</v>
      </c>
      <c r="AO10" s="84" t="s">
        <v>1</v>
      </c>
      <c r="AP10" s="80" t="s">
        <v>1</v>
      </c>
    </row>
    <row r="11" spans="1:42" s="71" customFormat="1" hidden="1" x14ac:dyDescent="0.25">
      <c r="A11" s="80" t="s">
        <v>294</v>
      </c>
      <c r="B11" s="79">
        <v>44018</v>
      </c>
      <c r="C11" s="80" t="s">
        <v>38</v>
      </c>
      <c r="D11" s="80" t="s">
        <v>45</v>
      </c>
      <c r="E11" s="80" t="s">
        <v>239</v>
      </c>
      <c r="F11" s="80" t="s">
        <v>553</v>
      </c>
      <c r="G11" s="80" t="s">
        <v>3</v>
      </c>
      <c r="H11" s="80" t="s">
        <v>554</v>
      </c>
      <c r="I11" s="81" t="s">
        <v>1</v>
      </c>
      <c r="J11" s="81" t="s">
        <v>1</v>
      </c>
      <c r="K11" s="81" t="s">
        <v>1</v>
      </c>
      <c r="L11" s="81" t="s">
        <v>1</v>
      </c>
      <c r="M11" s="81">
        <v>0</v>
      </c>
      <c r="N11" s="80" t="s">
        <v>1</v>
      </c>
      <c r="O11" s="80" t="s">
        <v>2</v>
      </c>
      <c r="P11" s="80" t="s">
        <v>1</v>
      </c>
      <c r="Q11" s="81">
        <f t="shared" si="0"/>
        <v>21642305.144999996</v>
      </c>
      <c r="R11" s="81">
        <v>0</v>
      </c>
      <c r="S11" s="81">
        <v>20521745.144999996</v>
      </c>
      <c r="T11" s="81">
        <v>0</v>
      </c>
      <c r="U11" s="80" t="s">
        <v>0</v>
      </c>
      <c r="V11" s="81">
        <f t="shared" si="1"/>
        <v>0</v>
      </c>
      <c r="W11" s="81">
        <v>966000</v>
      </c>
      <c r="X11" s="80" t="s">
        <v>0</v>
      </c>
      <c r="Y11" s="81">
        <f t="shared" si="2"/>
        <v>154560</v>
      </c>
      <c r="Z11" s="81">
        <v>0</v>
      </c>
      <c r="AA11" s="80" t="s">
        <v>0</v>
      </c>
      <c r="AB11" s="81">
        <v>0</v>
      </c>
      <c r="AC11" s="81">
        <v>0</v>
      </c>
      <c r="AD11" s="80" t="s">
        <v>0</v>
      </c>
      <c r="AE11" s="81">
        <v>0</v>
      </c>
      <c r="AF11" s="80">
        <v>0</v>
      </c>
      <c r="AG11" s="80" t="s">
        <v>0</v>
      </c>
      <c r="AH11" s="81">
        <v>0</v>
      </c>
      <c r="AI11" s="81">
        <v>0</v>
      </c>
      <c r="AJ11" s="80" t="s">
        <v>0</v>
      </c>
      <c r="AK11" s="81">
        <v>0</v>
      </c>
      <c r="AL11" s="81">
        <v>0</v>
      </c>
      <c r="AM11" s="84" t="s">
        <v>1</v>
      </c>
      <c r="AN11" s="80" t="s">
        <v>1</v>
      </c>
      <c r="AO11" s="84" t="s">
        <v>1</v>
      </c>
      <c r="AP11" s="80" t="s">
        <v>1</v>
      </c>
    </row>
    <row r="12" spans="1:42" s="71" customFormat="1" x14ac:dyDescent="0.25">
      <c r="A12" s="80" t="s">
        <v>291</v>
      </c>
      <c r="B12" s="79">
        <v>44018</v>
      </c>
      <c r="C12" s="80" t="s">
        <v>29</v>
      </c>
      <c r="D12" s="80" t="s">
        <v>45</v>
      </c>
      <c r="E12" s="80" t="s">
        <v>234</v>
      </c>
      <c r="F12" s="80" t="s">
        <v>506</v>
      </c>
      <c r="G12" s="80" t="s">
        <v>3</v>
      </c>
      <c r="H12" s="80" t="s">
        <v>555</v>
      </c>
      <c r="I12" s="81" t="s">
        <v>1</v>
      </c>
      <c r="J12" s="81" t="s">
        <v>1</v>
      </c>
      <c r="K12" s="81" t="s">
        <v>1</v>
      </c>
      <c r="L12" s="81" t="s">
        <v>1</v>
      </c>
      <c r="M12" s="81">
        <v>0</v>
      </c>
      <c r="N12" s="80" t="s">
        <v>1</v>
      </c>
      <c r="O12" s="80" t="s">
        <v>2</v>
      </c>
      <c r="P12" s="80" t="s">
        <v>1</v>
      </c>
      <c r="Q12" s="81">
        <f t="shared" si="0"/>
        <v>75544298.028799996</v>
      </c>
      <c r="R12" s="81">
        <v>0</v>
      </c>
      <c r="S12" s="81">
        <v>59126924.249999993</v>
      </c>
      <c r="T12" s="81">
        <v>0</v>
      </c>
      <c r="U12" s="80" t="s">
        <v>0</v>
      </c>
      <c r="V12" s="81">
        <f t="shared" si="1"/>
        <v>0</v>
      </c>
      <c r="W12" s="81">
        <v>14152908.430000002</v>
      </c>
      <c r="X12" s="80" t="s">
        <v>9</v>
      </c>
      <c r="Y12" s="81">
        <f t="shared" si="2"/>
        <v>2264465.3488000003</v>
      </c>
      <c r="Z12" s="81">
        <v>0</v>
      </c>
      <c r="AA12" s="80" t="s">
        <v>0</v>
      </c>
      <c r="AB12" s="81">
        <v>0</v>
      </c>
      <c r="AC12" s="81">
        <v>0</v>
      </c>
      <c r="AD12" s="80" t="s">
        <v>0</v>
      </c>
      <c r="AE12" s="81">
        <v>0</v>
      </c>
      <c r="AF12" s="80">
        <v>0</v>
      </c>
      <c r="AG12" s="80" t="s">
        <v>0</v>
      </c>
      <c r="AH12" s="81">
        <v>0</v>
      </c>
      <c r="AI12" s="81">
        <v>0</v>
      </c>
      <c r="AJ12" s="80" t="s">
        <v>0</v>
      </c>
      <c r="AK12" s="81">
        <v>0</v>
      </c>
      <c r="AL12" s="81">
        <v>0</v>
      </c>
      <c r="AM12" s="84" t="s">
        <v>1</v>
      </c>
      <c r="AN12" s="80" t="s">
        <v>1</v>
      </c>
      <c r="AO12" s="84" t="s">
        <v>1</v>
      </c>
      <c r="AP12" s="80" t="s">
        <v>1</v>
      </c>
    </row>
    <row r="13" spans="1:42" s="71" customFormat="1" hidden="1" x14ac:dyDescent="0.25">
      <c r="A13" s="80" t="s">
        <v>290</v>
      </c>
      <c r="B13" s="79">
        <v>44018</v>
      </c>
      <c r="C13" s="80" t="s">
        <v>6</v>
      </c>
      <c r="D13" s="80" t="s">
        <v>41</v>
      </c>
      <c r="E13" s="80" t="s">
        <v>232</v>
      </c>
      <c r="F13" s="80" t="s">
        <v>556</v>
      </c>
      <c r="G13" s="80" t="s">
        <v>3</v>
      </c>
      <c r="H13" s="80" t="s">
        <v>557</v>
      </c>
      <c r="I13" s="81" t="s">
        <v>1</v>
      </c>
      <c r="J13" s="81" t="s">
        <v>1</v>
      </c>
      <c r="K13" s="81" t="s">
        <v>1</v>
      </c>
      <c r="L13" s="81" t="s">
        <v>1</v>
      </c>
      <c r="M13" s="81">
        <v>0</v>
      </c>
      <c r="N13" s="80" t="s">
        <v>1</v>
      </c>
      <c r="O13" s="80" t="s">
        <v>558</v>
      </c>
      <c r="P13" s="80" t="s">
        <v>559</v>
      </c>
      <c r="Q13" s="81">
        <f t="shared" si="0"/>
        <v>512096.1</v>
      </c>
      <c r="R13" s="81">
        <v>0</v>
      </c>
      <c r="S13" s="81">
        <v>512096.1</v>
      </c>
      <c r="T13" s="81">
        <v>0</v>
      </c>
      <c r="U13" s="80" t="s">
        <v>0</v>
      </c>
      <c r="V13" s="81">
        <f t="shared" si="1"/>
        <v>0</v>
      </c>
      <c r="W13" s="81">
        <v>0</v>
      </c>
      <c r="X13" s="80" t="s">
        <v>0</v>
      </c>
      <c r="Y13" s="81">
        <f t="shared" si="2"/>
        <v>0</v>
      </c>
      <c r="Z13" s="81">
        <v>0</v>
      </c>
      <c r="AA13" s="80" t="s">
        <v>0</v>
      </c>
      <c r="AB13" s="81">
        <v>0</v>
      </c>
      <c r="AC13" s="81">
        <v>0</v>
      </c>
      <c r="AD13" s="80" t="s">
        <v>0</v>
      </c>
      <c r="AE13" s="81">
        <v>0</v>
      </c>
      <c r="AF13" s="80">
        <v>0</v>
      </c>
      <c r="AG13" s="80" t="s">
        <v>0</v>
      </c>
      <c r="AH13" s="81">
        <v>0</v>
      </c>
      <c r="AI13" s="81">
        <v>0</v>
      </c>
      <c r="AJ13" s="80" t="s">
        <v>0</v>
      </c>
      <c r="AK13" s="81">
        <v>0</v>
      </c>
      <c r="AL13" s="81">
        <v>0</v>
      </c>
      <c r="AM13" s="84" t="s">
        <v>1</v>
      </c>
      <c r="AN13" s="80" t="s">
        <v>1</v>
      </c>
      <c r="AO13" s="84" t="s">
        <v>1</v>
      </c>
      <c r="AP13" s="80" t="s">
        <v>1</v>
      </c>
    </row>
    <row r="14" spans="1:42" s="71" customFormat="1" x14ac:dyDescent="0.25">
      <c r="A14" s="80" t="s">
        <v>289</v>
      </c>
      <c r="B14" s="79">
        <v>44018</v>
      </c>
      <c r="C14" s="80" t="s">
        <v>29</v>
      </c>
      <c r="D14" s="80" t="s">
        <v>41</v>
      </c>
      <c r="E14" s="80" t="s">
        <v>4</v>
      </c>
      <c r="F14" s="80" t="s">
        <v>473</v>
      </c>
      <c r="G14" s="80" t="s">
        <v>3</v>
      </c>
      <c r="H14" s="80" t="s">
        <v>560</v>
      </c>
      <c r="I14" s="81" t="s">
        <v>1</v>
      </c>
      <c r="J14" s="81" t="s">
        <v>1</v>
      </c>
      <c r="K14" s="81" t="s">
        <v>1</v>
      </c>
      <c r="L14" s="81" t="s">
        <v>1</v>
      </c>
      <c r="M14" s="81">
        <v>0</v>
      </c>
      <c r="N14" s="80" t="s">
        <v>1</v>
      </c>
      <c r="O14" s="80" t="s">
        <v>513</v>
      </c>
      <c r="P14" s="80" t="s">
        <v>514</v>
      </c>
      <c r="Q14" s="81">
        <f t="shared" si="0"/>
        <v>1023500</v>
      </c>
      <c r="R14" s="81">
        <v>0</v>
      </c>
      <c r="S14" s="81">
        <v>1023500</v>
      </c>
      <c r="T14" s="81">
        <v>0</v>
      </c>
      <c r="U14" s="80" t="s">
        <v>0</v>
      </c>
      <c r="V14" s="81">
        <f t="shared" si="1"/>
        <v>0</v>
      </c>
      <c r="W14" s="81">
        <v>0</v>
      </c>
      <c r="X14" s="80" t="s">
        <v>0</v>
      </c>
      <c r="Y14" s="81">
        <f t="shared" si="2"/>
        <v>0</v>
      </c>
      <c r="Z14" s="81">
        <v>0</v>
      </c>
      <c r="AA14" s="80" t="s">
        <v>0</v>
      </c>
      <c r="AB14" s="81">
        <v>0</v>
      </c>
      <c r="AC14" s="81">
        <v>0</v>
      </c>
      <c r="AD14" s="80" t="s">
        <v>0</v>
      </c>
      <c r="AE14" s="81">
        <v>0</v>
      </c>
      <c r="AF14" s="80">
        <v>0</v>
      </c>
      <c r="AG14" s="80" t="s">
        <v>0</v>
      </c>
      <c r="AH14" s="81">
        <v>0</v>
      </c>
      <c r="AI14" s="81">
        <v>0</v>
      </c>
      <c r="AJ14" s="80" t="s">
        <v>0</v>
      </c>
      <c r="AK14" s="81">
        <v>0</v>
      </c>
      <c r="AL14" s="81">
        <v>0</v>
      </c>
      <c r="AM14" s="84" t="s">
        <v>1</v>
      </c>
      <c r="AN14" s="80" t="s">
        <v>1</v>
      </c>
      <c r="AO14" s="84" t="s">
        <v>1</v>
      </c>
      <c r="AP14" s="80" t="s">
        <v>1</v>
      </c>
    </row>
    <row r="15" spans="1:42" s="71" customFormat="1" hidden="1" x14ac:dyDescent="0.25">
      <c r="A15" s="80" t="s">
        <v>288</v>
      </c>
      <c r="B15" s="79">
        <v>44018</v>
      </c>
      <c r="C15" s="80" t="s">
        <v>6</v>
      </c>
      <c r="D15" s="80" t="s">
        <v>41</v>
      </c>
      <c r="E15" s="80" t="s">
        <v>232</v>
      </c>
      <c r="F15" s="80" t="s">
        <v>556</v>
      </c>
      <c r="G15" s="80" t="s">
        <v>3</v>
      </c>
      <c r="H15" s="80" t="s">
        <v>561</v>
      </c>
      <c r="I15" s="81" t="s">
        <v>1</v>
      </c>
      <c r="J15" s="81" t="s">
        <v>1</v>
      </c>
      <c r="K15" s="81" t="s">
        <v>1</v>
      </c>
      <c r="L15" s="81" t="s">
        <v>1</v>
      </c>
      <c r="M15" s="81">
        <v>0</v>
      </c>
      <c r="N15" s="80" t="s">
        <v>1</v>
      </c>
      <c r="O15" s="80" t="s">
        <v>2</v>
      </c>
      <c r="P15" s="80" t="s">
        <v>1</v>
      </c>
      <c r="Q15" s="81">
        <f t="shared" si="0"/>
        <v>72372775.552200004</v>
      </c>
      <c r="R15" s="81">
        <v>0</v>
      </c>
      <c r="S15" s="81">
        <v>51948736.984199993</v>
      </c>
      <c r="T15" s="81">
        <v>0</v>
      </c>
      <c r="U15" s="80" t="s">
        <v>0</v>
      </c>
      <c r="V15" s="81">
        <f t="shared" si="1"/>
        <v>0</v>
      </c>
      <c r="W15" s="81">
        <v>17606929.800000004</v>
      </c>
      <c r="X15" s="80" t="s">
        <v>0</v>
      </c>
      <c r="Y15" s="81">
        <f t="shared" si="2"/>
        <v>2817108.7680000006</v>
      </c>
      <c r="Z15" s="81">
        <v>0</v>
      </c>
      <c r="AA15" s="80" t="s">
        <v>0</v>
      </c>
      <c r="AB15" s="81">
        <v>0</v>
      </c>
      <c r="AC15" s="81">
        <v>0</v>
      </c>
      <c r="AD15" s="80" t="s">
        <v>0</v>
      </c>
      <c r="AE15" s="81">
        <v>0</v>
      </c>
      <c r="AF15" s="80">
        <v>0</v>
      </c>
      <c r="AG15" s="80" t="s">
        <v>0</v>
      </c>
      <c r="AH15" s="81">
        <v>0</v>
      </c>
      <c r="AI15" s="81">
        <v>0</v>
      </c>
      <c r="AJ15" s="80" t="s">
        <v>0</v>
      </c>
      <c r="AK15" s="81">
        <v>0</v>
      </c>
      <c r="AL15" s="81">
        <v>0</v>
      </c>
      <c r="AM15" s="84" t="s">
        <v>1</v>
      </c>
      <c r="AN15" s="80" t="s">
        <v>1</v>
      </c>
      <c r="AO15" s="84" t="s">
        <v>1</v>
      </c>
      <c r="AP15" s="80" t="s">
        <v>1</v>
      </c>
    </row>
    <row r="16" spans="1:42" s="71" customFormat="1" hidden="1" x14ac:dyDescent="0.25">
      <c r="A16" s="80" t="s">
        <v>287</v>
      </c>
      <c r="B16" s="79">
        <v>44018</v>
      </c>
      <c r="C16" s="80" t="s">
        <v>6</v>
      </c>
      <c r="D16" s="80" t="s">
        <v>41</v>
      </c>
      <c r="E16" s="80" t="s">
        <v>232</v>
      </c>
      <c r="F16" s="80" t="s">
        <v>556</v>
      </c>
      <c r="G16" s="80" t="s">
        <v>3</v>
      </c>
      <c r="H16" s="80" t="s">
        <v>562</v>
      </c>
      <c r="I16" s="81" t="s">
        <v>1</v>
      </c>
      <c r="J16" s="81" t="s">
        <v>1</v>
      </c>
      <c r="K16" s="81" t="s">
        <v>1</v>
      </c>
      <c r="L16" s="81" t="s">
        <v>1</v>
      </c>
      <c r="M16" s="81">
        <v>0</v>
      </c>
      <c r="N16" s="80" t="s">
        <v>1</v>
      </c>
      <c r="O16" s="80" t="s">
        <v>2</v>
      </c>
      <c r="P16" s="80" t="s">
        <v>1</v>
      </c>
      <c r="Q16" s="81">
        <f t="shared" si="0"/>
        <v>12376071.920600001</v>
      </c>
      <c r="R16" s="81">
        <v>0</v>
      </c>
      <c r="S16" s="81">
        <v>11616527.1206</v>
      </c>
      <c r="T16" s="81">
        <v>0</v>
      </c>
      <c r="U16" s="80" t="s">
        <v>0</v>
      </c>
      <c r="V16" s="81">
        <f t="shared" si="1"/>
        <v>0</v>
      </c>
      <c r="W16" s="81">
        <v>654780</v>
      </c>
      <c r="X16" s="80" t="s">
        <v>9</v>
      </c>
      <c r="Y16" s="81">
        <f t="shared" si="2"/>
        <v>104764.8</v>
      </c>
      <c r="Z16" s="81">
        <v>0</v>
      </c>
      <c r="AA16" s="80" t="s">
        <v>0</v>
      </c>
      <c r="AB16" s="81">
        <v>0</v>
      </c>
      <c r="AC16" s="81">
        <v>0</v>
      </c>
      <c r="AD16" s="80" t="s">
        <v>0</v>
      </c>
      <c r="AE16" s="81">
        <v>0</v>
      </c>
      <c r="AF16" s="80">
        <v>0</v>
      </c>
      <c r="AG16" s="80" t="s">
        <v>0</v>
      </c>
      <c r="AH16" s="81">
        <v>0</v>
      </c>
      <c r="AI16" s="81">
        <v>0</v>
      </c>
      <c r="AJ16" s="80" t="s">
        <v>0</v>
      </c>
      <c r="AK16" s="81">
        <v>0</v>
      </c>
      <c r="AL16" s="81">
        <v>0</v>
      </c>
      <c r="AM16" s="84" t="s">
        <v>1</v>
      </c>
      <c r="AN16" s="80" t="s">
        <v>1</v>
      </c>
      <c r="AO16" s="84" t="s">
        <v>1</v>
      </c>
      <c r="AP16" s="80" t="s">
        <v>1</v>
      </c>
    </row>
    <row r="17" spans="1:42" s="71" customFormat="1" hidden="1" x14ac:dyDescent="0.25">
      <c r="A17" s="80" t="s">
        <v>9</v>
      </c>
      <c r="B17" s="79">
        <v>44018</v>
      </c>
      <c r="C17" s="80" t="s">
        <v>38</v>
      </c>
      <c r="D17" s="80" t="s">
        <v>41</v>
      </c>
      <c r="E17" s="80" t="s">
        <v>453</v>
      </c>
      <c r="F17" s="80" t="s">
        <v>563</v>
      </c>
      <c r="G17" s="80" t="s">
        <v>3</v>
      </c>
      <c r="H17" s="80" t="s">
        <v>564</v>
      </c>
      <c r="I17" s="132"/>
      <c r="J17" s="132"/>
      <c r="K17" s="132"/>
      <c r="L17" s="132"/>
      <c r="M17" s="132"/>
      <c r="N17" s="133"/>
      <c r="O17" s="80" t="s">
        <v>2</v>
      </c>
      <c r="P17" s="133"/>
      <c r="Q17" s="81">
        <f t="shared" si="0"/>
        <v>74225948.664800003</v>
      </c>
      <c r="R17" s="81">
        <v>0</v>
      </c>
      <c r="S17" s="81">
        <v>73589530</v>
      </c>
      <c r="T17" s="81">
        <v>0</v>
      </c>
      <c r="U17" s="133"/>
      <c r="V17" s="81">
        <f t="shared" si="1"/>
        <v>0</v>
      </c>
      <c r="W17" s="81">
        <v>548636.78</v>
      </c>
      <c r="X17" s="133"/>
      <c r="Y17" s="81">
        <f t="shared" si="2"/>
        <v>87781.8848</v>
      </c>
      <c r="Z17" s="81">
        <v>0</v>
      </c>
      <c r="AA17" s="80" t="s">
        <v>0</v>
      </c>
      <c r="AB17" s="81">
        <v>0</v>
      </c>
      <c r="AC17" s="81">
        <v>0</v>
      </c>
      <c r="AD17" s="80" t="s">
        <v>0</v>
      </c>
      <c r="AE17" s="81">
        <v>0</v>
      </c>
      <c r="AF17" s="80">
        <v>0</v>
      </c>
      <c r="AG17" s="80" t="s">
        <v>0</v>
      </c>
      <c r="AH17" s="81">
        <v>0</v>
      </c>
      <c r="AI17" s="81">
        <v>0</v>
      </c>
      <c r="AJ17" s="80" t="s">
        <v>0</v>
      </c>
      <c r="AK17" s="81">
        <v>0</v>
      </c>
      <c r="AL17" s="81">
        <v>0</v>
      </c>
      <c r="AM17" s="84" t="s">
        <v>1</v>
      </c>
      <c r="AN17" s="80" t="s">
        <v>1</v>
      </c>
      <c r="AO17" s="84" t="s">
        <v>1</v>
      </c>
      <c r="AP17" s="80" t="s">
        <v>1</v>
      </c>
    </row>
    <row r="18" spans="1:42" s="71" customFormat="1" hidden="1" x14ac:dyDescent="0.25">
      <c r="A18" s="80" t="s">
        <v>286</v>
      </c>
      <c r="B18" s="79">
        <v>44018</v>
      </c>
      <c r="C18" s="80" t="s">
        <v>38</v>
      </c>
      <c r="D18" s="80" t="s">
        <v>41</v>
      </c>
      <c r="E18" s="80" t="s">
        <v>230</v>
      </c>
      <c r="F18" s="80" t="s">
        <v>518</v>
      </c>
      <c r="G18" s="80" t="s">
        <v>3</v>
      </c>
      <c r="H18" s="80" t="s">
        <v>565</v>
      </c>
      <c r="I18" s="81" t="s">
        <v>1</v>
      </c>
      <c r="J18" s="81" t="s">
        <v>1</v>
      </c>
      <c r="K18" s="81" t="s">
        <v>1</v>
      </c>
      <c r="L18" s="81" t="s">
        <v>1</v>
      </c>
      <c r="M18" s="81">
        <v>0</v>
      </c>
      <c r="N18" s="80" t="s">
        <v>1</v>
      </c>
      <c r="O18" s="80" t="s">
        <v>2</v>
      </c>
      <c r="P18" s="80" t="s">
        <v>1</v>
      </c>
      <c r="Q18" s="81">
        <f t="shared" si="0"/>
        <v>9251568.9100000001</v>
      </c>
      <c r="R18" s="81">
        <v>0</v>
      </c>
      <c r="S18" s="81">
        <v>8430636.9100000001</v>
      </c>
      <c r="T18" s="81">
        <v>0</v>
      </c>
      <c r="U18" s="80" t="s">
        <v>0</v>
      </c>
      <c r="V18" s="81">
        <f t="shared" si="1"/>
        <v>0</v>
      </c>
      <c r="W18" s="81">
        <v>707700</v>
      </c>
      <c r="X18" s="80" t="s">
        <v>0</v>
      </c>
      <c r="Y18" s="81">
        <f t="shared" si="2"/>
        <v>113232</v>
      </c>
      <c r="Z18" s="81">
        <v>0</v>
      </c>
      <c r="AA18" s="80" t="s">
        <v>0</v>
      </c>
      <c r="AB18" s="81">
        <v>0</v>
      </c>
      <c r="AC18" s="81">
        <v>0</v>
      </c>
      <c r="AD18" s="80" t="s">
        <v>0</v>
      </c>
      <c r="AE18" s="81">
        <v>0</v>
      </c>
      <c r="AF18" s="80">
        <v>0</v>
      </c>
      <c r="AG18" s="80" t="s">
        <v>0</v>
      </c>
      <c r="AH18" s="81">
        <v>0</v>
      </c>
      <c r="AI18" s="81">
        <v>0</v>
      </c>
      <c r="AJ18" s="80" t="s">
        <v>0</v>
      </c>
      <c r="AK18" s="81">
        <v>0</v>
      </c>
      <c r="AL18" s="81">
        <v>0</v>
      </c>
      <c r="AM18" s="84" t="s">
        <v>1</v>
      </c>
      <c r="AN18" s="80" t="s">
        <v>1</v>
      </c>
      <c r="AO18" s="84" t="s">
        <v>1</v>
      </c>
      <c r="AP18" s="80" t="s">
        <v>1</v>
      </c>
    </row>
    <row r="19" spans="1:42" s="71" customFormat="1" x14ac:dyDescent="0.25">
      <c r="A19" s="80" t="s">
        <v>285</v>
      </c>
      <c r="B19" s="79">
        <v>44018</v>
      </c>
      <c r="C19" s="80" t="s">
        <v>29</v>
      </c>
      <c r="D19" s="80" t="s">
        <v>41</v>
      </c>
      <c r="E19" s="80" t="s">
        <v>4</v>
      </c>
      <c r="F19" s="80" t="s">
        <v>473</v>
      </c>
      <c r="G19" s="80" t="s">
        <v>3</v>
      </c>
      <c r="H19" s="80" t="s">
        <v>566</v>
      </c>
      <c r="I19" s="81" t="s">
        <v>1</v>
      </c>
      <c r="J19" s="81" t="s">
        <v>1</v>
      </c>
      <c r="K19" s="81" t="s">
        <v>1</v>
      </c>
      <c r="L19" s="81" t="s">
        <v>1</v>
      </c>
      <c r="M19" s="81">
        <v>0</v>
      </c>
      <c r="N19" s="80" t="s">
        <v>1</v>
      </c>
      <c r="O19" s="80" t="s">
        <v>2</v>
      </c>
      <c r="P19" s="80" t="s">
        <v>1</v>
      </c>
      <c r="Q19" s="81">
        <f t="shared" si="0"/>
        <v>7134862.7217119997</v>
      </c>
      <c r="R19" s="81">
        <v>0</v>
      </c>
      <c r="S19" s="81">
        <v>2843863.8125</v>
      </c>
      <c r="T19" s="81">
        <v>0</v>
      </c>
      <c r="U19" s="80" t="s">
        <v>0</v>
      </c>
      <c r="V19" s="81">
        <f t="shared" si="1"/>
        <v>0</v>
      </c>
      <c r="W19" s="81">
        <v>3699136.9907</v>
      </c>
      <c r="X19" s="80" t="s">
        <v>0</v>
      </c>
      <c r="Y19" s="81">
        <f t="shared" si="2"/>
        <v>591861.918512</v>
      </c>
      <c r="Z19" s="81">
        <v>0</v>
      </c>
      <c r="AA19" s="80" t="s">
        <v>0</v>
      </c>
      <c r="AB19" s="81">
        <v>0</v>
      </c>
      <c r="AC19" s="81">
        <v>0</v>
      </c>
      <c r="AD19" s="80" t="s">
        <v>0</v>
      </c>
      <c r="AE19" s="81">
        <v>0</v>
      </c>
      <c r="AF19" s="80">
        <v>0</v>
      </c>
      <c r="AG19" s="80" t="s">
        <v>0</v>
      </c>
      <c r="AH19" s="81">
        <v>0</v>
      </c>
      <c r="AI19" s="81">
        <v>0</v>
      </c>
      <c r="AJ19" s="80" t="s">
        <v>0</v>
      </c>
      <c r="AK19" s="81">
        <v>0</v>
      </c>
      <c r="AL19" s="81">
        <v>0</v>
      </c>
      <c r="AM19" s="84" t="s">
        <v>1</v>
      </c>
      <c r="AN19" s="80" t="s">
        <v>1</v>
      </c>
      <c r="AO19" s="84" t="s">
        <v>1</v>
      </c>
      <c r="AP19" s="80" t="s">
        <v>1</v>
      </c>
    </row>
    <row r="20" spans="1:42" s="71" customFormat="1" x14ac:dyDescent="0.25">
      <c r="A20" s="80" t="s">
        <v>284</v>
      </c>
      <c r="B20" s="79">
        <v>44018</v>
      </c>
      <c r="C20" s="80" t="s">
        <v>29</v>
      </c>
      <c r="D20" s="80" t="s">
        <v>41</v>
      </c>
      <c r="E20" s="80" t="s">
        <v>4</v>
      </c>
      <c r="F20" s="80" t="s">
        <v>473</v>
      </c>
      <c r="G20" s="80" t="s">
        <v>3</v>
      </c>
      <c r="H20" s="80" t="s">
        <v>567</v>
      </c>
      <c r="I20" s="81" t="s">
        <v>1</v>
      </c>
      <c r="J20" s="81" t="s">
        <v>1</v>
      </c>
      <c r="K20" s="81" t="s">
        <v>1</v>
      </c>
      <c r="L20" s="81" t="s">
        <v>1</v>
      </c>
      <c r="M20" s="81">
        <v>0</v>
      </c>
      <c r="N20" s="80" t="s">
        <v>1</v>
      </c>
      <c r="O20" s="80" t="s">
        <v>2</v>
      </c>
      <c r="P20" s="80" t="s">
        <v>1</v>
      </c>
      <c r="Q20" s="81">
        <f t="shared" si="0"/>
        <v>32059385.246520001</v>
      </c>
      <c r="R20" s="81">
        <v>0</v>
      </c>
      <c r="S20" s="81">
        <v>20312181.829999998</v>
      </c>
      <c r="T20" s="81">
        <v>0</v>
      </c>
      <c r="U20" s="80" t="s">
        <v>0</v>
      </c>
      <c r="V20" s="81">
        <f t="shared" si="1"/>
        <v>0</v>
      </c>
      <c r="W20" s="81">
        <v>10126899.497000001</v>
      </c>
      <c r="X20" s="80" t="s">
        <v>9</v>
      </c>
      <c r="Y20" s="81">
        <f t="shared" si="2"/>
        <v>1620303.9195200002</v>
      </c>
      <c r="Z20" s="81">
        <v>0</v>
      </c>
      <c r="AA20" s="80" t="s">
        <v>0</v>
      </c>
      <c r="AB20" s="81">
        <v>0</v>
      </c>
      <c r="AC20" s="81">
        <v>0</v>
      </c>
      <c r="AD20" s="80" t="s">
        <v>0</v>
      </c>
      <c r="AE20" s="81">
        <v>0</v>
      </c>
      <c r="AF20" s="80">
        <v>0</v>
      </c>
      <c r="AG20" s="80" t="s">
        <v>0</v>
      </c>
      <c r="AH20" s="81">
        <v>0</v>
      </c>
      <c r="AI20" s="81">
        <v>0</v>
      </c>
      <c r="AJ20" s="80" t="s">
        <v>0</v>
      </c>
      <c r="AK20" s="81">
        <v>0</v>
      </c>
      <c r="AL20" s="81">
        <v>0</v>
      </c>
      <c r="AM20" s="84" t="s">
        <v>1</v>
      </c>
      <c r="AN20" s="80" t="s">
        <v>1</v>
      </c>
      <c r="AO20" s="84" t="s">
        <v>1</v>
      </c>
      <c r="AP20" s="80" t="s">
        <v>1</v>
      </c>
    </row>
    <row r="21" spans="1:42" s="71" customFormat="1" x14ac:dyDescent="0.25">
      <c r="A21" s="80" t="s">
        <v>282</v>
      </c>
      <c r="B21" s="79">
        <v>44018</v>
      </c>
      <c r="C21" s="80" t="s">
        <v>29</v>
      </c>
      <c r="D21" s="80" t="s">
        <v>36</v>
      </c>
      <c r="E21" s="80" t="s">
        <v>35</v>
      </c>
      <c r="F21" s="80" t="s">
        <v>468</v>
      </c>
      <c r="G21" s="80" t="s">
        <v>3</v>
      </c>
      <c r="H21" s="80" t="s">
        <v>568</v>
      </c>
      <c r="I21" s="81"/>
      <c r="J21" s="81"/>
      <c r="K21" s="81"/>
      <c r="L21" s="81"/>
      <c r="M21" s="81"/>
      <c r="N21" s="80"/>
      <c r="O21" s="80" t="s">
        <v>106</v>
      </c>
      <c r="P21" s="80"/>
      <c r="Q21" s="81">
        <f t="shared" si="0"/>
        <v>0</v>
      </c>
      <c r="R21" s="81">
        <v>0</v>
      </c>
      <c r="S21" s="81">
        <v>0</v>
      </c>
      <c r="T21" s="81">
        <v>0</v>
      </c>
      <c r="U21" s="80" t="s">
        <v>0</v>
      </c>
      <c r="V21" s="81">
        <f t="shared" si="1"/>
        <v>0</v>
      </c>
      <c r="W21" s="81">
        <v>0</v>
      </c>
      <c r="X21" s="80" t="s">
        <v>0</v>
      </c>
      <c r="Y21" s="81">
        <f t="shared" si="2"/>
        <v>0</v>
      </c>
      <c r="Z21" s="81">
        <v>0</v>
      </c>
      <c r="AA21" s="81">
        <v>0</v>
      </c>
      <c r="AB21" s="81">
        <v>0</v>
      </c>
      <c r="AC21" s="81">
        <v>0</v>
      </c>
      <c r="AD21" s="80" t="s">
        <v>0</v>
      </c>
      <c r="AE21" s="81">
        <v>0</v>
      </c>
      <c r="AF21" s="81">
        <v>0</v>
      </c>
      <c r="AG21" s="81">
        <v>0</v>
      </c>
      <c r="AH21" s="81">
        <v>0</v>
      </c>
      <c r="AI21" s="81">
        <v>0</v>
      </c>
      <c r="AJ21" s="81">
        <v>0</v>
      </c>
      <c r="AK21" s="81"/>
      <c r="AL21" s="81"/>
      <c r="AM21" s="84"/>
      <c r="AN21" s="80"/>
      <c r="AO21" s="84"/>
      <c r="AP21" s="80"/>
    </row>
    <row r="22" spans="1:42" s="71" customFormat="1" hidden="1" x14ac:dyDescent="0.25">
      <c r="A22" s="80" t="s">
        <v>281</v>
      </c>
      <c r="B22" s="79">
        <v>44018</v>
      </c>
      <c r="C22" s="80" t="s">
        <v>6</v>
      </c>
      <c r="D22" s="80" t="s">
        <v>36</v>
      </c>
      <c r="E22" s="80" t="s">
        <v>226</v>
      </c>
      <c r="F22" s="80" t="s">
        <v>165</v>
      </c>
      <c r="G22" s="80" t="s">
        <v>3</v>
      </c>
      <c r="H22" s="80" t="s">
        <v>569</v>
      </c>
      <c r="I22" s="81" t="s">
        <v>1</v>
      </c>
      <c r="J22" s="81" t="s">
        <v>1</v>
      </c>
      <c r="K22" s="81" t="s">
        <v>1</v>
      </c>
      <c r="L22" s="81" t="s">
        <v>1</v>
      </c>
      <c r="M22" s="81">
        <v>0</v>
      </c>
      <c r="N22" s="80" t="s">
        <v>1</v>
      </c>
      <c r="O22" s="80" t="s">
        <v>2</v>
      </c>
      <c r="P22" s="80" t="s">
        <v>1</v>
      </c>
      <c r="Q22" s="81">
        <f t="shared" si="0"/>
        <v>80297222.072200015</v>
      </c>
      <c r="R22" s="81">
        <v>0</v>
      </c>
      <c r="S22" s="81">
        <v>53682430.985000014</v>
      </c>
      <c r="T22" s="81">
        <v>0</v>
      </c>
      <c r="U22" s="80" t="s">
        <v>0</v>
      </c>
      <c r="V22" s="81">
        <f t="shared" si="1"/>
        <v>0</v>
      </c>
      <c r="W22" s="81">
        <v>22943785.420000002</v>
      </c>
      <c r="X22" s="80" t="s">
        <v>9</v>
      </c>
      <c r="Y22" s="81">
        <f t="shared" si="2"/>
        <v>3671005.6672000005</v>
      </c>
      <c r="Z22" s="81">
        <v>0</v>
      </c>
      <c r="AA22" s="80" t="s">
        <v>0</v>
      </c>
      <c r="AB22" s="81">
        <v>0</v>
      </c>
      <c r="AC22" s="81">
        <v>0</v>
      </c>
      <c r="AD22" s="80" t="s">
        <v>0</v>
      </c>
      <c r="AE22" s="81">
        <v>0</v>
      </c>
      <c r="AF22" s="80">
        <v>0</v>
      </c>
      <c r="AG22" s="80" t="s">
        <v>0</v>
      </c>
      <c r="AH22" s="81">
        <v>0</v>
      </c>
      <c r="AI22" s="81">
        <v>0</v>
      </c>
      <c r="AJ22" s="80" t="s">
        <v>0</v>
      </c>
      <c r="AK22" s="81">
        <v>0</v>
      </c>
      <c r="AL22" s="81">
        <v>0</v>
      </c>
      <c r="AM22" s="84" t="s">
        <v>1</v>
      </c>
      <c r="AN22" s="80" t="s">
        <v>1</v>
      </c>
      <c r="AO22" s="84" t="s">
        <v>1</v>
      </c>
      <c r="AP22" s="80" t="s">
        <v>1</v>
      </c>
    </row>
    <row r="23" spans="1:42" s="71" customFormat="1" x14ac:dyDescent="0.25">
      <c r="A23" s="80" t="s">
        <v>280</v>
      </c>
      <c r="B23" s="79">
        <v>44018</v>
      </c>
      <c r="C23" s="80" t="s">
        <v>29</v>
      </c>
      <c r="D23" s="80" t="s">
        <v>28</v>
      </c>
      <c r="E23" s="80" t="s">
        <v>273</v>
      </c>
      <c r="F23" s="80" t="s">
        <v>455</v>
      </c>
      <c r="G23" s="80" t="s">
        <v>3</v>
      </c>
      <c r="H23" s="80" t="s">
        <v>570</v>
      </c>
      <c r="I23" s="81"/>
      <c r="J23" s="81"/>
      <c r="K23" s="81"/>
      <c r="L23" s="81"/>
      <c r="M23" s="81"/>
      <c r="N23" s="80"/>
      <c r="O23" s="80" t="s">
        <v>106</v>
      </c>
      <c r="P23" s="80"/>
      <c r="Q23" s="81">
        <f t="shared" si="0"/>
        <v>0</v>
      </c>
      <c r="R23" s="81">
        <v>0</v>
      </c>
      <c r="S23" s="81">
        <v>0</v>
      </c>
      <c r="T23" s="81">
        <v>0</v>
      </c>
      <c r="U23" s="80" t="s">
        <v>0</v>
      </c>
      <c r="V23" s="81">
        <f t="shared" si="1"/>
        <v>0</v>
      </c>
      <c r="W23" s="81">
        <v>0</v>
      </c>
      <c r="X23" s="80" t="s">
        <v>0</v>
      </c>
      <c r="Y23" s="81">
        <f t="shared" si="2"/>
        <v>0</v>
      </c>
      <c r="Z23" s="81">
        <v>0</v>
      </c>
      <c r="AA23" s="80"/>
      <c r="AB23" s="81">
        <v>0</v>
      </c>
      <c r="AC23" s="81">
        <v>0</v>
      </c>
      <c r="AD23" s="80" t="s">
        <v>0</v>
      </c>
      <c r="AE23" s="81">
        <v>0</v>
      </c>
      <c r="AF23" s="80">
        <v>0</v>
      </c>
      <c r="AG23" s="80"/>
      <c r="AH23" s="81">
        <v>0</v>
      </c>
      <c r="AI23" s="81">
        <v>0</v>
      </c>
      <c r="AJ23" s="80"/>
      <c r="AK23" s="81">
        <v>0</v>
      </c>
      <c r="AL23" s="81">
        <v>0</v>
      </c>
      <c r="AM23" s="84"/>
      <c r="AN23" s="80"/>
      <c r="AO23" s="84"/>
      <c r="AP23" s="80"/>
    </row>
    <row r="24" spans="1:42" s="71" customFormat="1" hidden="1" x14ac:dyDescent="0.25">
      <c r="A24" s="80" t="s">
        <v>278</v>
      </c>
      <c r="B24" s="79">
        <v>44018</v>
      </c>
      <c r="C24" s="80" t="s">
        <v>6</v>
      </c>
      <c r="D24" s="80" t="s">
        <v>28</v>
      </c>
      <c r="E24" s="80" t="s">
        <v>219</v>
      </c>
      <c r="F24" s="80" t="s">
        <v>475</v>
      </c>
      <c r="G24" s="80" t="s">
        <v>3</v>
      </c>
      <c r="H24" s="80" t="s">
        <v>571</v>
      </c>
      <c r="I24" s="81" t="s">
        <v>1</v>
      </c>
      <c r="J24" s="81" t="s">
        <v>1</v>
      </c>
      <c r="K24" s="81" t="s">
        <v>1</v>
      </c>
      <c r="L24" s="81" t="s">
        <v>1</v>
      </c>
      <c r="M24" s="81">
        <v>0</v>
      </c>
      <c r="N24" s="80" t="s">
        <v>1</v>
      </c>
      <c r="O24" s="80" t="s">
        <v>2</v>
      </c>
      <c r="P24" s="80" t="s">
        <v>1</v>
      </c>
      <c r="Q24" s="81">
        <f t="shared" si="0"/>
        <v>34129741.422600001</v>
      </c>
      <c r="R24" s="81">
        <v>0</v>
      </c>
      <c r="S24" s="81">
        <v>21089135.555</v>
      </c>
      <c r="T24" s="81">
        <v>0</v>
      </c>
      <c r="U24" s="80" t="s">
        <v>0</v>
      </c>
      <c r="V24" s="81">
        <f t="shared" si="1"/>
        <v>0</v>
      </c>
      <c r="W24" s="81">
        <v>11241901.610000001</v>
      </c>
      <c r="X24" s="80" t="s">
        <v>0</v>
      </c>
      <c r="Y24" s="81">
        <f t="shared" si="2"/>
        <v>1798704.2576000001</v>
      </c>
      <c r="Z24" s="81">
        <v>0</v>
      </c>
      <c r="AA24" s="80" t="s">
        <v>0</v>
      </c>
      <c r="AB24" s="81">
        <v>0</v>
      </c>
      <c r="AC24" s="81">
        <v>0</v>
      </c>
      <c r="AD24" s="80" t="s">
        <v>0</v>
      </c>
      <c r="AE24" s="81">
        <v>0</v>
      </c>
      <c r="AF24" s="80">
        <v>0</v>
      </c>
      <c r="AG24" s="80" t="s">
        <v>0</v>
      </c>
      <c r="AH24" s="81">
        <v>0</v>
      </c>
      <c r="AI24" s="81">
        <v>0</v>
      </c>
      <c r="AJ24" s="80" t="s">
        <v>0</v>
      </c>
      <c r="AK24" s="81">
        <v>0</v>
      </c>
      <c r="AL24" s="81">
        <v>0</v>
      </c>
      <c r="AM24" s="84" t="s">
        <v>1</v>
      </c>
      <c r="AN24" s="80" t="s">
        <v>1</v>
      </c>
      <c r="AO24" s="84" t="s">
        <v>1</v>
      </c>
      <c r="AP24" s="80" t="s">
        <v>1</v>
      </c>
    </row>
    <row r="25" spans="1:42" s="71" customFormat="1" hidden="1" x14ac:dyDescent="0.25">
      <c r="A25" s="80" t="s">
        <v>277</v>
      </c>
      <c r="B25" s="79">
        <v>44018</v>
      </c>
      <c r="C25" s="80" t="s">
        <v>6</v>
      </c>
      <c r="D25" s="80" t="s">
        <v>26</v>
      </c>
      <c r="E25" s="80" t="s">
        <v>212</v>
      </c>
      <c r="F25" s="80" t="s">
        <v>318</v>
      </c>
      <c r="G25" s="80" t="s">
        <v>3</v>
      </c>
      <c r="H25" s="80" t="s">
        <v>572</v>
      </c>
      <c r="I25" s="81"/>
      <c r="J25" s="81"/>
      <c r="K25" s="81"/>
      <c r="L25" s="81"/>
      <c r="M25" s="81"/>
      <c r="N25" s="80"/>
      <c r="O25" s="80" t="s">
        <v>106</v>
      </c>
      <c r="P25" s="80"/>
      <c r="Q25" s="81">
        <f t="shared" si="0"/>
        <v>0</v>
      </c>
      <c r="R25" s="81">
        <v>0</v>
      </c>
      <c r="S25" s="81">
        <v>0</v>
      </c>
      <c r="T25" s="81">
        <v>0</v>
      </c>
      <c r="U25" s="80" t="s">
        <v>0</v>
      </c>
      <c r="V25" s="81">
        <f t="shared" si="1"/>
        <v>0</v>
      </c>
      <c r="W25" s="81">
        <v>0</v>
      </c>
      <c r="X25" s="80" t="s">
        <v>0</v>
      </c>
      <c r="Y25" s="81">
        <f t="shared" si="2"/>
        <v>0</v>
      </c>
      <c r="Z25" s="81">
        <v>0</v>
      </c>
      <c r="AA25" s="80"/>
      <c r="AB25" s="81">
        <v>0</v>
      </c>
      <c r="AC25" s="81">
        <v>0</v>
      </c>
      <c r="AD25" s="80" t="s">
        <v>0</v>
      </c>
      <c r="AE25" s="81">
        <v>0</v>
      </c>
      <c r="AF25" s="80">
        <v>0</v>
      </c>
      <c r="AG25" s="80"/>
      <c r="AH25" s="81">
        <v>0</v>
      </c>
      <c r="AI25" s="81">
        <v>0</v>
      </c>
      <c r="AJ25" s="80"/>
      <c r="AK25" s="81">
        <v>0</v>
      </c>
      <c r="AL25" s="81">
        <v>0</v>
      </c>
      <c r="AM25" s="84"/>
      <c r="AN25" s="80"/>
      <c r="AO25" s="84"/>
      <c r="AP25" s="80"/>
    </row>
    <row r="26" spans="1:42" s="71" customFormat="1" x14ac:dyDescent="0.25">
      <c r="A26" s="80" t="s">
        <v>276</v>
      </c>
      <c r="B26" s="79">
        <v>44018</v>
      </c>
      <c r="C26" s="80" t="s">
        <v>29</v>
      </c>
      <c r="D26" s="80" t="s">
        <v>26</v>
      </c>
      <c r="E26" s="80" t="s">
        <v>415</v>
      </c>
      <c r="F26" s="80" t="s">
        <v>444</v>
      </c>
      <c r="G26" s="80" t="s">
        <v>3</v>
      </c>
      <c r="H26" s="80" t="s">
        <v>573</v>
      </c>
      <c r="I26" s="81"/>
      <c r="J26" s="81"/>
      <c r="K26" s="81"/>
      <c r="L26" s="81"/>
      <c r="M26" s="81"/>
      <c r="N26" s="80"/>
      <c r="O26" s="80" t="s">
        <v>106</v>
      </c>
      <c r="P26" s="80"/>
      <c r="Q26" s="81">
        <f t="shared" si="0"/>
        <v>0</v>
      </c>
      <c r="R26" s="81">
        <v>0</v>
      </c>
      <c r="S26" s="81">
        <v>0</v>
      </c>
      <c r="T26" s="81">
        <v>0</v>
      </c>
      <c r="U26" s="80" t="s">
        <v>0</v>
      </c>
      <c r="V26" s="81">
        <f t="shared" si="1"/>
        <v>0</v>
      </c>
      <c r="W26" s="81">
        <v>0</v>
      </c>
      <c r="X26" s="80" t="s">
        <v>0</v>
      </c>
      <c r="Y26" s="81">
        <f t="shared" si="2"/>
        <v>0</v>
      </c>
      <c r="Z26" s="81">
        <v>0</v>
      </c>
      <c r="AA26" s="81">
        <v>0</v>
      </c>
      <c r="AB26" s="81">
        <v>0</v>
      </c>
      <c r="AC26" s="81">
        <v>0</v>
      </c>
      <c r="AD26" s="80" t="s">
        <v>0</v>
      </c>
      <c r="AE26" s="81">
        <v>0</v>
      </c>
      <c r="AF26" s="81">
        <v>0</v>
      </c>
      <c r="AG26" s="81">
        <v>0</v>
      </c>
      <c r="AH26" s="81">
        <v>0</v>
      </c>
      <c r="AI26" s="81">
        <v>0</v>
      </c>
      <c r="AJ26" s="81">
        <v>0</v>
      </c>
      <c r="AK26" s="81"/>
      <c r="AL26" s="81"/>
      <c r="AM26" s="84"/>
      <c r="AN26" s="80"/>
      <c r="AO26" s="84"/>
      <c r="AP26" s="80"/>
    </row>
    <row r="27" spans="1:42" s="71" customFormat="1" hidden="1" x14ac:dyDescent="0.25">
      <c r="A27" s="80" t="s">
        <v>275</v>
      </c>
      <c r="B27" s="79">
        <v>44018</v>
      </c>
      <c r="C27" s="80" t="s">
        <v>6</v>
      </c>
      <c r="D27" s="80" t="s">
        <v>26</v>
      </c>
      <c r="E27" s="80" t="s">
        <v>212</v>
      </c>
      <c r="F27" s="80" t="s">
        <v>419</v>
      </c>
      <c r="G27" s="80" t="s">
        <v>3</v>
      </c>
      <c r="H27" s="80" t="s">
        <v>574</v>
      </c>
      <c r="I27" s="81" t="s">
        <v>1</v>
      </c>
      <c r="J27" s="81" t="s">
        <v>1</v>
      </c>
      <c r="K27" s="81" t="s">
        <v>1</v>
      </c>
      <c r="L27" s="81" t="s">
        <v>1</v>
      </c>
      <c r="M27" s="81">
        <v>0</v>
      </c>
      <c r="N27" s="80" t="s">
        <v>1</v>
      </c>
      <c r="O27" s="80" t="s">
        <v>2</v>
      </c>
      <c r="P27" s="80" t="s">
        <v>1</v>
      </c>
      <c r="Q27" s="81">
        <f t="shared" si="0"/>
        <v>65180311.275200002</v>
      </c>
      <c r="R27" s="81">
        <v>0</v>
      </c>
      <c r="S27" s="81">
        <v>54125440.260000005</v>
      </c>
      <c r="T27" s="81">
        <v>0</v>
      </c>
      <c r="U27" s="80" t="s">
        <v>0</v>
      </c>
      <c r="V27" s="81">
        <f t="shared" si="1"/>
        <v>0</v>
      </c>
      <c r="W27" s="81">
        <v>9530061.2199999988</v>
      </c>
      <c r="X27" s="80" t="s">
        <v>9</v>
      </c>
      <c r="Y27" s="81">
        <f t="shared" si="2"/>
        <v>1524809.7951999998</v>
      </c>
      <c r="Z27" s="81">
        <v>0</v>
      </c>
      <c r="AA27" s="80" t="s">
        <v>0</v>
      </c>
      <c r="AB27" s="81">
        <v>0</v>
      </c>
      <c r="AC27" s="81">
        <v>0</v>
      </c>
      <c r="AD27" s="80" t="s">
        <v>0</v>
      </c>
      <c r="AE27" s="81">
        <v>0</v>
      </c>
      <c r="AF27" s="80">
        <v>0</v>
      </c>
      <c r="AG27" s="80" t="s">
        <v>0</v>
      </c>
      <c r="AH27" s="81">
        <v>0</v>
      </c>
      <c r="AI27" s="81">
        <v>0</v>
      </c>
      <c r="AJ27" s="80" t="s">
        <v>0</v>
      </c>
      <c r="AK27" s="81">
        <v>0</v>
      </c>
      <c r="AL27" s="81">
        <v>0</v>
      </c>
      <c r="AM27" s="84" t="s">
        <v>1</v>
      </c>
      <c r="AN27" s="80" t="s">
        <v>1</v>
      </c>
      <c r="AO27" s="84" t="s">
        <v>1</v>
      </c>
      <c r="AP27" s="80" t="s">
        <v>1</v>
      </c>
    </row>
    <row r="28" spans="1:42" s="71" customFormat="1" hidden="1" x14ac:dyDescent="0.25">
      <c r="A28" s="80" t="s">
        <v>274</v>
      </c>
      <c r="B28" s="79">
        <v>44018</v>
      </c>
      <c r="C28" s="80" t="s">
        <v>6</v>
      </c>
      <c r="D28" s="80" t="s">
        <v>24</v>
      </c>
      <c r="E28" s="80" t="s">
        <v>210</v>
      </c>
      <c r="F28" s="80" t="s">
        <v>431</v>
      </c>
      <c r="G28" s="80" t="s">
        <v>3</v>
      </c>
      <c r="H28" s="80" t="s">
        <v>575</v>
      </c>
      <c r="I28" s="81" t="s">
        <v>1</v>
      </c>
      <c r="J28" s="81" t="s">
        <v>1</v>
      </c>
      <c r="K28" s="81" t="s">
        <v>1</v>
      </c>
      <c r="L28" s="81" t="s">
        <v>1</v>
      </c>
      <c r="M28" s="81">
        <v>0</v>
      </c>
      <c r="N28" s="80" t="s">
        <v>1</v>
      </c>
      <c r="O28" s="80" t="s">
        <v>2</v>
      </c>
      <c r="P28" s="80" t="s">
        <v>1</v>
      </c>
      <c r="Q28" s="81">
        <f t="shared" si="0"/>
        <v>40150370.095600002</v>
      </c>
      <c r="R28" s="81">
        <v>0</v>
      </c>
      <c r="S28" s="81">
        <v>30801833.919999998</v>
      </c>
      <c r="T28" s="81">
        <v>0</v>
      </c>
      <c r="U28" s="80" t="s">
        <v>0</v>
      </c>
      <c r="V28" s="81">
        <f t="shared" si="1"/>
        <v>0</v>
      </c>
      <c r="W28" s="81">
        <v>8059082.9100000001</v>
      </c>
      <c r="X28" s="80" t="s">
        <v>0</v>
      </c>
      <c r="Y28" s="81">
        <f t="shared" si="2"/>
        <v>1289453.2656</v>
      </c>
      <c r="Z28" s="81">
        <v>0</v>
      </c>
      <c r="AA28" s="80" t="s">
        <v>0</v>
      </c>
      <c r="AB28" s="81">
        <v>0</v>
      </c>
      <c r="AC28" s="81">
        <v>0</v>
      </c>
      <c r="AD28" s="80" t="s">
        <v>0</v>
      </c>
      <c r="AE28" s="81">
        <v>0</v>
      </c>
      <c r="AF28" s="80">
        <v>0</v>
      </c>
      <c r="AG28" s="80" t="s">
        <v>0</v>
      </c>
      <c r="AH28" s="81">
        <v>0</v>
      </c>
      <c r="AI28" s="81">
        <v>0</v>
      </c>
      <c r="AJ28" s="80" t="s">
        <v>0</v>
      </c>
      <c r="AK28" s="81">
        <v>0</v>
      </c>
      <c r="AL28" s="81">
        <v>0</v>
      </c>
      <c r="AM28" s="84" t="s">
        <v>1</v>
      </c>
      <c r="AN28" s="80" t="s">
        <v>1</v>
      </c>
      <c r="AO28" s="84" t="s">
        <v>1</v>
      </c>
      <c r="AP28" s="80" t="s">
        <v>1</v>
      </c>
    </row>
    <row r="29" spans="1:42" s="71" customFormat="1" hidden="1" x14ac:dyDescent="0.25">
      <c r="A29" s="80" t="s">
        <v>272</v>
      </c>
      <c r="B29" s="79">
        <v>44018</v>
      </c>
      <c r="C29" s="80" t="s">
        <v>6</v>
      </c>
      <c r="D29" s="80" t="s">
        <v>22</v>
      </c>
      <c r="E29" s="80" t="s">
        <v>202</v>
      </c>
      <c r="F29" s="80" t="s">
        <v>304</v>
      </c>
      <c r="G29" s="80" t="s">
        <v>3</v>
      </c>
      <c r="H29" s="80" t="s">
        <v>576</v>
      </c>
      <c r="I29" s="81" t="s">
        <v>1</v>
      </c>
      <c r="J29" s="81" t="s">
        <v>1</v>
      </c>
      <c r="K29" s="81" t="s">
        <v>1</v>
      </c>
      <c r="L29" s="81" t="s">
        <v>1</v>
      </c>
      <c r="M29" s="81">
        <v>0</v>
      </c>
      <c r="N29" s="80" t="s">
        <v>1</v>
      </c>
      <c r="O29" s="80" t="s">
        <v>2</v>
      </c>
      <c r="P29" s="80" t="s">
        <v>1</v>
      </c>
      <c r="Q29" s="81">
        <f t="shared" si="0"/>
        <v>54733912.621199988</v>
      </c>
      <c r="R29" s="81">
        <v>0</v>
      </c>
      <c r="S29" s="81">
        <v>45522510.566799991</v>
      </c>
      <c r="T29" s="81">
        <v>0</v>
      </c>
      <c r="U29" s="80" t="s">
        <v>0</v>
      </c>
      <c r="V29" s="81">
        <f t="shared" si="1"/>
        <v>0</v>
      </c>
      <c r="W29" s="81">
        <v>7940863.8399999989</v>
      </c>
      <c r="X29" s="80" t="s">
        <v>9</v>
      </c>
      <c r="Y29" s="81">
        <f t="shared" si="2"/>
        <v>1270538.2143999999</v>
      </c>
      <c r="Z29" s="81">
        <v>0</v>
      </c>
      <c r="AA29" s="80" t="s">
        <v>0</v>
      </c>
      <c r="AB29" s="81">
        <v>0</v>
      </c>
      <c r="AC29" s="81">
        <v>0</v>
      </c>
      <c r="AD29" s="80" t="s">
        <v>0</v>
      </c>
      <c r="AE29" s="81">
        <v>0</v>
      </c>
      <c r="AF29" s="80">
        <v>0</v>
      </c>
      <c r="AG29" s="80" t="s">
        <v>0</v>
      </c>
      <c r="AH29" s="81">
        <v>0</v>
      </c>
      <c r="AI29" s="81">
        <v>0</v>
      </c>
      <c r="AJ29" s="80" t="s">
        <v>0</v>
      </c>
      <c r="AK29" s="81">
        <v>0</v>
      </c>
      <c r="AL29" s="81">
        <v>0</v>
      </c>
      <c r="AM29" s="84" t="s">
        <v>1</v>
      </c>
      <c r="AN29" s="80" t="s">
        <v>1</v>
      </c>
      <c r="AO29" s="84" t="s">
        <v>1</v>
      </c>
      <c r="AP29" s="80" t="s">
        <v>1</v>
      </c>
    </row>
    <row r="30" spans="1:42" s="71" customFormat="1" hidden="1" x14ac:dyDescent="0.25">
      <c r="A30" s="80" t="s">
        <v>271</v>
      </c>
      <c r="B30" s="79">
        <v>44018</v>
      </c>
      <c r="C30" s="80" t="s">
        <v>6</v>
      </c>
      <c r="D30" s="80" t="s">
        <v>19</v>
      </c>
      <c r="E30" s="80" t="s">
        <v>200</v>
      </c>
      <c r="F30" s="80" t="s">
        <v>309</v>
      </c>
      <c r="G30" s="80" t="s">
        <v>3</v>
      </c>
      <c r="H30" s="80" t="s">
        <v>577</v>
      </c>
      <c r="I30" s="81"/>
      <c r="J30" s="81"/>
      <c r="K30" s="81"/>
      <c r="L30" s="81"/>
      <c r="M30" s="81"/>
      <c r="N30" s="80"/>
      <c r="O30" s="80" t="s">
        <v>106</v>
      </c>
      <c r="P30" s="80"/>
      <c r="Q30" s="81">
        <f t="shared" si="0"/>
        <v>0</v>
      </c>
      <c r="R30" s="81">
        <v>0</v>
      </c>
      <c r="S30" s="81">
        <v>0</v>
      </c>
      <c r="T30" s="81">
        <v>0</v>
      </c>
      <c r="U30" s="80" t="s">
        <v>0</v>
      </c>
      <c r="V30" s="81">
        <f t="shared" si="1"/>
        <v>0</v>
      </c>
      <c r="W30" s="81">
        <v>0</v>
      </c>
      <c r="X30" s="80" t="s">
        <v>0</v>
      </c>
      <c r="Y30" s="81">
        <f t="shared" si="2"/>
        <v>0</v>
      </c>
      <c r="Z30" s="81">
        <v>0</v>
      </c>
      <c r="AA30" s="81" t="s">
        <v>0</v>
      </c>
      <c r="AB30" s="81">
        <v>0</v>
      </c>
      <c r="AC30" s="81">
        <v>0</v>
      </c>
      <c r="AD30" s="80" t="s">
        <v>0</v>
      </c>
      <c r="AE30" s="81">
        <v>0</v>
      </c>
      <c r="AF30" s="81">
        <v>0</v>
      </c>
      <c r="AG30" s="81">
        <v>0</v>
      </c>
      <c r="AH30" s="81">
        <v>0</v>
      </c>
      <c r="AI30" s="81">
        <v>0</v>
      </c>
      <c r="AJ30" s="81">
        <v>0</v>
      </c>
      <c r="AK30" s="81"/>
      <c r="AL30" s="81"/>
      <c r="AM30" s="84"/>
      <c r="AN30" s="80"/>
      <c r="AO30" s="84"/>
      <c r="AP30" s="80"/>
    </row>
    <row r="31" spans="1:42" s="71" customFormat="1" hidden="1" x14ac:dyDescent="0.25">
      <c r="A31" s="80" t="s">
        <v>270</v>
      </c>
      <c r="B31" s="79">
        <v>44018</v>
      </c>
      <c r="C31" s="80" t="s">
        <v>6</v>
      </c>
      <c r="D31" s="80" t="s">
        <v>17</v>
      </c>
      <c r="E31" s="80" t="s">
        <v>198</v>
      </c>
      <c r="F31" s="80" t="s">
        <v>578</v>
      </c>
      <c r="G31" s="80" t="s">
        <v>3</v>
      </c>
      <c r="H31" s="80" t="s">
        <v>579</v>
      </c>
      <c r="I31" s="81" t="s">
        <v>1</v>
      </c>
      <c r="J31" s="81" t="s">
        <v>1</v>
      </c>
      <c r="K31" s="81" t="s">
        <v>1</v>
      </c>
      <c r="L31" s="81" t="s">
        <v>1</v>
      </c>
      <c r="M31" s="81">
        <v>0</v>
      </c>
      <c r="N31" s="80" t="s">
        <v>1</v>
      </c>
      <c r="O31" s="80" t="s">
        <v>2</v>
      </c>
      <c r="P31" s="80" t="s">
        <v>1</v>
      </c>
      <c r="Q31" s="81">
        <f t="shared" si="0"/>
        <v>13228603.819999998</v>
      </c>
      <c r="R31" s="81">
        <v>0</v>
      </c>
      <c r="S31" s="81">
        <v>12201015.209999999</v>
      </c>
      <c r="T31" s="81">
        <v>0</v>
      </c>
      <c r="U31" s="80" t="s">
        <v>0</v>
      </c>
      <c r="V31" s="81">
        <f t="shared" si="1"/>
        <v>0</v>
      </c>
      <c r="W31" s="81">
        <v>885852.25</v>
      </c>
      <c r="X31" s="80" t="s">
        <v>0</v>
      </c>
      <c r="Y31" s="81">
        <f t="shared" si="2"/>
        <v>141736.36000000002</v>
      </c>
      <c r="Z31" s="81">
        <v>0</v>
      </c>
      <c r="AA31" s="80" t="s">
        <v>0</v>
      </c>
      <c r="AB31" s="81">
        <v>0</v>
      </c>
      <c r="AC31" s="81">
        <v>0</v>
      </c>
      <c r="AD31" s="80" t="s">
        <v>0</v>
      </c>
      <c r="AE31" s="81">
        <v>0</v>
      </c>
      <c r="AF31" s="80">
        <v>0</v>
      </c>
      <c r="AG31" s="80" t="s">
        <v>0</v>
      </c>
      <c r="AH31" s="81">
        <v>0</v>
      </c>
      <c r="AI31" s="81">
        <v>0</v>
      </c>
      <c r="AJ31" s="80" t="s">
        <v>0</v>
      </c>
      <c r="AK31" s="81">
        <v>0</v>
      </c>
      <c r="AL31" s="81">
        <v>0</v>
      </c>
      <c r="AM31" s="84" t="s">
        <v>1</v>
      </c>
      <c r="AN31" s="80" t="s">
        <v>1</v>
      </c>
      <c r="AO31" s="84" t="s">
        <v>1</v>
      </c>
      <c r="AP31" s="80" t="s">
        <v>1</v>
      </c>
    </row>
    <row r="32" spans="1:42" s="71" customFormat="1" hidden="1" x14ac:dyDescent="0.25">
      <c r="A32" s="80" t="s">
        <v>269</v>
      </c>
      <c r="B32" s="79">
        <v>44018</v>
      </c>
      <c r="C32" s="80" t="s">
        <v>6</v>
      </c>
      <c r="D32" s="80" t="s">
        <v>14</v>
      </c>
      <c r="E32" s="80" t="s">
        <v>196</v>
      </c>
      <c r="F32" s="80" t="s">
        <v>580</v>
      </c>
      <c r="G32" s="80" t="s">
        <v>3</v>
      </c>
      <c r="H32" s="80" t="s">
        <v>581</v>
      </c>
      <c r="I32" s="81" t="s">
        <v>1</v>
      </c>
      <c r="J32" s="81" t="s">
        <v>1</v>
      </c>
      <c r="K32" s="81" t="s">
        <v>1</v>
      </c>
      <c r="L32" s="81" t="s">
        <v>1</v>
      </c>
      <c r="M32" s="81">
        <v>0</v>
      </c>
      <c r="N32" s="80" t="s">
        <v>1</v>
      </c>
      <c r="O32" s="80" t="s">
        <v>582</v>
      </c>
      <c r="P32" s="80" t="s">
        <v>583</v>
      </c>
      <c r="Q32" s="81">
        <f t="shared" si="0"/>
        <v>140000</v>
      </c>
      <c r="R32" s="81">
        <v>0</v>
      </c>
      <c r="S32" s="81">
        <v>140000</v>
      </c>
      <c r="T32" s="81">
        <v>0</v>
      </c>
      <c r="U32" s="80" t="s">
        <v>0</v>
      </c>
      <c r="V32" s="81">
        <f t="shared" si="1"/>
        <v>0</v>
      </c>
      <c r="W32" s="81">
        <v>0</v>
      </c>
      <c r="X32" s="80" t="s">
        <v>0</v>
      </c>
      <c r="Y32" s="81">
        <f t="shared" si="2"/>
        <v>0</v>
      </c>
      <c r="Z32" s="81">
        <v>0</v>
      </c>
      <c r="AA32" s="80" t="s">
        <v>0</v>
      </c>
      <c r="AB32" s="81">
        <v>0</v>
      </c>
      <c r="AC32" s="81">
        <v>0</v>
      </c>
      <c r="AD32" s="80" t="s">
        <v>0</v>
      </c>
      <c r="AE32" s="81">
        <v>0</v>
      </c>
      <c r="AF32" s="80">
        <v>0</v>
      </c>
      <c r="AG32" s="80" t="s">
        <v>0</v>
      </c>
      <c r="AH32" s="81">
        <v>0</v>
      </c>
      <c r="AI32" s="81">
        <v>0</v>
      </c>
      <c r="AJ32" s="80" t="s">
        <v>0</v>
      </c>
      <c r="AK32" s="81">
        <v>0</v>
      </c>
      <c r="AL32" s="81">
        <v>0</v>
      </c>
      <c r="AM32" s="84" t="s">
        <v>1</v>
      </c>
      <c r="AN32" s="80" t="s">
        <v>1</v>
      </c>
      <c r="AO32" s="84" t="s">
        <v>1</v>
      </c>
      <c r="AP32" s="80" t="s">
        <v>1</v>
      </c>
    </row>
    <row r="33" spans="1:42" s="71" customFormat="1" hidden="1" x14ac:dyDescent="0.25">
      <c r="A33" s="80" t="s">
        <v>268</v>
      </c>
      <c r="B33" s="79">
        <v>44018</v>
      </c>
      <c r="C33" s="80" t="s">
        <v>6</v>
      </c>
      <c r="D33" s="80" t="s">
        <v>14</v>
      </c>
      <c r="E33" s="80" t="s">
        <v>196</v>
      </c>
      <c r="F33" s="80" t="s">
        <v>580</v>
      </c>
      <c r="G33" s="80" t="s">
        <v>3</v>
      </c>
      <c r="H33" s="80" t="s">
        <v>584</v>
      </c>
      <c r="I33" s="81" t="s">
        <v>1</v>
      </c>
      <c r="J33" s="81" t="s">
        <v>1</v>
      </c>
      <c r="K33" s="81" t="s">
        <v>1</v>
      </c>
      <c r="L33" s="81" t="s">
        <v>1</v>
      </c>
      <c r="M33" s="81">
        <v>0</v>
      </c>
      <c r="N33" s="80" t="s">
        <v>1</v>
      </c>
      <c r="O33" s="80" t="s">
        <v>2</v>
      </c>
      <c r="P33" s="80" t="s">
        <v>1</v>
      </c>
      <c r="Q33" s="81">
        <f t="shared" si="0"/>
        <v>28252292.698799994</v>
      </c>
      <c r="R33" s="81">
        <v>0</v>
      </c>
      <c r="S33" s="81">
        <v>23877291.879999995</v>
      </c>
      <c r="T33" s="81">
        <v>0</v>
      </c>
      <c r="U33" s="80" t="s">
        <v>0</v>
      </c>
      <c r="V33" s="81">
        <f t="shared" si="1"/>
        <v>0</v>
      </c>
      <c r="W33" s="81">
        <v>3771552.4299999997</v>
      </c>
      <c r="X33" s="80" t="s">
        <v>0</v>
      </c>
      <c r="Y33" s="81">
        <f t="shared" si="2"/>
        <v>603448.38879999996</v>
      </c>
      <c r="Z33" s="81">
        <v>0</v>
      </c>
      <c r="AA33" s="80" t="s">
        <v>0</v>
      </c>
      <c r="AB33" s="81">
        <v>0</v>
      </c>
      <c r="AC33" s="81">
        <v>0</v>
      </c>
      <c r="AD33" s="80" t="s">
        <v>0</v>
      </c>
      <c r="AE33" s="81">
        <v>0</v>
      </c>
      <c r="AF33" s="80">
        <v>0</v>
      </c>
      <c r="AG33" s="80" t="s">
        <v>0</v>
      </c>
      <c r="AH33" s="81">
        <v>0</v>
      </c>
      <c r="AI33" s="81">
        <v>0</v>
      </c>
      <c r="AJ33" s="80" t="s">
        <v>0</v>
      </c>
      <c r="AK33" s="81">
        <v>0</v>
      </c>
      <c r="AL33" s="81">
        <v>0</v>
      </c>
      <c r="AM33" s="84" t="s">
        <v>1</v>
      </c>
      <c r="AN33" s="80" t="s">
        <v>1</v>
      </c>
      <c r="AO33" s="84" t="s">
        <v>1</v>
      </c>
      <c r="AP33" s="80" t="s">
        <v>1</v>
      </c>
    </row>
    <row r="34" spans="1:42" s="71" customFormat="1" hidden="1" x14ac:dyDescent="0.25">
      <c r="A34" s="80" t="s">
        <v>267</v>
      </c>
      <c r="B34" s="79">
        <v>44018</v>
      </c>
      <c r="C34" s="80" t="s">
        <v>6</v>
      </c>
      <c r="D34" s="80" t="s">
        <v>14</v>
      </c>
      <c r="E34" s="80" t="s">
        <v>196</v>
      </c>
      <c r="F34" s="80" t="s">
        <v>580</v>
      </c>
      <c r="G34" s="80" t="s">
        <v>3</v>
      </c>
      <c r="H34" s="80" t="s">
        <v>585</v>
      </c>
      <c r="I34" s="81" t="s">
        <v>1</v>
      </c>
      <c r="J34" s="81" t="s">
        <v>1</v>
      </c>
      <c r="K34" s="81" t="s">
        <v>1</v>
      </c>
      <c r="L34" s="81" t="s">
        <v>1</v>
      </c>
      <c r="M34" s="81">
        <v>0</v>
      </c>
      <c r="N34" s="80" t="s">
        <v>1</v>
      </c>
      <c r="O34" s="80" t="s">
        <v>2</v>
      </c>
      <c r="P34" s="80" t="s">
        <v>1</v>
      </c>
      <c r="Q34" s="81">
        <f t="shared" si="0"/>
        <v>3204260.801599999</v>
      </c>
      <c r="R34" s="81">
        <v>0</v>
      </c>
      <c r="S34" s="81">
        <v>2487383.1099999994</v>
      </c>
      <c r="T34" s="81">
        <v>0</v>
      </c>
      <c r="U34" s="80" t="s">
        <v>0</v>
      </c>
      <c r="V34" s="81">
        <f t="shared" si="1"/>
        <v>0</v>
      </c>
      <c r="W34" s="81">
        <v>617998.01</v>
      </c>
      <c r="X34" s="80" t="s">
        <v>0</v>
      </c>
      <c r="Y34" s="81">
        <f t="shared" si="2"/>
        <v>98879.681600000011</v>
      </c>
      <c r="Z34" s="81">
        <v>0</v>
      </c>
      <c r="AA34" s="80" t="s">
        <v>0</v>
      </c>
      <c r="AB34" s="81">
        <v>0</v>
      </c>
      <c r="AC34" s="81">
        <v>0</v>
      </c>
      <c r="AD34" s="80" t="s">
        <v>0</v>
      </c>
      <c r="AE34" s="81">
        <v>0</v>
      </c>
      <c r="AF34" s="80">
        <v>0</v>
      </c>
      <c r="AG34" s="80" t="s">
        <v>0</v>
      </c>
      <c r="AH34" s="81">
        <v>0</v>
      </c>
      <c r="AI34" s="81">
        <v>0</v>
      </c>
      <c r="AJ34" s="80" t="s">
        <v>0</v>
      </c>
      <c r="AK34" s="81">
        <v>0</v>
      </c>
      <c r="AL34" s="81">
        <v>0</v>
      </c>
      <c r="AM34" s="84" t="s">
        <v>1</v>
      </c>
      <c r="AN34" s="80" t="s">
        <v>1</v>
      </c>
      <c r="AO34" s="84" t="s">
        <v>1</v>
      </c>
      <c r="AP34" s="80" t="s">
        <v>1</v>
      </c>
    </row>
    <row r="35" spans="1:42" s="71" customFormat="1" hidden="1" x14ac:dyDescent="0.25">
      <c r="A35" s="80" t="s">
        <v>266</v>
      </c>
      <c r="B35" s="79">
        <v>44018</v>
      </c>
      <c r="C35" s="80" t="s">
        <v>6</v>
      </c>
      <c r="D35" s="80" t="s">
        <v>10</v>
      </c>
      <c r="E35" s="80" t="s">
        <v>193</v>
      </c>
      <c r="F35" s="80" t="s">
        <v>307</v>
      </c>
      <c r="G35" s="80" t="s">
        <v>3</v>
      </c>
      <c r="H35" s="80" t="s">
        <v>586</v>
      </c>
      <c r="I35" s="81" t="s">
        <v>1</v>
      </c>
      <c r="J35" s="81" t="s">
        <v>1</v>
      </c>
      <c r="K35" s="81" t="s">
        <v>1</v>
      </c>
      <c r="L35" s="81" t="s">
        <v>1</v>
      </c>
      <c r="M35" s="81">
        <v>0</v>
      </c>
      <c r="N35" s="80" t="s">
        <v>1</v>
      </c>
      <c r="O35" s="80" t="s">
        <v>2</v>
      </c>
      <c r="P35" s="80" t="s">
        <v>1</v>
      </c>
      <c r="Q35" s="81">
        <f t="shared" si="0"/>
        <v>13593183.014</v>
      </c>
      <c r="R35" s="81">
        <v>0</v>
      </c>
      <c r="S35" s="81">
        <v>3878671.1999999993</v>
      </c>
      <c r="T35" s="81">
        <v>0</v>
      </c>
      <c r="U35" s="80" t="s">
        <v>0</v>
      </c>
      <c r="V35" s="81">
        <f t="shared" si="1"/>
        <v>0</v>
      </c>
      <c r="W35" s="81">
        <v>8374579.1500000004</v>
      </c>
      <c r="X35" s="80" t="s">
        <v>0</v>
      </c>
      <c r="Y35" s="81">
        <f t="shared" si="2"/>
        <v>1339932.6640000001</v>
      </c>
      <c r="Z35" s="81">
        <v>0</v>
      </c>
      <c r="AA35" s="80" t="s">
        <v>0</v>
      </c>
      <c r="AB35" s="81">
        <v>0</v>
      </c>
      <c r="AC35" s="81">
        <v>0</v>
      </c>
      <c r="AD35" s="80" t="s">
        <v>0</v>
      </c>
      <c r="AE35" s="81">
        <v>0</v>
      </c>
      <c r="AF35" s="80">
        <v>0</v>
      </c>
      <c r="AG35" s="80" t="s">
        <v>0</v>
      </c>
      <c r="AH35" s="81">
        <v>0</v>
      </c>
      <c r="AI35" s="81">
        <v>0</v>
      </c>
      <c r="AJ35" s="80" t="s">
        <v>0</v>
      </c>
      <c r="AK35" s="81">
        <v>0</v>
      </c>
      <c r="AL35" s="81">
        <v>0</v>
      </c>
      <c r="AM35" s="84" t="s">
        <v>1</v>
      </c>
      <c r="AN35" s="80" t="s">
        <v>1</v>
      </c>
      <c r="AO35" s="84" t="s">
        <v>1</v>
      </c>
      <c r="AP35" s="80" t="s">
        <v>1</v>
      </c>
    </row>
    <row r="36" spans="1:42" s="71" customFormat="1" hidden="1" x14ac:dyDescent="0.25">
      <c r="A36" s="80" t="s">
        <v>265</v>
      </c>
      <c r="B36" s="79">
        <v>44018</v>
      </c>
      <c r="C36" s="80" t="s">
        <v>6</v>
      </c>
      <c r="D36" s="80" t="s">
        <v>311</v>
      </c>
      <c r="E36" s="80" t="s">
        <v>223</v>
      </c>
      <c r="F36" s="80" t="s">
        <v>434</v>
      </c>
      <c r="G36" s="80" t="s">
        <v>3</v>
      </c>
      <c r="H36" s="80" t="s">
        <v>587</v>
      </c>
      <c r="I36" s="81"/>
      <c r="J36" s="81"/>
      <c r="K36" s="81"/>
      <c r="L36" s="81"/>
      <c r="M36" s="81"/>
      <c r="N36" s="80"/>
      <c r="O36" s="80" t="s">
        <v>106</v>
      </c>
      <c r="P36" s="80"/>
      <c r="Q36" s="81">
        <f t="shared" si="0"/>
        <v>0</v>
      </c>
      <c r="R36" s="81">
        <v>0</v>
      </c>
      <c r="S36" s="81">
        <v>0</v>
      </c>
      <c r="T36" s="81">
        <v>0</v>
      </c>
      <c r="U36" s="80" t="s">
        <v>0</v>
      </c>
      <c r="V36" s="81">
        <f t="shared" si="1"/>
        <v>0</v>
      </c>
      <c r="W36" s="81">
        <v>0</v>
      </c>
      <c r="X36" s="80" t="s">
        <v>0</v>
      </c>
      <c r="Y36" s="81">
        <f t="shared" si="2"/>
        <v>0</v>
      </c>
      <c r="Z36" s="81">
        <v>0</v>
      </c>
      <c r="AA36" s="80"/>
      <c r="AB36" s="81">
        <v>0</v>
      </c>
      <c r="AC36" s="81">
        <v>0</v>
      </c>
      <c r="AD36" s="80" t="s">
        <v>0</v>
      </c>
      <c r="AE36" s="81">
        <v>0</v>
      </c>
      <c r="AF36" s="80">
        <v>0</v>
      </c>
      <c r="AG36" s="80"/>
      <c r="AH36" s="81">
        <v>0</v>
      </c>
      <c r="AI36" s="81">
        <v>0</v>
      </c>
      <c r="AJ36" s="80"/>
      <c r="AK36" s="81">
        <v>0</v>
      </c>
      <c r="AL36" s="81">
        <v>0</v>
      </c>
      <c r="AM36" s="84"/>
      <c r="AN36" s="80"/>
      <c r="AO36" s="84"/>
      <c r="AP36" s="80"/>
    </row>
    <row r="37" spans="1:42" s="71" customFormat="1" hidden="1" x14ac:dyDescent="0.25">
      <c r="A37" s="80" t="s">
        <v>264</v>
      </c>
      <c r="B37" s="79">
        <v>44018</v>
      </c>
      <c r="C37" s="80" t="s">
        <v>6</v>
      </c>
      <c r="D37" s="80" t="s">
        <v>311</v>
      </c>
      <c r="E37" s="80" t="s">
        <v>223</v>
      </c>
      <c r="F37" s="80" t="s">
        <v>436</v>
      </c>
      <c r="G37" s="80" t="s">
        <v>3</v>
      </c>
      <c r="H37" s="80" t="s">
        <v>588</v>
      </c>
      <c r="I37" s="81" t="s">
        <v>1</v>
      </c>
      <c r="J37" s="81" t="s">
        <v>1</v>
      </c>
      <c r="K37" s="81" t="s">
        <v>1</v>
      </c>
      <c r="L37" s="81" t="s">
        <v>1</v>
      </c>
      <c r="M37" s="81">
        <v>0</v>
      </c>
      <c r="N37" s="80" t="s">
        <v>1</v>
      </c>
      <c r="O37" s="80" t="s">
        <v>2</v>
      </c>
      <c r="P37" s="80" t="s">
        <v>1</v>
      </c>
      <c r="Q37" s="81">
        <f t="shared" si="0"/>
        <v>16182816.965</v>
      </c>
      <c r="R37" s="81">
        <v>0</v>
      </c>
      <c r="S37" s="81">
        <v>14743140.965</v>
      </c>
      <c r="T37" s="81">
        <v>0</v>
      </c>
      <c r="U37" s="80" t="s">
        <v>0</v>
      </c>
      <c r="V37" s="81">
        <f t="shared" si="1"/>
        <v>0</v>
      </c>
      <c r="W37" s="81">
        <v>1241100</v>
      </c>
      <c r="X37" s="80" t="s">
        <v>0</v>
      </c>
      <c r="Y37" s="81">
        <f t="shared" si="2"/>
        <v>198576</v>
      </c>
      <c r="Z37" s="81">
        <v>0</v>
      </c>
      <c r="AA37" s="80" t="s">
        <v>0</v>
      </c>
      <c r="AB37" s="81">
        <v>0</v>
      </c>
      <c r="AC37" s="81">
        <v>0</v>
      </c>
      <c r="AD37" s="80" t="s">
        <v>0</v>
      </c>
      <c r="AE37" s="81">
        <v>0</v>
      </c>
      <c r="AF37" s="80">
        <v>0</v>
      </c>
      <c r="AG37" s="80" t="s">
        <v>0</v>
      </c>
      <c r="AH37" s="81">
        <v>0</v>
      </c>
      <c r="AI37" s="81">
        <v>0</v>
      </c>
      <c r="AJ37" s="80" t="s">
        <v>0</v>
      </c>
      <c r="AK37" s="81">
        <v>0</v>
      </c>
      <c r="AL37" s="81">
        <v>0</v>
      </c>
      <c r="AM37" s="84" t="s">
        <v>1</v>
      </c>
      <c r="AN37" s="80" t="s">
        <v>1</v>
      </c>
      <c r="AO37" s="84" t="s">
        <v>1</v>
      </c>
      <c r="AP37" s="80" t="s">
        <v>1</v>
      </c>
    </row>
    <row r="38" spans="1:42" s="71" customFormat="1" hidden="1" x14ac:dyDescent="0.25">
      <c r="A38" s="80" t="s">
        <v>263</v>
      </c>
      <c r="B38" s="79">
        <v>44018</v>
      </c>
      <c r="C38" s="80" t="s">
        <v>6</v>
      </c>
      <c r="D38" s="80" t="s">
        <v>7</v>
      </c>
      <c r="E38" s="80" t="s">
        <v>191</v>
      </c>
      <c r="F38" s="80" t="s">
        <v>589</v>
      </c>
      <c r="G38" s="80" t="s">
        <v>3</v>
      </c>
      <c r="H38" s="80" t="s">
        <v>590</v>
      </c>
      <c r="I38" s="81" t="s">
        <v>1</v>
      </c>
      <c r="J38" s="81" t="s">
        <v>1</v>
      </c>
      <c r="K38" s="81" t="s">
        <v>1</v>
      </c>
      <c r="L38" s="81" t="s">
        <v>1</v>
      </c>
      <c r="M38" s="81">
        <v>0</v>
      </c>
      <c r="N38" s="80" t="s">
        <v>1</v>
      </c>
      <c r="O38" s="80" t="s">
        <v>2</v>
      </c>
      <c r="P38" s="80" t="s">
        <v>1</v>
      </c>
      <c r="Q38" s="81">
        <f t="shared" si="0"/>
        <v>3518622.9312000005</v>
      </c>
      <c r="R38" s="81">
        <v>0</v>
      </c>
      <c r="S38" s="81">
        <v>1153480.0000000002</v>
      </c>
      <c r="T38" s="81">
        <v>0</v>
      </c>
      <c r="U38" s="80" t="s">
        <v>0</v>
      </c>
      <c r="V38" s="81">
        <f t="shared" si="1"/>
        <v>0</v>
      </c>
      <c r="W38" s="81">
        <v>2038916.32</v>
      </c>
      <c r="X38" s="80" t="s">
        <v>9</v>
      </c>
      <c r="Y38" s="81">
        <f t="shared" si="2"/>
        <v>326226.61120000004</v>
      </c>
      <c r="Z38" s="81">
        <v>0</v>
      </c>
      <c r="AA38" s="80" t="s">
        <v>0</v>
      </c>
      <c r="AB38" s="81">
        <v>0</v>
      </c>
      <c r="AC38" s="81">
        <v>0</v>
      </c>
      <c r="AD38" s="80" t="s">
        <v>0</v>
      </c>
      <c r="AE38" s="81">
        <v>0</v>
      </c>
      <c r="AF38" s="80">
        <v>0</v>
      </c>
      <c r="AG38" s="80" t="s">
        <v>0</v>
      </c>
      <c r="AH38" s="81">
        <v>0</v>
      </c>
      <c r="AI38" s="81">
        <v>0</v>
      </c>
      <c r="AJ38" s="80" t="s">
        <v>0</v>
      </c>
      <c r="AK38" s="81">
        <v>0</v>
      </c>
      <c r="AL38" s="81">
        <v>0</v>
      </c>
      <c r="AM38" s="84" t="s">
        <v>1</v>
      </c>
      <c r="AN38" s="80" t="s">
        <v>1</v>
      </c>
      <c r="AO38" s="84" t="s">
        <v>1</v>
      </c>
      <c r="AP38" s="80" t="s">
        <v>1</v>
      </c>
    </row>
    <row r="39" spans="1:42" s="71" customFormat="1" hidden="1" x14ac:dyDescent="0.25">
      <c r="A39" s="80" t="s">
        <v>262</v>
      </c>
      <c r="B39" s="79">
        <v>44018</v>
      </c>
      <c r="C39" s="80" t="s">
        <v>6</v>
      </c>
      <c r="D39" s="80" t="s">
        <v>5</v>
      </c>
      <c r="E39" s="80" t="s">
        <v>189</v>
      </c>
      <c r="F39" s="80" t="s">
        <v>451</v>
      </c>
      <c r="G39" s="80" t="s">
        <v>3</v>
      </c>
      <c r="H39" s="80" t="s">
        <v>591</v>
      </c>
      <c r="I39" s="81" t="s">
        <v>1</v>
      </c>
      <c r="J39" s="81" t="s">
        <v>1</v>
      </c>
      <c r="K39" s="81" t="s">
        <v>1</v>
      </c>
      <c r="L39" s="81" t="s">
        <v>1</v>
      </c>
      <c r="M39" s="81">
        <v>0</v>
      </c>
      <c r="N39" s="80" t="s">
        <v>1</v>
      </c>
      <c r="O39" s="80" t="s">
        <v>515</v>
      </c>
      <c r="P39" s="80" t="s">
        <v>592</v>
      </c>
      <c r="Q39" s="81">
        <f t="shared" si="0"/>
        <v>42206716.946800023</v>
      </c>
      <c r="R39" s="81">
        <v>0</v>
      </c>
      <c r="S39" s="81">
        <v>24330260.60000002</v>
      </c>
      <c r="T39" s="81">
        <v>15410738.23</v>
      </c>
      <c r="U39" s="80" t="s">
        <v>9</v>
      </c>
      <c r="V39" s="81">
        <f t="shared" si="1"/>
        <v>2465718.1168</v>
      </c>
      <c r="W39" s="81">
        <v>0</v>
      </c>
      <c r="X39" s="80" t="s">
        <v>0</v>
      </c>
      <c r="Y39" s="81">
        <f t="shared" si="2"/>
        <v>0</v>
      </c>
      <c r="Z39" s="81">
        <v>0</v>
      </c>
      <c r="AA39" s="80" t="s">
        <v>0</v>
      </c>
      <c r="AB39" s="81">
        <v>0</v>
      </c>
      <c r="AC39" s="81">
        <v>0</v>
      </c>
      <c r="AD39" s="80" t="s">
        <v>0</v>
      </c>
      <c r="AE39" s="81">
        <v>0</v>
      </c>
      <c r="AF39" s="80">
        <v>0</v>
      </c>
      <c r="AG39" s="80" t="s">
        <v>0</v>
      </c>
      <c r="AH39" s="81">
        <v>0</v>
      </c>
      <c r="AI39" s="81">
        <v>0</v>
      </c>
      <c r="AJ39" s="80" t="s">
        <v>0</v>
      </c>
      <c r="AK39" s="81">
        <v>0</v>
      </c>
      <c r="AL39" s="81">
        <v>0</v>
      </c>
      <c r="AM39" s="84" t="s">
        <v>1</v>
      </c>
      <c r="AN39" s="80" t="s">
        <v>1</v>
      </c>
      <c r="AO39" s="84" t="s">
        <v>1</v>
      </c>
      <c r="AP39" s="80" t="s">
        <v>1</v>
      </c>
    </row>
    <row r="40" spans="1:42" s="71" customFormat="1" hidden="1" x14ac:dyDescent="0.25">
      <c r="A40" s="80" t="s">
        <v>261</v>
      </c>
      <c r="B40" s="79">
        <v>44018</v>
      </c>
      <c r="C40" s="80" t="s">
        <v>6</v>
      </c>
      <c r="D40" s="80" t="s">
        <v>5</v>
      </c>
      <c r="E40" s="80" t="s">
        <v>189</v>
      </c>
      <c r="F40" s="80" t="s">
        <v>451</v>
      </c>
      <c r="G40" s="80" t="s">
        <v>3</v>
      </c>
      <c r="H40" s="80" t="s">
        <v>593</v>
      </c>
      <c r="I40" s="81" t="s">
        <v>1</v>
      </c>
      <c r="J40" s="81" t="s">
        <v>1</v>
      </c>
      <c r="K40" s="81" t="s">
        <v>1</v>
      </c>
      <c r="L40" s="81" t="s">
        <v>1</v>
      </c>
      <c r="M40" s="81">
        <v>0</v>
      </c>
      <c r="N40" s="80" t="s">
        <v>1</v>
      </c>
      <c r="O40" s="80" t="s">
        <v>2</v>
      </c>
      <c r="P40" s="80" t="s">
        <v>1</v>
      </c>
      <c r="Q40" s="81">
        <f t="shared" si="0"/>
        <v>1644036</v>
      </c>
      <c r="R40" s="81">
        <v>0</v>
      </c>
      <c r="S40" s="81">
        <v>1644036</v>
      </c>
      <c r="T40" s="81">
        <v>0</v>
      </c>
      <c r="U40" s="80" t="s">
        <v>0</v>
      </c>
      <c r="V40" s="81">
        <f t="shared" si="1"/>
        <v>0</v>
      </c>
      <c r="W40" s="81">
        <v>0</v>
      </c>
      <c r="X40" s="80" t="s">
        <v>0</v>
      </c>
      <c r="Y40" s="81">
        <f t="shared" si="2"/>
        <v>0</v>
      </c>
      <c r="Z40" s="81">
        <v>0</v>
      </c>
      <c r="AA40" s="80" t="s">
        <v>0</v>
      </c>
      <c r="AB40" s="81">
        <v>0</v>
      </c>
      <c r="AC40" s="81">
        <v>0</v>
      </c>
      <c r="AD40" s="80" t="s">
        <v>0</v>
      </c>
      <c r="AE40" s="81">
        <v>0</v>
      </c>
      <c r="AF40" s="80">
        <v>0</v>
      </c>
      <c r="AG40" s="80" t="s">
        <v>0</v>
      </c>
      <c r="AH40" s="81">
        <v>0</v>
      </c>
      <c r="AI40" s="81">
        <v>0</v>
      </c>
      <c r="AJ40" s="80" t="s">
        <v>0</v>
      </c>
      <c r="AK40" s="81">
        <v>0</v>
      </c>
      <c r="AL40" s="81">
        <v>0</v>
      </c>
      <c r="AM40" s="84" t="s">
        <v>1</v>
      </c>
      <c r="AN40" s="80" t="s">
        <v>1</v>
      </c>
      <c r="AO40" s="84" t="s">
        <v>1</v>
      </c>
      <c r="AP40" s="80" t="s">
        <v>1</v>
      </c>
    </row>
    <row r="41" spans="1:42" s="71" customFormat="1" x14ac:dyDescent="0.25">
      <c r="A41" s="80" t="s">
        <v>260</v>
      </c>
      <c r="B41" s="79">
        <v>44019</v>
      </c>
      <c r="C41" s="80" t="s">
        <v>29</v>
      </c>
      <c r="D41" s="80" t="s">
        <v>52</v>
      </c>
      <c r="E41" s="80" t="s">
        <v>243</v>
      </c>
      <c r="F41" s="80" t="s">
        <v>505</v>
      </c>
      <c r="G41" s="80" t="s">
        <v>13</v>
      </c>
      <c r="H41" s="80" t="s">
        <v>1</v>
      </c>
      <c r="I41" s="81" t="s">
        <v>594</v>
      </c>
      <c r="J41" s="81" t="s">
        <v>1</v>
      </c>
      <c r="K41" s="81" t="s">
        <v>595</v>
      </c>
      <c r="L41" s="81" t="s">
        <v>596</v>
      </c>
      <c r="M41" s="81">
        <v>1015009.71</v>
      </c>
      <c r="N41" s="80" t="s">
        <v>12</v>
      </c>
      <c r="O41" s="80" t="s">
        <v>597</v>
      </c>
      <c r="P41" s="80" t="s">
        <v>598</v>
      </c>
      <c r="Q41" s="81">
        <f t="shared" si="0"/>
        <v>-74309.101200000005</v>
      </c>
      <c r="R41" s="81">
        <v>0</v>
      </c>
      <c r="S41" s="81">
        <v>0</v>
      </c>
      <c r="T41" s="81">
        <v>0</v>
      </c>
      <c r="U41" s="80" t="s">
        <v>0</v>
      </c>
      <c r="V41" s="81">
        <f t="shared" si="1"/>
        <v>0</v>
      </c>
      <c r="W41" s="81">
        <v>-64059.57</v>
      </c>
      <c r="X41" s="80" t="s">
        <v>9</v>
      </c>
      <c r="Y41" s="81">
        <f t="shared" si="2"/>
        <v>-10249.531199999999</v>
      </c>
      <c r="Z41" s="81">
        <v>0</v>
      </c>
      <c r="AA41" s="80" t="s">
        <v>0</v>
      </c>
      <c r="AB41" s="81">
        <v>0</v>
      </c>
      <c r="AC41" s="81">
        <v>0</v>
      </c>
      <c r="AD41" s="80" t="s">
        <v>0</v>
      </c>
      <c r="AE41" s="81">
        <v>0</v>
      </c>
      <c r="AF41" s="80">
        <v>0</v>
      </c>
      <c r="AG41" s="80" t="s">
        <v>0</v>
      </c>
      <c r="AH41" s="81">
        <v>0</v>
      </c>
      <c r="AI41" s="81">
        <v>0</v>
      </c>
      <c r="AJ41" s="80" t="s">
        <v>0</v>
      </c>
      <c r="AK41" s="81">
        <v>0</v>
      </c>
      <c r="AL41" s="81">
        <v>0</v>
      </c>
      <c r="AM41" s="84" t="s">
        <v>1</v>
      </c>
      <c r="AN41" s="80" t="s">
        <v>1</v>
      </c>
      <c r="AO41" s="84" t="s">
        <v>1</v>
      </c>
      <c r="AP41" s="80" t="s">
        <v>1</v>
      </c>
    </row>
    <row r="42" spans="1:42" s="71" customFormat="1" hidden="1" x14ac:dyDescent="0.25">
      <c r="A42" s="80" t="s">
        <v>259</v>
      </c>
      <c r="B42" s="79">
        <v>44019</v>
      </c>
      <c r="C42" s="80" t="s">
        <v>6</v>
      </c>
      <c r="D42" s="80" t="s">
        <v>52</v>
      </c>
      <c r="E42" s="80" t="s">
        <v>252</v>
      </c>
      <c r="F42" s="80" t="s">
        <v>452</v>
      </c>
      <c r="G42" s="80" t="s">
        <v>3</v>
      </c>
      <c r="H42" s="80" t="s">
        <v>599</v>
      </c>
      <c r="I42" s="81" t="s">
        <v>1</v>
      </c>
      <c r="J42" s="81" t="s">
        <v>1</v>
      </c>
      <c r="K42" s="81" t="s">
        <v>1</v>
      </c>
      <c r="L42" s="81" t="s">
        <v>1</v>
      </c>
      <c r="M42" s="81">
        <v>0</v>
      </c>
      <c r="N42" s="80" t="s">
        <v>1</v>
      </c>
      <c r="O42" s="80" t="s">
        <v>2</v>
      </c>
      <c r="P42" s="80" t="s">
        <v>1</v>
      </c>
      <c r="Q42" s="81">
        <f t="shared" si="0"/>
        <v>42352596.764000006</v>
      </c>
      <c r="R42" s="81">
        <v>0</v>
      </c>
      <c r="S42" s="81">
        <v>38068313.780000009</v>
      </c>
      <c r="T42" s="81">
        <v>0</v>
      </c>
      <c r="U42" s="80" t="s">
        <v>0</v>
      </c>
      <c r="V42" s="81">
        <f t="shared" si="1"/>
        <v>0</v>
      </c>
      <c r="W42" s="81">
        <v>3693347.4</v>
      </c>
      <c r="X42" s="80" t="s">
        <v>9</v>
      </c>
      <c r="Y42" s="81">
        <f t="shared" si="2"/>
        <v>590935.58400000003</v>
      </c>
      <c r="Z42" s="81">
        <v>0</v>
      </c>
      <c r="AA42" s="80" t="s">
        <v>0</v>
      </c>
      <c r="AB42" s="81">
        <v>0</v>
      </c>
      <c r="AC42" s="81">
        <v>0</v>
      </c>
      <c r="AD42" s="80" t="s">
        <v>0</v>
      </c>
      <c r="AE42" s="81">
        <v>0</v>
      </c>
      <c r="AF42" s="80">
        <v>0</v>
      </c>
      <c r="AG42" s="80" t="s">
        <v>0</v>
      </c>
      <c r="AH42" s="81">
        <v>0</v>
      </c>
      <c r="AI42" s="81">
        <v>0</v>
      </c>
      <c r="AJ42" s="80" t="s">
        <v>0</v>
      </c>
      <c r="AK42" s="81">
        <v>0</v>
      </c>
      <c r="AL42" s="81">
        <v>0</v>
      </c>
      <c r="AM42" s="84" t="s">
        <v>1</v>
      </c>
      <c r="AN42" s="80" t="s">
        <v>1</v>
      </c>
      <c r="AO42" s="84" t="s">
        <v>1</v>
      </c>
      <c r="AP42" s="80" t="s">
        <v>1</v>
      </c>
    </row>
    <row r="43" spans="1:42" s="71" customFormat="1" x14ac:dyDescent="0.25">
      <c r="A43" s="80" t="s">
        <v>258</v>
      </c>
      <c r="B43" s="79">
        <v>44019</v>
      </c>
      <c r="C43" s="80" t="s">
        <v>29</v>
      </c>
      <c r="D43" s="80" t="s">
        <v>52</v>
      </c>
      <c r="E43" s="80" t="s">
        <v>243</v>
      </c>
      <c r="F43" s="80" t="s">
        <v>505</v>
      </c>
      <c r="G43" s="80" t="s">
        <v>3</v>
      </c>
      <c r="H43" s="80" t="s">
        <v>600</v>
      </c>
      <c r="I43" s="81" t="s">
        <v>1</v>
      </c>
      <c r="J43" s="81" t="s">
        <v>1</v>
      </c>
      <c r="K43" s="81" t="s">
        <v>1</v>
      </c>
      <c r="L43" s="81" t="s">
        <v>1</v>
      </c>
      <c r="M43" s="81">
        <v>0</v>
      </c>
      <c r="N43" s="80" t="s">
        <v>1</v>
      </c>
      <c r="O43" s="80" t="s">
        <v>2</v>
      </c>
      <c r="P43" s="80" t="s">
        <v>1</v>
      </c>
      <c r="Q43" s="81">
        <f t="shared" si="0"/>
        <v>105755836.11569999</v>
      </c>
      <c r="R43" s="81">
        <v>0</v>
      </c>
      <c r="S43" s="81">
        <v>81994487.732500002</v>
      </c>
      <c r="T43" s="81">
        <v>0</v>
      </c>
      <c r="U43" s="80" t="s">
        <v>0</v>
      </c>
      <c r="V43" s="81">
        <f t="shared" si="1"/>
        <v>0</v>
      </c>
      <c r="W43" s="81">
        <v>20483921.02</v>
      </c>
      <c r="X43" s="80" t="s">
        <v>9</v>
      </c>
      <c r="Y43" s="81">
        <f t="shared" si="2"/>
        <v>3277427.3632</v>
      </c>
      <c r="Z43" s="81">
        <v>0</v>
      </c>
      <c r="AA43" s="80" t="s">
        <v>0</v>
      </c>
      <c r="AB43" s="81">
        <v>0</v>
      </c>
      <c r="AC43" s="81">
        <v>0</v>
      </c>
      <c r="AD43" s="80" t="s">
        <v>0</v>
      </c>
      <c r="AE43" s="81">
        <v>0</v>
      </c>
      <c r="AF43" s="80">
        <v>0</v>
      </c>
      <c r="AG43" s="80" t="s">
        <v>0</v>
      </c>
      <c r="AH43" s="81">
        <v>0</v>
      </c>
      <c r="AI43" s="81">
        <v>0</v>
      </c>
      <c r="AJ43" s="80" t="s">
        <v>0</v>
      </c>
      <c r="AK43" s="81">
        <v>0</v>
      </c>
      <c r="AL43" s="81">
        <v>0</v>
      </c>
      <c r="AM43" s="84" t="s">
        <v>1</v>
      </c>
      <c r="AN43" s="80" t="s">
        <v>1</v>
      </c>
      <c r="AO43" s="84" t="s">
        <v>1</v>
      </c>
      <c r="AP43" s="80" t="s">
        <v>1</v>
      </c>
    </row>
    <row r="44" spans="1:42" s="71" customFormat="1" x14ac:dyDescent="0.25">
      <c r="A44" s="80" t="s">
        <v>257</v>
      </c>
      <c r="B44" s="79">
        <v>44019</v>
      </c>
      <c r="C44" s="80" t="s">
        <v>29</v>
      </c>
      <c r="D44" s="80" t="s">
        <v>45</v>
      </c>
      <c r="E44" s="80" t="s">
        <v>234</v>
      </c>
      <c r="F44" s="80" t="s">
        <v>507</v>
      </c>
      <c r="G44" s="80" t="s">
        <v>3</v>
      </c>
      <c r="H44" s="80" t="s">
        <v>601</v>
      </c>
      <c r="I44" s="81"/>
      <c r="J44" s="81"/>
      <c r="K44" s="81"/>
      <c r="L44" s="81"/>
      <c r="M44" s="81"/>
      <c r="N44" s="80"/>
      <c r="O44" s="80" t="s">
        <v>106</v>
      </c>
      <c r="P44" s="80"/>
      <c r="Q44" s="81">
        <f t="shared" si="0"/>
        <v>0</v>
      </c>
      <c r="R44" s="81">
        <v>0</v>
      </c>
      <c r="S44" s="81">
        <v>0</v>
      </c>
      <c r="T44" s="81">
        <v>0</v>
      </c>
      <c r="U44" s="80" t="s">
        <v>0</v>
      </c>
      <c r="V44" s="81">
        <f t="shared" si="1"/>
        <v>0</v>
      </c>
      <c r="W44" s="81">
        <v>0</v>
      </c>
      <c r="X44" s="80" t="s">
        <v>0</v>
      </c>
      <c r="Y44" s="81">
        <f t="shared" si="2"/>
        <v>0</v>
      </c>
      <c r="Z44" s="81">
        <v>0</v>
      </c>
      <c r="AA44" s="80"/>
      <c r="AB44" s="81">
        <v>0</v>
      </c>
      <c r="AC44" s="81">
        <v>0</v>
      </c>
      <c r="AD44" s="80" t="s">
        <v>0</v>
      </c>
      <c r="AE44" s="81">
        <v>0</v>
      </c>
      <c r="AF44" s="80">
        <v>0</v>
      </c>
      <c r="AG44" s="80"/>
      <c r="AH44" s="81">
        <v>0</v>
      </c>
      <c r="AI44" s="81">
        <v>0</v>
      </c>
      <c r="AJ44" s="80"/>
      <c r="AK44" s="81">
        <v>0</v>
      </c>
      <c r="AL44" s="81">
        <v>0</v>
      </c>
      <c r="AM44" s="84"/>
      <c r="AN44" s="80"/>
      <c r="AO44" s="84"/>
      <c r="AP44" s="80"/>
    </row>
    <row r="45" spans="1:42" s="71" customFormat="1" hidden="1" x14ac:dyDescent="0.25">
      <c r="A45" s="80" t="s">
        <v>256</v>
      </c>
      <c r="B45" s="79">
        <v>44019</v>
      </c>
      <c r="C45" s="80" t="s">
        <v>6</v>
      </c>
      <c r="D45" s="80" t="s">
        <v>45</v>
      </c>
      <c r="E45" s="80" t="s">
        <v>241</v>
      </c>
      <c r="F45" s="80" t="s">
        <v>279</v>
      </c>
      <c r="G45" s="80" t="s">
        <v>3</v>
      </c>
      <c r="H45" s="80" t="s">
        <v>602</v>
      </c>
      <c r="I45" s="81" t="s">
        <v>1</v>
      </c>
      <c r="J45" s="81" t="s">
        <v>1</v>
      </c>
      <c r="K45" s="81" t="s">
        <v>1</v>
      </c>
      <c r="L45" s="81" t="s">
        <v>1</v>
      </c>
      <c r="M45" s="81">
        <v>0</v>
      </c>
      <c r="N45" s="80" t="s">
        <v>1</v>
      </c>
      <c r="O45" s="80" t="s">
        <v>2</v>
      </c>
      <c r="P45" s="80" t="s">
        <v>1</v>
      </c>
      <c r="Q45" s="81">
        <f t="shared" si="0"/>
        <v>69483142.057399988</v>
      </c>
      <c r="R45" s="81">
        <v>0</v>
      </c>
      <c r="S45" s="81">
        <v>53489488.194999993</v>
      </c>
      <c r="T45" s="81">
        <v>0</v>
      </c>
      <c r="U45" s="80" t="s">
        <v>0</v>
      </c>
      <c r="V45" s="81">
        <f t="shared" si="1"/>
        <v>0</v>
      </c>
      <c r="W45" s="81">
        <v>13787632.640000001</v>
      </c>
      <c r="X45" s="80" t="s">
        <v>9</v>
      </c>
      <c r="Y45" s="81">
        <f t="shared" si="2"/>
        <v>2206021.2224000003</v>
      </c>
      <c r="Z45" s="81">
        <v>0</v>
      </c>
      <c r="AA45" s="80" t="s">
        <v>0</v>
      </c>
      <c r="AB45" s="81">
        <v>0</v>
      </c>
      <c r="AC45" s="81">
        <v>0</v>
      </c>
      <c r="AD45" s="80" t="s">
        <v>0</v>
      </c>
      <c r="AE45" s="81">
        <v>0</v>
      </c>
      <c r="AF45" s="80">
        <v>0</v>
      </c>
      <c r="AG45" s="80" t="s">
        <v>0</v>
      </c>
      <c r="AH45" s="81">
        <v>0</v>
      </c>
      <c r="AI45" s="81">
        <v>0</v>
      </c>
      <c r="AJ45" s="80" t="s">
        <v>0</v>
      </c>
      <c r="AK45" s="81">
        <v>0</v>
      </c>
      <c r="AL45" s="81">
        <v>0</v>
      </c>
      <c r="AM45" s="84" t="s">
        <v>1</v>
      </c>
      <c r="AN45" s="80" t="s">
        <v>1</v>
      </c>
      <c r="AO45" s="84" t="s">
        <v>1</v>
      </c>
      <c r="AP45" s="80" t="s">
        <v>1</v>
      </c>
    </row>
    <row r="46" spans="1:42" s="71" customFormat="1" hidden="1" x14ac:dyDescent="0.25">
      <c r="A46" s="80" t="s">
        <v>255</v>
      </c>
      <c r="B46" s="79">
        <v>44019</v>
      </c>
      <c r="C46" s="80" t="s">
        <v>6</v>
      </c>
      <c r="D46" s="80" t="s">
        <v>45</v>
      </c>
      <c r="E46" s="80" t="s">
        <v>237</v>
      </c>
      <c r="F46" s="80" t="s">
        <v>21</v>
      </c>
      <c r="G46" s="80" t="s">
        <v>3</v>
      </c>
      <c r="H46" s="80" t="s">
        <v>603</v>
      </c>
      <c r="I46" s="81" t="s">
        <v>1</v>
      </c>
      <c r="J46" s="81" t="s">
        <v>1</v>
      </c>
      <c r="K46" s="81" t="s">
        <v>1</v>
      </c>
      <c r="L46" s="81" t="s">
        <v>1</v>
      </c>
      <c r="M46" s="81">
        <v>0</v>
      </c>
      <c r="N46" s="80" t="s">
        <v>1</v>
      </c>
      <c r="O46" s="80" t="s">
        <v>2</v>
      </c>
      <c r="P46" s="80" t="s">
        <v>1</v>
      </c>
      <c r="Q46" s="81">
        <f t="shared" si="0"/>
        <v>21145211.02</v>
      </c>
      <c r="R46" s="81">
        <v>0</v>
      </c>
      <c r="S46" s="81">
        <v>21145211.02</v>
      </c>
      <c r="T46" s="81">
        <v>0</v>
      </c>
      <c r="U46" s="80" t="s">
        <v>0</v>
      </c>
      <c r="V46" s="81">
        <f t="shared" si="1"/>
        <v>0</v>
      </c>
      <c r="W46" s="81">
        <v>0</v>
      </c>
      <c r="X46" s="80" t="s">
        <v>9</v>
      </c>
      <c r="Y46" s="81">
        <f t="shared" si="2"/>
        <v>0</v>
      </c>
      <c r="Z46" s="81">
        <v>0</v>
      </c>
      <c r="AA46" s="80" t="s">
        <v>0</v>
      </c>
      <c r="AB46" s="81">
        <v>0</v>
      </c>
      <c r="AC46" s="81">
        <v>0</v>
      </c>
      <c r="AD46" s="80" t="s">
        <v>0</v>
      </c>
      <c r="AE46" s="81">
        <v>0</v>
      </c>
      <c r="AF46" s="80">
        <v>0</v>
      </c>
      <c r="AG46" s="80" t="s">
        <v>0</v>
      </c>
      <c r="AH46" s="81">
        <v>0</v>
      </c>
      <c r="AI46" s="81">
        <v>0</v>
      </c>
      <c r="AJ46" s="80" t="s">
        <v>0</v>
      </c>
      <c r="AK46" s="81">
        <v>0</v>
      </c>
      <c r="AL46" s="81">
        <v>0</v>
      </c>
      <c r="AM46" s="84" t="s">
        <v>1</v>
      </c>
      <c r="AN46" s="80" t="s">
        <v>1</v>
      </c>
      <c r="AO46" s="84" t="s">
        <v>1</v>
      </c>
      <c r="AP46" s="80" t="s">
        <v>1</v>
      </c>
    </row>
    <row r="47" spans="1:42" s="71" customFormat="1" hidden="1" x14ac:dyDescent="0.25">
      <c r="A47" s="80" t="s">
        <v>254</v>
      </c>
      <c r="B47" s="79">
        <v>44019</v>
      </c>
      <c r="C47" s="80" t="s">
        <v>38</v>
      </c>
      <c r="D47" s="80" t="s">
        <v>45</v>
      </c>
      <c r="E47" s="80" t="s">
        <v>239</v>
      </c>
      <c r="F47" s="80" t="s">
        <v>604</v>
      </c>
      <c r="G47" s="80" t="s">
        <v>3</v>
      </c>
      <c r="H47" s="80" t="s">
        <v>605</v>
      </c>
      <c r="I47" s="81" t="s">
        <v>1</v>
      </c>
      <c r="J47" s="81" t="s">
        <v>1</v>
      </c>
      <c r="K47" s="81" t="s">
        <v>1</v>
      </c>
      <c r="L47" s="81" t="s">
        <v>1</v>
      </c>
      <c r="M47" s="81">
        <v>0</v>
      </c>
      <c r="N47" s="80" t="s">
        <v>1</v>
      </c>
      <c r="O47" s="80" t="s">
        <v>2</v>
      </c>
      <c r="P47" s="80" t="s">
        <v>1</v>
      </c>
      <c r="Q47" s="81">
        <f t="shared" si="0"/>
        <v>29969330.049199991</v>
      </c>
      <c r="R47" s="81">
        <v>0</v>
      </c>
      <c r="S47" s="81">
        <v>28214898.059999991</v>
      </c>
      <c r="T47" s="81">
        <v>0</v>
      </c>
      <c r="U47" s="80" t="s">
        <v>0</v>
      </c>
      <c r="V47" s="81">
        <f t="shared" si="1"/>
        <v>0</v>
      </c>
      <c r="W47" s="81">
        <v>1512441.3699999999</v>
      </c>
      <c r="X47" s="80" t="s">
        <v>0</v>
      </c>
      <c r="Y47" s="81">
        <f t="shared" si="2"/>
        <v>241990.61919999999</v>
      </c>
      <c r="Z47" s="81">
        <v>0</v>
      </c>
      <c r="AA47" s="80" t="s">
        <v>0</v>
      </c>
      <c r="AB47" s="81">
        <v>0</v>
      </c>
      <c r="AC47" s="81">
        <v>0</v>
      </c>
      <c r="AD47" s="80" t="s">
        <v>0</v>
      </c>
      <c r="AE47" s="81">
        <v>0</v>
      </c>
      <c r="AF47" s="80">
        <v>0</v>
      </c>
      <c r="AG47" s="80" t="s">
        <v>0</v>
      </c>
      <c r="AH47" s="81">
        <v>0</v>
      </c>
      <c r="AI47" s="81">
        <v>0</v>
      </c>
      <c r="AJ47" s="80" t="s">
        <v>0</v>
      </c>
      <c r="AK47" s="81">
        <v>0</v>
      </c>
      <c r="AL47" s="81">
        <v>0</v>
      </c>
      <c r="AM47" s="84" t="s">
        <v>1</v>
      </c>
      <c r="AN47" s="80" t="s">
        <v>1</v>
      </c>
      <c r="AO47" s="84" t="s">
        <v>1</v>
      </c>
      <c r="AP47" s="80" t="s">
        <v>1</v>
      </c>
    </row>
    <row r="48" spans="1:42" s="71" customFormat="1" hidden="1" x14ac:dyDescent="0.25">
      <c r="A48" s="80" t="s">
        <v>253</v>
      </c>
      <c r="B48" s="79">
        <v>44019</v>
      </c>
      <c r="C48" s="80" t="s">
        <v>6</v>
      </c>
      <c r="D48" s="80" t="s">
        <v>41</v>
      </c>
      <c r="E48" s="80" t="s">
        <v>232</v>
      </c>
      <c r="F48" s="80" t="s">
        <v>606</v>
      </c>
      <c r="G48" s="80" t="s">
        <v>3</v>
      </c>
      <c r="H48" s="80" t="s">
        <v>607</v>
      </c>
      <c r="I48" s="81" t="s">
        <v>1</v>
      </c>
      <c r="J48" s="81" t="s">
        <v>1</v>
      </c>
      <c r="K48" s="81" t="s">
        <v>1</v>
      </c>
      <c r="L48" s="81" t="s">
        <v>1</v>
      </c>
      <c r="M48" s="81">
        <v>0</v>
      </c>
      <c r="N48" s="80" t="s">
        <v>1</v>
      </c>
      <c r="O48" s="80" t="s">
        <v>2</v>
      </c>
      <c r="P48" s="80" t="s">
        <v>1</v>
      </c>
      <c r="Q48" s="81">
        <f t="shared" si="0"/>
        <v>56603712.010799997</v>
      </c>
      <c r="R48" s="81">
        <v>0</v>
      </c>
      <c r="S48" s="81">
        <v>46244966.669999994</v>
      </c>
      <c r="T48" s="81">
        <v>0</v>
      </c>
      <c r="U48" s="80" t="s">
        <v>0</v>
      </c>
      <c r="V48" s="81">
        <f t="shared" si="1"/>
        <v>0</v>
      </c>
      <c r="W48" s="81">
        <v>8929952.8800000008</v>
      </c>
      <c r="X48" s="80" t="s">
        <v>0</v>
      </c>
      <c r="Y48" s="81">
        <f t="shared" si="2"/>
        <v>1428792.4608000002</v>
      </c>
      <c r="Z48" s="81">
        <v>0</v>
      </c>
      <c r="AA48" s="80" t="s">
        <v>0</v>
      </c>
      <c r="AB48" s="81">
        <v>0</v>
      </c>
      <c r="AC48" s="81">
        <v>0</v>
      </c>
      <c r="AD48" s="80" t="s">
        <v>0</v>
      </c>
      <c r="AE48" s="81">
        <v>0</v>
      </c>
      <c r="AF48" s="80">
        <v>0</v>
      </c>
      <c r="AG48" s="80" t="s">
        <v>0</v>
      </c>
      <c r="AH48" s="81">
        <v>0</v>
      </c>
      <c r="AI48" s="81">
        <v>0</v>
      </c>
      <c r="AJ48" s="80" t="s">
        <v>0</v>
      </c>
      <c r="AK48" s="81">
        <v>0</v>
      </c>
      <c r="AL48" s="81">
        <v>0</v>
      </c>
      <c r="AM48" s="84" t="s">
        <v>1</v>
      </c>
      <c r="AN48" s="80" t="s">
        <v>1</v>
      </c>
      <c r="AO48" s="84" t="s">
        <v>1</v>
      </c>
      <c r="AP48" s="80" t="s">
        <v>1</v>
      </c>
    </row>
    <row r="49" spans="1:42" s="71" customFormat="1" hidden="1" x14ac:dyDescent="0.25">
      <c r="A49" s="80" t="s">
        <v>251</v>
      </c>
      <c r="B49" s="79">
        <v>44019</v>
      </c>
      <c r="C49" s="80" t="s">
        <v>38</v>
      </c>
      <c r="D49" s="80" t="s">
        <v>41</v>
      </c>
      <c r="E49" s="80" t="s">
        <v>453</v>
      </c>
      <c r="F49" s="80" t="s">
        <v>608</v>
      </c>
      <c r="G49" s="80" t="s">
        <v>3</v>
      </c>
      <c r="H49" s="80" t="s">
        <v>609</v>
      </c>
      <c r="I49" s="132"/>
      <c r="J49" s="132"/>
      <c r="K49" s="132"/>
      <c r="L49" s="132"/>
      <c r="M49" s="132"/>
      <c r="N49" s="133"/>
      <c r="O49" s="80" t="s">
        <v>2</v>
      </c>
      <c r="P49" s="133"/>
      <c r="Q49" s="81">
        <f t="shared" si="0"/>
        <v>56830230</v>
      </c>
      <c r="R49" s="81">
        <v>0</v>
      </c>
      <c r="S49" s="81">
        <v>56677400</v>
      </c>
      <c r="T49" s="81">
        <v>0</v>
      </c>
      <c r="U49" s="133"/>
      <c r="V49" s="81">
        <f t="shared" si="1"/>
        <v>0</v>
      </c>
      <c r="W49" s="81">
        <v>131750</v>
      </c>
      <c r="X49" s="133"/>
      <c r="Y49" s="81">
        <f t="shared" si="2"/>
        <v>21080</v>
      </c>
      <c r="Z49" s="81">
        <v>0</v>
      </c>
      <c r="AA49" s="80" t="s">
        <v>0</v>
      </c>
      <c r="AB49" s="81">
        <v>0</v>
      </c>
      <c r="AC49" s="81">
        <v>0</v>
      </c>
      <c r="AD49" s="80" t="s">
        <v>0</v>
      </c>
      <c r="AE49" s="81">
        <v>0</v>
      </c>
      <c r="AF49" s="80">
        <v>0</v>
      </c>
      <c r="AG49" s="80" t="s">
        <v>0</v>
      </c>
      <c r="AH49" s="81">
        <v>0</v>
      </c>
      <c r="AI49" s="81">
        <v>0</v>
      </c>
      <c r="AJ49" s="80" t="s">
        <v>0</v>
      </c>
      <c r="AK49" s="81">
        <v>0</v>
      </c>
      <c r="AL49" s="81">
        <v>0</v>
      </c>
      <c r="AM49" s="84" t="s">
        <v>1</v>
      </c>
      <c r="AN49" s="80" t="s">
        <v>1</v>
      </c>
      <c r="AO49" s="84" t="s">
        <v>1</v>
      </c>
      <c r="AP49" s="80" t="s">
        <v>1</v>
      </c>
    </row>
    <row r="50" spans="1:42" s="71" customFormat="1" hidden="1" x14ac:dyDescent="0.25">
      <c r="A50" s="80" t="s">
        <v>250</v>
      </c>
      <c r="B50" s="79">
        <v>44019</v>
      </c>
      <c r="C50" s="80" t="s">
        <v>38</v>
      </c>
      <c r="D50" s="80" t="s">
        <v>41</v>
      </c>
      <c r="E50" s="80" t="s">
        <v>230</v>
      </c>
      <c r="F50" s="80" t="s">
        <v>521</v>
      </c>
      <c r="G50" s="80" t="s">
        <v>3</v>
      </c>
      <c r="H50" s="80" t="s">
        <v>610</v>
      </c>
      <c r="I50" s="81" t="s">
        <v>1</v>
      </c>
      <c r="J50" s="81" t="s">
        <v>1</v>
      </c>
      <c r="K50" s="81" t="s">
        <v>1</v>
      </c>
      <c r="L50" s="81" t="s">
        <v>1</v>
      </c>
      <c r="M50" s="81">
        <v>0</v>
      </c>
      <c r="N50" s="80" t="s">
        <v>1</v>
      </c>
      <c r="O50" s="80" t="s">
        <v>2</v>
      </c>
      <c r="P50" s="80" t="s">
        <v>1</v>
      </c>
      <c r="Q50" s="81">
        <f t="shared" si="0"/>
        <v>35467544.677600004</v>
      </c>
      <c r="R50" s="81">
        <v>0</v>
      </c>
      <c r="S50" s="81">
        <v>28858684.670000002</v>
      </c>
      <c r="T50" s="81">
        <v>0</v>
      </c>
      <c r="U50" s="80" t="s">
        <v>0</v>
      </c>
      <c r="V50" s="81">
        <f t="shared" si="1"/>
        <v>0</v>
      </c>
      <c r="W50" s="81">
        <v>5697293.1100000003</v>
      </c>
      <c r="X50" s="80" t="s">
        <v>0</v>
      </c>
      <c r="Y50" s="81">
        <f t="shared" si="2"/>
        <v>911566.89760000003</v>
      </c>
      <c r="Z50" s="81">
        <v>0</v>
      </c>
      <c r="AA50" s="80" t="s">
        <v>0</v>
      </c>
      <c r="AB50" s="81">
        <v>0</v>
      </c>
      <c r="AC50" s="81">
        <v>0</v>
      </c>
      <c r="AD50" s="80" t="s">
        <v>0</v>
      </c>
      <c r="AE50" s="81">
        <v>0</v>
      </c>
      <c r="AF50" s="80">
        <v>0</v>
      </c>
      <c r="AG50" s="80" t="s">
        <v>0</v>
      </c>
      <c r="AH50" s="81">
        <v>0</v>
      </c>
      <c r="AI50" s="81">
        <v>0</v>
      </c>
      <c r="AJ50" s="80" t="s">
        <v>0</v>
      </c>
      <c r="AK50" s="81">
        <v>0</v>
      </c>
      <c r="AL50" s="81">
        <v>0</v>
      </c>
      <c r="AM50" s="84" t="s">
        <v>1</v>
      </c>
      <c r="AN50" s="80" t="s">
        <v>1</v>
      </c>
      <c r="AO50" s="84" t="s">
        <v>1</v>
      </c>
      <c r="AP50" s="80" t="s">
        <v>1</v>
      </c>
    </row>
    <row r="51" spans="1:42" s="71" customFormat="1" x14ac:dyDescent="0.25">
      <c r="A51" s="80" t="s">
        <v>249</v>
      </c>
      <c r="B51" s="79">
        <v>44019</v>
      </c>
      <c r="C51" s="80" t="s">
        <v>29</v>
      </c>
      <c r="D51" s="80" t="s">
        <v>41</v>
      </c>
      <c r="E51" s="80" t="s">
        <v>4</v>
      </c>
      <c r="F51" s="80" t="s">
        <v>505</v>
      </c>
      <c r="G51" s="80" t="s">
        <v>3</v>
      </c>
      <c r="H51" s="80" t="s">
        <v>611</v>
      </c>
      <c r="I51" s="81" t="s">
        <v>1</v>
      </c>
      <c r="J51" s="81" t="s">
        <v>1</v>
      </c>
      <c r="K51" s="81" t="s">
        <v>1</v>
      </c>
      <c r="L51" s="81" t="s">
        <v>1</v>
      </c>
      <c r="M51" s="81">
        <v>0</v>
      </c>
      <c r="N51" s="80" t="s">
        <v>1</v>
      </c>
      <c r="O51" s="80" t="s">
        <v>2</v>
      </c>
      <c r="P51" s="80" t="s">
        <v>1</v>
      </c>
      <c r="Q51" s="81">
        <f t="shared" si="0"/>
        <v>80476866.520799994</v>
      </c>
      <c r="R51" s="81">
        <v>0</v>
      </c>
      <c r="S51" s="81">
        <v>48970316.329999991</v>
      </c>
      <c r="T51" s="81">
        <v>0</v>
      </c>
      <c r="U51" s="80" t="s">
        <v>0</v>
      </c>
      <c r="V51" s="81">
        <f t="shared" si="1"/>
        <v>0</v>
      </c>
      <c r="W51" s="81">
        <v>27160819.130000003</v>
      </c>
      <c r="X51" s="80" t="s">
        <v>9</v>
      </c>
      <c r="Y51" s="81">
        <f t="shared" si="2"/>
        <v>4345731.0608000001</v>
      </c>
      <c r="Z51" s="81">
        <v>0</v>
      </c>
      <c r="AA51" s="80" t="s">
        <v>0</v>
      </c>
      <c r="AB51" s="81">
        <v>0</v>
      </c>
      <c r="AC51" s="81">
        <v>0</v>
      </c>
      <c r="AD51" s="80" t="s">
        <v>0</v>
      </c>
      <c r="AE51" s="81">
        <v>0</v>
      </c>
      <c r="AF51" s="80">
        <v>0</v>
      </c>
      <c r="AG51" s="80" t="s">
        <v>0</v>
      </c>
      <c r="AH51" s="81">
        <v>0</v>
      </c>
      <c r="AI51" s="81">
        <v>0</v>
      </c>
      <c r="AJ51" s="80" t="s">
        <v>0</v>
      </c>
      <c r="AK51" s="81">
        <v>0</v>
      </c>
      <c r="AL51" s="81">
        <v>0</v>
      </c>
      <c r="AM51" s="84" t="s">
        <v>1</v>
      </c>
      <c r="AN51" s="80" t="s">
        <v>1</v>
      </c>
      <c r="AO51" s="84" t="s">
        <v>1</v>
      </c>
      <c r="AP51" s="80" t="s">
        <v>1</v>
      </c>
    </row>
    <row r="52" spans="1:42" s="71" customFormat="1" x14ac:dyDescent="0.25">
      <c r="A52" s="80" t="s">
        <v>248</v>
      </c>
      <c r="B52" s="79">
        <v>44019</v>
      </c>
      <c r="C52" s="80" t="s">
        <v>29</v>
      </c>
      <c r="D52" s="80" t="s">
        <v>41</v>
      </c>
      <c r="E52" s="80" t="s">
        <v>4</v>
      </c>
      <c r="F52" s="80" t="s">
        <v>505</v>
      </c>
      <c r="G52" s="80" t="s">
        <v>13</v>
      </c>
      <c r="H52" s="80" t="s">
        <v>1</v>
      </c>
      <c r="I52" s="81" t="s">
        <v>612</v>
      </c>
      <c r="J52" s="81" t="s">
        <v>1</v>
      </c>
      <c r="K52" s="81" t="s">
        <v>613</v>
      </c>
      <c r="L52" s="81" t="s">
        <v>596</v>
      </c>
      <c r="M52" s="81">
        <v>4801808.53</v>
      </c>
      <c r="N52" s="80" t="s">
        <v>12</v>
      </c>
      <c r="O52" s="80" t="s">
        <v>614</v>
      </c>
      <c r="P52" s="80" t="s">
        <v>615</v>
      </c>
      <c r="Q52" s="81">
        <f t="shared" si="0"/>
        <v>-27642.15</v>
      </c>
      <c r="R52" s="81">
        <v>0</v>
      </c>
      <c r="S52" s="81">
        <v>-27642.15</v>
      </c>
      <c r="T52" s="81">
        <v>0</v>
      </c>
      <c r="U52" s="80" t="s">
        <v>0</v>
      </c>
      <c r="V52" s="81">
        <f t="shared" si="1"/>
        <v>0</v>
      </c>
      <c r="W52" s="81">
        <v>0</v>
      </c>
      <c r="X52" s="80" t="s">
        <v>0</v>
      </c>
      <c r="Y52" s="81">
        <f t="shared" si="2"/>
        <v>0</v>
      </c>
      <c r="Z52" s="81">
        <v>0</v>
      </c>
      <c r="AA52" s="80" t="s">
        <v>0</v>
      </c>
      <c r="AB52" s="81">
        <v>0</v>
      </c>
      <c r="AC52" s="81">
        <v>0</v>
      </c>
      <c r="AD52" s="80" t="s">
        <v>0</v>
      </c>
      <c r="AE52" s="81">
        <v>0</v>
      </c>
      <c r="AF52" s="80">
        <v>0</v>
      </c>
      <c r="AG52" s="80" t="s">
        <v>0</v>
      </c>
      <c r="AH52" s="81">
        <v>0</v>
      </c>
      <c r="AI52" s="81">
        <v>0</v>
      </c>
      <c r="AJ52" s="80" t="s">
        <v>0</v>
      </c>
      <c r="AK52" s="81">
        <v>0</v>
      </c>
      <c r="AL52" s="81">
        <v>0</v>
      </c>
      <c r="AM52" s="84" t="s">
        <v>1</v>
      </c>
      <c r="AN52" s="80" t="s">
        <v>1</v>
      </c>
      <c r="AO52" s="84" t="s">
        <v>1</v>
      </c>
      <c r="AP52" s="80" t="s">
        <v>1</v>
      </c>
    </row>
    <row r="53" spans="1:42" s="71" customFormat="1" x14ac:dyDescent="0.25">
      <c r="A53" s="80" t="s">
        <v>247</v>
      </c>
      <c r="B53" s="79">
        <v>44019</v>
      </c>
      <c r="C53" s="80" t="s">
        <v>29</v>
      </c>
      <c r="D53" s="80" t="s">
        <v>36</v>
      </c>
      <c r="E53" s="80" t="s">
        <v>35</v>
      </c>
      <c r="F53" s="80" t="s">
        <v>471</v>
      </c>
      <c r="G53" s="80" t="s">
        <v>3</v>
      </c>
      <c r="H53" s="80" t="s">
        <v>616</v>
      </c>
      <c r="I53" s="81" t="s">
        <v>1</v>
      </c>
      <c r="J53" s="81" t="s">
        <v>1</v>
      </c>
      <c r="K53" s="81" t="s">
        <v>1</v>
      </c>
      <c r="L53" s="81" t="s">
        <v>1</v>
      </c>
      <c r="M53" s="81">
        <v>0</v>
      </c>
      <c r="N53" s="80" t="s">
        <v>1</v>
      </c>
      <c r="O53" s="80" t="s">
        <v>617</v>
      </c>
      <c r="P53" s="80" t="s">
        <v>618</v>
      </c>
      <c r="Q53" s="81">
        <f t="shared" si="0"/>
        <v>1600081.5468000001</v>
      </c>
      <c r="R53" s="81">
        <v>0</v>
      </c>
      <c r="S53" s="81">
        <v>663303.85000000009</v>
      </c>
      <c r="T53" s="81">
        <v>0</v>
      </c>
      <c r="U53" s="80" t="s">
        <v>0</v>
      </c>
      <c r="V53" s="81">
        <f t="shared" si="1"/>
        <v>0</v>
      </c>
      <c r="W53" s="81">
        <v>807566.98</v>
      </c>
      <c r="X53" s="80" t="s">
        <v>9</v>
      </c>
      <c r="Y53" s="81">
        <f t="shared" si="2"/>
        <v>129210.71679999999</v>
      </c>
      <c r="Z53" s="81">
        <v>0</v>
      </c>
      <c r="AA53" s="80" t="s">
        <v>0</v>
      </c>
      <c r="AB53" s="81">
        <v>0</v>
      </c>
      <c r="AC53" s="81">
        <v>0</v>
      </c>
      <c r="AD53" s="80" t="s">
        <v>0</v>
      </c>
      <c r="AE53" s="81">
        <v>0</v>
      </c>
      <c r="AF53" s="80">
        <v>0</v>
      </c>
      <c r="AG53" s="80" t="s">
        <v>0</v>
      </c>
      <c r="AH53" s="81">
        <v>0</v>
      </c>
      <c r="AI53" s="81">
        <v>0</v>
      </c>
      <c r="AJ53" s="80" t="s">
        <v>0</v>
      </c>
      <c r="AK53" s="81">
        <v>0</v>
      </c>
      <c r="AL53" s="81">
        <v>0</v>
      </c>
      <c r="AM53" s="84" t="s">
        <v>1</v>
      </c>
      <c r="AN53" s="80" t="s">
        <v>1</v>
      </c>
      <c r="AO53" s="84" t="s">
        <v>1</v>
      </c>
      <c r="AP53" s="80" t="s">
        <v>1</v>
      </c>
    </row>
    <row r="54" spans="1:42" s="71" customFormat="1" hidden="1" x14ac:dyDescent="0.25">
      <c r="A54" s="80" t="s">
        <v>246</v>
      </c>
      <c r="B54" s="79">
        <v>44019</v>
      </c>
      <c r="C54" s="80" t="s">
        <v>6</v>
      </c>
      <c r="D54" s="80" t="s">
        <v>36</v>
      </c>
      <c r="E54" s="80" t="s">
        <v>226</v>
      </c>
      <c r="F54" s="80" t="s">
        <v>125</v>
      </c>
      <c r="G54" s="80" t="s">
        <v>3</v>
      </c>
      <c r="H54" s="80" t="s">
        <v>619</v>
      </c>
      <c r="I54" s="81" t="s">
        <v>1</v>
      </c>
      <c r="J54" s="81" t="s">
        <v>1</v>
      </c>
      <c r="K54" s="81" t="s">
        <v>1</v>
      </c>
      <c r="L54" s="81" t="s">
        <v>1</v>
      </c>
      <c r="M54" s="81">
        <v>0</v>
      </c>
      <c r="N54" s="80" t="s">
        <v>1</v>
      </c>
      <c r="O54" s="80" t="s">
        <v>215</v>
      </c>
      <c r="P54" s="80" t="s">
        <v>214</v>
      </c>
      <c r="Q54" s="81">
        <f t="shared" si="0"/>
        <v>1754400</v>
      </c>
      <c r="R54" s="81">
        <v>0</v>
      </c>
      <c r="S54" s="81">
        <v>1754400</v>
      </c>
      <c r="T54" s="81">
        <v>0</v>
      </c>
      <c r="U54" s="80" t="s">
        <v>0</v>
      </c>
      <c r="V54" s="81">
        <f t="shared" si="1"/>
        <v>0</v>
      </c>
      <c r="W54" s="81">
        <v>0</v>
      </c>
      <c r="X54" s="80" t="s">
        <v>0</v>
      </c>
      <c r="Y54" s="81">
        <f t="shared" si="2"/>
        <v>0</v>
      </c>
      <c r="Z54" s="81">
        <v>0</v>
      </c>
      <c r="AA54" s="80" t="s">
        <v>0</v>
      </c>
      <c r="AB54" s="81">
        <v>0</v>
      </c>
      <c r="AC54" s="81">
        <v>0</v>
      </c>
      <c r="AD54" s="80" t="s">
        <v>0</v>
      </c>
      <c r="AE54" s="81">
        <v>0</v>
      </c>
      <c r="AF54" s="80">
        <v>0</v>
      </c>
      <c r="AG54" s="80" t="s">
        <v>0</v>
      </c>
      <c r="AH54" s="81">
        <v>0</v>
      </c>
      <c r="AI54" s="81">
        <v>0</v>
      </c>
      <c r="AJ54" s="80" t="s">
        <v>0</v>
      </c>
      <c r="AK54" s="81">
        <v>0</v>
      </c>
      <c r="AL54" s="81">
        <v>0</v>
      </c>
      <c r="AM54" s="84" t="s">
        <v>1</v>
      </c>
      <c r="AN54" s="80" t="s">
        <v>1</v>
      </c>
      <c r="AO54" s="84" t="s">
        <v>1</v>
      </c>
      <c r="AP54" s="80" t="s">
        <v>1</v>
      </c>
    </row>
    <row r="55" spans="1:42" s="71" customFormat="1" hidden="1" x14ac:dyDescent="0.25">
      <c r="A55" s="80" t="s">
        <v>245</v>
      </c>
      <c r="B55" s="79">
        <v>44019</v>
      </c>
      <c r="C55" s="80" t="s">
        <v>6</v>
      </c>
      <c r="D55" s="80" t="s">
        <v>36</v>
      </c>
      <c r="E55" s="80" t="s">
        <v>226</v>
      </c>
      <c r="F55" s="80" t="s">
        <v>125</v>
      </c>
      <c r="G55" s="80" t="s">
        <v>3</v>
      </c>
      <c r="H55" s="80" t="s">
        <v>620</v>
      </c>
      <c r="I55" s="81" t="s">
        <v>1</v>
      </c>
      <c r="J55" s="81" t="s">
        <v>1</v>
      </c>
      <c r="K55" s="81" t="s">
        <v>1</v>
      </c>
      <c r="L55" s="81" t="s">
        <v>1</v>
      </c>
      <c r="M55" s="81">
        <v>0</v>
      </c>
      <c r="N55" s="80" t="s">
        <v>1</v>
      </c>
      <c r="O55" s="80" t="s">
        <v>621</v>
      </c>
      <c r="P55" s="80" t="s">
        <v>622</v>
      </c>
      <c r="Q55" s="81">
        <f t="shared" si="0"/>
        <v>123203.6</v>
      </c>
      <c r="R55" s="81">
        <v>0</v>
      </c>
      <c r="S55" s="81">
        <v>0</v>
      </c>
      <c r="T55" s="81">
        <v>0</v>
      </c>
      <c r="U55" s="80" t="s">
        <v>0</v>
      </c>
      <c r="V55" s="81">
        <f t="shared" si="1"/>
        <v>0</v>
      </c>
      <c r="W55" s="81">
        <v>106210</v>
      </c>
      <c r="X55" s="80" t="s">
        <v>9</v>
      </c>
      <c r="Y55" s="81">
        <f t="shared" si="2"/>
        <v>16993.599999999999</v>
      </c>
      <c r="Z55" s="81">
        <v>0</v>
      </c>
      <c r="AA55" s="80" t="s">
        <v>0</v>
      </c>
      <c r="AB55" s="81">
        <v>0</v>
      </c>
      <c r="AC55" s="81">
        <v>0</v>
      </c>
      <c r="AD55" s="80" t="s">
        <v>0</v>
      </c>
      <c r="AE55" s="81">
        <v>0</v>
      </c>
      <c r="AF55" s="80">
        <v>0</v>
      </c>
      <c r="AG55" s="80" t="s">
        <v>0</v>
      </c>
      <c r="AH55" s="81">
        <v>0</v>
      </c>
      <c r="AI55" s="81">
        <v>0</v>
      </c>
      <c r="AJ55" s="80" t="s">
        <v>0</v>
      </c>
      <c r="AK55" s="81">
        <v>0</v>
      </c>
      <c r="AL55" s="81">
        <v>0</v>
      </c>
      <c r="AM55" s="84" t="s">
        <v>1</v>
      </c>
      <c r="AN55" s="80" t="s">
        <v>1</v>
      </c>
      <c r="AO55" s="84" t="s">
        <v>1</v>
      </c>
      <c r="AP55" s="80" t="s">
        <v>1</v>
      </c>
    </row>
    <row r="56" spans="1:42" s="71" customFormat="1" hidden="1" x14ac:dyDescent="0.25">
      <c r="A56" s="80" t="s">
        <v>244</v>
      </c>
      <c r="B56" s="79">
        <v>44019</v>
      </c>
      <c r="C56" s="80" t="s">
        <v>6</v>
      </c>
      <c r="D56" s="80" t="s">
        <v>36</v>
      </c>
      <c r="E56" s="80" t="s">
        <v>226</v>
      </c>
      <c r="F56" s="80" t="s">
        <v>125</v>
      </c>
      <c r="G56" s="80" t="s">
        <v>3</v>
      </c>
      <c r="H56" s="80" t="s">
        <v>623</v>
      </c>
      <c r="I56" s="81" t="s">
        <v>1</v>
      </c>
      <c r="J56" s="81" t="s">
        <v>1</v>
      </c>
      <c r="K56" s="81" t="s">
        <v>1</v>
      </c>
      <c r="L56" s="81" t="s">
        <v>1</v>
      </c>
      <c r="M56" s="81">
        <v>0</v>
      </c>
      <c r="N56" s="80" t="s">
        <v>1</v>
      </c>
      <c r="O56" s="80" t="s">
        <v>2</v>
      </c>
      <c r="P56" s="80" t="s">
        <v>1</v>
      </c>
      <c r="Q56" s="81">
        <f t="shared" si="0"/>
        <v>109020089.92580001</v>
      </c>
      <c r="R56" s="81">
        <v>0</v>
      </c>
      <c r="S56" s="81">
        <v>76233615.890000015</v>
      </c>
      <c r="T56" s="81">
        <v>0</v>
      </c>
      <c r="U56" s="80" t="s">
        <v>0</v>
      </c>
      <c r="V56" s="81">
        <f t="shared" si="1"/>
        <v>0</v>
      </c>
      <c r="W56" s="81">
        <v>28264201.755000003</v>
      </c>
      <c r="X56" s="80" t="s">
        <v>0</v>
      </c>
      <c r="Y56" s="81">
        <f t="shared" si="2"/>
        <v>4522272.2808000008</v>
      </c>
      <c r="Z56" s="81">
        <v>0</v>
      </c>
      <c r="AA56" s="80" t="s">
        <v>0</v>
      </c>
      <c r="AB56" s="81">
        <v>0</v>
      </c>
      <c r="AC56" s="81">
        <v>0</v>
      </c>
      <c r="AD56" s="80" t="s">
        <v>0</v>
      </c>
      <c r="AE56" s="81">
        <v>0</v>
      </c>
      <c r="AF56" s="80">
        <v>0</v>
      </c>
      <c r="AG56" s="80" t="s">
        <v>0</v>
      </c>
      <c r="AH56" s="81">
        <v>0</v>
      </c>
      <c r="AI56" s="81">
        <v>0</v>
      </c>
      <c r="AJ56" s="80" t="s">
        <v>0</v>
      </c>
      <c r="AK56" s="81">
        <v>0</v>
      </c>
      <c r="AL56" s="81">
        <v>0</v>
      </c>
      <c r="AM56" s="84" t="s">
        <v>1</v>
      </c>
      <c r="AN56" s="80" t="s">
        <v>1</v>
      </c>
      <c r="AO56" s="84" t="s">
        <v>1</v>
      </c>
      <c r="AP56" s="80" t="s">
        <v>1</v>
      </c>
    </row>
    <row r="57" spans="1:42" s="71" customFormat="1" hidden="1" x14ac:dyDescent="0.25">
      <c r="A57" s="80" t="s">
        <v>242</v>
      </c>
      <c r="B57" s="79">
        <v>44019</v>
      </c>
      <c r="C57" s="80" t="s">
        <v>6</v>
      </c>
      <c r="D57" s="80" t="s">
        <v>28</v>
      </c>
      <c r="E57" s="80" t="s">
        <v>219</v>
      </c>
      <c r="F57" s="80" t="s">
        <v>511</v>
      </c>
      <c r="G57" s="80" t="s">
        <v>3</v>
      </c>
      <c r="H57" s="80" t="s">
        <v>624</v>
      </c>
      <c r="I57" s="81" t="s">
        <v>1</v>
      </c>
      <c r="J57" s="81" t="s">
        <v>1</v>
      </c>
      <c r="K57" s="81" t="s">
        <v>1</v>
      </c>
      <c r="L57" s="81" t="s">
        <v>1</v>
      </c>
      <c r="M57" s="81">
        <v>0</v>
      </c>
      <c r="N57" s="80" t="s">
        <v>1</v>
      </c>
      <c r="O57" s="80" t="s">
        <v>2</v>
      </c>
      <c r="P57" s="80" t="s">
        <v>1</v>
      </c>
      <c r="Q57" s="81">
        <f t="shared" si="0"/>
        <v>34384570.229000002</v>
      </c>
      <c r="R57" s="81">
        <v>0</v>
      </c>
      <c r="S57" s="81">
        <v>25105238.795000006</v>
      </c>
      <c r="T57" s="81">
        <v>0</v>
      </c>
      <c r="U57" s="80" t="s">
        <v>0</v>
      </c>
      <c r="V57" s="81">
        <f t="shared" si="1"/>
        <v>0</v>
      </c>
      <c r="W57" s="81">
        <v>7999423.6499999994</v>
      </c>
      <c r="X57" s="80" t="s">
        <v>9</v>
      </c>
      <c r="Y57" s="81">
        <f t="shared" si="2"/>
        <v>1279907.784</v>
      </c>
      <c r="Z57" s="81">
        <v>0</v>
      </c>
      <c r="AA57" s="80" t="s">
        <v>0</v>
      </c>
      <c r="AB57" s="81">
        <v>0</v>
      </c>
      <c r="AC57" s="81">
        <v>0</v>
      </c>
      <c r="AD57" s="80" t="s">
        <v>0</v>
      </c>
      <c r="AE57" s="81">
        <v>0</v>
      </c>
      <c r="AF57" s="80">
        <v>0</v>
      </c>
      <c r="AG57" s="80" t="s">
        <v>0</v>
      </c>
      <c r="AH57" s="81">
        <v>0</v>
      </c>
      <c r="AI57" s="81">
        <v>0</v>
      </c>
      <c r="AJ57" s="80" t="s">
        <v>0</v>
      </c>
      <c r="AK57" s="81">
        <v>0</v>
      </c>
      <c r="AL57" s="81">
        <v>0</v>
      </c>
      <c r="AM57" s="84" t="s">
        <v>1</v>
      </c>
      <c r="AN57" s="80" t="s">
        <v>1</v>
      </c>
      <c r="AO57" s="84" t="s">
        <v>1</v>
      </c>
      <c r="AP57" s="80" t="s">
        <v>1</v>
      </c>
    </row>
    <row r="58" spans="1:42" s="71" customFormat="1" x14ac:dyDescent="0.25">
      <c r="A58" s="80" t="s">
        <v>240</v>
      </c>
      <c r="B58" s="79">
        <v>44019</v>
      </c>
      <c r="C58" s="80" t="s">
        <v>29</v>
      </c>
      <c r="D58" s="80" t="s">
        <v>28</v>
      </c>
      <c r="E58" s="80" t="s">
        <v>273</v>
      </c>
      <c r="F58" s="80" t="s">
        <v>458</v>
      </c>
      <c r="G58" s="80" t="s">
        <v>3</v>
      </c>
      <c r="H58" s="80" t="s">
        <v>625</v>
      </c>
      <c r="I58" s="81" t="s">
        <v>1</v>
      </c>
      <c r="J58" s="81" t="s">
        <v>1</v>
      </c>
      <c r="K58" s="81" t="s">
        <v>1</v>
      </c>
      <c r="L58" s="81" t="s">
        <v>1</v>
      </c>
      <c r="M58" s="81">
        <v>0</v>
      </c>
      <c r="N58" s="80" t="s">
        <v>1</v>
      </c>
      <c r="O58" s="80" t="s">
        <v>2</v>
      </c>
      <c r="P58" s="80" t="s">
        <v>1</v>
      </c>
      <c r="Q58" s="81">
        <f t="shared" si="0"/>
        <v>61443372.570349991</v>
      </c>
      <c r="R58" s="81">
        <v>0</v>
      </c>
      <c r="S58" s="81">
        <v>39050738.358749993</v>
      </c>
      <c r="T58" s="81">
        <v>0</v>
      </c>
      <c r="U58" s="80" t="s">
        <v>0</v>
      </c>
      <c r="V58" s="81">
        <f t="shared" si="1"/>
        <v>0</v>
      </c>
      <c r="W58" s="81">
        <v>19303995.009999998</v>
      </c>
      <c r="X58" s="80" t="s">
        <v>0</v>
      </c>
      <c r="Y58" s="81">
        <f t="shared" si="2"/>
        <v>3088639.2015999998</v>
      </c>
      <c r="Z58" s="81">
        <v>0</v>
      </c>
      <c r="AA58" s="80" t="s">
        <v>0</v>
      </c>
      <c r="AB58" s="81">
        <v>0</v>
      </c>
      <c r="AC58" s="81">
        <v>0</v>
      </c>
      <c r="AD58" s="80" t="s">
        <v>0</v>
      </c>
      <c r="AE58" s="81">
        <v>0</v>
      </c>
      <c r="AF58" s="80">
        <v>0</v>
      </c>
      <c r="AG58" s="80" t="s">
        <v>0</v>
      </c>
      <c r="AH58" s="81">
        <v>0</v>
      </c>
      <c r="AI58" s="81">
        <v>0</v>
      </c>
      <c r="AJ58" s="80" t="s">
        <v>0</v>
      </c>
      <c r="AK58" s="81">
        <v>0</v>
      </c>
      <c r="AL58" s="81">
        <v>0</v>
      </c>
      <c r="AM58" s="84" t="s">
        <v>1</v>
      </c>
      <c r="AN58" s="80" t="s">
        <v>1</v>
      </c>
      <c r="AO58" s="84" t="s">
        <v>1</v>
      </c>
      <c r="AP58" s="80" t="s">
        <v>1</v>
      </c>
    </row>
    <row r="59" spans="1:42" s="71" customFormat="1" x14ac:dyDescent="0.25">
      <c r="A59" s="80" t="s">
        <v>238</v>
      </c>
      <c r="B59" s="79">
        <v>44019</v>
      </c>
      <c r="C59" s="80" t="s">
        <v>29</v>
      </c>
      <c r="D59" s="80" t="s">
        <v>26</v>
      </c>
      <c r="E59" s="80" t="s">
        <v>415</v>
      </c>
      <c r="F59" s="80" t="s">
        <v>445</v>
      </c>
      <c r="G59" s="80" t="s">
        <v>3</v>
      </c>
      <c r="H59" s="80" t="s">
        <v>573</v>
      </c>
      <c r="I59" s="81"/>
      <c r="J59" s="81"/>
      <c r="K59" s="81"/>
      <c r="L59" s="81"/>
      <c r="M59" s="81"/>
      <c r="N59" s="80"/>
      <c r="O59" s="80" t="s">
        <v>106</v>
      </c>
      <c r="P59" s="80"/>
      <c r="Q59" s="81">
        <f t="shared" si="0"/>
        <v>0</v>
      </c>
      <c r="R59" s="81">
        <v>0</v>
      </c>
      <c r="S59" s="81">
        <v>0</v>
      </c>
      <c r="T59" s="81">
        <v>0</v>
      </c>
      <c r="U59" s="80" t="s">
        <v>0</v>
      </c>
      <c r="V59" s="81">
        <f t="shared" si="1"/>
        <v>0</v>
      </c>
      <c r="W59" s="81">
        <v>0</v>
      </c>
      <c r="X59" s="80" t="s">
        <v>0</v>
      </c>
      <c r="Y59" s="81">
        <f t="shared" si="2"/>
        <v>0</v>
      </c>
      <c r="Z59" s="81">
        <v>0</v>
      </c>
      <c r="AA59" s="81">
        <v>0</v>
      </c>
      <c r="AB59" s="81">
        <v>0</v>
      </c>
      <c r="AC59" s="81">
        <v>0</v>
      </c>
      <c r="AD59" s="80" t="s">
        <v>0</v>
      </c>
      <c r="AE59" s="81">
        <v>0</v>
      </c>
      <c r="AF59" s="81">
        <v>0</v>
      </c>
      <c r="AG59" s="81">
        <v>0</v>
      </c>
      <c r="AH59" s="81">
        <v>0</v>
      </c>
      <c r="AI59" s="81">
        <v>0</v>
      </c>
      <c r="AJ59" s="81">
        <v>0</v>
      </c>
      <c r="AK59" s="81"/>
      <c r="AL59" s="81"/>
      <c r="AM59" s="84"/>
      <c r="AN59" s="80"/>
      <c r="AO59" s="84"/>
      <c r="AP59" s="80"/>
    </row>
    <row r="60" spans="1:42" s="71" customFormat="1" hidden="1" x14ac:dyDescent="0.25">
      <c r="A60" s="80" t="s">
        <v>236</v>
      </c>
      <c r="B60" s="79">
        <v>44019</v>
      </c>
      <c r="C60" s="80" t="s">
        <v>6</v>
      </c>
      <c r="D60" s="80" t="s">
        <v>26</v>
      </c>
      <c r="E60" s="80" t="s">
        <v>212</v>
      </c>
      <c r="F60" s="80" t="s">
        <v>317</v>
      </c>
      <c r="G60" s="80" t="s">
        <v>3</v>
      </c>
      <c r="H60" s="80" t="s">
        <v>626</v>
      </c>
      <c r="I60" s="81" t="s">
        <v>1</v>
      </c>
      <c r="J60" s="81" t="s">
        <v>1</v>
      </c>
      <c r="K60" s="81" t="s">
        <v>1</v>
      </c>
      <c r="L60" s="81" t="s">
        <v>1</v>
      </c>
      <c r="M60" s="81">
        <v>0</v>
      </c>
      <c r="N60" s="80" t="s">
        <v>1</v>
      </c>
      <c r="O60" s="80" t="s">
        <v>627</v>
      </c>
      <c r="P60" s="80" t="s">
        <v>628</v>
      </c>
      <c r="Q60" s="81">
        <f t="shared" si="0"/>
        <v>2316880.1237999997</v>
      </c>
      <c r="R60" s="81">
        <v>0</v>
      </c>
      <c r="S60" s="81">
        <v>685370.07499999995</v>
      </c>
      <c r="T60" s="81">
        <v>1406474.18</v>
      </c>
      <c r="U60" s="80" t="s">
        <v>9</v>
      </c>
      <c r="V60" s="81">
        <f t="shared" si="1"/>
        <v>225035.8688</v>
      </c>
      <c r="W60" s="81">
        <v>0</v>
      </c>
      <c r="X60" s="80" t="s">
        <v>0</v>
      </c>
      <c r="Y60" s="81">
        <f t="shared" si="2"/>
        <v>0</v>
      </c>
      <c r="Z60" s="81">
        <v>0</v>
      </c>
      <c r="AA60" s="80" t="s">
        <v>0</v>
      </c>
      <c r="AB60" s="81">
        <v>0</v>
      </c>
      <c r="AC60" s="81">
        <v>0</v>
      </c>
      <c r="AD60" s="80" t="s">
        <v>0</v>
      </c>
      <c r="AE60" s="81">
        <v>0</v>
      </c>
      <c r="AF60" s="80">
        <v>0</v>
      </c>
      <c r="AG60" s="80" t="s">
        <v>0</v>
      </c>
      <c r="AH60" s="81">
        <v>0</v>
      </c>
      <c r="AI60" s="81">
        <v>0</v>
      </c>
      <c r="AJ60" s="80" t="s">
        <v>0</v>
      </c>
      <c r="AK60" s="81">
        <v>0</v>
      </c>
      <c r="AL60" s="81">
        <v>0</v>
      </c>
      <c r="AM60" s="84" t="s">
        <v>1</v>
      </c>
      <c r="AN60" s="80" t="s">
        <v>1</v>
      </c>
      <c r="AO60" s="84" t="s">
        <v>1</v>
      </c>
      <c r="AP60" s="80" t="s">
        <v>1</v>
      </c>
    </row>
    <row r="61" spans="1:42" s="71" customFormat="1" hidden="1" x14ac:dyDescent="0.25">
      <c r="A61" s="80" t="s">
        <v>235</v>
      </c>
      <c r="B61" s="79">
        <v>44019</v>
      </c>
      <c r="C61" s="80" t="s">
        <v>6</v>
      </c>
      <c r="D61" s="80" t="s">
        <v>26</v>
      </c>
      <c r="E61" s="80" t="s">
        <v>212</v>
      </c>
      <c r="F61" s="80" t="s">
        <v>317</v>
      </c>
      <c r="G61" s="80" t="s">
        <v>3</v>
      </c>
      <c r="H61" s="80" t="s">
        <v>629</v>
      </c>
      <c r="I61" s="81" t="s">
        <v>1</v>
      </c>
      <c r="J61" s="81" t="s">
        <v>1</v>
      </c>
      <c r="K61" s="81" t="s">
        <v>1</v>
      </c>
      <c r="L61" s="81" t="s">
        <v>1</v>
      </c>
      <c r="M61" s="81">
        <v>0</v>
      </c>
      <c r="N61" s="80" t="s">
        <v>1</v>
      </c>
      <c r="O61" s="80" t="s">
        <v>2</v>
      </c>
      <c r="P61" s="80" t="s">
        <v>1</v>
      </c>
      <c r="Q61" s="81">
        <f t="shared" si="0"/>
        <v>30057750.782200001</v>
      </c>
      <c r="R61" s="81">
        <v>0</v>
      </c>
      <c r="S61" s="81">
        <v>17856912.344999999</v>
      </c>
      <c r="T61" s="81">
        <v>0</v>
      </c>
      <c r="U61" s="80" t="s">
        <v>0</v>
      </c>
      <c r="V61" s="81">
        <f t="shared" si="1"/>
        <v>0</v>
      </c>
      <c r="W61" s="81">
        <v>10517964.17</v>
      </c>
      <c r="X61" s="80" t="s">
        <v>9</v>
      </c>
      <c r="Y61" s="81">
        <f t="shared" si="2"/>
        <v>1682874.2672000001</v>
      </c>
      <c r="Z61" s="81">
        <v>0</v>
      </c>
      <c r="AA61" s="80" t="s">
        <v>0</v>
      </c>
      <c r="AB61" s="81">
        <v>0</v>
      </c>
      <c r="AC61" s="81">
        <v>0</v>
      </c>
      <c r="AD61" s="80" t="s">
        <v>0</v>
      </c>
      <c r="AE61" s="81">
        <v>0</v>
      </c>
      <c r="AF61" s="80">
        <v>0</v>
      </c>
      <c r="AG61" s="80" t="s">
        <v>0</v>
      </c>
      <c r="AH61" s="81">
        <v>0</v>
      </c>
      <c r="AI61" s="81">
        <v>0</v>
      </c>
      <c r="AJ61" s="80" t="s">
        <v>0</v>
      </c>
      <c r="AK61" s="81">
        <v>0</v>
      </c>
      <c r="AL61" s="81">
        <v>0</v>
      </c>
      <c r="AM61" s="84" t="s">
        <v>1</v>
      </c>
      <c r="AN61" s="80" t="s">
        <v>1</v>
      </c>
      <c r="AO61" s="84" t="s">
        <v>1</v>
      </c>
      <c r="AP61" s="80" t="s">
        <v>1</v>
      </c>
    </row>
    <row r="62" spans="1:42" s="71" customFormat="1" hidden="1" x14ac:dyDescent="0.25">
      <c r="A62" s="80" t="s">
        <v>233</v>
      </c>
      <c r="B62" s="79">
        <v>44019</v>
      </c>
      <c r="C62" s="80" t="s">
        <v>6</v>
      </c>
      <c r="D62" s="80" t="s">
        <v>24</v>
      </c>
      <c r="E62" s="80" t="s">
        <v>210</v>
      </c>
      <c r="F62" s="80" t="s">
        <v>432</v>
      </c>
      <c r="G62" s="80" t="s">
        <v>13</v>
      </c>
      <c r="H62" s="80" t="s">
        <v>1</v>
      </c>
      <c r="I62" s="81" t="s">
        <v>430</v>
      </c>
      <c r="J62" s="81" t="s">
        <v>1</v>
      </c>
      <c r="K62" s="81" t="s">
        <v>630</v>
      </c>
      <c r="L62" s="81" t="s">
        <v>529</v>
      </c>
      <c r="M62" s="81">
        <v>1077300</v>
      </c>
      <c r="N62" s="80" t="s">
        <v>12</v>
      </c>
      <c r="O62" s="80" t="s">
        <v>631</v>
      </c>
      <c r="P62" s="80" t="s">
        <v>632</v>
      </c>
      <c r="Q62" s="81">
        <f t="shared" si="0"/>
        <v>-825300</v>
      </c>
      <c r="R62" s="81">
        <v>0</v>
      </c>
      <c r="S62" s="81">
        <v>-825300</v>
      </c>
      <c r="T62" s="81">
        <v>0</v>
      </c>
      <c r="U62" s="80" t="s">
        <v>0</v>
      </c>
      <c r="V62" s="81">
        <f t="shared" si="1"/>
        <v>0</v>
      </c>
      <c r="W62" s="81">
        <v>0</v>
      </c>
      <c r="X62" s="80" t="s">
        <v>0</v>
      </c>
      <c r="Y62" s="81">
        <f t="shared" si="2"/>
        <v>0</v>
      </c>
      <c r="Z62" s="81">
        <v>0</v>
      </c>
      <c r="AA62" s="80" t="s">
        <v>0</v>
      </c>
      <c r="AB62" s="81">
        <v>0</v>
      </c>
      <c r="AC62" s="81">
        <v>0</v>
      </c>
      <c r="AD62" s="80" t="s">
        <v>0</v>
      </c>
      <c r="AE62" s="81">
        <v>0</v>
      </c>
      <c r="AF62" s="80">
        <v>0</v>
      </c>
      <c r="AG62" s="80" t="s">
        <v>0</v>
      </c>
      <c r="AH62" s="81">
        <v>0</v>
      </c>
      <c r="AI62" s="81">
        <v>0</v>
      </c>
      <c r="AJ62" s="80" t="s">
        <v>0</v>
      </c>
      <c r="AK62" s="81">
        <v>0</v>
      </c>
      <c r="AL62" s="81">
        <v>0</v>
      </c>
      <c r="AM62" s="84" t="s">
        <v>1</v>
      </c>
      <c r="AN62" s="80" t="s">
        <v>1</v>
      </c>
      <c r="AO62" s="84" t="s">
        <v>1</v>
      </c>
      <c r="AP62" s="80" t="s">
        <v>1</v>
      </c>
    </row>
    <row r="63" spans="1:42" s="71" customFormat="1" hidden="1" x14ac:dyDescent="0.25">
      <c r="A63" s="80" t="s">
        <v>231</v>
      </c>
      <c r="B63" s="79">
        <v>44019</v>
      </c>
      <c r="C63" s="80" t="s">
        <v>6</v>
      </c>
      <c r="D63" s="80" t="s">
        <v>24</v>
      </c>
      <c r="E63" s="80" t="s">
        <v>210</v>
      </c>
      <c r="F63" s="80" t="s">
        <v>432</v>
      </c>
      <c r="G63" s="80" t="s">
        <v>3</v>
      </c>
      <c r="H63" s="80" t="s">
        <v>633</v>
      </c>
      <c r="I63" s="81" t="s">
        <v>1</v>
      </c>
      <c r="J63" s="81" t="s">
        <v>1</v>
      </c>
      <c r="K63" s="81" t="s">
        <v>1</v>
      </c>
      <c r="L63" s="81" t="s">
        <v>1</v>
      </c>
      <c r="M63" s="81">
        <v>0</v>
      </c>
      <c r="N63" s="80" t="s">
        <v>1</v>
      </c>
      <c r="O63" s="80" t="s">
        <v>2</v>
      </c>
      <c r="P63" s="80" t="s">
        <v>1</v>
      </c>
      <c r="Q63" s="81">
        <f t="shared" si="0"/>
        <v>56341132.709600024</v>
      </c>
      <c r="R63" s="81">
        <v>0</v>
      </c>
      <c r="S63" s="81">
        <v>43535922.51000002</v>
      </c>
      <c r="T63" s="81">
        <v>0</v>
      </c>
      <c r="U63" s="80" t="s">
        <v>0</v>
      </c>
      <c r="V63" s="81">
        <f t="shared" si="1"/>
        <v>0</v>
      </c>
      <c r="W63" s="81">
        <v>11038974.309999999</v>
      </c>
      <c r="X63" s="80" t="s">
        <v>0</v>
      </c>
      <c r="Y63" s="81">
        <f t="shared" si="2"/>
        <v>1766235.8895999999</v>
      </c>
      <c r="Z63" s="81">
        <v>0</v>
      </c>
      <c r="AA63" s="80" t="s">
        <v>0</v>
      </c>
      <c r="AB63" s="81">
        <v>0</v>
      </c>
      <c r="AC63" s="81">
        <v>0</v>
      </c>
      <c r="AD63" s="80" t="s">
        <v>0</v>
      </c>
      <c r="AE63" s="81">
        <v>0</v>
      </c>
      <c r="AF63" s="80">
        <v>0</v>
      </c>
      <c r="AG63" s="80" t="s">
        <v>0</v>
      </c>
      <c r="AH63" s="81">
        <v>0</v>
      </c>
      <c r="AI63" s="81">
        <v>0</v>
      </c>
      <c r="AJ63" s="80" t="s">
        <v>0</v>
      </c>
      <c r="AK63" s="81">
        <v>0</v>
      </c>
      <c r="AL63" s="81">
        <v>0</v>
      </c>
      <c r="AM63" s="84" t="s">
        <v>1</v>
      </c>
      <c r="AN63" s="80" t="s">
        <v>1</v>
      </c>
      <c r="AO63" s="84" t="s">
        <v>1</v>
      </c>
      <c r="AP63" s="80" t="s">
        <v>1</v>
      </c>
    </row>
    <row r="64" spans="1:42" s="71" customFormat="1" hidden="1" x14ac:dyDescent="0.25">
      <c r="A64" s="80" t="s">
        <v>229</v>
      </c>
      <c r="B64" s="79">
        <v>44019</v>
      </c>
      <c r="C64" s="80" t="s">
        <v>6</v>
      </c>
      <c r="D64" s="80" t="s">
        <v>22</v>
      </c>
      <c r="E64" s="80" t="s">
        <v>202</v>
      </c>
      <c r="F64" s="80" t="s">
        <v>279</v>
      </c>
      <c r="G64" s="80" t="s">
        <v>3</v>
      </c>
      <c r="H64" s="80" t="s">
        <v>634</v>
      </c>
      <c r="I64" s="81" t="s">
        <v>1</v>
      </c>
      <c r="J64" s="81" t="s">
        <v>1</v>
      </c>
      <c r="K64" s="81" t="s">
        <v>1</v>
      </c>
      <c r="L64" s="81" t="s">
        <v>1</v>
      </c>
      <c r="M64" s="81">
        <v>0</v>
      </c>
      <c r="N64" s="80" t="s">
        <v>1</v>
      </c>
      <c r="O64" s="80" t="s">
        <v>2</v>
      </c>
      <c r="P64" s="80" t="s">
        <v>1</v>
      </c>
      <c r="Q64" s="81">
        <f t="shared" si="0"/>
        <v>57171787.976600006</v>
      </c>
      <c r="R64" s="81">
        <v>0</v>
      </c>
      <c r="S64" s="81">
        <v>44631104.234999999</v>
      </c>
      <c r="T64" s="81">
        <v>0</v>
      </c>
      <c r="U64" s="80" t="s">
        <v>0</v>
      </c>
      <c r="V64" s="81">
        <f t="shared" si="1"/>
        <v>0</v>
      </c>
      <c r="W64" s="81">
        <v>10810934.260000002</v>
      </c>
      <c r="X64" s="80" t="s">
        <v>0</v>
      </c>
      <c r="Y64" s="81">
        <f t="shared" si="2"/>
        <v>1729749.4816000003</v>
      </c>
      <c r="Z64" s="81">
        <v>0</v>
      </c>
      <c r="AA64" s="80" t="s">
        <v>0</v>
      </c>
      <c r="AB64" s="81">
        <v>0</v>
      </c>
      <c r="AC64" s="81">
        <v>0</v>
      </c>
      <c r="AD64" s="80" t="s">
        <v>0</v>
      </c>
      <c r="AE64" s="81">
        <v>0</v>
      </c>
      <c r="AF64" s="80">
        <v>0</v>
      </c>
      <c r="AG64" s="80" t="s">
        <v>0</v>
      </c>
      <c r="AH64" s="81">
        <v>0</v>
      </c>
      <c r="AI64" s="81">
        <v>0</v>
      </c>
      <c r="AJ64" s="80" t="s">
        <v>0</v>
      </c>
      <c r="AK64" s="81">
        <v>0</v>
      </c>
      <c r="AL64" s="81">
        <v>0</v>
      </c>
      <c r="AM64" s="84" t="s">
        <v>1</v>
      </c>
      <c r="AN64" s="80" t="s">
        <v>1</v>
      </c>
      <c r="AO64" s="84" t="s">
        <v>1</v>
      </c>
      <c r="AP64" s="80" t="s">
        <v>1</v>
      </c>
    </row>
    <row r="65" spans="1:42" s="71" customFormat="1" hidden="1" x14ac:dyDescent="0.25">
      <c r="A65" s="80" t="s">
        <v>228</v>
      </c>
      <c r="B65" s="79">
        <v>44019</v>
      </c>
      <c r="C65" s="80" t="s">
        <v>6</v>
      </c>
      <c r="D65" s="80" t="s">
        <v>19</v>
      </c>
      <c r="E65" s="80" t="s">
        <v>200</v>
      </c>
      <c r="F65" s="80" t="s">
        <v>308</v>
      </c>
      <c r="G65" s="80" t="s">
        <v>3</v>
      </c>
      <c r="H65" s="80" t="s">
        <v>635</v>
      </c>
      <c r="I65" s="81" t="s">
        <v>1</v>
      </c>
      <c r="J65" s="81" t="s">
        <v>1</v>
      </c>
      <c r="K65" s="81" t="s">
        <v>1</v>
      </c>
      <c r="L65" s="81" t="s">
        <v>1</v>
      </c>
      <c r="M65" s="81">
        <v>0</v>
      </c>
      <c r="N65" s="80" t="s">
        <v>1</v>
      </c>
      <c r="O65" s="80" t="s">
        <v>2</v>
      </c>
      <c r="P65" s="80" t="s">
        <v>1</v>
      </c>
      <c r="Q65" s="81">
        <f t="shared" si="0"/>
        <v>45333136.594300009</v>
      </c>
      <c r="R65" s="81">
        <v>0</v>
      </c>
      <c r="S65" s="81">
        <v>38851177.361900009</v>
      </c>
      <c r="T65" s="81">
        <v>0</v>
      </c>
      <c r="U65" s="80" t="s">
        <v>0</v>
      </c>
      <c r="V65" s="81">
        <f t="shared" si="1"/>
        <v>0</v>
      </c>
      <c r="W65" s="81">
        <v>5587895.8899999997</v>
      </c>
      <c r="X65" s="80" t="s">
        <v>0</v>
      </c>
      <c r="Y65" s="81">
        <f t="shared" si="2"/>
        <v>894063.34239999996</v>
      </c>
      <c r="Z65" s="81">
        <v>0</v>
      </c>
      <c r="AA65" s="80" t="s">
        <v>0</v>
      </c>
      <c r="AB65" s="81">
        <v>0</v>
      </c>
      <c r="AC65" s="81">
        <v>0</v>
      </c>
      <c r="AD65" s="80" t="s">
        <v>0</v>
      </c>
      <c r="AE65" s="81">
        <v>0</v>
      </c>
      <c r="AF65" s="80">
        <v>0</v>
      </c>
      <c r="AG65" s="80" t="s">
        <v>0</v>
      </c>
      <c r="AH65" s="81">
        <v>0</v>
      </c>
      <c r="AI65" s="81">
        <v>0</v>
      </c>
      <c r="AJ65" s="80" t="s">
        <v>0</v>
      </c>
      <c r="AK65" s="81">
        <v>0</v>
      </c>
      <c r="AL65" s="81">
        <v>0</v>
      </c>
      <c r="AM65" s="84" t="s">
        <v>1</v>
      </c>
      <c r="AN65" s="80" t="s">
        <v>1</v>
      </c>
      <c r="AO65" s="84" t="s">
        <v>1</v>
      </c>
      <c r="AP65" s="80" t="s">
        <v>1</v>
      </c>
    </row>
    <row r="66" spans="1:42" s="71" customFormat="1" hidden="1" x14ac:dyDescent="0.25">
      <c r="A66" s="80" t="s">
        <v>227</v>
      </c>
      <c r="B66" s="79">
        <v>44019</v>
      </c>
      <c r="C66" s="80" t="s">
        <v>6</v>
      </c>
      <c r="D66" s="80" t="s">
        <v>17</v>
      </c>
      <c r="E66" s="80" t="s">
        <v>198</v>
      </c>
      <c r="F66" s="80" t="s">
        <v>636</v>
      </c>
      <c r="G66" s="80" t="s">
        <v>3</v>
      </c>
      <c r="H66" s="80" t="s">
        <v>637</v>
      </c>
      <c r="I66" s="81"/>
      <c r="J66" s="81"/>
      <c r="K66" s="81"/>
      <c r="L66" s="81"/>
      <c r="M66" s="81"/>
      <c r="N66" s="80"/>
      <c r="O66" s="80" t="s">
        <v>106</v>
      </c>
      <c r="P66" s="80"/>
      <c r="Q66" s="81">
        <f t="shared" ref="Q66:Q129" si="3">SUM(R66:AI66)</f>
        <v>0</v>
      </c>
      <c r="R66" s="81">
        <v>0</v>
      </c>
      <c r="S66" s="81">
        <v>0</v>
      </c>
      <c r="T66" s="81">
        <v>0</v>
      </c>
      <c r="U66" s="80" t="s">
        <v>0</v>
      </c>
      <c r="V66" s="81">
        <f t="shared" ref="V66:V129" si="4">+T66*0.16</f>
        <v>0</v>
      </c>
      <c r="W66" s="81">
        <v>0</v>
      </c>
      <c r="X66" s="80" t="s">
        <v>0</v>
      </c>
      <c r="Y66" s="81">
        <f t="shared" ref="Y66:Y129" si="5">+W66*0.16</f>
        <v>0</v>
      </c>
      <c r="Z66" s="81">
        <v>0</v>
      </c>
      <c r="AA66" s="81">
        <v>0</v>
      </c>
      <c r="AB66" s="81">
        <v>0</v>
      </c>
      <c r="AC66" s="81">
        <v>0</v>
      </c>
      <c r="AD66" s="80" t="s">
        <v>0</v>
      </c>
      <c r="AE66" s="81">
        <v>0</v>
      </c>
      <c r="AF66" s="81">
        <v>0</v>
      </c>
      <c r="AG66" s="81">
        <v>0</v>
      </c>
      <c r="AH66" s="81">
        <v>0</v>
      </c>
      <c r="AI66" s="81">
        <v>0</v>
      </c>
      <c r="AJ66" s="81">
        <v>0</v>
      </c>
      <c r="AK66" s="81"/>
      <c r="AL66" s="81"/>
      <c r="AM66" s="84"/>
      <c r="AN66" s="80"/>
      <c r="AO66" s="84"/>
      <c r="AP66" s="80"/>
    </row>
    <row r="67" spans="1:42" s="71" customFormat="1" hidden="1" x14ac:dyDescent="0.25">
      <c r="A67" s="80" t="s">
        <v>224</v>
      </c>
      <c r="B67" s="79">
        <v>44019</v>
      </c>
      <c r="C67" s="80" t="s">
        <v>6</v>
      </c>
      <c r="D67" s="80" t="s">
        <v>14</v>
      </c>
      <c r="E67" s="80" t="s">
        <v>196</v>
      </c>
      <c r="F67" s="80" t="s">
        <v>638</v>
      </c>
      <c r="G67" s="80" t="s">
        <v>3</v>
      </c>
      <c r="H67" s="80" t="s">
        <v>639</v>
      </c>
      <c r="I67" s="81" t="s">
        <v>1</v>
      </c>
      <c r="J67" s="81" t="s">
        <v>1</v>
      </c>
      <c r="K67" s="81" t="s">
        <v>1</v>
      </c>
      <c r="L67" s="81" t="s">
        <v>1</v>
      </c>
      <c r="M67" s="81">
        <v>0</v>
      </c>
      <c r="N67" s="80" t="s">
        <v>1</v>
      </c>
      <c r="O67" s="80" t="s">
        <v>2</v>
      </c>
      <c r="P67" s="80" t="s">
        <v>1</v>
      </c>
      <c r="Q67" s="81">
        <f t="shared" si="3"/>
        <v>31321402.364999991</v>
      </c>
      <c r="R67" s="81">
        <v>0</v>
      </c>
      <c r="S67" s="81">
        <v>28503356.364999991</v>
      </c>
      <c r="T67" s="81">
        <v>0</v>
      </c>
      <c r="U67" s="80" t="s">
        <v>0</v>
      </c>
      <c r="V67" s="81">
        <f t="shared" si="4"/>
        <v>0</v>
      </c>
      <c r="W67" s="81">
        <v>2429350</v>
      </c>
      <c r="X67" s="80" t="s">
        <v>9</v>
      </c>
      <c r="Y67" s="81">
        <f t="shared" si="5"/>
        <v>388696</v>
      </c>
      <c r="Z67" s="81">
        <v>0</v>
      </c>
      <c r="AA67" s="80" t="s">
        <v>0</v>
      </c>
      <c r="AB67" s="81">
        <v>0</v>
      </c>
      <c r="AC67" s="81">
        <v>0</v>
      </c>
      <c r="AD67" s="80" t="s">
        <v>0</v>
      </c>
      <c r="AE67" s="81">
        <v>0</v>
      </c>
      <c r="AF67" s="80">
        <v>0</v>
      </c>
      <c r="AG67" s="80" t="s">
        <v>0</v>
      </c>
      <c r="AH67" s="81">
        <v>0</v>
      </c>
      <c r="AI67" s="81">
        <v>0</v>
      </c>
      <c r="AJ67" s="80" t="s">
        <v>0</v>
      </c>
      <c r="AK67" s="81">
        <v>0</v>
      </c>
      <c r="AL67" s="81">
        <v>0</v>
      </c>
      <c r="AM67" s="84" t="s">
        <v>1</v>
      </c>
      <c r="AN67" s="80" t="s">
        <v>1</v>
      </c>
      <c r="AO67" s="84" t="s">
        <v>1</v>
      </c>
      <c r="AP67" s="80" t="s">
        <v>1</v>
      </c>
    </row>
    <row r="68" spans="1:42" s="71" customFormat="1" hidden="1" x14ac:dyDescent="0.25">
      <c r="A68" s="80" t="s">
        <v>222</v>
      </c>
      <c r="B68" s="79">
        <v>44019</v>
      </c>
      <c r="C68" s="80" t="s">
        <v>6</v>
      </c>
      <c r="D68" s="80" t="s">
        <v>10</v>
      </c>
      <c r="E68" s="80" t="s">
        <v>193</v>
      </c>
      <c r="F68" s="80" t="s">
        <v>305</v>
      </c>
      <c r="G68" s="80" t="s">
        <v>3</v>
      </c>
      <c r="H68" s="80" t="s">
        <v>640</v>
      </c>
      <c r="I68" s="81"/>
      <c r="J68" s="81"/>
      <c r="K68" s="81"/>
      <c r="L68" s="81"/>
      <c r="M68" s="81"/>
      <c r="N68" s="80"/>
      <c r="O68" s="80" t="s">
        <v>106</v>
      </c>
      <c r="P68" s="80"/>
      <c r="Q68" s="81">
        <f t="shared" si="3"/>
        <v>0</v>
      </c>
      <c r="R68" s="81">
        <v>0</v>
      </c>
      <c r="S68" s="81">
        <v>0</v>
      </c>
      <c r="T68" s="81">
        <v>0</v>
      </c>
      <c r="U68" s="80" t="s">
        <v>0</v>
      </c>
      <c r="V68" s="81">
        <f t="shared" si="4"/>
        <v>0</v>
      </c>
      <c r="W68" s="81">
        <v>0</v>
      </c>
      <c r="X68" s="80" t="s">
        <v>0</v>
      </c>
      <c r="Y68" s="81">
        <f t="shared" si="5"/>
        <v>0</v>
      </c>
      <c r="Z68" s="81">
        <v>0</v>
      </c>
      <c r="AA68" s="81">
        <v>0</v>
      </c>
      <c r="AB68" s="81">
        <v>0</v>
      </c>
      <c r="AC68" s="81">
        <v>0</v>
      </c>
      <c r="AD68" s="80" t="s">
        <v>0</v>
      </c>
      <c r="AE68" s="81">
        <v>0</v>
      </c>
      <c r="AF68" s="81">
        <v>0</v>
      </c>
      <c r="AG68" s="81">
        <v>0</v>
      </c>
      <c r="AH68" s="81">
        <v>0</v>
      </c>
      <c r="AI68" s="81">
        <v>0</v>
      </c>
      <c r="AJ68" s="81">
        <v>0</v>
      </c>
      <c r="AK68" s="81"/>
      <c r="AL68" s="81"/>
      <c r="AM68" s="84"/>
      <c r="AN68" s="80"/>
      <c r="AO68" s="84"/>
      <c r="AP68" s="80"/>
    </row>
    <row r="69" spans="1:42" s="71" customFormat="1" hidden="1" x14ac:dyDescent="0.25">
      <c r="A69" s="80" t="s">
        <v>221</v>
      </c>
      <c r="B69" s="79">
        <v>44019</v>
      </c>
      <c r="C69" s="80" t="s">
        <v>6</v>
      </c>
      <c r="D69" s="80" t="s">
        <v>10</v>
      </c>
      <c r="E69" s="80" t="s">
        <v>193</v>
      </c>
      <c r="F69" s="80" t="s">
        <v>283</v>
      </c>
      <c r="G69" s="80" t="s">
        <v>3</v>
      </c>
      <c r="H69" s="80" t="s">
        <v>641</v>
      </c>
      <c r="I69" s="81" t="s">
        <v>1</v>
      </c>
      <c r="J69" s="81" t="s">
        <v>1</v>
      </c>
      <c r="K69" s="81" t="s">
        <v>1</v>
      </c>
      <c r="L69" s="81" t="s">
        <v>1</v>
      </c>
      <c r="M69" s="81">
        <v>0</v>
      </c>
      <c r="N69" s="80" t="s">
        <v>1</v>
      </c>
      <c r="O69" s="80" t="s">
        <v>2</v>
      </c>
      <c r="P69" s="80" t="s">
        <v>1</v>
      </c>
      <c r="Q69" s="81">
        <f t="shared" si="3"/>
        <v>2450914</v>
      </c>
      <c r="R69" s="81">
        <v>0</v>
      </c>
      <c r="S69" s="81">
        <v>1887270</v>
      </c>
      <c r="T69" s="81">
        <v>0</v>
      </c>
      <c r="U69" s="80" t="s">
        <v>0</v>
      </c>
      <c r="V69" s="81">
        <f t="shared" si="4"/>
        <v>0</v>
      </c>
      <c r="W69" s="81">
        <v>485900</v>
      </c>
      <c r="X69" s="80" t="s">
        <v>0</v>
      </c>
      <c r="Y69" s="81">
        <f t="shared" si="5"/>
        <v>77744</v>
      </c>
      <c r="Z69" s="81">
        <v>0</v>
      </c>
      <c r="AA69" s="80" t="s">
        <v>0</v>
      </c>
      <c r="AB69" s="81">
        <v>0</v>
      </c>
      <c r="AC69" s="81">
        <v>0</v>
      </c>
      <c r="AD69" s="80" t="s">
        <v>0</v>
      </c>
      <c r="AE69" s="81">
        <v>0</v>
      </c>
      <c r="AF69" s="80">
        <v>0</v>
      </c>
      <c r="AG69" s="80" t="s">
        <v>0</v>
      </c>
      <c r="AH69" s="81">
        <v>0</v>
      </c>
      <c r="AI69" s="81">
        <v>0</v>
      </c>
      <c r="AJ69" s="80" t="s">
        <v>0</v>
      </c>
      <c r="AK69" s="81">
        <v>0</v>
      </c>
      <c r="AL69" s="81">
        <v>0</v>
      </c>
      <c r="AM69" s="84" t="s">
        <v>1</v>
      </c>
      <c r="AN69" s="80" t="s">
        <v>1</v>
      </c>
      <c r="AO69" s="84" t="s">
        <v>1</v>
      </c>
      <c r="AP69" s="80" t="s">
        <v>1</v>
      </c>
    </row>
    <row r="70" spans="1:42" s="71" customFormat="1" hidden="1" x14ac:dyDescent="0.25">
      <c r="A70" s="80" t="s">
        <v>220</v>
      </c>
      <c r="B70" s="79">
        <v>44019</v>
      </c>
      <c r="C70" s="80" t="s">
        <v>6</v>
      </c>
      <c r="D70" s="80" t="s">
        <v>311</v>
      </c>
      <c r="E70" s="80" t="s">
        <v>223</v>
      </c>
      <c r="F70" s="80" t="s">
        <v>438</v>
      </c>
      <c r="G70" s="80" t="s">
        <v>3</v>
      </c>
      <c r="H70" s="80" t="s">
        <v>642</v>
      </c>
      <c r="I70" s="81" t="s">
        <v>1</v>
      </c>
      <c r="J70" s="81" t="s">
        <v>1</v>
      </c>
      <c r="K70" s="81" t="s">
        <v>1</v>
      </c>
      <c r="L70" s="81" t="s">
        <v>1</v>
      </c>
      <c r="M70" s="81">
        <v>0</v>
      </c>
      <c r="N70" s="80" t="s">
        <v>1</v>
      </c>
      <c r="O70" s="80" t="s">
        <v>643</v>
      </c>
      <c r="P70" s="80" t="s">
        <v>644</v>
      </c>
      <c r="Q70" s="81">
        <f t="shared" si="3"/>
        <v>272190</v>
      </c>
      <c r="R70" s="81">
        <v>0</v>
      </c>
      <c r="S70" s="81">
        <v>272190</v>
      </c>
      <c r="T70" s="81">
        <v>0</v>
      </c>
      <c r="U70" s="80" t="s">
        <v>0</v>
      </c>
      <c r="V70" s="81">
        <f t="shared" si="4"/>
        <v>0</v>
      </c>
      <c r="W70" s="81">
        <v>0</v>
      </c>
      <c r="X70" s="80" t="s">
        <v>0</v>
      </c>
      <c r="Y70" s="81">
        <f t="shared" si="5"/>
        <v>0</v>
      </c>
      <c r="Z70" s="81">
        <v>0</v>
      </c>
      <c r="AA70" s="80" t="s">
        <v>0</v>
      </c>
      <c r="AB70" s="81">
        <v>0</v>
      </c>
      <c r="AC70" s="81">
        <v>0</v>
      </c>
      <c r="AD70" s="80" t="s">
        <v>0</v>
      </c>
      <c r="AE70" s="81">
        <v>0</v>
      </c>
      <c r="AF70" s="80">
        <v>0</v>
      </c>
      <c r="AG70" s="80" t="s">
        <v>0</v>
      </c>
      <c r="AH70" s="81">
        <v>0</v>
      </c>
      <c r="AI70" s="81">
        <v>0</v>
      </c>
      <c r="AJ70" s="80" t="s">
        <v>0</v>
      </c>
      <c r="AK70" s="81">
        <v>0</v>
      </c>
      <c r="AL70" s="81">
        <v>0</v>
      </c>
      <c r="AM70" s="84" t="s">
        <v>1</v>
      </c>
      <c r="AN70" s="80" t="s">
        <v>1</v>
      </c>
      <c r="AO70" s="84" t="s">
        <v>1</v>
      </c>
      <c r="AP70" s="80" t="s">
        <v>1</v>
      </c>
    </row>
    <row r="71" spans="1:42" s="71" customFormat="1" hidden="1" x14ac:dyDescent="0.25">
      <c r="A71" s="80" t="s">
        <v>217</v>
      </c>
      <c r="B71" s="79">
        <v>44019</v>
      </c>
      <c r="C71" s="80" t="s">
        <v>6</v>
      </c>
      <c r="D71" s="80" t="s">
        <v>311</v>
      </c>
      <c r="E71" s="80" t="s">
        <v>223</v>
      </c>
      <c r="F71" s="80" t="s">
        <v>438</v>
      </c>
      <c r="G71" s="80" t="s">
        <v>3</v>
      </c>
      <c r="H71" s="80" t="s">
        <v>645</v>
      </c>
      <c r="I71" s="81" t="s">
        <v>1</v>
      </c>
      <c r="J71" s="81" t="s">
        <v>1</v>
      </c>
      <c r="K71" s="81" t="s">
        <v>1</v>
      </c>
      <c r="L71" s="81" t="s">
        <v>1</v>
      </c>
      <c r="M71" s="81">
        <v>0</v>
      </c>
      <c r="N71" s="80" t="s">
        <v>1</v>
      </c>
      <c r="O71" s="80" t="s">
        <v>2</v>
      </c>
      <c r="P71" s="80" t="s">
        <v>1</v>
      </c>
      <c r="Q71" s="81">
        <f t="shared" si="3"/>
        <v>9446974.2750000004</v>
      </c>
      <c r="R71" s="81">
        <v>0</v>
      </c>
      <c r="S71" s="81">
        <v>7844828.6750000007</v>
      </c>
      <c r="T71" s="81">
        <v>0</v>
      </c>
      <c r="U71" s="80" t="s">
        <v>0</v>
      </c>
      <c r="V71" s="81">
        <f t="shared" si="4"/>
        <v>0</v>
      </c>
      <c r="W71" s="81">
        <v>1381160</v>
      </c>
      <c r="X71" s="80" t="s">
        <v>0</v>
      </c>
      <c r="Y71" s="81">
        <f t="shared" si="5"/>
        <v>220985.60000000001</v>
      </c>
      <c r="Z71" s="81">
        <v>0</v>
      </c>
      <c r="AA71" s="80" t="s">
        <v>0</v>
      </c>
      <c r="AB71" s="81">
        <v>0</v>
      </c>
      <c r="AC71" s="81">
        <v>0</v>
      </c>
      <c r="AD71" s="80" t="s">
        <v>0</v>
      </c>
      <c r="AE71" s="81">
        <v>0</v>
      </c>
      <c r="AF71" s="80">
        <v>0</v>
      </c>
      <c r="AG71" s="80" t="s">
        <v>0</v>
      </c>
      <c r="AH71" s="81">
        <v>0</v>
      </c>
      <c r="AI71" s="81">
        <v>0</v>
      </c>
      <c r="AJ71" s="80" t="s">
        <v>0</v>
      </c>
      <c r="AK71" s="81">
        <v>0</v>
      </c>
      <c r="AL71" s="81">
        <v>0</v>
      </c>
      <c r="AM71" s="84" t="s">
        <v>1</v>
      </c>
      <c r="AN71" s="80" t="s">
        <v>1</v>
      </c>
      <c r="AO71" s="84" t="s">
        <v>1</v>
      </c>
      <c r="AP71" s="80" t="s">
        <v>1</v>
      </c>
    </row>
    <row r="72" spans="1:42" s="71" customFormat="1" hidden="1" x14ac:dyDescent="0.25">
      <c r="A72" s="80" t="s">
        <v>216</v>
      </c>
      <c r="B72" s="79">
        <v>44019</v>
      </c>
      <c r="C72" s="80" t="s">
        <v>6</v>
      </c>
      <c r="D72" s="80" t="s">
        <v>311</v>
      </c>
      <c r="E72" s="80" t="s">
        <v>223</v>
      </c>
      <c r="F72" s="80" t="s">
        <v>438</v>
      </c>
      <c r="G72" s="80" t="s">
        <v>3</v>
      </c>
      <c r="H72" s="80" t="s">
        <v>646</v>
      </c>
      <c r="I72" s="81" t="s">
        <v>1</v>
      </c>
      <c r="J72" s="81" t="s">
        <v>1</v>
      </c>
      <c r="K72" s="81" t="s">
        <v>1</v>
      </c>
      <c r="L72" s="81" t="s">
        <v>1</v>
      </c>
      <c r="M72" s="81">
        <v>0</v>
      </c>
      <c r="N72" s="80" t="s">
        <v>1</v>
      </c>
      <c r="O72" s="80" t="s">
        <v>647</v>
      </c>
      <c r="P72" s="80" t="s">
        <v>648</v>
      </c>
      <c r="Q72" s="81">
        <f t="shared" si="3"/>
        <v>154284</v>
      </c>
      <c r="R72" s="81">
        <v>0</v>
      </c>
      <c r="S72" s="81">
        <v>154284</v>
      </c>
      <c r="T72" s="81">
        <v>0</v>
      </c>
      <c r="U72" s="80" t="s">
        <v>0</v>
      </c>
      <c r="V72" s="81">
        <f t="shared" si="4"/>
        <v>0</v>
      </c>
      <c r="W72" s="81">
        <v>0</v>
      </c>
      <c r="X72" s="80" t="s">
        <v>0</v>
      </c>
      <c r="Y72" s="81">
        <f t="shared" si="5"/>
        <v>0</v>
      </c>
      <c r="Z72" s="81">
        <v>0</v>
      </c>
      <c r="AA72" s="80" t="s">
        <v>0</v>
      </c>
      <c r="AB72" s="81">
        <v>0</v>
      </c>
      <c r="AC72" s="81">
        <v>0</v>
      </c>
      <c r="AD72" s="80" t="s">
        <v>0</v>
      </c>
      <c r="AE72" s="81">
        <v>0</v>
      </c>
      <c r="AF72" s="80">
        <v>0</v>
      </c>
      <c r="AG72" s="80" t="s">
        <v>0</v>
      </c>
      <c r="AH72" s="81">
        <v>0</v>
      </c>
      <c r="AI72" s="81">
        <v>0</v>
      </c>
      <c r="AJ72" s="80" t="s">
        <v>0</v>
      </c>
      <c r="AK72" s="81">
        <v>0</v>
      </c>
      <c r="AL72" s="81">
        <v>0</v>
      </c>
      <c r="AM72" s="84" t="s">
        <v>1</v>
      </c>
      <c r="AN72" s="80" t="s">
        <v>1</v>
      </c>
      <c r="AO72" s="84" t="s">
        <v>1</v>
      </c>
      <c r="AP72" s="80" t="s">
        <v>1</v>
      </c>
    </row>
    <row r="73" spans="1:42" s="71" customFormat="1" hidden="1" x14ac:dyDescent="0.25">
      <c r="A73" s="80" t="s">
        <v>213</v>
      </c>
      <c r="B73" s="79">
        <v>44019</v>
      </c>
      <c r="C73" s="80" t="s">
        <v>6</v>
      </c>
      <c r="D73" s="80" t="s">
        <v>7</v>
      </c>
      <c r="E73" s="80" t="s">
        <v>191</v>
      </c>
      <c r="F73" s="80" t="s">
        <v>649</v>
      </c>
      <c r="G73" s="80" t="s">
        <v>3</v>
      </c>
      <c r="H73" s="80" t="s">
        <v>650</v>
      </c>
      <c r="I73" s="81" t="s">
        <v>1</v>
      </c>
      <c r="J73" s="81" t="s">
        <v>1</v>
      </c>
      <c r="K73" s="81" t="s">
        <v>1</v>
      </c>
      <c r="L73" s="81" t="s">
        <v>1</v>
      </c>
      <c r="M73" s="81">
        <v>0</v>
      </c>
      <c r="N73" s="80" t="s">
        <v>1</v>
      </c>
      <c r="O73" s="80" t="s">
        <v>2</v>
      </c>
      <c r="P73" s="80" t="s">
        <v>1</v>
      </c>
      <c r="Q73" s="81">
        <f t="shared" si="3"/>
        <v>722916</v>
      </c>
      <c r="R73" s="81">
        <v>0</v>
      </c>
      <c r="S73" s="81">
        <v>376250</v>
      </c>
      <c r="T73" s="81">
        <v>0</v>
      </c>
      <c r="U73" s="80" t="s">
        <v>0</v>
      </c>
      <c r="V73" s="81">
        <f t="shared" si="4"/>
        <v>0</v>
      </c>
      <c r="W73" s="81">
        <v>298850</v>
      </c>
      <c r="X73" s="80" t="s">
        <v>9</v>
      </c>
      <c r="Y73" s="81">
        <f t="shared" si="5"/>
        <v>47816</v>
      </c>
      <c r="Z73" s="81">
        <v>0</v>
      </c>
      <c r="AA73" s="80" t="s">
        <v>0</v>
      </c>
      <c r="AB73" s="81">
        <v>0</v>
      </c>
      <c r="AC73" s="81">
        <v>0</v>
      </c>
      <c r="AD73" s="80" t="s">
        <v>0</v>
      </c>
      <c r="AE73" s="81">
        <v>0</v>
      </c>
      <c r="AF73" s="80">
        <v>0</v>
      </c>
      <c r="AG73" s="80" t="s">
        <v>0</v>
      </c>
      <c r="AH73" s="81">
        <v>0</v>
      </c>
      <c r="AI73" s="81">
        <v>0</v>
      </c>
      <c r="AJ73" s="80" t="s">
        <v>0</v>
      </c>
      <c r="AK73" s="81">
        <v>0</v>
      </c>
      <c r="AL73" s="81">
        <v>0</v>
      </c>
      <c r="AM73" s="84" t="s">
        <v>1</v>
      </c>
      <c r="AN73" s="80" t="s">
        <v>1</v>
      </c>
      <c r="AO73" s="84" t="s">
        <v>1</v>
      </c>
      <c r="AP73" s="80" t="s">
        <v>1</v>
      </c>
    </row>
    <row r="74" spans="1:42" s="71" customFormat="1" hidden="1" x14ac:dyDescent="0.25">
      <c r="A74" s="80" t="s">
        <v>211</v>
      </c>
      <c r="B74" s="79">
        <v>44019</v>
      </c>
      <c r="C74" s="80" t="s">
        <v>6</v>
      </c>
      <c r="D74" s="80" t="s">
        <v>5</v>
      </c>
      <c r="E74" s="80" t="s">
        <v>189</v>
      </c>
      <c r="F74" s="80" t="s">
        <v>456</v>
      </c>
      <c r="G74" s="80" t="s">
        <v>3</v>
      </c>
      <c r="H74" s="80" t="s">
        <v>651</v>
      </c>
      <c r="I74" s="81" t="s">
        <v>1</v>
      </c>
      <c r="J74" s="81" t="s">
        <v>1</v>
      </c>
      <c r="K74" s="81" t="s">
        <v>1</v>
      </c>
      <c r="L74" s="81" t="s">
        <v>1</v>
      </c>
      <c r="M74" s="81">
        <v>0</v>
      </c>
      <c r="N74" s="80" t="s">
        <v>1</v>
      </c>
      <c r="O74" s="80" t="s">
        <v>2</v>
      </c>
      <c r="P74" s="80" t="s">
        <v>1</v>
      </c>
      <c r="Q74" s="81">
        <f t="shared" si="3"/>
        <v>49453568.949599996</v>
      </c>
      <c r="R74" s="81">
        <v>0</v>
      </c>
      <c r="S74" s="81">
        <v>33908350.589999996</v>
      </c>
      <c r="T74" s="81">
        <v>0</v>
      </c>
      <c r="U74" s="80" t="s">
        <v>0</v>
      </c>
      <c r="V74" s="81">
        <f t="shared" si="4"/>
        <v>0</v>
      </c>
      <c r="W74" s="81">
        <v>13401050.310000001</v>
      </c>
      <c r="X74" s="80" t="s">
        <v>0</v>
      </c>
      <c r="Y74" s="81">
        <f t="shared" si="5"/>
        <v>2144168.0496</v>
      </c>
      <c r="Z74" s="81">
        <v>0</v>
      </c>
      <c r="AA74" s="80" t="s">
        <v>0</v>
      </c>
      <c r="AB74" s="81">
        <v>0</v>
      </c>
      <c r="AC74" s="81">
        <v>0</v>
      </c>
      <c r="AD74" s="80" t="s">
        <v>0</v>
      </c>
      <c r="AE74" s="81">
        <v>0</v>
      </c>
      <c r="AF74" s="80">
        <v>0</v>
      </c>
      <c r="AG74" s="80" t="s">
        <v>0</v>
      </c>
      <c r="AH74" s="81">
        <v>0</v>
      </c>
      <c r="AI74" s="81">
        <v>0</v>
      </c>
      <c r="AJ74" s="80" t="s">
        <v>0</v>
      </c>
      <c r="AK74" s="81">
        <v>0</v>
      </c>
      <c r="AL74" s="81">
        <v>0</v>
      </c>
      <c r="AM74" s="84" t="s">
        <v>1</v>
      </c>
      <c r="AN74" s="80" t="s">
        <v>1</v>
      </c>
      <c r="AO74" s="84" t="s">
        <v>1</v>
      </c>
      <c r="AP74" s="80" t="s">
        <v>1</v>
      </c>
    </row>
    <row r="75" spans="1:42" s="71" customFormat="1" hidden="1" x14ac:dyDescent="0.25">
      <c r="A75" s="80" t="s">
        <v>209</v>
      </c>
      <c r="B75" s="79">
        <v>44020</v>
      </c>
      <c r="C75" s="80" t="s">
        <v>6</v>
      </c>
      <c r="D75" s="80" t="s">
        <v>52</v>
      </c>
      <c r="E75" s="80" t="s">
        <v>252</v>
      </c>
      <c r="F75" s="80" t="s">
        <v>457</v>
      </c>
      <c r="G75" s="80" t="s">
        <v>3</v>
      </c>
      <c r="H75" s="80" t="s">
        <v>652</v>
      </c>
      <c r="I75" s="81" t="s">
        <v>1</v>
      </c>
      <c r="J75" s="81" t="s">
        <v>1</v>
      </c>
      <c r="K75" s="81" t="s">
        <v>1</v>
      </c>
      <c r="L75" s="81" t="s">
        <v>1</v>
      </c>
      <c r="M75" s="81">
        <v>0</v>
      </c>
      <c r="N75" s="80" t="s">
        <v>1</v>
      </c>
      <c r="O75" s="80" t="s">
        <v>653</v>
      </c>
      <c r="P75" s="80" t="s">
        <v>654</v>
      </c>
      <c r="Q75" s="81">
        <f t="shared" si="3"/>
        <v>8952031.7902000006</v>
      </c>
      <c r="R75" s="81">
        <v>0</v>
      </c>
      <c r="S75" s="81">
        <v>5163248.2349999994</v>
      </c>
      <c r="T75" s="81">
        <v>3266192.72</v>
      </c>
      <c r="U75" s="80" t="s">
        <v>9</v>
      </c>
      <c r="V75" s="81">
        <f t="shared" si="4"/>
        <v>522590.83520000003</v>
      </c>
      <c r="W75" s="81">
        <v>0</v>
      </c>
      <c r="X75" s="80" t="s">
        <v>0</v>
      </c>
      <c r="Y75" s="81">
        <f t="shared" si="5"/>
        <v>0</v>
      </c>
      <c r="Z75" s="81">
        <v>0</v>
      </c>
      <c r="AA75" s="80" t="s">
        <v>0</v>
      </c>
      <c r="AB75" s="81">
        <v>0</v>
      </c>
      <c r="AC75" s="81">
        <v>0</v>
      </c>
      <c r="AD75" s="80" t="s">
        <v>0</v>
      </c>
      <c r="AE75" s="81">
        <v>0</v>
      </c>
      <c r="AF75" s="80">
        <v>0</v>
      </c>
      <c r="AG75" s="80" t="s">
        <v>0</v>
      </c>
      <c r="AH75" s="81">
        <v>0</v>
      </c>
      <c r="AI75" s="81">
        <v>0</v>
      </c>
      <c r="AJ75" s="80" t="s">
        <v>0</v>
      </c>
      <c r="AK75" s="81">
        <v>0</v>
      </c>
      <c r="AL75" s="81">
        <v>0</v>
      </c>
      <c r="AM75" s="84" t="s">
        <v>1</v>
      </c>
      <c r="AN75" s="80" t="s">
        <v>1</v>
      </c>
      <c r="AO75" s="84" t="s">
        <v>1</v>
      </c>
      <c r="AP75" s="80" t="s">
        <v>1</v>
      </c>
    </row>
    <row r="76" spans="1:42" s="71" customFormat="1" hidden="1" x14ac:dyDescent="0.25">
      <c r="A76" s="80" t="s">
        <v>208</v>
      </c>
      <c r="B76" s="79">
        <v>44020</v>
      </c>
      <c r="C76" s="80" t="s">
        <v>6</v>
      </c>
      <c r="D76" s="80" t="s">
        <v>52</v>
      </c>
      <c r="E76" s="80" t="s">
        <v>252</v>
      </c>
      <c r="F76" s="80" t="s">
        <v>457</v>
      </c>
      <c r="G76" s="80" t="s">
        <v>3</v>
      </c>
      <c r="H76" s="80" t="s">
        <v>655</v>
      </c>
      <c r="I76" s="81" t="s">
        <v>1</v>
      </c>
      <c r="J76" s="81" t="s">
        <v>1</v>
      </c>
      <c r="K76" s="81" t="s">
        <v>1</v>
      </c>
      <c r="L76" s="81" t="s">
        <v>1</v>
      </c>
      <c r="M76" s="81">
        <v>0</v>
      </c>
      <c r="N76" s="80" t="s">
        <v>1</v>
      </c>
      <c r="O76" s="80" t="s">
        <v>656</v>
      </c>
      <c r="P76" s="80" t="s">
        <v>657</v>
      </c>
      <c r="Q76" s="81">
        <f t="shared" si="3"/>
        <v>1047492.72</v>
      </c>
      <c r="R76" s="81">
        <v>0</v>
      </c>
      <c r="S76" s="81">
        <v>1047492.72</v>
      </c>
      <c r="T76" s="81">
        <v>0</v>
      </c>
      <c r="U76" s="80" t="s">
        <v>0</v>
      </c>
      <c r="V76" s="81">
        <f t="shared" si="4"/>
        <v>0</v>
      </c>
      <c r="W76" s="81">
        <v>0</v>
      </c>
      <c r="X76" s="80" t="s">
        <v>0</v>
      </c>
      <c r="Y76" s="81">
        <f t="shared" si="5"/>
        <v>0</v>
      </c>
      <c r="Z76" s="81">
        <v>0</v>
      </c>
      <c r="AA76" s="80" t="s">
        <v>0</v>
      </c>
      <c r="AB76" s="81">
        <v>0</v>
      </c>
      <c r="AC76" s="81">
        <v>0</v>
      </c>
      <c r="AD76" s="80" t="s">
        <v>0</v>
      </c>
      <c r="AE76" s="81">
        <v>0</v>
      </c>
      <c r="AF76" s="80">
        <v>0</v>
      </c>
      <c r="AG76" s="80" t="s">
        <v>0</v>
      </c>
      <c r="AH76" s="81">
        <v>0</v>
      </c>
      <c r="AI76" s="81">
        <v>0</v>
      </c>
      <c r="AJ76" s="80" t="s">
        <v>0</v>
      </c>
      <c r="AK76" s="81">
        <v>0</v>
      </c>
      <c r="AL76" s="81">
        <v>0</v>
      </c>
      <c r="AM76" s="84" t="s">
        <v>1</v>
      </c>
      <c r="AN76" s="80" t="s">
        <v>1</v>
      </c>
      <c r="AO76" s="84" t="s">
        <v>1</v>
      </c>
      <c r="AP76" s="80" t="s">
        <v>1</v>
      </c>
    </row>
    <row r="77" spans="1:42" s="71" customFormat="1" hidden="1" x14ac:dyDescent="0.25">
      <c r="A77" s="80" t="s">
        <v>205</v>
      </c>
      <c r="B77" s="79">
        <v>44020</v>
      </c>
      <c r="C77" s="80" t="s">
        <v>6</v>
      </c>
      <c r="D77" s="80" t="s">
        <v>52</v>
      </c>
      <c r="E77" s="80" t="s">
        <v>252</v>
      </c>
      <c r="F77" s="80" t="s">
        <v>457</v>
      </c>
      <c r="G77" s="80" t="s">
        <v>3</v>
      </c>
      <c r="H77" s="80" t="s">
        <v>658</v>
      </c>
      <c r="I77" s="81" t="s">
        <v>1</v>
      </c>
      <c r="J77" s="81" t="s">
        <v>1</v>
      </c>
      <c r="K77" s="81" t="s">
        <v>1</v>
      </c>
      <c r="L77" s="81" t="s">
        <v>1</v>
      </c>
      <c r="M77" s="81">
        <v>0</v>
      </c>
      <c r="N77" s="80" t="s">
        <v>1</v>
      </c>
      <c r="O77" s="80" t="s">
        <v>2</v>
      </c>
      <c r="P77" s="80" t="s">
        <v>1</v>
      </c>
      <c r="Q77" s="81">
        <f t="shared" si="3"/>
        <v>100958755.84549998</v>
      </c>
      <c r="R77" s="81">
        <v>0</v>
      </c>
      <c r="S77" s="81">
        <v>80020994.167499974</v>
      </c>
      <c r="T77" s="81">
        <v>0</v>
      </c>
      <c r="U77" s="80" t="s">
        <v>0</v>
      </c>
      <c r="V77" s="81">
        <f t="shared" si="4"/>
        <v>0</v>
      </c>
      <c r="W77" s="81">
        <v>18049794.550000001</v>
      </c>
      <c r="X77" s="80" t="s">
        <v>0</v>
      </c>
      <c r="Y77" s="81">
        <f t="shared" si="5"/>
        <v>2887967.128</v>
      </c>
      <c r="Z77" s="81">
        <v>0</v>
      </c>
      <c r="AA77" s="80" t="s">
        <v>0</v>
      </c>
      <c r="AB77" s="81">
        <v>0</v>
      </c>
      <c r="AC77" s="81">
        <v>0</v>
      </c>
      <c r="AD77" s="80" t="s">
        <v>0</v>
      </c>
      <c r="AE77" s="81">
        <v>0</v>
      </c>
      <c r="AF77" s="80">
        <v>0</v>
      </c>
      <c r="AG77" s="80" t="s">
        <v>0</v>
      </c>
      <c r="AH77" s="81">
        <v>0</v>
      </c>
      <c r="AI77" s="81">
        <v>0</v>
      </c>
      <c r="AJ77" s="80" t="s">
        <v>0</v>
      </c>
      <c r="AK77" s="81">
        <v>0</v>
      </c>
      <c r="AL77" s="81">
        <v>0</v>
      </c>
      <c r="AM77" s="84" t="s">
        <v>1</v>
      </c>
      <c r="AN77" s="80" t="s">
        <v>1</v>
      </c>
      <c r="AO77" s="84" t="s">
        <v>1</v>
      </c>
      <c r="AP77" s="80" t="s">
        <v>1</v>
      </c>
    </row>
    <row r="78" spans="1:42" s="71" customFormat="1" hidden="1" x14ac:dyDescent="0.25">
      <c r="A78" s="80" t="s">
        <v>204</v>
      </c>
      <c r="B78" s="79">
        <v>44020</v>
      </c>
      <c r="C78" s="80" t="s">
        <v>6</v>
      </c>
      <c r="D78" s="80" t="s">
        <v>52</v>
      </c>
      <c r="E78" s="80" t="s">
        <v>252</v>
      </c>
      <c r="F78" s="80" t="s">
        <v>457</v>
      </c>
      <c r="G78" s="80" t="s">
        <v>3</v>
      </c>
      <c r="H78" s="80" t="s">
        <v>659</v>
      </c>
      <c r="I78" s="81" t="s">
        <v>1</v>
      </c>
      <c r="J78" s="81" t="s">
        <v>1</v>
      </c>
      <c r="K78" s="81" t="s">
        <v>1</v>
      </c>
      <c r="L78" s="81" t="s">
        <v>1</v>
      </c>
      <c r="M78" s="81">
        <v>0</v>
      </c>
      <c r="N78" s="80" t="s">
        <v>1</v>
      </c>
      <c r="O78" s="80" t="s">
        <v>2</v>
      </c>
      <c r="P78" s="80" t="s">
        <v>1</v>
      </c>
      <c r="Q78" s="81">
        <f t="shared" si="3"/>
        <v>5065455.2249999996</v>
      </c>
      <c r="R78" s="81">
        <v>0</v>
      </c>
      <c r="S78" s="81">
        <v>4838501.2249999996</v>
      </c>
      <c r="T78" s="81">
        <v>0</v>
      </c>
      <c r="U78" s="80" t="s">
        <v>0</v>
      </c>
      <c r="V78" s="81">
        <f t="shared" si="4"/>
        <v>0</v>
      </c>
      <c r="W78" s="81">
        <v>195650</v>
      </c>
      <c r="X78" s="80" t="s">
        <v>9</v>
      </c>
      <c r="Y78" s="81">
        <f t="shared" si="5"/>
        <v>31304</v>
      </c>
      <c r="Z78" s="81">
        <v>0</v>
      </c>
      <c r="AA78" s="80" t="s">
        <v>0</v>
      </c>
      <c r="AB78" s="81">
        <v>0</v>
      </c>
      <c r="AC78" s="81">
        <v>0</v>
      </c>
      <c r="AD78" s="80" t="s">
        <v>0</v>
      </c>
      <c r="AE78" s="81">
        <v>0</v>
      </c>
      <c r="AF78" s="80">
        <v>0</v>
      </c>
      <c r="AG78" s="80" t="s">
        <v>0</v>
      </c>
      <c r="AH78" s="81">
        <v>0</v>
      </c>
      <c r="AI78" s="81">
        <v>0</v>
      </c>
      <c r="AJ78" s="80" t="s">
        <v>0</v>
      </c>
      <c r="AK78" s="81">
        <v>0</v>
      </c>
      <c r="AL78" s="81">
        <v>0</v>
      </c>
      <c r="AM78" s="84" t="s">
        <v>1</v>
      </c>
      <c r="AN78" s="80" t="s">
        <v>1</v>
      </c>
      <c r="AO78" s="84" t="s">
        <v>1</v>
      </c>
      <c r="AP78" s="80" t="s">
        <v>1</v>
      </c>
    </row>
    <row r="79" spans="1:42" s="71" customFormat="1" hidden="1" x14ac:dyDescent="0.25">
      <c r="A79" s="80" t="s">
        <v>203</v>
      </c>
      <c r="B79" s="79">
        <v>44020</v>
      </c>
      <c r="C79" s="80" t="s">
        <v>6</v>
      </c>
      <c r="D79" s="80" t="s">
        <v>52</v>
      </c>
      <c r="E79" s="80" t="s">
        <v>252</v>
      </c>
      <c r="F79" s="80" t="s">
        <v>457</v>
      </c>
      <c r="G79" s="80" t="s">
        <v>3</v>
      </c>
      <c r="H79" s="80" t="s">
        <v>660</v>
      </c>
      <c r="I79" s="81" t="s">
        <v>1</v>
      </c>
      <c r="J79" s="81" t="s">
        <v>1</v>
      </c>
      <c r="K79" s="81" t="s">
        <v>1</v>
      </c>
      <c r="L79" s="81" t="s">
        <v>1</v>
      </c>
      <c r="M79" s="81">
        <v>0</v>
      </c>
      <c r="N79" s="80" t="s">
        <v>1</v>
      </c>
      <c r="O79" s="80" t="s">
        <v>2</v>
      </c>
      <c r="P79" s="80" t="s">
        <v>1</v>
      </c>
      <c r="Q79" s="81">
        <f t="shared" si="3"/>
        <v>4483026</v>
      </c>
      <c r="R79" s="81">
        <v>0</v>
      </c>
      <c r="S79" s="81">
        <v>3879478</v>
      </c>
      <c r="T79" s="81">
        <v>0</v>
      </c>
      <c r="U79" s="80" t="s">
        <v>0</v>
      </c>
      <c r="V79" s="81">
        <f t="shared" si="4"/>
        <v>0</v>
      </c>
      <c r="W79" s="81">
        <v>520300</v>
      </c>
      <c r="X79" s="80" t="s">
        <v>0</v>
      </c>
      <c r="Y79" s="81">
        <f t="shared" si="5"/>
        <v>83248</v>
      </c>
      <c r="Z79" s="81">
        <v>0</v>
      </c>
      <c r="AA79" s="80" t="s">
        <v>0</v>
      </c>
      <c r="AB79" s="81">
        <v>0</v>
      </c>
      <c r="AC79" s="81">
        <v>0</v>
      </c>
      <c r="AD79" s="80" t="s">
        <v>0</v>
      </c>
      <c r="AE79" s="81">
        <v>0</v>
      </c>
      <c r="AF79" s="80">
        <v>0</v>
      </c>
      <c r="AG79" s="80" t="s">
        <v>0</v>
      </c>
      <c r="AH79" s="81">
        <v>0</v>
      </c>
      <c r="AI79" s="81">
        <v>0</v>
      </c>
      <c r="AJ79" s="80" t="s">
        <v>0</v>
      </c>
      <c r="AK79" s="81">
        <v>0</v>
      </c>
      <c r="AL79" s="81">
        <v>0</v>
      </c>
      <c r="AM79" s="84" t="s">
        <v>1</v>
      </c>
      <c r="AN79" s="80" t="s">
        <v>1</v>
      </c>
      <c r="AO79" s="84" t="s">
        <v>1</v>
      </c>
      <c r="AP79" s="80" t="s">
        <v>1</v>
      </c>
    </row>
    <row r="80" spans="1:42" s="71" customFormat="1" x14ac:dyDescent="0.25">
      <c r="A80" s="80" t="s">
        <v>201</v>
      </c>
      <c r="B80" s="79">
        <v>44020</v>
      </c>
      <c r="C80" s="80" t="s">
        <v>29</v>
      </c>
      <c r="D80" s="80" t="s">
        <v>52</v>
      </c>
      <c r="E80" s="80" t="s">
        <v>243</v>
      </c>
      <c r="F80" s="80" t="s">
        <v>506</v>
      </c>
      <c r="G80" s="80" t="s">
        <v>3</v>
      </c>
      <c r="H80" s="80" t="s">
        <v>661</v>
      </c>
      <c r="I80" s="81"/>
      <c r="J80" s="81"/>
      <c r="K80" s="81"/>
      <c r="L80" s="81"/>
      <c r="M80" s="81"/>
      <c r="N80" s="80"/>
      <c r="O80" s="80" t="s">
        <v>2</v>
      </c>
      <c r="P80" s="80"/>
      <c r="Q80" s="81">
        <f t="shared" si="3"/>
        <v>103871637.3892</v>
      </c>
      <c r="R80" s="81">
        <v>0</v>
      </c>
      <c r="S80" s="81">
        <v>76010004.700000003</v>
      </c>
      <c r="T80" s="81">
        <v>0</v>
      </c>
      <c r="U80" s="80"/>
      <c r="V80" s="81">
        <f t="shared" si="4"/>
        <v>0</v>
      </c>
      <c r="W80" s="81">
        <v>24018648.870000001</v>
      </c>
      <c r="X80" s="80"/>
      <c r="Y80" s="81">
        <f t="shared" si="5"/>
        <v>3842983.8192000003</v>
      </c>
      <c r="Z80" s="81">
        <v>0</v>
      </c>
      <c r="AA80" s="80"/>
      <c r="AB80" s="81">
        <v>0</v>
      </c>
      <c r="AC80" s="81"/>
      <c r="AD80" s="80"/>
      <c r="AE80" s="81"/>
      <c r="AF80" s="80"/>
      <c r="AG80" s="80"/>
      <c r="AH80" s="81"/>
      <c r="AI80" s="81"/>
      <c r="AJ80" s="80"/>
      <c r="AK80" s="81"/>
      <c r="AL80" s="81"/>
      <c r="AM80" s="84"/>
      <c r="AN80" s="80"/>
      <c r="AO80" s="84"/>
      <c r="AP80" s="80"/>
    </row>
    <row r="81" spans="1:42" s="71" customFormat="1" x14ac:dyDescent="0.25">
      <c r="A81" s="80" t="s">
        <v>199</v>
      </c>
      <c r="B81" s="79">
        <v>44020</v>
      </c>
      <c r="C81" s="80" t="s">
        <v>29</v>
      </c>
      <c r="D81" s="80" t="s">
        <v>45</v>
      </c>
      <c r="E81" s="80" t="s">
        <v>234</v>
      </c>
      <c r="F81" s="80" t="s">
        <v>508</v>
      </c>
      <c r="G81" s="80" t="s">
        <v>3</v>
      </c>
      <c r="H81" s="80" t="s">
        <v>601</v>
      </c>
      <c r="I81" s="81"/>
      <c r="J81" s="81"/>
      <c r="K81" s="81"/>
      <c r="L81" s="81"/>
      <c r="M81" s="81"/>
      <c r="N81" s="80"/>
      <c r="O81" s="80" t="s">
        <v>106</v>
      </c>
      <c r="P81" s="80"/>
      <c r="Q81" s="81">
        <f t="shared" si="3"/>
        <v>0</v>
      </c>
      <c r="R81" s="81">
        <v>0</v>
      </c>
      <c r="S81" s="81">
        <v>0</v>
      </c>
      <c r="T81" s="81">
        <v>0</v>
      </c>
      <c r="U81" s="80" t="s">
        <v>0</v>
      </c>
      <c r="V81" s="81">
        <f t="shared" si="4"/>
        <v>0</v>
      </c>
      <c r="W81" s="81">
        <v>0</v>
      </c>
      <c r="X81" s="80" t="s">
        <v>0</v>
      </c>
      <c r="Y81" s="81">
        <f t="shared" si="5"/>
        <v>0</v>
      </c>
      <c r="Z81" s="81">
        <v>0</v>
      </c>
      <c r="AA81" s="80"/>
      <c r="AB81" s="81">
        <v>0</v>
      </c>
      <c r="AC81" s="81">
        <v>0</v>
      </c>
      <c r="AD81" s="80" t="s">
        <v>0</v>
      </c>
      <c r="AE81" s="81">
        <v>0</v>
      </c>
      <c r="AF81" s="80">
        <v>0</v>
      </c>
      <c r="AG81" s="80"/>
      <c r="AH81" s="81">
        <v>0</v>
      </c>
      <c r="AI81" s="81">
        <v>0</v>
      </c>
      <c r="AJ81" s="80"/>
      <c r="AK81" s="81">
        <v>0</v>
      </c>
      <c r="AL81" s="81">
        <v>0</v>
      </c>
      <c r="AM81" s="84"/>
      <c r="AN81" s="80"/>
      <c r="AO81" s="84"/>
      <c r="AP81" s="80"/>
    </row>
    <row r="82" spans="1:42" s="71" customFormat="1" hidden="1" x14ac:dyDescent="0.25">
      <c r="A82" s="80" t="s">
        <v>197</v>
      </c>
      <c r="B82" s="79">
        <v>44020</v>
      </c>
      <c r="C82" s="80" t="s">
        <v>38</v>
      </c>
      <c r="D82" s="80" t="s">
        <v>45</v>
      </c>
      <c r="E82" s="80" t="s">
        <v>239</v>
      </c>
      <c r="F82" s="80" t="s">
        <v>662</v>
      </c>
      <c r="G82" s="80" t="s">
        <v>3</v>
      </c>
      <c r="H82" s="80" t="s">
        <v>663</v>
      </c>
      <c r="I82" s="81" t="s">
        <v>1</v>
      </c>
      <c r="J82" s="81" t="s">
        <v>1</v>
      </c>
      <c r="K82" s="81" t="s">
        <v>1</v>
      </c>
      <c r="L82" s="81" t="s">
        <v>1</v>
      </c>
      <c r="M82" s="81">
        <v>0</v>
      </c>
      <c r="N82" s="80" t="s">
        <v>1</v>
      </c>
      <c r="O82" s="80" t="s">
        <v>664</v>
      </c>
      <c r="P82" s="80" t="s">
        <v>665</v>
      </c>
      <c r="Q82" s="81">
        <f t="shared" si="3"/>
        <v>220875</v>
      </c>
      <c r="R82" s="81">
        <v>0</v>
      </c>
      <c r="S82" s="81">
        <v>220875</v>
      </c>
      <c r="T82" s="81">
        <v>0</v>
      </c>
      <c r="U82" s="80" t="s">
        <v>0</v>
      </c>
      <c r="V82" s="81">
        <f t="shared" si="4"/>
        <v>0</v>
      </c>
      <c r="W82" s="81">
        <v>0</v>
      </c>
      <c r="X82" s="80" t="s">
        <v>0</v>
      </c>
      <c r="Y82" s="81">
        <f t="shared" si="5"/>
        <v>0</v>
      </c>
      <c r="Z82" s="81">
        <v>0</v>
      </c>
      <c r="AA82" s="80" t="s">
        <v>0</v>
      </c>
      <c r="AB82" s="81">
        <v>0</v>
      </c>
      <c r="AC82" s="81">
        <v>0</v>
      </c>
      <c r="AD82" s="80" t="s">
        <v>0</v>
      </c>
      <c r="AE82" s="81">
        <v>0</v>
      </c>
      <c r="AF82" s="80">
        <v>0</v>
      </c>
      <c r="AG82" s="80" t="s">
        <v>0</v>
      </c>
      <c r="AH82" s="81">
        <v>0</v>
      </c>
      <c r="AI82" s="81">
        <v>0</v>
      </c>
      <c r="AJ82" s="80" t="s">
        <v>0</v>
      </c>
      <c r="AK82" s="81">
        <v>0</v>
      </c>
      <c r="AL82" s="81">
        <v>0</v>
      </c>
      <c r="AM82" s="84" t="s">
        <v>1</v>
      </c>
      <c r="AN82" s="80" t="s">
        <v>1</v>
      </c>
      <c r="AO82" s="84" t="s">
        <v>1</v>
      </c>
      <c r="AP82" s="80" t="s">
        <v>1</v>
      </c>
    </row>
    <row r="83" spans="1:42" s="71" customFormat="1" hidden="1" x14ac:dyDescent="0.25">
      <c r="A83" s="80" t="s">
        <v>195</v>
      </c>
      <c r="B83" s="79">
        <v>44020</v>
      </c>
      <c r="C83" s="80" t="s">
        <v>6</v>
      </c>
      <c r="D83" s="80" t="s">
        <v>45</v>
      </c>
      <c r="E83" s="80" t="s">
        <v>241</v>
      </c>
      <c r="F83" s="80" t="s">
        <v>218</v>
      </c>
      <c r="G83" s="80" t="s">
        <v>3</v>
      </c>
      <c r="H83" s="80" t="s">
        <v>666</v>
      </c>
      <c r="I83" s="81" t="s">
        <v>1</v>
      </c>
      <c r="J83" s="81" t="s">
        <v>1</v>
      </c>
      <c r="K83" s="81" t="s">
        <v>1</v>
      </c>
      <c r="L83" s="81" t="s">
        <v>1</v>
      </c>
      <c r="M83" s="81">
        <v>0</v>
      </c>
      <c r="N83" s="80" t="s">
        <v>1</v>
      </c>
      <c r="O83" s="80" t="s">
        <v>2</v>
      </c>
      <c r="P83" s="80" t="s">
        <v>1</v>
      </c>
      <c r="Q83" s="81">
        <f t="shared" si="3"/>
        <v>90546000.158399999</v>
      </c>
      <c r="R83" s="81">
        <v>0</v>
      </c>
      <c r="S83" s="81">
        <v>75412697.590000004</v>
      </c>
      <c r="T83" s="81">
        <v>0</v>
      </c>
      <c r="U83" s="80" t="s">
        <v>0</v>
      </c>
      <c r="V83" s="81">
        <f t="shared" si="4"/>
        <v>0</v>
      </c>
      <c r="W83" s="81">
        <v>13045950.49</v>
      </c>
      <c r="X83" s="80" t="s">
        <v>9</v>
      </c>
      <c r="Y83" s="81">
        <f t="shared" si="5"/>
        <v>2087352.0784</v>
      </c>
      <c r="Z83" s="81">
        <v>0</v>
      </c>
      <c r="AA83" s="80" t="s">
        <v>0</v>
      </c>
      <c r="AB83" s="81">
        <v>0</v>
      </c>
      <c r="AC83" s="81">
        <v>0</v>
      </c>
      <c r="AD83" s="80" t="s">
        <v>0</v>
      </c>
      <c r="AE83" s="81">
        <v>0</v>
      </c>
      <c r="AF83" s="80">
        <v>0</v>
      </c>
      <c r="AG83" s="80" t="s">
        <v>0</v>
      </c>
      <c r="AH83" s="81">
        <v>0</v>
      </c>
      <c r="AI83" s="81">
        <v>0</v>
      </c>
      <c r="AJ83" s="80" t="s">
        <v>0</v>
      </c>
      <c r="AK83" s="81">
        <v>0</v>
      </c>
      <c r="AL83" s="81">
        <v>0</v>
      </c>
      <c r="AM83" s="84" t="s">
        <v>1</v>
      </c>
      <c r="AN83" s="80" t="s">
        <v>1</v>
      </c>
      <c r="AO83" s="84" t="s">
        <v>1</v>
      </c>
      <c r="AP83" s="80" t="s">
        <v>1</v>
      </c>
    </row>
    <row r="84" spans="1:42" s="71" customFormat="1" hidden="1" x14ac:dyDescent="0.25">
      <c r="A84" s="80" t="s">
        <v>194</v>
      </c>
      <c r="B84" s="79">
        <v>44020</v>
      </c>
      <c r="C84" s="80" t="s">
        <v>6</v>
      </c>
      <c r="D84" s="80" t="s">
        <v>45</v>
      </c>
      <c r="E84" s="80" t="s">
        <v>237</v>
      </c>
      <c r="F84" s="80" t="s">
        <v>403</v>
      </c>
      <c r="G84" s="80" t="s">
        <v>3</v>
      </c>
      <c r="H84" s="80" t="s">
        <v>667</v>
      </c>
      <c r="I84" s="81" t="s">
        <v>1</v>
      </c>
      <c r="J84" s="81" t="s">
        <v>1</v>
      </c>
      <c r="K84" s="81" t="s">
        <v>1</v>
      </c>
      <c r="L84" s="81" t="s">
        <v>1</v>
      </c>
      <c r="M84" s="81">
        <v>0</v>
      </c>
      <c r="N84" s="80" t="s">
        <v>1</v>
      </c>
      <c r="O84" s="80" t="s">
        <v>2</v>
      </c>
      <c r="P84" s="80"/>
      <c r="Q84" s="81">
        <f t="shared" si="3"/>
        <v>33850724.799999997</v>
      </c>
      <c r="R84" s="81">
        <v>0</v>
      </c>
      <c r="S84" s="81">
        <v>33850724.799999997</v>
      </c>
      <c r="T84" s="81">
        <v>0</v>
      </c>
      <c r="U84" s="80" t="s">
        <v>9</v>
      </c>
      <c r="V84" s="81">
        <f t="shared" si="4"/>
        <v>0</v>
      </c>
      <c r="W84" s="81">
        <v>0</v>
      </c>
      <c r="X84" s="80" t="s">
        <v>0</v>
      </c>
      <c r="Y84" s="81">
        <f t="shared" si="5"/>
        <v>0</v>
      </c>
      <c r="Z84" s="81">
        <v>0</v>
      </c>
      <c r="AA84" s="80" t="s">
        <v>0</v>
      </c>
      <c r="AB84" s="81">
        <v>0</v>
      </c>
      <c r="AC84" s="81">
        <v>0</v>
      </c>
      <c r="AD84" s="80" t="s">
        <v>0</v>
      </c>
      <c r="AE84" s="81">
        <v>0</v>
      </c>
      <c r="AF84" s="80">
        <v>0</v>
      </c>
      <c r="AG84" s="80" t="s">
        <v>0</v>
      </c>
      <c r="AH84" s="81">
        <v>0</v>
      </c>
      <c r="AI84" s="81">
        <v>0</v>
      </c>
      <c r="AJ84" s="80" t="s">
        <v>0</v>
      </c>
      <c r="AK84" s="81">
        <v>0</v>
      </c>
      <c r="AL84" s="81">
        <v>0</v>
      </c>
      <c r="AM84" s="84" t="s">
        <v>1</v>
      </c>
      <c r="AN84" s="80" t="s">
        <v>1</v>
      </c>
      <c r="AO84" s="84" t="s">
        <v>1</v>
      </c>
      <c r="AP84" s="80" t="s">
        <v>1</v>
      </c>
    </row>
    <row r="85" spans="1:42" s="71" customFormat="1" hidden="1" x14ac:dyDescent="0.25">
      <c r="A85" s="80" t="s">
        <v>192</v>
      </c>
      <c r="B85" s="79">
        <v>44020</v>
      </c>
      <c r="C85" s="80" t="s">
        <v>38</v>
      </c>
      <c r="D85" s="80" t="s">
        <v>45</v>
      </c>
      <c r="E85" s="80" t="s">
        <v>239</v>
      </c>
      <c r="F85" s="80" t="s">
        <v>662</v>
      </c>
      <c r="G85" s="80" t="s">
        <v>3</v>
      </c>
      <c r="H85" s="80" t="s">
        <v>668</v>
      </c>
      <c r="I85" s="81" t="s">
        <v>1</v>
      </c>
      <c r="J85" s="81" t="s">
        <v>1</v>
      </c>
      <c r="K85" s="81" t="s">
        <v>1</v>
      </c>
      <c r="L85" s="81" t="s">
        <v>1</v>
      </c>
      <c r="M85" s="81">
        <v>0</v>
      </c>
      <c r="N85" s="80" t="s">
        <v>1</v>
      </c>
      <c r="O85" s="80" t="s">
        <v>2</v>
      </c>
      <c r="P85" s="80" t="s">
        <v>1</v>
      </c>
      <c r="Q85" s="81">
        <f t="shared" si="3"/>
        <v>16245204.438199997</v>
      </c>
      <c r="R85" s="81">
        <v>0</v>
      </c>
      <c r="S85" s="81">
        <v>14562733.454999998</v>
      </c>
      <c r="T85" s="81">
        <v>0</v>
      </c>
      <c r="U85" s="80" t="s">
        <v>0</v>
      </c>
      <c r="V85" s="81">
        <f t="shared" si="4"/>
        <v>0</v>
      </c>
      <c r="W85" s="81">
        <v>1450406.02</v>
      </c>
      <c r="X85" s="80" t="s">
        <v>9</v>
      </c>
      <c r="Y85" s="81">
        <f t="shared" si="5"/>
        <v>232064.9632</v>
      </c>
      <c r="Z85" s="81">
        <v>0</v>
      </c>
      <c r="AA85" s="80" t="s">
        <v>0</v>
      </c>
      <c r="AB85" s="81">
        <v>0</v>
      </c>
      <c r="AC85" s="81">
        <v>0</v>
      </c>
      <c r="AD85" s="80" t="s">
        <v>0</v>
      </c>
      <c r="AE85" s="81">
        <v>0</v>
      </c>
      <c r="AF85" s="80">
        <v>0</v>
      </c>
      <c r="AG85" s="80" t="s">
        <v>0</v>
      </c>
      <c r="AH85" s="81">
        <v>0</v>
      </c>
      <c r="AI85" s="81">
        <v>0</v>
      </c>
      <c r="AJ85" s="80" t="s">
        <v>0</v>
      </c>
      <c r="AK85" s="81">
        <v>0</v>
      </c>
      <c r="AL85" s="81">
        <v>0</v>
      </c>
      <c r="AM85" s="84" t="s">
        <v>1</v>
      </c>
      <c r="AN85" s="80" t="s">
        <v>1</v>
      </c>
      <c r="AO85" s="84" t="s">
        <v>1</v>
      </c>
      <c r="AP85" s="80" t="s">
        <v>1</v>
      </c>
    </row>
    <row r="86" spans="1:42" s="71" customFormat="1" hidden="1" x14ac:dyDescent="0.25">
      <c r="A86" s="80" t="s">
        <v>190</v>
      </c>
      <c r="B86" s="79">
        <v>44020</v>
      </c>
      <c r="C86" s="80" t="s">
        <v>38</v>
      </c>
      <c r="D86" s="80" t="s">
        <v>45</v>
      </c>
      <c r="E86" s="80" t="s">
        <v>239</v>
      </c>
      <c r="F86" s="80" t="s">
        <v>662</v>
      </c>
      <c r="G86" s="80" t="s">
        <v>3</v>
      </c>
      <c r="H86" s="80" t="s">
        <v>669</v>
      </c>
      <c r="I86" s="81" t="s">
        <v>1</v>
      </c>
      <c r="J86" s="81" t="s">
        <v>1</v>
      </c>
      <c r="K86" s="81" t="s">
        <v>1</v>
      </c>
      <c r="L86" s="81" t="s">
        <v>1</v>
      </c>
      <c r="M86" s="81">
        <v>0</v>
      </c>
      <c r="N86" s="80" t="s">
        <v>1</v>
      </c>
      <c r="O86" s="80" t="s">
        <v>2</v>
      </c>
      <c r="P86" s="80" t="s">
        <v>1</v>
      </c>
      <c r="Q86" s="81">
        <f t="shared" si="3"/>
        <v>15610055.159999998</v>
      </c>
      <c r="R86" s="81">
        <v>0</v>
      </c>
      <c r="S86" s="81">
        <v>14101185.159999998</v>
      </c>
      <c r="T86" s="81">
        <v>0</v>
      </c>
      <c r="U86" s="80" t="s">
        <v>0</v>
      </c>
      <c r="V86" s="81">
        <f t="shared" si="4"/>
        <v>0</v>
      </c>
      <c r="W86" s="81">
        <v>1300750</v>
      </c>
      <c r="X86" s="80" t="s">
        <v>0</v>
      </c>
      <c r="Y86" s="81">
        <f t="shared" si="5"/>
        <v>208120</v>
      </c>
      <c r="Z86" s="81">
        <v>0</v>
      </c>
      <c r="AA86" s="80" t="s">
        <v>0</v>
      </c>
      <c r="AB86" s="81">
        <v>0</v>
      </c>
      <c r="AC86" s="81">
        <v>0</v>
      </c>
      <c r="AD86" s="80" t="s">
        <v>0</v>
      </c>
      <c r="AE86" s="81">
        <v>0</v>
      </c>
      <c r="AF86" s="80">
        <v>0</v>
      </c>
      <c r="AG86" s="80" t="s">
        <v>0</v>
      </c>
      <c r="AH86" s="81">
        <v>0</v>
      </c>
      <c r="AI86" s="81">
        <v>0</v>
      </c>
      <c r="AJ86" s="80" t="s">
        <v>0</v>
      </c>
      <c r="AK86" s="81">
        <v>0</v>
      </c>
      <c r="AL86" s="81">
        <v>0</v>
      </c>
      <c r="AM86" s="84" t="s">
        <v>1</v>
      </c>
      <c r="AN86" s="80" t="s">
        <v>1</v>
      </c>
      <c r="AO86" s="84" t="s">
        <v>1</v>
      </c>
      <c r="AP86" s="80" t="s">
        <v>1</v>
      </c>
    </row>
    <row r="87" spans="1:42" s="71" customFormat="1" hidden="1" x14ac:dyDescent="0.25">
      <c r="A87" s="80" t="s">
        <v>188</v>
      </c>
      <c r="B87" s="79">
        <v>44020</v>
      </c>
      <c r="C87" s="80" t="s">
        <v>6</v>
      </c>
      <c r="D87" s="80" t="s">
        <v>41</v>
      </c>
      <c r="E87" s="80" t="s">
        <v>232</v>
      </c>
      <c r="F87" s="80" t="s">
        <v>670</v>
      </c>
      <c r="G87" s="80" t="s">
        <v>3</v>
      </c>
      <c r="H87" s="80" t="s">
        <v>671</v>
      </c>
      <c r="I87" s="81" t="s">
        <v>1</v>
      </c>
      <c r="J87" s="81" t="s">
        <v>1</v>
      </c>
      <c r="K87" s="81" t="s">
        <v>1</v>
      </c>
      <c r="L87" s="81" t="s">
        <v>1</v>
      </c>
      <c r="M87" s="81">
        <v>0</v>
      </c>
      <c r="N87" s="80" t="s">
        <v>1</v>
      </c>
      <c r="O87" s="80" t="s">
        <v>672</v>
      </c>
      <c r="P87" s="80" t="s">
        <v>673</v>
      </c>
      <c r="Q87" s="81">
        <f t="shared" si="3"/>
        <v>1044141.25</v>
      </c>
      <c r="R87" s="81">
        <v>0</v>
      </c>
      <c r="S87" s="81">
        <v>1044141.25</v>
      </c>
      <c r="T87" s="81">
        <v>0</v>
      </c>
      <c r="U87" s="80" t="s">
        <v>0</v>
      </c>
      <c r="V87" s="81">
        <f t="shared" si="4"/>
        <v>0</v>
      </c>
      <c r="W87" s="81">
        <v>0</v>
      </c>
      <c r="X87" s="80" t="s">
        <v>0</v>
      </c>
      <c r="Y87" s="81">
        <f t="shared" si="5"/>
        <v>0</v>
      </c>
      <c r="Z87" s="81">
        <v>0</v>
      </c>
      <c r="AA87" s="80" t="s">
        <v>0</v>
      </c>
      <c r="AB87" s="81">
        <v>0</v>
      </c>
      <c r="AC87" s="81">
        <v>0</v>
      </c>
      <c r="AD87" s="80" t="s">
        <v>0</v>
      </c>
      <c r="AE87" s="81">
        <v>0</v>
      </c>
      <c r="AF87" s="80">
        <v>0</v>
      </c>
      <c r="AG87" s="80" t="s">
        <v>0</v>
      </c>
      <c r="AH87" s="81">
        <v>0</v>
      </c>
      <c r="AI87" s="81">
        <v>0</v>
      </c>
      <c r="AJ87" s="80" t="s">
        <v>0</v>
      </c>
      <c r="AK87" s="81">
        <v>0</v>
      </c>
      <c r="AL87" s="81">
        <v>0</v>
      </c>
      <c r="AM87" s="84" t="s">
        <v>1</v>
      </c>
      <c r="AN87" s="80" t="s">
        <v>1</v>
      </c>
      <c r="AO87" s="84" t="s">
        <v>1</v>
      </c>
      <c r="AP87" s="80" t="s">
        <v>1</v>
      </c>
    </row>
    <row r="88" spans="1:42" s="71" customFormat="1" hidden="1" x14ac:dyDescent="0.25">
      <c r="A88" s="80" t="s">
        <v>187</v>
      </c>
      <c r="B88" s="79">
        <v>44020</v>
      </c>
      <c r="C88" s="80" t="s">
        <v>6</v>
      </c>
      <c r="D88" s="80" t="s">
        <v>41</v>
      </c>
      <c r="E88" s="80" t="s">
        <v>232</v>
      </c>
      <c r="F88" s="80" t="s">
        <v>670</v>
      </c>
      <c r="G88" s="80" t="s">
        <v>3</v>
      </c>
      <c r="H88" s="80" t="s">
        <v>674</v>
      </c>
      <c r="I88" s="81" t="s">
        <v>1</v>
      </c>
      <c r="J88" s="81" t="s">
        <v>1</v>
      </c>
      <c r="K88" s="81" t="s">
        <v>1</v>
      </c>
      <c r="L88" s="81" t="s">
        <v>1</v>
      </c>
      <c r="M88" s="81">
        <v>0</v>
      </c>
      <c r="N88" s="80" t="s">
        <v>1</v>
      </c>
      <c r="O88" s="80" t="s">
        <v>2</v>
      </c>
      <c r="P88" s="80" t="s">
        <v>1</v>
      </c>
      <c r="Q88" s="81">
        <f t="shared" si="3"/>
        <v>56149806.562199987</v>
      </c>
      <c r="R88" s="81">
        <v>0</v>
      </c>
      <c r="S88" s="81">
        <v>40857723.228599988</v>
      </c>
      <c r="T88" s="81">
        <v>0</v>
      </c>
      <c r="U88" s="80" t="s">
        <v>0</v>
      </c>
      <c r="V88" s="81">
        <f t="shared" si="4"/>
        <v>0</v>
      </c>
      <c r="W88" s="81">
        <v>13182830.460000001</v>
      </c>
      <c r="X88" s="80" t="s">
        <v>0</v>
      </c>
      <c r="Y88" s="81">
        <f t="shared" si="5"/>
        <v>2109252.8736</v>
      </c>
      <c r="Z88" s="81">
        <v>0</v>
      </c>
      <c r="AA88" s="80" t="s">
        <v>0</v>
      </c>
      <c r="AB88" s="81">
        <v>0</v>
      </c>
      <c r="AC88" s="81">
        <v>0</v>
      </c>
      <c r="AD88" s="80" t="s">
        <v>0</v>
      </c>
      <c r="AE88" s="81">
        <v>0</v>
      </c>
      <c r="AF88" s="80">
        <v>0</v>
      </c>
      <c r="AG88" s="80" t="s">
        <v>0</v>
      </c>
      <c r="AH88" s="81">
        <v>0</v>
      </c>
      <c r="AI88" s="81">
        <v>0</v>
      </c>
      <c r="AJ88" s="80" t="s">
        <v>0</v>
      </c>
      <c r="AK88" s="81">
        <v>0</v>
      </c>
      <c r="AL88" s="81">
        <v>0</v>
      </c>
      <c r="AM88" s="84" t="s">
        <v>1</v>
      </c>
      <c r="AN88" s="80" t="s">
        <v>1</v>
      </c>
      <c r="AO88" s="84" t="s">
        <v>1</v>
      </c>
      <c r="AP88" s="80" t="s">
        <v>1</v>
      </c>
    </row>
    <row r="89" spans="1:42" s="71" customFormat="1" hidden="1" x14ac:dyDescent="0.25">
      <c r="A89" s="80" t="s">
        <v>186</v>
      </c>
      <c r="B89" s="79">
        <v>44020</v>
      </c>
      <c r="C89" s="80" t="s">
        <v>6</v>
      </c>
      <c r="D89" s="80" t="s">
        <v>41</v>
      </c>
      <c r="E89" s="80" t="s">
        <v>232</v>
      </c>
      <c r="F89" s="80" t="s">
        <v>670</v>
      </c>
      <c r="G89" s="80" t="s">
        <v>3</v>
      </c>
      <c r="H89" s="80" t="s">
        <v>675</v>
      </c>
      <c r="I89" s="81" t="s">
        <v>1</v>
      </c>
      <c r="J89" s="81" t="s">
        <v>1</v>
      </c>
      <c r="K89" s="81" t="s">
        <v>1</v>
      </c>
      <c r="L89" s="81" t="s">
        <v>1</v>
      </c>
      <c r="M89" s="81">
        <v>0</v>
      </c>
      <c r="N89" s="80" t="s">
        <v>1</v>
      </c>
      <c r="O89" s="80" t="s">
        <v>2</v>
      </c>
      <c r="P89" s="80" t="s">
        <v>1</v>
      </c>
      <c r="Q89" s="81">
        <f t="shared" si="3"/>
        <v>13663364.609999999</v>
      </c>
      <c r="R89" s="81">
        <v>0</v>
      </c>
      <c r="S89" s="81">
        <v>12502108.33</v>
      </c>
      <c r="T89" s="81">
        <v>0</v>
      </c>
      <c r="U89" s="80" t="s">
        <v>0</v>
      </c>
      <c r="V89" s="81">
        <f t="shared" si="4"/>
        <v>0</v>
      </c>
      <c r="W89" s="81">
        <v>1001083</v>
      </c>
      <c r="X89" s="80" t="s">
        <v>9</v>
      </c>
      <c r="Y89" s="81">
        <f t="shared" si="5"/>
        <v>160173.28</v>
      </c>
      <c r="Z89" s="81">
        <v>0</v>
      </c>
      <c r="AA89" s="80" t="s">
        <v>0</v>
      </c>
      <c r="AB89" s="81">
        <v>0</v>
      </c>
      <c r="AC89" s="81">
        <v>0</v>
      </c>
      <c r="AD89" s="80" t="s">
        <v>0</v>
      </c>
      <c r="AE89" s="81">
        <v>0</v>
      </c>
      <c r="AF89" s="80">
        <v>0</v>
      </c>
      <c r="AG89" s="80" t="s">
        <v>0</v>
      </c>
      <c r="AH89" s="81">
        <v>0</v>
      </c>
      <c r="AI89" s="81">
        <v>0</v>
      </c>
      <c r="AJ89" s="80" t="s">
        <v>0</v>
      </c>
      <c r="AK89" s="81">
        <v>0</v>
      </c>
      <c r="AL89" s="81">
        <v>0</v>
      </c>
      <c r="AM89" s="84" t="s">
        <v>1</v>
      </c>
      <c r="AN89" s="80" t="s">
        <v>1</v>
      </c>
      <c r="AO89" s="84" t="s">
        <v>1</v>
      </c>
      <c r="AP89" s="80" t="s">
        <v>1</v>
      </c>
    </row>
    <row r="90" spans="1:42" s="71" customFormat="1" hidden="1" x14ac:dyDescent="0.25">
      <c r="A90" s="80" t="s">
        <v>185</v>
      </c>
      <c r="B90" s="79">
        <v>44020</v>
      </c>
      <c r="C90" s="80" t="s">
        <v>38</v>
      </c>
      <c r="D90" s="80" t="s">
        <v>41</v>
      </c>
      <c r="E90" s="80" t="s">
        <v>453</v>
      </c>
      <c r="F90" s="80" t="s">
        <v>676</v>
      </c>
      <c r="G90" s="80" t="s">
        <v>3</v>
      </c>
      <c r="H90" s="80" t="s">
        <v>677</v>
      </c>
      <c r="I90" s="132"/>
      <c r="J90" s="132"/>
      <c r="K90" s="132"/>
      <c r="L90" s="132"/>
      <c r="M90" s="132"/>
      <c r="N90" s="133"/>
      <c r="O90" s="80" t="s">
        <v>2</v>
      </c>
      <c r="P90" s="133"/>
      <c r="Q90" s="81">
        <f t="shared" si="3"/>
        <v>114292756.48799999</v>
      </c>
      <c r="R90" s="81">
        <v>0</v>
      </c>
      <c r="S90" s="81">
        <v>114025299</v>
      </c>
      <c r="T90" s="81">
        <v>0</v>
      </c>
      <c r="U90" s="133"/>
      <c r="V90" s="81">
        <f t="shared" si="4"/>
        <v>0</v>
      </c>
      <c r="W90" s="81">
        <v>230566.8</v>
      </c>
      <c r="X90" s="133"/>
      <c r="Y90" s="81">
        <f t="shared" si="5"/>
        <v>36890.688000000002</v>
      </c>
      <c r="Z90" s="81">
        <v>0</v>
      </c>
      <c r="AA90" s="80" t="s">
        <v>0</v>
      </c>
      <c r="AB90" s="81">
        <v>0</v>
      </c>
      <c r="AC90" s="81">
        <v>0</v>
      </c>
      <c r="AD90" s="80" t="s">
        <v>0</v>
      </c>
      <c r="AE90" s="81">
        <v>0</v>
      </c>
      <c r="AF90" s="80">
        <v>0</v>
      </c>
      <c r="AG90" s="80" t="s">
        <v>0</v>
      </c>
      <c r="AH90" s="81">
        <v>0</v>
      </c>
      <c r="AI90" s="81">
        <v>0</v>
      </c>
      <c r="AJ90" s="80" t="s">
        <v>0</v>
      </c>
      <c r="AK90" s="81">
        <v>0</v>
      </c>
      <c r="AL90" s="81">
        <v>0</v>
      </c>
      <c r="AM90" s="84" t="s">
        <v>1</v>
      </c>
      <c r="AN90" s="80" t="s">
        <v>1</v>
      </c>
      <c r="AO90" s="84" t="s">
        <v>1</v>
      </c>
      <c r="AP90" s="80" t="s">
        <v>1</v>
      </c>
    </row>
    <row r="91" spans="1:42" s="71" customFormat="1" hidden="1" x14ac:dyDescent="0.25">
      <c r="A91" s="80" t="s">
        <v>184</v>
      </c>
      <c r="B91" s="79">
        <v>44020</v>
      </c>
      <c r="C91" s="80" t="s">
        <v>38</v>
      </c>
      <c r="D91" s="80" t="s">
        <v>41</v>
      </c>
      <c r="E91" s="80" t="s">
        <v>230</v>
      </c>
      <c r="F91" s="80" t="s">
        <v>524</v>
      </c>
      <c r="G91" s="80" t="s">
        <v>3</v>
      </c>
      <c r="H91" s="80" t="s">
        <v>678</v>
      </c>
      <c r="I91" s="81" t="s">
        <v>1</v>
      </c>
      <c r="J91" s="81" t="s">
        <v>1</v>
      </c>
      <c r="K91" s="81" t="s">
        <v>1</v>
      </c>
      <c r="L91" s="81" t="s">
        <v>1</v>
      </c>
      <c r="M91" s="81">
        <v>0</v>
      </c>
      <c r="N91" s="80" t="s">
        <v>1</v>
      </c>
      <c r="O91" s="80" t="s">
        <v>2</v>
      </c>
      <c r="P91" s="80" t="s">
        <v>1</v>
      </c>
      <c r="Q91" s="81">
        <f t="shared" si="3"/>
        <v>35211164.146200001</v>
      </c>
      <c r="R91" s="81">
        <v>0</v>
      </c>
      <c r="S91" s="81">
        <v>30955630.695</v>
      </c>
      <c r="T91" s="81">
        <v>0</v>
      </c>
      <c r="U91" s="80" t="s">
        <v>0</v>
      </c>
      <c r="V91" s="81">
        <f t="shared" si="4"/>
        <v>0</v>
      </c>
      <c r="W91" s="81">
        <v>3668563.3199999994</v>
      </c>
      <c r="X91" s="80" t="s">
        <v>0</v>
      </c>
      <c r="Y91" s="81">
        <f t="shared" si="5"/>
        <v>586970.13119999995</v>
      </c>
      <c r="Z91" s="81">
        <v>0</v>
      </c>
      <c r="AA91" s="80" t="s">
        <v>0</v>
      </c>
      <c r="AB91" s="81">
        <v>0</v>
      </c>
      <c r="AC91" s="81">
        <v>0</v>
      </c>
      <c r="AD91" s="80" t="s">
        <v>0</v>
      </c>
      <c r="AE91" s="81">
        <v>0</v>
      </c>
      <c r="AF91" s="80">
        <v>0</v>
      </c>
      <c r="AG91" s="80" t="s">
        <v>0</v>
      </c>
      <c r="AH91" s="81">
        <v>0</v>
      </c>
      <c r="AI91" s="81">
        <v>0</v>
      </c>
      <c r="AJ91" s="80" t="s">
        <v>0</v>
      </c>
      <c r="AK91" s="81">
        <v>0</v>
      </c>
      <c r="AL91" s="81">
        <v>0</v>
      </c>
      <c r="AM91" s="84" t="s">
        <v>1</v>
      </c>
      <c r="AN91" s="80" t="s">
        <v>1</v>
      </c>
      <c r="AO91" s="84" t="s">
        <v>1</v>
      </c>
      <c r="AP91" s="80" t="s">
        <v>1</v>
      </c>
    </row>
    <row r="92" spans="1:42" s="71" customFormat="1" x14ac:dyDescent="0.25">
      <c r="A92" s="80" t="s">
        <v>183</v>
      </c>
      <c r="B92" s="79">
        <v>44020</v>
      </c>
      <c r="C92" s="80" t="s">
        <v>29</v>
      </c>
      <c r="D92" s="80" t="s">
        <v>41</v>
      </c>
      <c r="E92" s="80" t="s">
        <v>4</v>
      </c>
      <c r="F92" s="80" t="s">
        <v>506</v>
      </c>
      <c r="G92" s="80" t="s">
        <v>3</v>
      </c>
      <c r="H92" s="80" t="s">
        <v>679</v>
      </c>
      <c r="I92" s="81"/>
      <c r="J92" s="81"/>
      <c r="K92" s="81"/>
      <c r="L92" s="81"/>
      <c r="M92" s="81"/>
      <c r="N92" s="80"/>
      <c r="O92" s="80" t="s">
        <v>2</v>
      </c>
      <c r="P92" s="80"/>
      <c r="Q92" s="81">
        <f t="shared" si="3"/>
        <v>158649702.9104</v>
      </c>
      <c r="R92" s="81">
        <v>0</v>
      </c>
      <c r="S92" s="81">
        <v>102260408.22</v>
      </c>
      <c r="T92" s="81">
        <v>0</v>
      </c>
      <c r="U92" s="80"/>
      <c r="V92" s="81">
        <f t="shared" si="4"/>
        <v>0</v>
      </c>
      <c r="W92" s="81">
        <v>48611460.939999998</v>
      </c>
      <c r="X92" s="80"/>
      <c r="Y92" s="81">
        <f t="shared" si="5"/>
        <v>7777833.7503999993</v>
      </c>
      <c r="Z92" s="81">
        <v>0</v>
      </c>
      <c r="AA92" s="80"/>
      <c r="AB92" s="81">
        <v>0</v>
      </c>
      <c r="AC92" s="81"/>
      <c r="AD92" s="80"/>
      <c r="AE92" s="81"/>
      <c r="AF92" s="80"/>
      <c r="AG92" s="80"/>
      <c r="AH92" s="81"/>
      <c r="AI92" s="81"/>
      <c r="AJ92" s="80"/>
      <c r="AK92" s="81"/>
      <c r="AL92" s="81"/>
      <c r="AM92" s="84"/>
      <c r="AN92" s="80"/>
      <c r="AO92" s="84"/>
      <c r="AP92" s="80"/>
    </row>
    <row r="93" spans="1:42" s="71" customFormat="1" hidden="1" x14ac:dyDescent="0.25">
      <c r="A93" s="80" t="s">
        <v>182</v>
      </c>
      <c r="B93" s="79">
        <v>44020</v>
      </c>
      <c r="C93" s="80" t="s">
        <v>6</v>
      </c>
      <c r="D93" s="80" t="s">
        <v>36</v>
      </c>
      <c r="E93" s="80" t="s">
        <v>226</v>
      </c>
      <c r="F93" s="80" t="s">
        <v>92</v>
      </c>
      <c r="G93" s="80" t="s">
        <v>13</v>
      </c>
      <c r="H93" s="80" t="s">
        <v>1</v>
      </c>
      <c r="I93" s="81" t="s">
        <v>680</v>
      </c>
      <c r="J93" s="81" t="s">
        <v>1</v>
      </c>
      <c r="K93" s="81" t="s">
        <v>681</v>
      </c>
      <c r="L93" s="81" t="s">
        <v>682</v>
      </c>
      <c r="M93" s="81">
        <v>563962.80000000005</v>
      </c>
      <c r="N93" s="80" t="s">
        <v>12</v>
      </c>
      <c r="O93" s="80" t="s">
        <v>683</v>
      </c>
      <c r="P93" s="80" t="s">
        <v>684</v>
      </c>
      <c r="Q93" s="81">
        <f t="shared" si="3"/>
        <v>-43997.8</v>
      </c>
      <c r="R93" s="81">
        <v>0</v>
      </c>
      <c r="S93" s="81">
        <v>-43997.8</v>
      </c>
      <c r="T93" s="81">
        <v>0</v>
      </c>
      <c r="U93" s="80" t="s">
        <v>0</v>
      </c>
      <c r="V93" s="81">
        <f t="shared" si="4"/>
        <v>0</v>
      </c>
      <c r="W93" s="81">
        <v>0</v>
      </c>
      <c r="X93" s="80" t="s">
        <v>0</v>
      </c>
      <c r="Y93" s="81">
        <f t="shared" si="5"/>
        <v>0</v>
      </c>
      <c r="Z93" s="81">
        <v>0</v>
      </c>
      <c r="AA93" s="80" t="s">
        <v>0</v>
      </c>
      <c r="AB93" s="81">
        <v>0</v>
      </c>
      <c r="AC93" s="81">
        <v>0</v>
      </c>
      <c r="AD93" s="80" t="s">
        <v>0</v>
      </c>
      <c r="AE93" s="81">
        <v>0</v>
      </c>
      <c r="AF93" s="80">
        <v>0</v>
      </c>
      <c r="AG93" s="80" t="s">
        <v>0</v>
      </c>
      <c r="AH93" s="81">
        <v>0</v>
      </c>
      <c r="AI93" s="81">
        <v>0</v>
      </c>
      <c r="AJ93" s="80" t="s">
        <v>0</v>
      </c>
      <c r="AK93" s="81">
        <v>0</v>
      </c>
      <c r="AL93" s="81">
        <v>0</v>
      </c>
      <c r="AM93" s="84" t="s">
        <v>1</v>
      </c>
      <c r="AN93" s="80" t="s">
        <v>1</v>
      </c>
      <c r="AO93" s="84" t="s">
        <v>1</v>
      </c>
      <c r="AP93" s="80" t="s">
        <v>1</v>
      </c>
    </row>
    <row r="94" spans="1:42" s="71" customFormat="1" hidden="1" x14ac:dyDescent="0.25">
      <c r="A94" s="80" t="s">
        <v>181</v>
      </c>
      <c r="B94" s="79">
        <v>44020</v>
      </c>
      <c r="C94" s="80" t="s">
        <v>6</v>
      </c>
      <c r="D94" s="80" t="s">
        <v>36</v>
      </c>
      <c r="E94" s="80" t="s">
        <v>226</v>
      </c>
      <c r="F94" s="80" t="s">
        <v>92</v>
      </c>
      <c r="G94" s="80" t="s">
        <v>13</v>
      </c>
      <c r="H94" s="80" t="s">
        <v>1</v>
      </c>
      <c r="I94" s="81" t="s">
        <v>685</v>
      </c>
      <c r="J94" s="81" t="s">
        <v>1</v>
      </c>
      <c r="K94" s="81" t="s">
        <v>681</v>
      </c>
      <c r="L94" s="81" t="s">
        <v>682</v>
      </c>
      <c r="M94" s="81">
        <v>563962.80000000005</v>
      </c>
      <c r="N94" s="80" t="s">
        <v>12</v>
      </c>
      <c r="O94" s="80" t="s">
        <v>683</v>
      </c>
      <c r="P94" s="80" t="s">
        <v>684</v>
      </c>
      <c r="Q94" s="81">
        <f t="shared" si="3"/>
        <v>-57140</v>
      </c>
      <c r="R94" s="81">
        <v>0</v>
      </c>
      <c r="S94" s="81">
        <v>-57140</v>
      </c>
      <c r="T94" s="81">
        <v>0</v>
      </c>
      <c r="U94" s="80" t="s">
        <v>0</v>
      </c>
      <c r="V94" s="81">
        <f t="shared" si="4"/>
        <v>0</v>
      </c>
      <c r="W94" s="81">
        <v>0</v>
      </c>
      <c r="X94" s="80" t="s">
        <v>0</v>
      </c>
      <c r="Y94" s="81">
        <f t="shared" si="5"/>
        <v>0</v>
      </c>
      <c r="Z94" s="81">
        <v>0</v>
      </c>
      <c r="AA94" s="80" t="s">
        <v>0</v>
      </c>
      <c r="AB94" s="81">
        <v>0</v>
      </c>
      <c r="AC94" s="81">
        <v>0</v>
      </c>
      <c r="AD94" s="80" t="s">
        <v>0</v>
      </c>
      <c r="AE94" s="81">
        <v>0</v>
      </c>
      <c r="AF94" s="80">
        <v>0</v>
      </c>
      <c r="AG94" s="80" t="s">
        <v>0</v>
      </c>
      <c r="AH94" s="81">
        <v>0</v>
      </c>
      <c r="AI94" s="81">
        <v>0</v>
      </c>
      <c r="AJ94" s="80" t="s">
        <v>0</v>
      </c>
      <c r="AK94" s="81">
        <v>0</v>
      </c>
      <c r="AL94" s="81">
        <v>0</v>
      </c>
      <c r="AM94" s="84" t="s">
        <v>1</v>
      </c>
      <c r="AN94" s="80" t="s">
        <v>1</v>
      </c>
      <c r="AO94" s="84" t="s">
        <v>1</v>
      </c>
      <c r="AP94" s="80" t="s">
        <v>1</v>
      </c>
    </row>
    <row r="95" spans="1:42" s="71" customFormat="1" hidden="1" x14ac:dyDescent="0.25">
      <c r="A95" s="80" t="s">
        <v>180</v>
      </c>
      <c r="B95" s="79">
        <v>44020</v>
      </c>
      <c r="C95" s="80" t="s">
        <v>6</v>
      </c>
      <c r="D95" s="80" t="s">
        <v>36</v>
      </c>
      <c r="E95" s="80" t="s">
        <v>226</v>
      </c>
      <c r="F95" s="80" t="s">
        <v>92</v>
      </c>
      <c r="G95" s="80" t="s">
        <v>3</v>
      </c>
      <c r="H95" s="80" t="s">
        <v>686</v>
      </c>
      <c r="I95" s="81" t="s">
        <v>1</v>
      </c>
      <c r="J95" s="81" t="s">
        <v>1</v>
      </c>
      <c r="K95" s="81" t="s">
        <v>1</v>
      </c>
      <c r="L95" s="81" t="s">
        <v>1</v>
      </c>
      <c r="M95" s="81">
        <v>0</v>
      </c>
      <c r="N95" s="80" t="s">
        <v>1</v>
      </c>
      <c r="O95" s="80" t="s">
        <v>207</v>
      </c>
      <c r="P95" s="80" t="s">
        <v>687</v>
      </c>
      <c r="Q95" s="81">
        <f t="shared" si="3"/>
        <v>7537736.9906000001</v>
      </c>
      <c r="R95" s="81">
        <v>0</v>
      </c>
      <c r="S95" s="81">
        <v>5898900.4746000003</v>
      </c>
      <c r="T95" s="81">
        <v>1412790.1</v>
      </c>
      <c r="U95" s="80" t="s">
        <v>9</v>
      </c>
      <c r="V95" s="81">
        <f t="shared" si="4"/>
        <v>226046.41600000003</v>
      </c>
      <c r="W95" s="81">
        <v>0</v>
      </c>
      <c r="X95" s="80" t="s">
        <v>0</v>
      </c>
      <c r="Y95" s="81">
        <f t="shared" si="5"/>
        <v>0</v>
      </c>
      <c r="Z95" s="81">
        <v>0</v>
      </c>
      <c r="AA95" s="80" t="s">
        <v>0</v>
      </c>
      <c r="AB95" s="81">
        <v>0</v>
      </c>
      <c r="AC95" s="81">
        <v>0</v>
      </c>
      <c r="AD95" s="80" t="s">
        <v>0</v>
      </c>
      <c r="AE95" s="81">
        <v>0</v>
      </c>
      <c r="AF95" s="80">
        <v>0</v>
      </c>
      <c r="AG95" s="80" t="s">
        <v>0</v>
      </c>
      <c r="AH95" s="81">
        <v>0</v>
      </c>
      <c r="AI95" s="81">
        <v>0</v>
      </c>
      <c r="AJ95" s="80" t="s">
        <v>0</v>
      </c>
      <c r="AK95" s="81">
        <v>0</v>
      </c>
      <c r="AL95" s="81">
        <v>0</v>
      </c>
      <c r="AM95" s="84" t="s">
        <v>1</v>
      </c>
      <c r="AN95" s="80" t="s">
        <v>1</v>
      </c>
      <c r="AO95" s="84" t="s">
        <v>1</v>
      </c>
      <c r="AP95" s="80" t="s">
        <v>1</v>
      </c>
    </row>
    <row r="96" spans="1:42" s="71" customFormat="1" hidden="1" x14ac:dyDescent="0.25">
      <c r="A96" s="80" t="s">
        <v>179</v>
      </c>
      <c r="B96" s="79">
        <v>44020</v>
      </c>
      <c r="C96" s="80" t="s">
        <v>6</v>
      </c>
      <c r="D96" s="80" t="s">
        <v>36</v>
      </c>
      <c r="E96" s="80" t="s">
        <v>226</v>
      </c>
      <c r="F96" s="80" t="s">
        <v>92</v>
      </c>
      <c r="G96" s="80" t="s">
        <v>3</v>
      </c>
      <c r="H96" s="80" t="s">
        <v>688</v>
      </c>
      <c r="I96" s="81" t="s">
        <v>1</v>
      </c>
      <c r="J96" s="81" t="s">
        <v>1</v>
      </c>
      <c r="K96" s="81" t="s">
        <v>1</v>
      </c>
      <c r="L96" s="81" t="s">
        <v>1</v>
      </c>
      <c r="M96" s="81">
        <v>0</v>
      </c>
      <c r="N96" s="80" t="s">
        <v>1</v>
      </c>
      <c r="O96" s="80" t="s">
        <v>523</v>
      </c>
      <c r="P96" s="80" t="s">
        <v>689</v>
      </c>
      <c r="Q96" s="81">
        <f t="shared" si="3"/>
        <v>3683339.25</v>
      </c>
      <c r="R96" s="81">
        <v>0</v>
      </c>
      <c r="S96" s="81">
        <v>3683339.25</v>
      </c>
      <c r="T96" s="81">
        <v>0</v>
      </c>
      <c r="U96" s="80" t="s">
        <v>0</v>
      </c>
      <c r="V96" s="81">
        <f t="shared" si="4"/>
        <v>0</v>
      </c>
      <c r="W96" s="81">
        <v>0</v>
      </c>
      <c r="X96" s="80" t="s">
        <v>0</v>
      </c>
      <c r="Y96" s="81">
        <f t="shared" si="5"/>
        <v>0</v>
      </c>
      <c r="Z96" s="81">
        <v>0</v>
      </c>
      <c r="AA96" s="80" t="s">
        <v>0</v>
      </c>
      <c r="AB96" s="81">
        <v>0</v>
      </c>
      <c r="AC96" s="81">
        <v>0</v>
      </c>
      <c r="AD96" s="80" t="s">
        <v>0</v>
      </c>
      <c r="AE96" s="81">
        <v>0</v>
      </c>
      <c r="AF96" s="80">
        <v>0</v>
      </c>
      <c r="AG96" s="80" t="s">
        <v>0</v>
      </c>
      <c r="AH96" s="81">
        <v>0</v>
      </c>
      <c r="AI96" s="81">
        <v>0</v>
      </c>
      <c r="AJ96" s="80" t="s">
        <v>0</v>
      </c>
      <c r="AK96" s="81">
        <v>0</v>
      </c>
      <c r="AL96" s="81">
        <v>0</v>
      </c>
      <c r="AM96" s="84" t="s">
        <v>1</v>
      </c>
      <c r="AN96" s="80" t="s">
        <v>1</v>
      </c>
      <c r="AO96" s="84" t="s">
        <v>1</v>
      </c>
      <c r="AP96" s="80" t="s">
        <v>1</v>
      </c>
    </row>
    <row r="97" spans="1:42" s="71" customFormat="1" hidden="1" x14ac:dyDescent="0.25">
      <c r="A97" s="80" t="s">
        <v>178</v>
      </c>
      <c r="B97" s="79">
        <v>44020</v>
      </c>
      <c r="C97" s="80" t="s">
        <v>6</v>
      </c>
      <c r="D97" s="80" t="s">
        <v>36</v>
      </c>
      <c r="E97" s="80" t="s">
        <v>226</v>
      </c>
      <c r="F97" s="80" t="s">
        <v>92</v>
      </c>
      <c r="G97" s="80" t="s">
        <v>3</v>
      </c>
      <c r="H97" s="80" t="s">
        <v>690</v>
      </c>
      <c r="I97" s="81" t="s">
        <v>1</v>
      </c>
      <c r="J97" s="81" t="s">
        <v>1</v>
      </c>
      <c r="K97" s="81" t="s">
        <v>1</v>
      </c>
      <c r="L97" s="81" t="s">
        <v>1</v>
      </c>
      <c r="M97" s="81">
        <v>0</v>
      </c>
      <c r="N97" s="80" t="s">
        <v>1</v>
      </c>
      <c r="O97" s="80" t="s">
        <v>2</v>
      </c>
      <c r="P97" s="80" t="s">
        <v>1</v>
      </c>
      <c r="Q97" s="81">
        <f t="shared" si="3"/>
        <v>56257657.419399999</v>
      </c>
      <c r="R97" s="81">
        <v>0</v>
      </c>
      <c r="S97" s="81">
        <v>39678093.704999998</v>
      </c>
      <c r="T97" s="81">
        <v>0</v>
      </c>
      <c r="U97" s="80" t="s">
        <v>0</v>
      </c>
      <c r="V97" s="81">
        <f t="shared" si="4"/>
        <v>0</v>
      </c>
      <c r="W97" s="81">
        <v>14292727.34</v>
      </c>
      <c r="X97" s="80" t="s">
        <v>9</v>
      </c>
      <c r="Y97" s="81">
        <f t="shared" si="5"/>
        <v>2286836.3744000001</v>
      </c>
      <c r="Z97" s="81">
        <v>0</v>
      </c>
      <c r="AA97" s="80" t="s">
        <v>0</v>
      </c>
      <c r="AB97" s="81">
        <v>0</v>
      </c>
      <c r="AC97" s="81">
        <v>0</v>
      </c>
      <c r="AD97" s="80" t="s">
        <v>0</v>
      </c>
      <c r="AE97" s="81">
        <v>0</v>
      </c>
      <c r="AF97" s="80">
        <v>0</v>
      </c>
      <c r="AG97" s="80" t="s">
        <v>0</v>
      </c>
      <c r="AH97" s="81">
        <v>0</v>
      </c>
      <c r="AI97" s="81">
        <v>0</v>
      </c>
      <c r="AJ97" s="80" t="s">
        <v>0</v>
      </c>
      <c r="AK97" s="81">
        <v>0</v>
      </c>
      <c r="AL97" s="81">
        <v>0</v>
      </c>
      <c r="AM97" s="84" t="s">
        <v>1</v>
      </c>
      <c r="AN97" s="80" t="s">
        <v>1</v>
      </c>
      <c r="AO97" s="84" t="s">
        <v>1</v>
      </c>
      <c r="AP97" s="80" t="s">
        <v>1</v>
      </c>
    </row>
    <row r="98" spans="1:42" s="71" customFormat="1" hidden="1" x14ac:dyDescent="0.25">
      <c r="A98" s="80" t="s">
        <v>177</v>
      </c>
      <c r="B98" s="79">
        <v>44020</v>
      </c>
      <c r="C98" s="80" t="s">
        <v>6</v>
      </c>
      <c r="D98" s="80" t="s">
        <v>36</v>
      </c>
      <c r="E98" s="80" t="s">
        <v>226</v>
      </c>
      <c r="F98" s="80" t="s">
        <v>92</v>
      </c>
      <c r="G98" s="80" t="s">
        <v>3</v>
      </c>
      <c r="H98" s="80" t="s">
        <v>691</v>
      </c>
      <c r="I98" s="81" t="s">
        <v>1</v>
      </c>
      <c r="J98" s="81" t="s">
        <v>1</v>
      </c>
      <c r="K98" s="81" t="s">
        <v>1</v>
      </c>
      <c r="L98" s="81" t="s">
        <v>1</v>
      </c>
      <c r="M98" s="81">
        <v>0</v>
      </c>
      <c r="N98" s="80" t="s">
        <v>1</v>
      </c>
      <c r="O98" s="80" t="s">
        <v>2</v>
      </c>
      <c r="P98" s="80" t="s">
        <v>1</v>
      </c>
      <c r="Q98" s="81">
        <f t="shared" si="3"/>
        <v>49990782.43119999</v>
      </c>
      <c r="R98" s="81">
        <v>0</v>
      </c>
      <c r="S98" s="81">
        <v>33452044.174399991</v>
      </c>
      <c r="T98" s="81">
        <v>0</v>
      </c>
      <c r="U98" s="80" t="s">
        <v>0</v>
      </c>
      <c r="V98" s="81">
        <f t="shared" si="4"/>
        <v>0</v>
      </c>
      <c r="W98" s="81">
        <v>14257532.98</v>
      </c>
      <c r="X98" s="80" t="s">
        <v>9</v>
      </c>
      <c r="Y98" s="81">
        <f t="shared" si="5"/>
        <v>2281205.2768000001</v>
      </c>
      <c r="Z98" s="81">
        <v>0</v>
      </c>
      <c r="AA98" s="80" t="s">
        <v>0</v>
      </c>
      <c r="AB98" s="81">
        <v>0</v>
      </c>
      <c r="AC98" s="81">
        <v>0</v>
      </c>
      <c r="AD98" s="80" t="s">
        <v>0</v>
      </c>
      <c r="AE98" s="81">
        <v>0</v>
      </c>
      <c r="AF98" s="80">
        <v>0</v>
      </c>
      <c r="AG98" s="80" t="s">
        <v>0</v>
      </c>
      <c r="AH98" s="81">
        <v>0</v>
      </c>
      <c r="AI98" s="81">
        <v>0</v>
      </c>
      <c r="AJ98" s="80" t="s">
        <v>0</v>
      </c>
      <c r="AK98" s="81">
        <v>0</v>
      </c>
      <c r="AL98" s="81">
        <v>0</v>
      </c>
      <c r="AM98" s="84" t="s">
        <v>1</v>
      </c>
      <c r="AN98" s="80" t="s">
        <v>1</v>
      </c>
      <c r="AO98" s="84" t="s">
        <v>1</v>
      </c>
      <c r="AP98" s="80" t="s">
        <v>1</v>
      </c>
    </row>
    <row r="99" spans="1:42" s="71" customFormat="1" hidden="1" x14ac:dyDescent="0.25">
      <c r="A99" s="80" t="s">
        <v>176</v>
      </c>
      <c r="B99" s="79">
        <v>44020</v>
      </c>
      <c r="C99" s="80" t="s">
        <v>6</v>
      </c>
      <c r="D99" s="80" t="s">
        <v>36</v>
      </c>
      <c r="E99" s="80" t="s">
        <v>226</v>
      </c>
      <c r="F99" s="80" t="s">
        <v>92</v>
      </c>
      <c r="G99" s="80" t="s">
        <v>3</v>
      </c>
      <c r="H99" s="80" t="s">
        <v>692</v>
      </c>
      <c r="I99" s="81" t="s">
        <v>1</v>
      </c>
      <c r="J99" s="81" t="s">
        <v>1</v>
      </c>
      <c r="K99" s="81" t="s">
        <v>1</v>
      </c>
      <c r="L99" s="81" t="s">
        <v>1</v>
      </c>
      <c r="M99" s="81">
        <v>0</v>
      </c>
      <c r="N99" s="80" t="s">
        <v>1</v>
      </c>
      <c r="O99" s="80" t="s">
        <v>2</v>
      </c>
      <c r="P99" s="80" t="s">
        <v>1</v>
      </c>
      <c r="Q99" s="81">
        <f t="shared" si="3"/>
        <v>4111508.94</v>
      </c>
      <c r="R99" s="81">
        <v>0</v>
      </c>
      <c r="S99" s="81">
        <v>2608225.5</v>
      </c>
      <c r="T99" s="81">
        <v>0</v>
      </c>
      <c r="U99" s="80" t="s">
        <v>0</v>
      </c>
      <c r="V99" s="81">
        <f t="shared" si="4"/>
        <v>0</v>
      </c>
      <c r="W99" s="81">
        <v>1295934</v>
      </c>
      <c r="X99" s="80" t="s">
        <v>9</v>
      </c>
      <c r="Y99" s="81">
        <f t="shared" si="5"/>
        <v>207349.44</v>
      </c>
      <c r="Z99" s="81">
        <v>0</v>
      </c>
      <c r="AA99" s="80" t="s">
        <v>0</v>
      </c>
      <c r="AB99" s="81">
        <v>0</v>
      </c>
      <c r="AC99" s="81">
        <v>0</v>
      </c>
      <c r="AD99" s="80" t="s">
        <v>0</v>
      </c>
      <c r="AE99" s="81">
        <v>0</v>
      </c>
      <c r="AF99" s="80">
        <v>0</v>
      </c>
      <c r="AG99" s="80" t="s">
        <v>0</v>
      </c>
      <c r="AH99" s="81">
        <v>0</v>
      </c>
      <c r="AI99" s="81">
        <v>0</v>
      </c>
      <c r="AJ99" s="80" t="s">
        <v>0</v>
      </c>
      <c r="AK99" s="81">
        <v>0</v>
      </c>
      <c r="AL99" s="81">
        <v>0</v>
      </c>
      <c r="AM99" s="84" t="s">
        <v>1</v>
      </c>
      <c r="AN99" s="80" t="s">
        <v>1</v>
      </c>
      <c r="AO99" s="84" t="s">
        <v>1</v>
      </c>
      <c r="AP99" s="80" t="s">
        <v>1</v>
      </c>
    </row>
    <row r="100" spans="1:42" s="71" customFormat="1" x14ac:dyDescent="0.25">
      <c r="A100" s="80" t="s">
        <v>175</v>
      </c>
      <c r="B100" s="79">
        <v>44020</v>
      </c>
      <c r="C100" s="80" t="s">
        <v>29</v>
      </c>
      <c r="D100" s="80" t="s">
        <v>36</v>
      </c>
      <c r="E100" s="80" t="s">
        <v>35</v>
      </c>
      <c r="F100" s="80" t="s">
        <v>473</v>
      </c>
      <c r="G100" s="80" t="s">
        <v>3</v>
      </c>
      <c r="H100" s="80" t="s">
        <v>693</v>
      </c>
      <c r="I100" s="81" t="s">
        <v>1</v>
      </c>
      <c r="J100" s="81" t="s">
        <v>1</v>
      </c>
      <c r="K100" s="81" t="s">
        <v>1</v>
      </c>
      <c r="L100" s="81" t="s">
        <v>1</v>
      </c>
      <c r="M100" s="81">
        <v>0</v>
      </c>
      <c r="N100" s="80" t="s">
        <v>1</v>
      </c>
      <c r="O100" s="80" t="s">
        <v>2</v>
      </c>
      <c r="P100" s="80" t="s">
        <v>1</v>
      </c>
      <c r="Q100" s="81">
        <f t="shared" si="3"/>
        <v>89302721.073000014</v>
      </c>
      <c r="R100" s="81">
        <v>0</v>
      </c>
      <c r="S100" s="81">
        <v>65389247.215800017</v>
      </c>
      <c r="T100" s="81">
        <v>0</v>
      </c>
      <c r="U100" s="80" t="s">
        <v>0</v>
      </c>
      <c r="V100" s="81">
        <f t="shared" si="4"/>
        <v>0</v>
      </c>
      <c r="W100" s="81">
        <v>20615063.670000002</v>
      </c>
      <c r="X100" s="80" t="s">
        <v>9</v>
      </c>
      <c r="Y100" s="81">
        <f t="shared" si="5"/>
        <v>3298410.1872000005</v>
      </c>
      <c r="Z100" s="81">
        <v>0</v>
      </c>
      <c r="AA100" s="80" t="s">
        <v>0</v>
      </c>
      <c r="AB100" s="81">
        <v>0</v>
      </c>
      <c r="AC100" s="81">
        <v>0</v>
      </c>
      <c r="AD100" s="80" t="s">
        <v>0</v>
      </c>
      <c r="AE100" s="81">
        <v>0</v>
      </c>
      <c r="AF100" s="80">
        <v>0</v>
      </c>
      <c r="AG100" s="80" t="s">
        <v>0</v>
      </c>
      <c r="AH100" s="81">
        <v>0</v>
      </c>
      <c r="AI100" s="81">
        <v>0</v>
      </c>
      <c r="AJ100" s="80" t="s">
        <v>0</v>
      </c>
      <c r="AK100" s="81">
        <v>0</v>
      </c>
      <c r="AL100" s="81">
        <v>0</v>
      </c>
      <c r="AM100" s="84" t="s">
        <v>1</v>
      </c>
      <c r="AN100" s="80" t="s">
        <v>1</v>
      </c>
      <c r="AO100" s="84" t="s">
        <v>1</v>
      </c>
      <c r="AP100" s="80" t="s">
        <v>1</v>
      </c>
    </row>
    <row r="101" spans="1:42" s="71" customFormat="1" x14ac:dyDescent="0.25">
      <c r="A101" s="80" t="s">
        <v>173</v>
      </c>
      <c r="B101" s="79">
        <v>44020</v>
      </c>
      <c r="C101" s="80" t="s">
        <v>29</v>
      </c>
      <c r="D101" s="80" t="s">
        <v>28</v>
      </c>
      <c r="E101" s="80" t="s">
        <v>273</v>
      </c>
      <c r="F101" s="80" t="s">
        <v>462</v>
      </c>
      <c r="G101" s="80" t="s">
        <v>3</v>
      </c>
      <c r="H101" s="80" t="s">
        <v>694</v>
      </c>
      <c r="I101" s="81"/>
      <c r="J101" s="81"/>
      <c r="K101" s="81"/>
      <c r="L101" s="81"/>
      <c r="M101" s="81"/>
      <c r="N101" s="80"/>
      <c r="O101" s="80" t="s">
        <v>106</v>
      </c>
      <c r="P101" s="80"/>
      <c r="Q101" s="81">
        <f t="shared" si="3"/>
        <v>0</v>
      </c>
      <c r="R101" s="81">
        <v>0</v>
      </c>
      <c r="S101" s="81">
        <v>0</v>
      </c>
      <c r="T101" s="81">
        <v>0</v>
      </c>
      <c r="U101" s="80" t="s">
        <v>0</v>
      </c>
      <c r="V101" s="81">
        <f t="shared" si="4"/>
        <v>0</v>
      </c>
      <c r="W101" s="81">
        <v>0</v>
      </c>
      <c r="X101" s="80" t="s">
        <v>0</v>
      </c>
      <c r="Y101" s="81">
        <f t="shared" si="5"/>
        <v>0</v>
      </c>
      <c r="Z101" s="81">
        <v>0</v>
      </c>
      <c r="AA101" s="80"/>
      <c r="AB101" s="81">
        <v>0</v>
      </c>
      <c r="AC101" s="81">
        <v>0</v>
      </c>
      <c r="AD101" s="80" t="s">
        <v>0</v>
      </c>
      <c r="AE101" s="81">
        <v>0</v>
      </c>
      <c r="AF101" s="80">
        <v>0</v>
      </c>
      <c r="AG101" s="80"/>
      <c r="AH101" s="81">
        <v>0</v>
      </c>
      <c r="AI101" s="81">
        <v>0</v>
      </c>
      <c r="AJ101" s="80"/>
      <c r="AK101" s="81">
        <v>0</v>
      </c>
      <c r="AL101" s="81">
        <v>0</v>
      </c>
      <c r="AM101" s="84"/>
      <c r="AN101" s="80"/>
      <c r="AO101" s="84"/>
      <c r="AP101" s="80"/>
    </row>
    <row r="102" spans="1:42" s="71" customFormat="1" hidden="1" x14ac:dyDescent="0.25">
      <c r="A102" s="80" t="s">
        <v>172</v>
      </c>
      <c r="B102" s="79">
        <v>44020</v>
      </c>
      <c r="C102" s="80" t="s">
        <v>6</v>
      </c>
      <c r="D102" s="80" t="s">
        <v>28</v>
      </c>
      <c r="E102" s="80" t="s">
        <v>219</v>
      </c>
      <c r="F102" s="80" t="s">
        <v>517</v>
      </c>
      <c r="G102" s="80" t="s">
        <v>3</v>
      </c>
      <c r="H102" s="80" t="s">
        <v>695</v>
      </c>
      <c r="I102" s="81" t="s">
        <v>1</v>
      </c>
      <c r="J102" s="81" t="s">
        <v>1</v>
      </c>
      <c r="K102" s="81" t="s">
        <v>1</v>
      </c>
      <c r="L102" s="81" t="s">
        <v>1</v>
      </c>
      <c r="M102" s="81">
        <v>0</v>
      </c>
      <c r="N102" s="80" t="s">
        <v>1</v>
      </c>
      <c r="O102" s="80" t="s">
        <v>2</v>
      </c>
      <c r="P102" s="80" t="s">
        <v>1</v>
      </c>
      <c r="Q102" s="81">
        <f t="shared" si="3"/>
        <v>149763391.4192</v>
      </c>
      <c r="R102" s="81">
        <v>0</v>
      </c>
      <c r="S102" s="81">
        <v>95330438.143999994</v>
      </c>
      <c r="T102" s="81">
        <v>0</v>
      </c>
      <c r="U102" s="80" t="s">
        <v>0</v>
      </c>
      <c r="V102" s="81">
        <f t="shared" si="4"/>
        <v>0</v>
      </c>
      <c r="W102" s="81">
        <v>46924959.719999991</v>
      </c>
      <c r="X102" s="80" t="s">
        <v>0</v>
      </c>
      <c r="Y102" s="81">
        <f t="shared" si="5"/>
        <v>7507993.5551999984</v>
      </c>
      <c r="Z102" s="81">
        <v>0</v>
      </c>
      <c r="AA102" s="80" t="s">
        <v>0</v>
      </c>
      <c r="AB102" s="81">
        <v>0</v>
      </c>
      <c r="AC102" s="81">
        <v>0</v>
      </c>
      <c r="AD102" s="80" t="s">
        <v>0</v>
      </c>
      <c r="AE102" s="81">
        <v>0</v>
      </c>
      <c r="AF102" s="80">
        <v>0</v>
      </c>
      <c r="AG102" s="80" t="s">
        <v>0</v>
      </c>
      <c r="AH102" s="81">
        <v>0</v>
      </c>
      <c r="AI102" s="81">
        <v>0</v>
      </c>
      <c r="AJ102" s="80" t="s">
        <v>0</v>
      </c>
      <c r="AK102" s="81">
        <v>0</v>
      </c>
      <c r="AL102" s="81">
        <v>0</v>
      </c>
      <c r="AM102" s="84" t="s">
        <v>1</v>
      </c>
      <c r="AN102" s="80" t="s">
        <v>1</v>
      </c>
      <c r="AO102" s="84" t="s">
        <v>1</v>
      </c>
      <c r="AP102" s="80" t="s">
        <v>1</v>
      </c>
    </row>
    <row r="103" spans="1:42" s="71" customFormat="1" hidden="1" x14ac:dyDescent="0.25">
      <c r="A103" s="80" t="s">
        <v>170</v>
      </c>
      <c r="B103" s="79">
        <v>44020</v>
      </c>
      <c r="C103" s="80" t="s">
        <v>6</v>
      </c>
      <c r="D103" s="80" t="s">
        <v>26</v>
      </c>
      <c r="E103" s="80" t="s">
        <v>212</v>
      </c>
      <c r="F103" s="80" t="s">
        <v>315</v>
      </c>
      <c r="G103" s="80" t="s">
        <v>3</v>
      </c>
      <c r="H103" s="80" t="s">
        <v>696</v>
      </c>
      <c r="I103" s="81"/>
      <c r="J103" s="81"/>
      <c r="K103" s="81"/>
      <c r="L103" s="81"/>
      <c r="M103" s="81"/>
      <c r="N103" s="80"/>
      <c r="O103" s="80" t="s">
        <v>106</v>
      </c>
      <c r="P103" s="80"/>
      <c r="Q103" s="81">
        <f t="shared" si="3"/>
        <v>0</v>
      </c>
      <c r="R103" s="81">
        <v>0</v>
      </c>
      <c r="S103" s="81">
        <v>0</v>
      </c>
      <c r="T103" s="81">
        <v>0</v>
      </c>
      <c r="U103" s="80" t="s">
        <v>0</v>
      </c>
      <c r="V103" s="81">
        <f t="shared" si="4"/>
        <v>0</v>
      </c>
      <c r="W103" s="81">
        <v>0</v>
      </c>
      <c r="X103" s="80" t="s">
        <v>0</v>
      </c>
      <c r="Y103" s="81">
        <f t="shared" si="5"/>
        <v>0</v>
      </c>
      <c r="Z103" s="81">
        <v>0</v>
      </c>
      <c r="AA103" s="80"/>
      <c r="AB103" s="81">
        <v>0</v>
      </c>
      <c r="AC103" s="81">
        <v>0</v>
      </c>
      <c r="AD103" s="80" t="s">
        <v>0</v>
      </c>
      <c r="AE103" s="81">
        <v>0</v>
      </c>
      <c r="AF103" s="80">
        <v>0</v>
      </c>
      <c r="AG103" s="80"/>
      <c r="AH103" s="81">
        <v>0</v>
      </c>
      <c r="AI103" s="81">
        <v>0</v>
      </c>
      <c r="AJ103" s="80"/>
      <c r="AK103" s="81">
        <v>0</v>
      </c>
      <c r="AL103" s="81">
        <v>0</v>
      </c>
      <c r="AM103" s="84"/>
      <c r="AN103" s="80"/>
      <c r="AO103" s="84"/>
      <c r="AP103" s="80"/>
    </row>
    <row r="104" spans="1:42" s="71" customFormat="1" x14ac:dyDescent="0.25">
      <c r="A104" s="80" t="s">
        <v>169</v>
      </c>
      <c r="B104" s="79">
        <v>44020</v>
      </c>
      <c r="C104" s="80" t="s">
        <v>29</v>
      </c>
      <c r="D104" s="80" t="s">
        <v>26</v>
      </c>
      <c r="E104" s="80" t="s">
        <v>415</v>
      </c>
      <c r="F104" s="80" t="s">
        <v>446</v>
      </c>
      <c r="G104" s="80" t="s">
        <v>3</v>
      </c>
      <c r="H104" s="80" t="s">
        <v>573</v>
      </c>
      <c r="I104" s="81"/>
      <c r="J104" s="81"/>
      <c r="K104" s="81"/>
      <c r="L104" s="81"/>
      <c r="M104" s="81"/>
      <c r="N104" s="80"/>
      <c r="O104" s="80" t="s">
        <v>106</v>
      </c>
      <c r="P104" s="80"/>
      <c r="Q104" s="81">
        <f t="shared" si="3"/>
        <v>0</v>
      </c>
      <c r="R104" s="81">
        <v>0</v>
      </c>
      <c r="S104" s="81">
        <v>0</v>
      </c>
      <c r="T104" s="81">
        <v>0</v>
      </c>
      <c r="U104" s="80" t="s">
        <v>0</v>
      </c>
      <c r="V104" s="81">
        <f t="shared" si="4"/>
        <v>0</v>
      </c>
      <c r="W104" s="81">
        <v>0</v>
      </c>
      <c r="X104" s="80" t="s">
        <v>0</v>
      </c>
      <c r="Y104" s="81">
        <f t="shared" si="5"/>
        <v>0</v>
      </c>
      <c r="Z104" s="81">
        <v>0</v>
      </c>
      <c r="AA104" s="81">
        <v>0</v>
      </c>
      <c r="AB104" s="81">
        <v>0</v>
      </c>
      <c r="AC104" s="81">
        <v>0</v>
      </c>
      <c r="AD104" s="80" t="s">
        <v>0</v>
      </c>
      <c r="AE104" s="81">
        <v>0</v>
      </c>
      <c r="AF104" s="81">
        <v>0</v>
      </c>
      <c r="AG104" s="81">
        <v>0</v>
      </c>
      <c r="AH104" s="81">
        <v>0</v>
      </c>
      <c r="AI104" s="81">
        <v>0</v>
      </c>
      <c r="AJ104" s="81">
        <v>0</v>
      </c>
      <c r="AK104" s="81"/>
      <c r="AL104" s="81"/>
      <c r="AM104" s="84"/>
      <c r="AN104" s="80"/>
      <c r="AO104" s="84"/>
      <c r="AP104" s="80"/>
    </row>
    <row r="105" spans="1:42" s="71" customFormat="1" hidden="1" x14ac:dyDescent="0.25">
      <c r="A105" s="80" t="s">
        <v>168</v>
      </c>
      <c r="B105" s="79">
        <v>44020</v>
      </c>
      <c r="C105" s="80" t="s">
        <v>6</v>
      </c>
      <c r="D105" s="80" t="s">
        <v>26</v>
      </c>
      <c r="E105" s="80" t="s">
        <v>212</v>
      </c>
      <c r="F105" s="80" t="s">
        <v>316</v>
      </c>
      <c r="G105" s="80" t="s">
        <v>3</v>
      </c>
      <c r="H105" s="80" t="s">
        <v>697</v>
      </c>
      <c r="I105" s="81" t="s">
        <v>1</v>
      </c>
      <c r="J105" s="81" t="s">
        <v>1</v>
      </c>
      <c r="K105" s="81" t="s">
        <v>1</v>
      </c>
      <c r="L105" s="81" t="s">
        <v>1</v>
      </c>
      <c r="M105" s="81">
        <v>0</v>
      </c>
      <c r="N105" s="80" t="s">
        <v>1</v>
      </c>
      <c r="O105" s="80" t="s">
        <v>627</v>
      </c>
      <c r="P105" s="80" t="s">
        <v>628</v>
      </c>
      <c r="Q105" s="81">
        <f t="shared" si="3"/>
        <v>2127378.7896000003</v>
      </c>
      <c r="R105" s="81">
        <v>0</v>
      </c>
      <c r="S105" s="81">
        <v>796172</v>
      </c>
      <c r="T105" s="81">
        <v>1147592.06</v>
      </c>
      <c r="U105" s="80" t="s">
        <v>9</v>
      </c>
      <c r="V105" s="81">
        <f t="shared" si="4"/>
        <v>183614.72960000002</v>
      </c>
      <c r="W105" s="81">
        <v>0</v>
      </c>
      <c r="X105" s="80" t="s">
        <v>0</v>
      </c>
      <c r="Y105" s="81">
        <f t="shared" si="5"/>
        <v>0</v>
      </c>
      <c r="Z105" s="81">
        <v>0</v>
      </c>
      <c r="AA105" s="80" t="s">
        <v>0</v>
      </c>
      <c r="AB105" s="81">
        <v>0</v>
      </c>
      <c r="AC105" s="81">
        <v>0</v>
      </c>
      <c r="AD105" s="80" t="s">
        <v>0</v>
      </c>
      <c r="AE105" s="81">
        <v>0</v>
      </c>
      <c r="AF105" s="80">
        <v>0</v>
      </c>
      <c r="AG105" s="80" t="s">
        <v>0</v>
      </c>
      <c r="AH105" s="81">
        <v>0</v>
      </c>
      <c r="AI105" s="81">
        <v>0</v>
      </c>
      <c r="AJ105" s="80" t="s">
        <v>0</v>
      </c>
      <c r="AK105" s="81">
        <v>0</v>
      </c>
      <c r="AL105" s="81">
        <v>0</v>
      </c>
      <c r="AM105" s="84" t="s">
        <v>1</v>
      </c>
      <c r="AN105" s="80" t="s">
        <v>1</v>
      </c>
      <c r="AO105" s="84" t="s">
        <v>1</v>
      </c>
      <c r="AP105" s="80" t="s">
        <v>1</v>
      </c>
    </row>
    <row r="106" spans="1:42" s="71" customFormat="1" hidden="1" x14ac:dyDescent="0.25">
      <c r="A106" s="80" t="s">
        <v>167</v>
      </c>
      <c r="B106" s="79">
        <v>44020</v>
      </c>
      <c r="C106" s="80" t="s">
        <v>6</v>
      </c>
      <c r="D106" s="80" t="s">
        <v>26</v>
      </c>
      <c r="E106" s="80" t="s">
        <v>212</v>
      </c>
      <c r="F106" s="80" t="s">
        <v>316</v>
      </c>
      <c r="G106" s="80" t="s">
        <v>3</v>
      </c>
      <c r="H106" s="80" t="s">
        <v>698</v>
      </c>
      <c r="I106" s="81" t="s">
        <v>1</v>
      </c>
      <c r="J106" s="81" t="s">
        <v>1</v>
      </c>
      <c r="K106" s="81" t="s">
        <v>1</v>
      </c>
      <c r="L106" s="81" t="s">
        <v>1</v>
      </c>
      <c r="M106" s="81">
        <v>0</v>
      </c>
      <c r="N106" s="80" t="s">
        <v>1</v>
      </c>
      <c r="O106" s="80" t="s">
        <v>2</v>
      </c>
      <c r="P106" s="80" t="s">
        <v>1</v>
      </c>
      <c r="Q106" s="81">
        <f t="shared" si="3"/>
        <v>73346089.377199993</v>
      </c>
      <c r="R106" s="81">
        <v>0</v>
      </c>
      <c r="S106" s="81">
        <v>43935633.474999994</v>
      </c>
      <c r="T106" s="81">
        <v>0</v>
      </c>
      <c r="U106" s="80" t="s">
        <v>0</v>
      </c>
      <c r="V106" s="81">
        <f t="shared" si="4"/>
        <v>0</v>
      </c>
      <c r="W106" s="81">
        <v>25353841.295000002</v>
      </c>
      <c r="X106" s="80" t="s">
        <v>0</v>
      </c>
      <c r="Y106" s="81">
        <f t="shared" si="5"/>
        <v>4056614.6072000004</v>
      </c>
      <c r="Z106" s="81">
        <v>0</v>
      </c>
      <c r="AA106" s="80" t="s">
        <v>0</v>
      </c>
      <c r="AB106" s="81">
        <v>0</v>
      </c>
      <c r="AC106" s="81">
        <v>0</v>
      </c>
      <c r="AD106" s="80" t="s">
        <v>0</v>
      </c>
      <c r="AE106" s="81">
        <v>0</v>
      </c>
      <c r="AF106" s="80">
        <v>0</v>
      </c>
      <c r="AG106" s="80" t="s">
        <v>0</v>
      </c>
      <c r="AH106" s="81">
        <v>0</v>
      </c>
      <c r="AI106" s="81">
        <v>0</v>
      </c>
      <c r="AJ106" s="80" t="s">
        <v>0</v>
      </c>
      <c r="AK106" s="81">
        <v>0</v>
      </c>
      <c r="AL106" s="81">
        <v>0</v>
      </c>
      <c r="AM106" s="84" t="s">
        <v>1</v>
      </c>
      <c r="AN106" s="80" t="s">
        <v>1</v>
      </c>
      <c r="AO106" s="84" t="s">
        <v>1</v>
      </c>
      <c r="AP106" s="80" t="s">
        <v>1</v>
      </c>
    </row>
    <row r="107" spans="1:42" s="71" customFormat="1" hidden="1" x14ac:dyDescent="0.25">
      <c r="A107" s="80" t="s">
        <v>166</v>
      </c>
      <c r="B107" s="79">
        <v>44020</v>
      </c>
      <c r="C107" s="80" t="s">
        <v>6</v>
      </c>
      <c r="D107" s="80" t="s">
        <v>26</v>
      </c>
      <c r="E107" s="80" t="s">
        <v>212</v>
      </c>
      <c r="F107" s="80" t="s">
        <v>316</v>
      </c>
      <c r="G107" s="80" t="s">
        <v>3</v>
      </c>
      <c r="H107" s="80" t="s">
        <v>699</v>
      </c>
      <c r="I107" s="81" t="s">
        <v>1</v>
      </c>
      <c r="J107" s="81" t="s">
        <v>1</v>
      </c>
      <c r="K107" s="81" t="s">
        <v>1</v>
      </c>
      <c r="L107" s="81" t="s">
        <v>1</v>
      </c>
      <c r="M107" s="81">
        <v>0</v>
      </c>
      <c r="N107" s="80" t="s">
        <v>1</v>
      </c>
      <c r="O107" s="80" t="s">
        <v>2</v>
      </c>
      <c r="P107" s="80" t="s">
        <v>1</v>
      </c>
      <c r="Q107" s="81">
        <f t="shared" si="3"/>
        <v>16909353.120999999</v>
      </c>
      <c r="R107" s="81">
        <v>0</v>
      </c>
      <c r="S107" s="81">
        <v>11757433.405000001</v>
      </c>
      <c r="T107" s="81">
        <v>0</v>
      </c>
      <c r="U107" s="80" t="s">
        <v>0</v>
      </c>
      <c r="V107" s="81">
        <f t="shared" si="4"/>
        <v>0</v>
      </c>
      <c r="W107" s="81">
        <v>4441310.0999999996</v>
      </c>
      <c r="X107" s="80" t="s">
        <v>0</v>
      </c>
      <c r="Y107" s="81">
        <f t="shared" si="5"/>
        <v>710609.61599999992</v>
      </c>
      <c r="Z107" s="81">
        <v>0</v>
      </c>
      <c r="AA107" s="80" t="s">
        <v>0</v>
      </c>
      <c r="AB107" s="81">
        <v>0</v>
      </c>
      <c r="AC107" s="81">
        <v>0</v>
      </c>
      <c r="AD107" s="80" t="s">
        <v>0</v>
      </c>
      <c r="AE107" s="81">
        <v>0</v>
      </c>
      <c r="AF107" s="80">
        <v>0</v>
      </c>
      <c r="AG107" s="80" t="s">
        <v>0</v>
      </c>
      <c r="AH107" s="81">
        <v>0</v>
      </c>
      <c r="AI107" s="81">
        <v>0</v>
      </c>
      <c r="AJ107" s="80" t="s">
        <v>0</v>
      </c>
      <c r="AK107" s="81">
        <v>0</v>
      </c>
      <c r="AL107" s="81">
        <v>0</v>
      </c>
      <c r="AM107" s="84" t="s">
        <v>1</v>
      </c>
      <c r="AN107" s="80" t="s">
        <v>1</v>
      </c>
      <c r="AO107" s="84" t="s">
        <v>1</v>
      </c>
      <c r="AP107" s="80" t="s">
        <v>1</v>
      </c>
    </row>
    <row r="108" spans="1:42" s="71" customFormat="1" hidden="1" x14ac:dyDescent="0.25">
      <c r="A108" s="80" t="s">
        <v>164</v>
      </c>
      <c r="B108" s="79">
        <v>44020</v>
      </c>
      <c r="C108" s="80" t="s">
        <v>6</v>
      </c>
      <c r="D108" s="80" t="s">
        <v>24</v>
      </c>
      <c r="E108" s="80" t="s">
        <v>210</v>
      </c>
      <c r="F108" s="80" t="s">
        <v>433</v>
      </c>
      <c r="G108" s="80" t="s">
        <v>3</v>
      </c>
      <c r="H108" s="80" t="s">
        <v>700</v>
      </c>
      <c r="I108" s="81" t="s">
        <v>1</v>
      </c>
      <c r="J108" s="81" t="s">
        <v>1</v>
      </c>
      <c r="K108" s="81" t="s">
        <v>1</v>
      </c>
      <c r="L108" s="81" t="s">
        <v>1</v>
      </c>
      <c r="M108" s="81">
        <v>0</v>
      </c>
      <c r="N108" s="80" t="s">
        <v>1</v>
      </c>
      <c r="O108" s="80" t="s">
        <v>701</v>
      </c>
      <c r="P108" s="80" t="s">
        <v>702</v>
      </c>
      <c r="Q108" s="81">
        <f t="shared" si="3"/>
        <v>6701988.9925999995</v>
      </c>
      <c r="R108" s="81">
        <v>0</v>
      </c>
      <c r="S108" s="81">
        <v>5143161.4349999996</v>
      </c>
      <c r="T108" s="81">
        <v>1343816.86</v>
      </c>
      <c r="U108" s="80" t="s">
        <v>9</v>
      </c>
      <c r="V108" s="81">
        <f t="shared" si="4"/>
        <v>215010.69760000001</v>
      </c>
      <c r="W108" s="81">
        <v>0</v>
      </c>
      <c r="X108" s="80" t="s">
        <v>0</v>
      </c>
      <c r="Y108" s="81">
        <f t="shared" si="5"/>
        <v>0</v>
      </c>
      <c r="Z108" s="81">
        <v>0</v>
      </c>
      <c r="AA108" s="80" t="s">
        <v>0</v>
      </c>
      <c r="AB108" s="81">
        <v>0</v>
      </c>
      <c r="AC108" s="81">
        <v>0</v>
      </c>
      <c r="AD108" s="80" t="s">
        <v>0</v>
      </c>
      <c r="AE108" s="81">
        <v>0</v>
      </c>
      <c r="AF108" s="80">
        <v>0</v>
      </c>
      <c r="AG108" s="80" t="s">
        <v>0</v>
      </c>
      <c r="AH108" s="81">
        <v>0</v>
      </c>
      <c r="AI108" s="81">
        <v>0</v>
      </c>
      <c r="AJ108" s="80" t="s">
        <v>0</v>
      </c>
      <c r="AK108" s="81">
        <v>0</v>
      </c>
      <c r="AL108" s="81">
        <v>0</v>
      </c>
      <c r="AM108" s="84" t="s">
        <v>1</v>
      </c>
      <c r="AN108" s="80" t="s">
        <v>1</v>
      </c>
      <c r="AO108" s="84" t="s">
        <v>1</v>
      </c>
      <c r="AP108" s="80" t="s">
        <v>1</v>
      </c>
    </row>
    <row r="109" spans="1:42" s="71" customFormat="1" hidden="1" x14ac:dyDescent="0.25">
      <c r="A109" s="80" t="s">
        <v>163</v>
      </c>
      <c r="B109" s="79">
        <v>44020</v>
      </c>
      <c r="C109" s="80" t="s">
        <v>6</v>
      </c>
      <c r="D109" s="80" t="s">
        <v>24</v>
      </c>
      <c r="E109" s="80" t="s">
        <v>210</v>
      </c>
      <c r="F109" s="80" t="s">
        <v>433</v>
      </c>
      <c r="G109" s="80" t="s">
        <v>3</v>
      </c>
      <c r="H109" s="80" t="s">
        <v>703</v>
      </c>
      <c r="I109" s="81" t="s">
        <v>1</v>
      </c>
      <c r="J109" s="81" t="s">
        <v>1</v>
      </c>
      <c r="K109" s="81" t="s">
        <v>1</v>
      </c>
      <c r="L109" s="81" t="s">
        <v>1</v>
      </c>
      <c r="M109" s="81">
        <v>0</v>
      </c>
      <c r="N109" s="80" t="s">
        <v>1</v>
      </c>
      <c r="O109" s="80" t="s">
        <v>2</v>
      </c>
      <c r="P109" s="80" t="s">
        <v>1</v>
      </c>
      <c r="Q109" s="81">
        <f t="shared" si="3"/>
        <v>28645623.6492</v>
      </c>
      <c r="R109" s="81">
        <v>0</v>
      </c>
      <c r="S109" s="81">
        <v>24123104.829999998</v>
      </c>
      <c r="T109" s="81">
        <v>0</v>
      </c>
      <c r="U109" s="80" t="s">
        <v>0</v>
      </c>
      <c r="V109" s="81">
        <f t="shared" si="4"/>
        <v>0</v>
      </c>
      <c r="W109" s="81">
        <v>3898723.12</v>
      </c>
      <c r="X109" s="80" t="s">
        <v>0</v>
      </c>
      <c r="Y109" s="81">
        <f t="shared" si="5"/>
        <v>623795.69920000003</v>
      </c>
      <c r="Z109" s="81">
        <v>0</v>
      </c>
      <c r="AA109" s="80" t="s">
        <v>0</v>
      </c>
      <c r="AB109" s="81">
        <v>0</v>
      </c>
      <c r="AC109" s="81">
        <v>0</v>
      </c>
      <c r="AD109" s="80" t="s">
        <v>0</v>
      </c>
      <c r="AE109" s="81">
        <v>0</v>
      </c>
      <c r="AF109" s="80">
        <v>0</v>
      </c>
      <c r="AG109" s="80" t="s">
        <v>0</v>
      </c>
      <c r="AH109" s="81">
        <v>0</v>
      </c>
      <c r="AI109" s="81">
        <v>0</v>
      </c>
      <c r="AJ109" s="80" t="s">
        <v>0</v>
      </c>
      <c r="AK109" s="81">
        <v>0</v>
      </c>
      <c r="AL109" s="81">
        <v>0</v>
      </c>
      <c r="AM109" s="84" t="s">
        <v>1</v>
      </c>
      <c r="AN109" s="80" t="s">
        <v>1</v>
      </c>
      <c r="AO109" s="84" t="s">
        <v>1</v>
      </c>
      <c r="AP109" s="80" t="s">
        <v>1</v>
      </c>
    </row>
    <row r="110" spans="1:42" s="71" customFormat="1" hidden="1" x14ac:dyDescent="0.25">
      <c r="A110" s="80" t="s">
        <v>162</v>
      </c>
      <c r="B110" s="79">
        <v>44020</v>
      </c>
      <c r="C110" s="80" t="s">
        <v>6</v>
      </c>
      <c r="D110" s="80" t="s">
        <v>24</v>
      </c>
      <c r="E110" s="80" t="s">
        <v>210</v>
      </c>
      <c r="F110" s="80" t="s">
        <v>433</v>
      </c>
      <c r="G110" s="80" t="s">
        <v>3</v>
      </c>
      <c r="H110" s="80" t="s">
        <v>704</v>
      </c>
      <c r="I110" s="81" t="s">
        <v>1</v>
      </c>
      <c r="J110" s="81" t="s">
        <v>1</v>
      </c>
      <c r="K110" s="81" t="s">
        <v>1</v>
      </c>
      <c r="L110" s="81" t="s">
        <v>1</v>
      </c>
      <c r="M110" s="81">
        <v>0</v>
      </c>
      <c r="N110" s="80" t="s">
        <v>1</v>
      </c>
      <c r="O110" s="80" t="s">
        <v>2</v>
      </c>
      <c r="P110" s="80" t="s">
        <v>1</v>
      </c>
      <c r="Q110" s="81">
        <f t="shared" si="3"/>
        <v>18452804.348999999</v>
      </c>
      <c r="R110" s="81">
        <v>0</v>
      </c>
      <c r="S110" s="81">
        <v>16247650.845000001</v>
      </c>
      <c r="T110" s="81">
        <v>0</v>
      </c>
      <c r="U110" s="80" t="s">
        <v>0</v>
      </c>
      <c r="V110" s="81">
        <f t="shared" si="4"/>
        <v>0</v>
      </c>
      <c r="W110" s="81">
        <v>1900994.4000000001</v>
      </c>
      <c r="X110" s="80" t="s">
        <v>0</v>
      </c>
      <c r="Y110" s="81">
        <f t="shared" si="5"/>
        <v>304159.10400000005</v>
      </c>
      <c r="Z110" s="81">
        <v>0</v>
      </c>
      <c r="AA110" s="80" t="s">
        <v>0</v>
      </c>
      <c r="AB110" s="81">
        <v>0</v>
      </c>
      <c r="AC110" s="81">
        <v>0</v>
      </c>
      <c r="AD110" s="80" t="s">
        <v>0</v>
      </c>
      <c r="AE110" s="81">
        <v>0</v>
      </c>
      <c r="AF110" s="80">
        <v>0</v>
      </c>
      <c r="AG110" s="80" t="s">
        <v>0</v>
      </c>
      <c r="AH110" s="81">
        <v>0</v>
      </c>
      <c r="AI110" s="81">
        <v>0</v>
      </c>
      <c r="AJ110" s="80" t="s">
        <v>0</v>
      </c>
      <c r="AK110" s="81">
        <v>0</v>
      </c>
      <c r="AL110" s="81">
        <v>0</v>
      </c>
      <c r="AM110" s="84" t="s">
        <v>1</v>
      </c>
      <c r="AN110" s="80" t="s">
        <v>1</v>
      </c>
      <c r="AO110" s="84" t="s">
        <v>1</v>
      </c>
      <c r="AP110" s="80" t="s">
        <v>1</v>
      </c>
    </row>
    <row r="111" spans="1:42" s="71" customFormat="1" hidden="1" x14ac:dyDescent="0.25">
      <c r="A111" s="80" t="s">
        <v>161</v>
      </c>
      <c r="B111" s="79">
        <v>44020</v>
      </c>
      <c r="C111" s="80" t="s">
        <v>6</v>
      </c>
      <c r="D111" s="80" t="s">
        <v>22</v>
      </c>
      <c r="E111" s="80" t="s">
        <v>202</v>
      </c>
      <c r="F111" s="80" t="s">
        <v>218</v>
      </c>
      <c r="G111" s="80" t="s">
        <v>3</v>
      </c>
      <c r="H111" s="80" t="s">
        <v>705</v>
      </c>
      <c r="I111" s="81"/>
      <c r="J111" s="81"/>
      <c r="K111" s="81"/>
      <c r="L111" s="81"/>
      <c r="M111" s="81"/>
      <c r="N111" s="80"/>
      <c r="O111" s="80" t="s">
        <v>106</v>
      </c>
      <c r="P111" s="80"/>
      <c r="Q111" s="81">
        <f t="shared" si="3"/>
        <v>0</v>
      </c>
      <c r="R111" s="81">
        <v>0</v>
      </c>
      <c r="S111" s="81">
        <v>0</v>
      </c>
      <c r="T111" s="81">
        <v>0</v>
      </c>
      <c r="U111" s="80" t="s">
        <v>0</v>
      </c>
      <c r="V111" s="81">
        <f t="shared" si="4"/>
        <v>0</v>
      </c>
      <c r="W111" s="81">
        <v>0</v>
      </c>
      <c r="X111" s="80" t="s">
        <v>0</v>
      </c>
      <c r="Y111" s="81">
        <f t="shared" si="5"/>
        <v>0</v>
      </c>
      <c r="Z111" s="81">
        <v>0</v>
      </c>
      <c r="AA111" s="81">
        <v>0</v>
      </c>
      <c r="AB111" s="81">
        <v>0</v>
      </c>
      <c r="AC111" s="81">
        <v>0</v>
      </c>
      <c r="AD111" s="80" t="s">
        <v>0</v>
      </c>
      <c r="AE111" s="81">
        <v>0</v>
      </c>
      <c r="AF111" s="81">
        <v>0</v>
      </c>
      <c r="AG111" s="81">
        <v>0</v>
      </c>
      <c r="AH111" s="81">
        <v>0</v>
      </c>
      <c r="AI111" s="81">
        <v>0</v>
      </c>
      <c r="AJ111" s="81">
        <v>0</v>
      </c>
      <c r="AK111" s="81"/>
      <c r="AL111" s="81"/>
      <c r="AM111" s="84"/>
      <c r="AN111" s="80"/>
      <c r="AO111" s="84"/>
      <c r="AP111" s="80"/>
    </row>
    <row r="112" spans="1:42" s="71" customFormat="1" hidden="1" x14ac:dyDescent="0.25">
      <c r="A112" s="80" t="s">
        <v>160</v>
      </c>
      <c r="B112" s="79">
        <v>44020</v>
      </c>
      <c r="C112" s="80" t="s">
        <v>6</v>
      </c>
      <c r="D112" s="80" t="s">
        <v>19</v>
      </c>
      <c r="E112" s="80" t="s">
        <v>200</v>
      </c>
      <c r="F112" s="80" t="s">
        <v>306</v>
      </c>
      <c r="G112" s="80" t="s">
        <v>3</v>
      </c>
      <c r="H112" s="80" t="s">
        <v>706</v>
      </c>
      <c r="I112" s="81" t="s">
        <v>1</v>
      </c>
      <c r="J112" s="81" t="s">
        <v>1</v>
      </c>
      <c r="K112" s="81" t="s">
        <v>1</v>
      </c>
      <c r="L112" s="81" t="s">
        <v>1</v>
      </c>
      <c r="M112" s="81">
        <v>0</v>
      </c>
      <c r="N112" s="80" t="s">
        <v>1</v>
      </c>
      <c r="O112" s="80" t="s">
        <v>707</v>
      </c>
      <c r="P112" s="80" t="s">
        <v>708</v>
      </c>
      <c r="Q112" s="81">
        <f t="shared" si="3"/>
        <v>3740918.4249999998</v>
      </c>
      <c r="R112" s="81">
        <v>0</v>
      </c>
      <c r="S112" s="81">
        <v>3079759.0249999999</v>
      </c>
      <c r="T112" s="81">
        <v>569965</v>
      </c>
      <c r="U112" s="80" t="s">
        <v>9</v>
      </c>
      <c r="V112" s="81">
        <f t="shared" si="4"/>
        <v>91194.400000000009</v>
      </c>
      <c r="W112" s="81">
        <v>0</v>
      </c>
      <c r="X112" s="80" t="s">
        <v>0</v>
      </c>
      <c r="Y112" s="81">
        <f t="shared" si="5"/>
        <v>0</v>
      </c>
      <c r="Z112" s="81">
        <v>0</v>
      </c>
      <c r="AA112" s="80" t="s">
        <v>0</v>
      </c>
      <c r="AB112" s="81">
        <v>0</v>
      </c>
      <c r="AC112" s="81">
        <v>0</v>
      </c>
      <c r="AD112" s="80" t="s">
        <v>0</v>
      </c>
      <c r="AE112" s="81">
        <v>0</v>
      </c>
      <c r="AF112" s="80">
        <v>0</v>
      </c>
      <c r="AG112" s="80" t="s">
        <v>0</v>
      </c>
      <c r="AH112" s="81">
        <v>0</v>
      </c>
      <c r="AI112" s="81">
        <v>0</v>
      </c>
      <c r="AJ112" s="80" t="s">
        <v>0</v>
      </c>
      <c r="AK112" s="81">
        <v>0</v>
      </c>
      <c r="AL112" s="81">
        <v>0</v>
      </c>
      <c r="AM112" s="84" t="s">
        <v>1</v>
      </c>
      <c r="AN112" s="80" t="s">
        <v>1</v>
      </c>
      <c r="AO112" s="84" t="s">
        <v>1</v>
      </c>
      <c r="AP112" s="80" t="s">
        <v>1</v>
      </c>
    </row>
    <row r="113" spans="1:42" s="71" customFormat="1" hidden="1" x14ac:dyDescent="0.25">
      <c r="A113" s="80" t="s">
        <v>159</v>
      </c>
      <c r="B113" s="79">
        <v>44020</v>
      </c>
      <c r="C113" s="80" t="s">
        <v>6</v>
      </c>
      <c r="D113" s="80" t="s">
        <v>19</v>
      </c>
      <c r="E113" s="80" t="s">
        <v>200</v>
      </c>
      <c r="F113" s="80" t="s">
        <v>306</v>
      </c>
      <c r="G113" s="80" t="s">
        <v>3</v>
      </c>
      <c r="H113" s="80" t="s">
        <v>709</v>
      </c>
      <c r="I113" s="81" t="s">
        <v>1</v>
      </c>
      <c r="J113" s="81" t="s">
        <v>1</v>
      </c>
      <c r="K113" s="81" t="s">
        <v>1</v>
      </c>
      <c r="L113" s="81" t="s">
        <v>1</v>
      </c>
      <c r="M113" s="81">
        <v>0</v>
      </c>
      <c r="N113" s="80" t="s">
        <v>1</v>
      </c>
      <c r="O113" s="80" t="s">
        <v>2</v>
      </c>
      <c r="P113" s="80" t="s">
        <v>1</v>
      </c>
      <c r="Q113" s="81">
        <f t="shared" si="3"/>
        <v>55182561.200599998</v>
      </c>
      <c r="R113" s="81">
        <v>0</v>
      </c>
      <c r="S113" s="81">
        <v>37350234.177000001</v>
      </c>
      <c r="T113" s="81">
        <v>0</v>
      </c>
      <c r="U113" s="80" t="s">
        <v>0</v>
      </c>
      <c r="V113" s="81">
        <f t="shared" si="4"/>
        <v>0</v>
      </c>
      <c r="W113" s="81">
        <v>15372695.709999999</v>
      </c>
      <c r="X113" s="80" t="s">
        <v>9</v>
      </c>
      <c r="Y113" s="81">
        <f t="shared" si="5"/>
        <v>2459631.3136</v>
      </c>
      <c r="Z113" s="81">
        <v>0</v>
      </c>
      <c r="AA113" s="80" t="s">
        <v>0</v>
      </c>
      <c r="AB113" s="81">
        <v>0</v>
      </c>
      <c r="AC113" s="81">
        <v>0</v>
      </c>
      <c r="AD113" s="80" t="s">
        <v>0</v>
      </c>
      <c r="AE113" s="81">
        <v>0</v>
      </c>
      <c r="AF113" s="80">
        <v>0</v>
      </c>
      <c r="AG113" s="80" t="s">
        <v>0</v>
      </c>
      <c r="AH113" s="81">
        <v>0</v>
      </c>
      <c r="AI113" s="81">
        <v>0</v>
      </c>
      <c r="AJ113" s="80" t="s">
        <v>0</v>
      </c>
      <c r="AK113" s="81">
        <v>0</v>
      </c>
      <c r="AL113" s="81">
        <v>0</v>
      </c>
      <c r="AM113" s="84" t="s">
        <v>1</v>
      </c>
      <c r="AN113" s="80" t="s">
        <v>1</v>
      </c>
      <c r="AO113" s="84" t="s">
        <v>1</v>
      </c>
      <c r="AP113" s="80" t="s">
        <v>1</v>
      </c>
    </row>
    <row r="114" spans="1:42" s="71" customFormat="1" hidden="1" x14ac:dyDescent="0.25">
      <c r="A114" s="80" t="s">
        <v>158</v>
      </c>
      <c r="B114" s="79">
        <v>44020</v>
      </c>
      <c r="C114" s="80" t="s">
        <v>6</v>
      </c>
      <c r="D114" s="80" t="s">
        <v>19</v>
      </c>
      <c r="E114" s="80" t="s">
        <v>200</v>
      </c>
      <c r="F114" s="80" t="s">
        <v>306</v>
      </c>
      <c r="G114" s="80" t="s">
        <v>3</v>
      </c>
      <c r="H114" s="80" t="s">
        <v>710</v>
      </c>
      <c r="I114" s="81" t="s">
        <v>1</v>
      </c>
      <c r="J114" s="81" t="s">
        <v>1</v>
      </c>
      <c r="K114" s="81" t="s">
        <v>1</v>
      </c>
      <c r="L114" s="81" t="s">
        <v>1</v>
      </c>
      <c r="M114" s="81">
        <v>0</v>
      </c>
      <c r="N114" s="80" t="s">
        <v>1</v>
      </c>
      <c r="O114" s="80" t="s">
        <v>2</v>
      </c>
      <c r="P114" s="80" t="s">
        <v>1</v>
      </c>
      <c r="Q114" s="81">
        <f t="shared" si="3"/>
        <v>43135602.589199997</v>
      </c>
      <c r="R114" s="81">
        <v>0</v>
      </c>
      <c r="S114" s="81">
        <v>30344052.967199996</v>
      </c>
      <c r="T114" s="81">
        <v>0</v>
      </c>
      <c r="U114" s="80" t="s">
        <v>0</v>
      </c>
      <c r="V114" s="81">
        <f t="shared" si="4"/>
        <v>0</v>
      </c>
      <c r="W114" s="81">
        <v>11027197.950000001</v>
      </c>
      <c r="X114" s="80" t="s">
        <v>0</v>
      </c>
      <c r="Y114" s="81">
        <f t="shared" si="5"/>
        <v>1764351.6720000003</v>
      </c>
      <c r="Z114" s="81">
        <v>0</v>
      </c>
      <c r="AA114" s="80" t="s">
        <v>0</v>
      </c>
      <c r="AB114" s="81">
        <v>0</v>
      </c>
      <c r="AC114" s="81">
        <v>0</v>
      </c>
      <c r="AD114" s="80" t="s">
        <v>0</v>
      </c>
      <c r="AE114" s="81">
        <v>0</v>
      </c>
      <c r="AF114" s="80">
        <v>0</v>
      </c>
      <c r="AG114" s="80" t="s">
        <v>0</v>
      </c>
      <c r="AH114" s="81">
        <v>0</v>
      </c>
      <c r="AI114" s="81">
        <v>0</v>
      </c>
      <c r="AJ114" s="80" t="s">
        <v>0</v>
      </c>
      <c r="AK114" s="81">
        <v>0</v>
      </c>
      <c r="AL114" s="81">
        <v>0</v>
      </c>
      <c r="AM114" s="84" t="s">
        <v>1</v>
      </c>
      <c r="AN114" s="80" t="s">
        <v>1</v>
      </c>
      <c r="AO114" s="84" t="s">
        <v>1</v>
      </c>
      <c r="AP114" s="80" t="s">
        <v>1</v>
      </c>
    </row>
    <row r="115" spans="1:42" s="71" customFormat="1" hidden="1" x14ac:dyDescent="0.25">
      <c r="A115" s="80" t="s">
        <v>157</v>
      </c>
      <c r="B115" s="79">
        <v>44020</v>
      </c>
      <c r="C115" s="80" t="s">
        <v>6</v>
      </c>
      <c r="D115" s="80" t="s">
        <v>14</v>
      </c>
      <c r="E115" s="80" t="s">
        <v>196</v>
      </c>
      <c r="F115" s="80" t="s">
        <v>711</v>
      </c>
      <c r="G115" s="80" t="s">
        <v>3</v>
      </c>
      <c r="H115" s="80" t="s">
        <v>712</v>
      </c>
      <c r="I115" s="81" t="s">
        <v>1</v>
      </c>
      <c r="J115" s="81" t="s">
        <v>1</v>
      </c>
      <c r="K115" s="81" t="s">
        <v>1</v>
      </c>
      <c r="L115" s="81" t="s">
        <v>1</v>
      </c>
      <c r="M115" s="81">
        <v>0</v>
      </c>
      <c r="N115" s="80" t="s">
        <v>1</v>
      </c>
      <c r="O115" s="80" t="s">
        <v>2</v>
      </c>
      <c r="P115" s="80" t="s">
        <v>1</v>
      </c>
      <c r="Q115" s="81">
        <f t="shared" si="3"/>
        <v>40650542.155999996</v>
      </c>
      <c r="R115" s="81">
        <v>0</v>
      </c>
      <c r="S115" s="81">
        <v>35489594.159999996</v>
      </c>
      <c r="T115" s="81">
        <v>0</v>
      </c>
      <c r="U115" s="80" t="s">
        <v>0</v>
      </c>
      <c r="V115" s="81">
        <f t="shared" si="4"/>
        <v>0</v>
      </c>
      <c r="W115" s="81">
        <v>4449093.0999999996</v>
      </c>
      <c r="X115" s="80" t="s">
        <v>0</v>
      </c>
      <c r="Y115" s="81">
        <f t="shared" si="5"/>
        <v>711854.89599999995</v>
      </c>
      <c r="Z115" s="81">
        <v>0</v>
      </c>
      <c r="AA115" s="80" t="s">
        <v>0</v>
      </c>
      <c r="AB115" s="81">
        <v>0</v>
      </c>
      <c r="AC115" s="81">
        <v>0</v>
      </c>
      <c r="AD115" s="80" t="s">
        <v>0</v>
      </c>
      <c r="AE115" s="81">
        <v>0</v>
      </c>
      <c r="AF115" s="80">
        <v>0</v>
      </c>
      <c r="AG115" s="80" t="s">
        <v>0</v>
      </c>
      <c r="AH115" s="81">
        <v>0</v>
      </c>
      <c r="AI115" s="81">
        <v>0</v>
      </c>
      <c r="AJ115" s="80" t="s">
        <v>0</v>
      </c>
      <c r="AK115" s="81">
        <v>0</v>
      </c>
      <c r="AL115" s="81">
        <v>0</v>
      </c>
      <c r="AM115" s="84" t="s">
        <v>1</v>
      </c>
      <c r="AN115" s="80" t="s">
        <v>1</v>
      </c>
      <c r="AO115" s="84" t="s">
        <v>1</v>
      </c>
      <c r="AP115" s="80" t="s">
        <v>1</v>
      </c>
    </row>
    <row r="116" spans="1:42" s="71" customFormat="1" hidden="1" x14ac:dyDescent="0.25">
      <c r="A116" s="80" t="s">
        <v>156</v>
      </c>
      <c r="B116" s="79">
        <v>44020</v>
      </c>
      <c r="C116" s="80" t="s">
        <v>6</v>
      </c>
      <c r="D116" s="80" t="s">
        <v>311</v>
      </c>
      <c r="E116" s="80" t="s">
        <v>223</v>
      </c>
      <c r="F116" s="80" t="s">
        <v>440</v>
      </c>
      <c r="G116" s="80" t="s">
        <v>3</v>
      </c>
      <c r="H116" s="80" t="s">
        <v>713</v>
      </c>
      <c r="I116" s="81" t="s">
        <v>1</v>
      </c>
      <c r="J116" s="81" t="s">
        <v>1</v>
      </c>
      <c r="K116" s="81" t="s">
        <v>1</v>
      </c>
      <c r="L116" s="81" t="s">
        <v>1</v>
      </c>
      <c r="M116" s="81">
        <v>0</v>
      </c>
      <c r="N116" s="80" t="s">
        <v>1</v>
      </c>
      <c r="O116" s="80" t="s">
        <v>2</v>
      </c>
      <c r="P116" s="80" t="s">
        <v>1</v>
      </c>
      <c r="Q116" s="81">
        <f t="shared" si="3"/>
        <v>23321249.135000002</v>
      </c>
      <c r="R116" s="81">
        <v>0</v>
      </c>
      <c r="S116" s="81">
        <v>20922021.135000002</v>
      </c>
      <c r="T116" s="81">
        <v>0</v>
      </c>
      <c r="U116" s="80" t="s">
        <v>0</v>
      </c>
      <c r="V116" s="81">
        <f t="shared" si="4"/>
        <v>0</v>
      </c>
      <c r="W116" s="81">
        <v>2068300</v>
      </c>
      <c r="X116" s="80" t="s">
        <v>0</v>
      </c>
      <c r="Y116" s="81">
        <f t="shared" si="5"/>
        <v>330928</v>
      </c>
      <c r="Z116" s="81">
        <v>0</v>
      </c>
      <c r="AA116" s="80" t="s">
        <v>0</v>
      </c>
      <c r="AB116" s="81">
        <v>0</v>
      </c>
      <c r="AC116" s="81">
        <v>0</v>
      </c>
      <c r="AD116" s="80" t="s">
        <v>0</v>
      </c>
      <c r="AE116" s="81">
        <v>0</v>
      </c>
      <c r="AF116" s="80">
        <v>0</v>
      </c>
      <c r="AG116" s="80" t="s">
        <v>0</v>
      </c>
      <c r="AH116" s="81">
        <v>0</v>
      </c>
      <c r="AI116" s="81">
        <v>0</v>
      </c>
      <c r="AJ116" s="80" t="s">
        <v>0</v>
      </c>
      <c r="AK116" s="81">
        <v>0</v>
      </c>
      <c r="AL116" s="81">
        <v>0</v>
      </c>
      <c r="AM116" s="84" t="s">
        <v>1</v>
      </c>
      <c r="AN116" s="80" t="s">
        <v>1</v>
      </c>
      <c r="AO116" s="84" t="s">
        <v>1</v>
      </c>
      <c r="AP116" s="80" t="s">
        <v>1</v>
      </c>
    </row>
    <row r="117" spans="1:42" s="71" customFormat="1" hidden="1" x14ac:dyDescent="0.25">
      <c r="A117" s="80" t="s">
        <v>155</v>
      </c>
      <c r="B117" s="79">
        <v>44020</v>
      </c>
      <c r="C117" s="80" t="s">
        <v>6</v>
      </c>
      <c r="D117" s="80" t="s">
        <v>7</v>
      </c>
      <c r="E117" s="80" t="s">
        <v>191</v>
      </c>
      <c r="F117" s="80" t="s">
        <v>714</v>
      </c>
      <c r="G117" s="80" t="s">
        <v>3</v>
      </c>
      <c r="H117" s="80" t="s">
        <v>715</v>
      </c>
      <c r="I117" s="81" t="s">
        <v>1</v>
      </c>
      <c r="J117" s="81" t="s">
        <v>1</v>
      </c>
      <c r="K117" s="81" t="s">
        <v>1</v>
      </c>
      <c r="L117" s="81" t="s">
        <v>1</v>
      </c>
      <c r="M117" s="81">
        <v>0</v>
      </c>
      <c r="N117" s="80" t="s">
        <v>1</v>
      </c>
      <c r="O117" s="80" t="s">
        <v>2</v>
      </c>
      <c r="P117" s="80" t="s">
        <v>1</v>
      </c>
      <c r="Q117" s="81">
        <f t="shared" si="3"/>
        <v>6194679.7848000005</v>
      </c>
      <c r="R117" s="81">
        <v>0</v>
      </c>
      <c r="S117" s="81">
        <v>2652134</v>
      </c>
      <c r="T117" s="81">
        <v>0</v>
      </c>
      <c r="U117" s="80" t="s">
        <v>0</v>
      </c>
      <c r="V117" s="81">
        <f t="shared" si="4"/>
        <v>0</v>
      </c>
      <c r="W117" s="81">
        <v>3053918.7800000003</v>
      </c>
      <c r="X117" s="80" t="s">
        <v>9</v>
      </c>
      <c r="Y117" s="81">
        <f t="shared" si="5"/>
        <v>488627.00480000005</v>
      </c>
      <c r="Z117" s="81">
        <v>0</v>
      </c>
      <c r="AA117" s="80" t="s">
        <v>0</v>
      </c>
      <c r="AB117" s="81">
        <v>0</v>
      </c>
      <c r="AC117" s="81">
        <v>0</v>
      </c>
      <c r="AD117" s="80" t="s">
        <v>0</v>
      </c>
      <c r="AE117" s="81">
        <v>0</v>
      </c>
      <c r="AF117" s="80">
        <v>0</v>
      </c>
      <c r="AG117" s="80" t="s">
        <v>0</v>
      </c>
      <c r="AH117" s="81">
        <v>0</v>
      </c>
      <c r="AI117" s="81">
        <v>0</v>
      </c>
      <c r="AJ117" s="80" t="s">
        <v>0</v>
      </c>
      <c r="AK117" s="81">
        <v>0</v>
      </c>
      <c r="AL117" s="81">
        <v>0</v>
      </c>
      <c r="AM117" s="84" t="s">
        <v>1</v>
      </c>
      <c r="AN117" s="80" t="s">
        <v>1</v>
      </c>
      <c r="AO117" s="84" t="s">
        <v>1</v>
      </c>
      <c r="AP117" s="80" t="s">
        <v>1</v>
      </c>
    </row>
    <row r="118" spans="1:42" s="71" customFormat="1" hidden="1" x14ac:dyDescent="0.25">
      <c r="A118" s="80" t="s">
        <v>154</v>
      </c>
      <c r="B118" s="79">
        <v>44020</v>
      </c>
      <c r="C118" s="80" t="s">
        <v>6</v>
      </c>
      <c r="D118" s="80" t="s">
        <v>5</v>
      </c>
      <c r="E118" s="80" t="s">
        <v>189</v>
      </c>
      <c r="F118" s="80" t="s">
        <v>463</v>
      </c>
      <c r="G118" s="80" t="s">
        <v>3</v>
      </c>
      <c r="H118" s="80" t="s">
        <v>716</v>
      </c>
      <c r="I118" s="81"/>
      <c r="J118" s="81"/>
      <c r="K118" s="81"/>
      <c r="L118" s="81"/>
      <c r="M118" s="81"/>
      <c r="N118" s="80"/>
      <c r="O118" s="80" t="s">
        <v>106</v>
      </c>
      <c r="P118" s="80"/>
      <c r="Q118" s="81">
        <f t="shared" si="3"/>
        <v>0</v>
      </c>
      <c r="R118" s="81">
        <v>0</v>
      </c>
      <c r="S118" s="81">
        <v>0</v>
      </c>
      <c r="T118" s="81">
        <v>0</v>
      </c>
      <c r="U118" s="80" t="s">
        <v>0</v>
      </c>
      <c r="V118" s="81">
        <f t="shared" si="4"/>
        <v>0</v>
      </c>
      <c r="W118" s="81">
        <v>0</v>
      </c>
      <c r="X118" s="80" t="s">
        <v>0</v>
      </c>
      <c r="Y118" s="81">
        <f t="shared" si="5"/>
        <v>0</v>
      </c>
      <c r="Z118" s="81">
        <v>0</v>
      </c>
      <c r="AA118" s="80"/>
      <c r="AB118" s="81">
        <v>0</v>
      </c>
      <c r="AC118" s="81">
        <v>0</v>
      </c>
      <c r="AD118" s="80" t="s">
        <v>0</v>
      </c>
      <c r="AE118" s="81">
        <v>0</v>
      </c>
      <c r="AF118" s="80">
        <v>0</v>
      </c>
      <c r="AG118" s="80"/>
      <c r="AH118" s="81">
        <v>0</v>
      </c>
      <c r="AI118" s="81">
        <v>0</v>
      </c>
      <c r="AJ118" s="80"/>
      <c r="AK118" s="81">
        <v>0</v>
      </c>
      <c r="AL118" s="81">
        <v>0</v>
      </c>
      <c r="AM118" s="84"/>
      <c r="AN118" s="80"/>
      <c r="AO118" s="84"/>
      <c r="AP118" s="80"/>
    </row>
    <row r="119" spans="1:42" s="71" customFormat="1" hidden="1" x14ac:dyDescent="0.25">
      <c r="A119" s="80" t="s">
        <v>153</v>
      </c>
      <c r="B119" s="79">
        <v>44020</v>
      </c>
      <c r="C119" s="80" t="s">
        <v>6</v>
      </c>
      <c r="D119" s="80" t="s">
        <v>5</v>
      </c>
      <c r="E119" s="80" t="s">
        <v>189</v>
      </c>
      <c r="F119" s="80" t="s">
        <v>460</v>
      </c>
      <c r="G119" s="80" t="s">
        <v>3</v>
      </c>
      <c r="H119" s="80" t="s">
        <v>717</v>
      </c>
      <c r="I119" s="81" t="s">
        <v>1</v>
      </c>
      <c r="J119" s="81" t="s">
        <v>1</v>
      </c>
      <c r="K119" s="81" t="s">
        <v>1</v>
      </c>
      <c r="L119" s="81" t="s">
        <v>1</v>
      </c>
      <c r="M119" s="81">
        <v>0</v>
      </c>
      <c r="N119" s="80" t="s">
        <v>1</v>
      </c>
      <c r="O119" s="80" t="s">
        <v>2</v>
      </c>
      <c r="P119" s="80" t="s">
        <v>1</v>
      </c>
      <c r="Q119" s="81">
        <f t="shared" si="3"/>
        <v>63839268.557400003</v>
      </c>
      <c r="R119" s="81">
        <v>0</v>
      </c>
      <c r="S119" s="81">
        <v>50671556.536600009</v>
      </c>
      <c r="T119" s="81">
        <v>0</v>
      </c>
      <c r="U119" s="80" t="s">
        <v>0</v>
      </c>
      <c r="V119" s="81">
        <f t="shared" si="4"/>
        <v>0</v>
      </c>
      <c r="W119" s="81">
        <v>11351475.879999999</v>
      </c>
      <c r="X119" s="80" t="s">
        <v>0</v>
      </c>
      <c r="Y119" s="81">
        <f t="shared" si="5"/>
        <v>1816236.1407999999</v>
      </c>
      <c r="Z119" s="81">
        <v>0</v>
      </c>
      <c r="AA119" s="80" t="s">
        <v>0</v>
      </c>
      <c r="AB119" s="81">
        <v>0</v>
      </c>
      <c r="AC119" s="81">
        <v>0</v>
      </c>
      <c r="AD119" s="80" t="s">
        <v>0</v>
      </c>
      <c r="AE119" s="81">
        <v>0</v>
      </c>
      <c r="AF119" s="80">
        <v>0</v>
      </c>
      <c r="AG119" s="80" t="s">
        <v>0</v>
      </c>
      <c r="AH119" s="81">
        <v>0</v>
      </c>
      <c r="AI119" s="81">
        <v>0</v>
      </c>
      <c r="AJ119" s="80" t="s">
        <v>0</v>
      </c>
      <c r="AK119" s="81">
        <v>0</v>
      </c>
      <c r="AL119" s="81">
        <v>0</v>
      </c>
      <c r="AM119" s="84" t="s">
        <v>1</v>
      </c>
      <c r="AN119" s="80" t="s">
        <v>1</v>
      </c>
      <c r="AO119" s="84" t="s">
        <v>1</v>
      </c>
      <c r="AP119" s="80" t="s">
        <v>1</v>
      </c>
    </row>
    <row r="120" spans="1:42" s="71" customFormat="1" hidden="1" x14ac:dyDescent="0.25">
      <c r="A120" s="80" t="s">
        <v>152</v>
      </c>
      <c r="B120" s="79">
        <v>44021</v>
      </c>
      <c r="C120" s="80" t="s">
        <v>6</v>
      </c>
      <c r="D120" s="80" t="s">
        <v>52</v>
      </c>
      <c r="E120" s="80" t="s">
        <v>252</v>
      </c>
      <c r="F120" s="80" t="s">
        <v>461</v>
      </c>
      <c r="G120" s="80" t="s">
        <v>13</v>
      </c>
      <c r="H120" s="80" t="s">
        <v>1</v>
      </c>
      <c r="I120" s="81" t="s">
        <v>718</v>
      </c>
      <c r="J120" s="81" t="s">
        <v>1</v>
      </c>
      <c r="K120" s="81" t="s">
        <v>719</v>
      </c>
      <c r="L120" s="81" t="s">
        <v>720</v>
      </c>
      <c r="M120" s="81">
        <v>701073.7</v>
      </c>
      <c r="N120" s="80" t="s">
        <v>12</v>
      </c>
      <c r="O120" s="80" t="s">
        <v>721</v>
      </c>
      <c r="P120" s="80" t="s">
        <v>722</v>
      </c>
      <c r="Q120" s="81">
        <f t="shared" si="3"/>
        <v>-210983.7</v>
      </c>
      <c r="R120" s="81">
        <v>0</v>
      </c>
      <c r="S120" s="81">
        <v>-210983.7</v>
      </c>
      <c r="T120" s="81">
        <v>0</v>
      </c>
      <c r="U120" s="80" t="s">
        <v>0</v>
      </c>
      <c r="V120" s="81">
        <f t="shared" si="4"/>
        <v>0</v>
      </c>
      <c r="W120" s="81">
        <v>0</v>
      </c>
      <c r="X120" s="80" t="s">
        <v>0</v>
      </c>
      <c r="Y120" s="81">
        <f t="shared" si="5"/>
        <v>0</v>
      </c>
      <c r="Z120" s="81">
        <v>0</v>
      </c>
      <c r="AA120" s="80" t="s">
        <v>0</v>
      </c>
      <c r="AB120" s="81">
        <v>0</v>
      </c>
      <c r="AC120" s="81">
        <v>0</v>
      </c>
      <c r="AD120" s="80" t="s">
        <v>0</v>
      </c>
      <c r="AE120" s="81">
        <v>0</v>
      </c>
      <c r="AF120" s="80">
        <v>0</v>
      </c>
      <c r="AG120" s="80" t="s">
        <v>0</v>
      </c>
      <c r="AH120" s="81">
        <v>0</v>
      </c>
      <c r="AI120" s="81">
        <v>0</v>
      </c>
      <c r="AJ120" s="80" t="s">
        <v>0</v>
      </c>
      <c r="AK120" s="81">
        <v>0</v>
      </c>
      <c r="AL120" s="81">
        <v>0</v>
      </c>
      <c r="AM120" s="84" t="s">
        <v>1</v>
      </c>
      <c r="AN120" s="80" t="s">
        <v>1</v>
      </c>
      <c r="AO120" s="84" t="s">
        <v>1</v>
      </c>
      <c r="AP120" s="80" t="s">
        <v>1</v>
      </c>
    </row>
    <row r="121" spans="1:42" s="71" customFormat="1" hidden="1" x14ac:dyDescent="0.25">
      <c r="A121" s="80" t="s">
        <v>151</v>
      </c>
      <c r="B121" s="79">
        <v>44021</v>
      </c>
      <c r="C121" s="80" t="s">
        <v>6</v>
      </c>
      <c r="D121" s="80" t="s">
        <v>52</v>
      </c>
      <c r="E121" s="80" t="s">
        <v>252</v>
      </c>
      <c r="F121" s="80" t="s">
        <v>461</v>
      </c>
      <c r="G121" s="80" t="s">
        <v>3</v>
      </c>
      <c r="H121" s="80" t="s">
        <v>723</v>
      </c>
      <c r="I121" s="81" t="s">
        <v>1</v>
      </c>
      <c r="J121" s="81" t="s">
        <v>1</v>
      </c>
      <c r="K121" s="81" t="s">
        <v>1</v>
      </c>
      <c r="L121" s="81" t="s">
        <v>1</v>
      </c>
      <c r="M121" s="81">
        <v>0</v>
      </c>
      <c r="N121" s="80" t="s">
        <v>1</v>
      </c>
      <c r="O121" s="80" t="s">
        <v>515</v>
      </c>
      <c r="P121" s="80" t="s">
        <v>592</v>
      </c>
      <c r="Q121" s="81">
        <f t="shared" si="3"/>
        <v>111114722</v>
      </c>
      <c r="R121" s="81">
        <v>0</v>
      </c>
      <c r="S121" s="81">
        <v>111114722</v>
      </c>
      <c r="T121" s="81">
        <v>0</v>
      </c>
      <c r="U121" s="80" t="s">
        <v>0</v>
      </c>
      <c r="V121" s="81">
        <f t="shared" si="4"/>
        <v>0</v>
      </c>
      <c r="W121" s="81">
        <v>0</v>
      </c>
      <c r="X121" s="80" t="s">
        <v>0</v>
      </c>
      <c r="Y121" s="81">
        <f t="shared" si="5"/>
        <v>0</v>
      </c>
      <c r="Z121" s="81">
        <v>0</v>
      </c>
      <c r="AA121" s="80" t="s">
        <v>0</v>
      </c>
      <c r="AB121" s="81">
        <v>0</v>
      </c>
      <c r="AC121" s="81">
        <v>0</v>
      </c>
      <c r="AD121" s="80" t="s">
        <v>0</v>
      </c>
      <c r="AE121" s="81">
        <v>0</v>
      </c>
      <c r="AF121" s="80">
        <v>0</v>
      </c>
      <c r="AG121" s="80" t="s">
        <v>0</v>
      </c>
      <c r="AH121" s="81">
        <v>0</v>
      </c>
      <c r="AI121" s="81">
        <v>0</v>
      </c>
      <c r="AJ121" s="80" t="s">
        <v>0</v>
      </c>
      <c r="AK121" s="81">
        <v>0</v>
      </c>
      <c r="AL121" s="81">
        <v>0</v>
      </c>
      <c r="AM121" s="84" t="s">
        <v>1</v>
      </c>
      <c r="AN121" s="80" t="s">
        <v>1</v>
      </c>
      <c r="AO121" s="84" t="s">
        <v>1</v>
      </c>
      <c r="AP121" s="80" t="s">
        <v>1</v>
      </c>
    </row>
    <row r="122" spans="1:42" s="71" customFormat="1" hidden="1" x14ac:dyDescent="0.25">
      <c r="A122" s="80" t="s">
        <v>150</v>
      </c>
      <c r="B122" s="79">
        <v>44021</v>
      </c>
      <c r="C122" s="80" t="s">
        <v>6</v>
      </c>
      <c r="D122" s="80" t="s">
        <v>52</v>
      </c>
      <c r="E122" s="80" t="s">
        <v>252</v>
      </c>
      <c r="F122" s="80" t="s">
        <v>461</v>
      </c>
      <c r="G122" s="80" t="s">
        <v>3</v>
      </c>
      <c r="H122" s="80" t="s">
        <v>724</v>
      </c>
      <c r="I122" s="81" t="s">
        <v>1</v>
      </c>
      <c r="J122" s="81" t="s">
        <v>1</v>
      </c>
      <c r="K122" s="81" t="s">
        <v>1</v>
      </c>
      <c r="L122" s="81" t="s">
        <v>1</v>
      </c>
      <c r="M122" s="81">
        <v>0</v>
      </c>
      <c r="N122" s="80" t="s">
        <v>1</v>
      </c>
      <c r="O122" s="80" t="s">
        <v>2</v>
      </c>
      <c r="P122" s="80" t="s">
        <v>1</v>
      </c>
      <c r="Q122" s="81">
        <f t="shared" si="3"/>
        <v>122289684.93265</v>
      </c>
      <c r="R122" s="81">
        <v>0</v>
      </c>
      <c r="S122" s="81">
        <v>91577486.884650007</v>
      </c>
      <c r="T122" s="81">
        <v>0</v>
      </c>
      <c r="U122" s="80" t="s">
        <v>0</v>
      </c>
      <c r="V122" s="81">
        <f t="shared" si="4"/>
        <v>0</v>
      </c>
      <c r="W122" s="81">
        <v>26476032.800000001</v>
      </c>
      <c r="X122" s="80" t="s">
        <v>9</v>
      </c>
      <c r="Y122" s="81">
        <f t="shared" si="5"/>
        <v>4236165.2480000006</v>
      </c>
      <c r="Z122" s="81">
        <v>0</v>
      </c>
      <c r="AA122" s="80" t="s">
        <v>0</v>
      </c>
      <c r="AB122" s="81">
        <v>0</v>
      </c>
      <c r="AC122" s="81">
        <v>0</v>
      </c>
      <c r="AD122" s="80" t="s">
        <v>0</v>
      </c>
      <c r="AE122" s="81">
        <v>0</v>
      </c>
      <c r="AF122" s="80">
        <v>0</v>
      </c>
      <c r="AG122" s="80" t="s">
        <v>0</v>
      </c>
      <c r="AH122" s="81">
        <v>0</v>
      </c>
      <c r="AI122" s="81">
        <v>0</v>
      </c>
      <c r="AJ122" s="80" t="s">
        <v>0</v>
      </c>
      <c r="AK122" s="81">
        <v>0</v>
      </c>
      <c r="AL122" s="81">
        <v>0</v>
      </c>
      <c r="AM122" s="84" t="s">
        <v>1</v>
      </c>
      <c r="AN122" s="80" t="s">
        <v>1</v>
      </c>
      <c r="AO122" s="84" t="s">
        <v>1</v>
      </c>
      <c r="AP122" s="80" t="s">
        <v>1</v>
      </c>
    </row>
    <row r="123" spans="1:42" s="71" customFormat="1" hidden="1" x14ac:dyDescent="0.25">
      <c r="A123" s="80" t="s">
        <v>149</v>
      </c>
      <c r="B123" s="79">
        <v>44021</v>
      </c>
      <c r="C123" s="80" t="s">
        <v>6</v>
      </c>
      <c r="D123" s="80" t="s">
        <v>52</v>
      </c>
      <c r="E123" s="80" t="s">
        <v>252</v>
      </c>
      <c r="F123" s="80" t="s">
        <v>461</v>
      </c>
      <c r="G123" s="80" t="s">
        <v>3</v>
      </c>
      <c r="H123" s="80" t="s">
        <v>725</v>
      </c>
      <c r="I123" s="81" t="s">
        <v>1</v>
      </c>
      <c r="J123" s="81" t="s">
        <v>1</v>
      </c>
      <c r="K123" s="81" t="s">
        <v>1</v>
      </c>
      <c r="L123" s="81" t="s">
        <v>1</v>
      </c>
      <c r="M123" s="81">
        <v>0</v>
      </c>
      <c r="N123" s="80" t="s">
        <v>1</v>
      </c>
      <c r="O123" s="80" t="s">
        <v>2</v>
      </c>
      <c r="P123" s="80" t="s">
        <v>1</v>
      </c>
      <c r="Q123" s="81">
        <f t="shared" si="3"/>
        <v>13617992.482000001</v>
      </c>
      <c r="R123" s="81">
        <v>0</v>
      </c>
      <c r="S123" s="81">
        <v>10839713.370000001</v>
      </c>
      <c r="T123" s="81">
        <v>0</v>
      </c>
      <c r="U123" s="80" t="s">
        <v>0</v>
      </c>
      <c r="V123" s="81">
        <f t="shared" si="4"/>
        <v>0</v>
      </c>
      <c r="W123" s="81">
        <v>2395068.2000000002</v>
      </c>
      <c r="X123" s="80" t="s">
        <v>9</v>
      </c>
      <c r="Y123" s="81">
        <f t="shared" si="5"/>
        <v>383210.91200000001</v>
      </c>
      <c r="Z123" s="81">
        <v>0</v>
      </c>
      <c r="AA123" s="80" t="s">
        <v>0</v>
      </c>
      <c r="AB123" s="81">
        <v>0</v>
      </c>
      <c r="AC123" s="81">
        <v>0</v>
      </c>
      <c r="AD123" s="80" t="s">
        <v>0</v>
      </c>
      <c r="AE123" s="81">
        <v>0</v>
      </c>
      <c r="AF123" s="80">
        <v>0</v>
      </c>
      <c r="AG123" s="80" t="s">
        <v>0</v>
      </c>
      <c r="AH123" s="81">
        <v>0</v>
      </c>
      <c r="AI123" s="81">
        <v>0</v>
      </c>
      <c r="AJ123" s="80" t="s">
        <v>0</v>
      </c>
      <c r="AK123" s="81">
        <v>0</v>
      </c>
      <c r="AL123" s="81">
        <v>0</v>
      </c>
      <c r="AM123" s="84" t="s">
        <v>1</v>
      </c>
      <c r="AN123" s="80" t="s">
        <v>1</v>
      </c>
      <c r="AO123" s="84" t="s">
        <v>1</v>
      </c>
      <c r="AP123" s="80" t="s">
        <v>1</v>
      </c>
    </row>
    <row r="124" spans="1:42" s="71" customFormat="1" x14ac:dyDescent="0.25">
      <c r="A124" s="80" t="s">
        <v>148</v>
      </c>
      <c r="B124" s="79">
        <v>44021</v>
      </c>
      <c r="C124" s="80" t="s">
        <v>29</v>
      </c>
      <c r="D124" s="80" t="s">
        <v>52</v>
      </c>
      <c r="E124" s="80" t="s">
        <v>243</v>
      </c>
      <c r="F124" s="80" t="s">
        <v>507</v>
      </c>
      <c r="G124" s="80" t="s">
        <v>3</v>
      </c>
      <c r="H124" s="80" t="s">
        <v>726</v>
      </c>
      <c r="I124" s="81"/>
      <c r="J124" s="81"/>
      <c r="K124" s="81"/>
      <c r="L124" s="81"/>
      <c r="M124" s="81"/>
      <c r="N124" s="80"/>
      <c r="O124" s="80" t="s">
        <v>2</v>
      </c>
      <c r="P124" s="80"/>
      <c r="Q124" s="81">
        <f t="shared" si="3"/>
        <v>74604373.393999994</v>
      </c>
      <c r="R124" s="81">
        <v>0</v>
      </c>
      <c r="S124" s="81">
        <v>49318322.890000001</v>
      </c>
      <c r="T124" s="81">
        <v>0</v>
      </c>
      <c r="U124" s="80"/>
      <c r="V124" s="81">
        <f t="shared" si="4"/>
        <v>0</v>
      </c>
      <c r="W124" s="81">
        <v>21798319.399999999</v>
      </c>
      <c r="X124" s="80"/>
      <c r="Y124" s="81">
        <f t="shared" si="5"/>
        <v>3487731.1039999998</v>
      </c>
      <c r="Z124" s="81">
        <v>0</v>
      </c>
      <c r="AA124" s="80"/>
      <c r="AB124" s="81">
        <v>0</v>
      </c>
      <c r="AC124" s="81"/>
      <c r="AD124" s="80"/>
      <c r="AE124" s="81"/>
      <c r="AF124" s="80"/>
      <c r="AG124" s="80"/>
      <c r="AH124" s="81"/>
      <c r="AI124" s="81"/>
      <c r="AJ124" s="80"/>
      <c r="AK124" s="81"/>
      <c r="AL124" s="81"/>
      <c r="AM124" s="84"/>
      <c r="AN124" s="80"/>
      <c r="AO124" s="84"/>
      <c r="AP124" s="80"/>
    </row>
    <row r="125" spans="1:42" s="71" customFormat="1" x14ac:dyDescent="0.25">
      <c r="A125" s="80" t="s">
        <v>147</v>
      </c>
      <c r="B125" s="79">
        <v>44021</v>
      </c>
      <c r="C125" s="80" t="s">
        <v>29</v>
      </c>
      <c r="D125" s="80" t="s">
        <v>45</v>
      </c>
      <c r="E125" s="80" t="s">
        <v>234</v>
      </c>
      <c r="F125" s="80" t="s">
        <v>509</v>
      </c>
      <c r="G125" s="80" t="s">
        <v>3</v>
      </c>
      <c r="H125" s="80" t="s">
        <v>601</v>
      </c>
      <c r="I125" s="81"/>
      <c r="J125" s="81"/>
      <c r="K125" s="81"/>
      <c r="L125" s="81"/>
      <c r="M125" s="81"/>
      <c r="N125" s="80"/>
      <c r="O125" s="80" t="s">
        <v>106</v>
      </c>
      <c r="P125" s="80"/>
      <c r="Q125" s="81">
        <f t="shared" si="3"/>
        <v>0</v>
      </c>
      <c r="R125" s="81">
        <v>0</v>
      </c>
      <c r="S125" s="81">
        <v>0</v>
      </c>
      <c r="T125" s="81">
        <v>0</v>
      </c>
      <c r="U125" s="80" t="s">
        <v>0</v>
      </c>
      <c r="V125" s="81">
        <f t="shared" si="4"/>
        <v>0</v>
      </c>
      <c r="W125" s="81">
        <v>0</v>
      </c>
      <c r="X125" s="80" t="s">
        <v>0</v>
      </c>
      <c r="Y125" s="81">
        <f t="shared" si="5"/>
        <v>0</v>
      </c>
      <c r="Z125" s="81">
        <v>0</v>
      </c>
      <c r="AA125" s="80"/>
      <c r="AB125" s="81">
        <v>0</v>
      </c>
      <c r="AC125" s="81">
        <v>0</v>
      </c>
      <c r="AD125" s="80" t="s">
        <v>0</v>
      </c>
      <c r="AE125" s="81">
        <v>0</v>
      </c>
      <c r="AF125" s="80">
        <v>0</v>
      </c>
      <c r="AG125" s="80"/>
      <c r="AH125" s="81">
        <v>0</v>
      </c>
      <c r="AI125" s="81">
        <v>0</v>
      </c>
      <c r="AJ125" s="80"/>
      <c r="AK125" s="81">
        <v>0</v>
      </c>
      <c r="AL125" s="81">
        <v>0</v>
      </c>
      <c r="AM125" s="84"/>
      <c r="AN125" s="80"/>
      <c r="AO125" s="84"/>
      <c r="AP125" s="80"/>
    </row>
    <row r="126" spans="1:42" s="71" customFormat="1" hidden="1" x14ac:dyDescent="0.25">
      <c r="A126" s="80" t="s">
        <v>146</v>
      </c>
      <c r="B126" s="79">
        <v>44021</v>
      </c>
      <c r="C126" s="80" t="s">
        <v>6</v>
      </c>
      <c r="D126" s="80" t="s">
        <v>45</v>
      </c>
      <c r="E126" s="80" t="s">
        <v>241</v>
      </c>
      <c r="F126" s="80" t="s">
        <v>132</v>
      </c>
      <c r="G126" s="80" t="s">
        <v>3</v>
      </c>
      <c r="H126" s="80" t="s">
        <v>727</v>
      </c>
      <c r="I126" s="81" t="s">
        <v>1</v>
      </c>
      <c r="J126" s="81" t="s">
        <v>1</v>
      </c>
      <c r="K126" s="81" t="s">
        <v>1</v>
      </c>
      <c r="L126" s="81" t="s">
        <v>1</v>
      </c>
      <c r="M126" s="81">
        <v>0</v>
      </c>
      <c r="N126" s="80" t="s">
        <v>1</v>
      </c>
      <c r="O126" s="80" t="s">
        <v>515</v>
      </c>
      <c r="P126" s="80" t="s">
        <v>592</v>
      </c>
      <c r="Q126" s="81">
        <f t="shared" si="3"/>
        <v>111114722.2</v>
      </c>
      <c r="R126" s="81">
        <v>0</v>
      </c>
      <c r="S126" s="81">
        <v>111114722.2</v>
      </c>
      <c r="T126" s="81">
        <v>0</v>
      </c>
      <c r="U126" s="80" t="s">
        <v>0</v>
      </c>
      <c r="V126" s="81">
        <f t="shared" si="4"/>
        <v>0</v>
      </c>
      <c r="W126" s="81">
        <v>0</v>
      </c>
      <c r="X126" s="80" t="s">
        <v>0</v>
      </c>
      <c r="Y126" s="81">
        <f t="shared" si="5"/>
        <v>0</v>
      </c>
      <c r="Z126" s="81">
        <v>0</v>
      </c>
      <c r="AA126" s="80" t="s">
        <v>0</v>
      </c>
      <c r="AB126" s="81">
        <v>0</v>
      </c>
      <c r="AC126" s="81">
        <v>0</v>
      </c>
      <c r="AD126" s="80" t="s">
        <v>0</v>
      </c>
      <c r="AE126" s="81">
        <v>0</v>
      </c>
      <c r="AF126" s="80">
        <v>0</v>
      </c>
      <c r="AG126" s="80" t="s">
        <v>0</v>
      </c>
      <c r="AH126" s="81">
        <v>0</v>
      </c>
      <c r="AI126" s="81">
        <v>0</v>
      </c>
      <c r="AJ126" s="80" t="s">
        <v>0</v>
      </c>
      <c r="AK126" s="81">
        <v>0</v>
      </c>
      <c r="AL126" s="81">
        <v>0</v>
      </c>
      <c r="AM126" s="84" t="s">
        <v>1</v>
      </c>
      <c r="AN126" s="80" t="s">
        <v>1</v>
      </c>
      <c r="AO126" s="84" t="s">
        <v>1</v>
      </c>
      <c r="AP126" s="80" t="s">
        <v>1</v>
      </c>
    </row>
    <row r="127" spans="1:42" s="71" customFormat="1" hidden="1" x14ac:dyDescent="0.25">
      <c r="A127" s="80" t="s">
        <v>145</v>
      </c>
      <c r="B127" s="79">
        <v>44021</v>
      </c>
      <c r="C127" s="80" t="s">
        <v>6</v>
      </c>
      <c r="D127" s="80" t="s">
        <v>45</v>
      </c>
      <c r="E127" s="80" t="s">
        <v>241</v>
      </c>
      <c r="F127" s="80" t="s">
        <v>132</v>
      </c>
      <c r="G127" s="80" t="s">
        <v>3</v>
      </c>
      <c r="H127" s="80" t="s">
        <v>728</v>
      </c>
      <c r="I127" s="81" t="s">
        <v>1</v>
      </c>
      <c r="J127" s="81" t="s">
        <v>1</v>
      </c>
      <c r="K127" s="81" t="s">
        <v>1</v>
      </c>
      <c r="L127" s="81" t="s">
        <v>1</v>
      </c>
      <c r="M127" s="81">
        <v>0</v>
      </c>
      <c r="N127" s="80" t="s">
        <v>1</v>
      </c>
      <c r="O127" s="80" t="s">
        <v>515</v>
      </c>
      <c r="P127" s="80" t="s">
        <v>592</v>
      </c>
      <c r="Q127" s="81">
        <f t="shared" si="3"/>
        <v>111114722.2</v>
      </c>
      <c r="R127" s="81">
        <v>0</v>
      </c>
      <c r="S127" s="81">
        <v>111114722.2</v>
      </c>
      <c r="T127" s="81">
        <v>0</v>
      </c>
      <c r="U127" s="80" t="s">
        <v>0</v>
      </c>
      <c r="V127" s="81">
        <f t="shared" si="4"/>
        <v>0</v>
      </c>
      <c r="W127" s="81">
        <v>0</v>
      </c>
      <c r="X127" s="80" t="s">
        <v>0</v>
      </c>
      <c r="Y127" s="81">
        <f t="shared" si="5"/>
        <v>0</v>
      </c>
      <c r="Z127" s="81">
        <v>0</v>
      </c>
      <c r="AA127" s="80" t="s">
        <v>0</v>
      </c>
      <c r="AB127" s="81">
        <v>0</v>
      </c>
      <c r="AC127" s="81">
        <v>0</v>
      </c>
      <c r="AD127" s="80" t="s">
        <v>0</v>
      </c>
      <c r="AE127" s="81">
        <v>0</v>
      </c>
      <c r="AF127" s="80">
        <v>0</v>
      </c>
      <c r="AG127" s="80" t="s">
        <v>0</v>
      </c>
      <c r="AH127" s="81">
        <v>0</v>
      </c>
      <c r="AI127" s="81">
        <v>0</v>
      </c>
      <c r="AJ127" s="80" t="s">
        <v>0</v>
      </c>
      <c r="AK127" s="81">
        <v>0</v>
      </c>
      <c r="AL127" s="81">
        <v>0</v>
      </c>
      <c r="AM127" s="84" t="s">
        <v>1</v>
      </c>
      <c r="AN127" s="80" t="s">
        <v>1</v>
      </c>
      <c r="AO127" s="84" t="s">
        <v>1</v>
      </c>
      <c r="AP127" s="80" t="s">
        <v>1</v>
      </c>
    </row>
    <row r="128" spans="1:42" s="71" customFormat="1" hidden="1" x14ac:dyDescent="0.25">
      <c r="A128" s="80" t="s">
        <v>144</v>
      </c>
      <c r="B128" s="79">
        <v>44021</v>
      </c>
      <c r="C128" s="80" t="s">
        <v>6</v>
      </c>
      <c r="D128" s="80" t="s">
        <v>45</v>
      </c>
      <c r="E128" s="80" t="s">
        <v>241</v>
      </c>
      <c r="F128" s="80" t="s">
        <v>132</v>
      </c>
      <c r="G128" s="80" t="s">
        <v>13</v>
      </c>
      <c r="H128" s="80" t="s">
        <v>1</v>
      </c>
      <c r="I128" s="81" t="s">
        <v>729</v>
      </c>
      <c r="J128" s="81" t="s">
        <v>1</v>
      </c>
      <c r="K128" s="81" t="s">
        <v>727</v>
      </c>
      <c r="L128" s="81" t="s">
        <v>720</v>
      </c>
      <c r="M128" s="81">
        <v>111114722.2</v>
      </c>
      <c r="N128" s="80" t="s">
        <v>12</v>
      </c>
      <c r="O128" s="80" t="s">
        <v>515</v>
      </c>
      <c r="P128" s="80" t="s">
        <v>592</v>
      </c>
      <c r="Q128" s="81">
        <f t="shared" si="3"/>
        <v>-111114722.2</v>
      </c>
      <c r="R128" s="81">
        <v>0</v>
      </c>
      <c r="S128" s="81">
        <v>-111114722.2</v>
      </c>
      <c r="T128" s="81">
        <v>0</v>
      </c>
      <c r="U128" s="80" t="s">
        <v>0</v>
      </c>
      <c r="V128" s="81">
        <f t="shared" si="4"/>
        <v>0</v>
      </c>
      <c r="W128" s="81">
        <v>0</v>
      </c>
      <c r="X128" s="80" t="s">
        <v>0</v>
      </c>
      <c r="Y128" s="81">
        <f t="shared" si="5"/>
        <v>0</v>
      </c>
      <c r="Z128" s="81">
        <v>0</v>
      </c>
      <c r="AA128" s="80" t="s">
        <v>0</v>
      </c>
      <c r="AB128" s="81">
        <v>0</v>
      </c>
      <c r="AC128" s="81">
        <v>0</v>
      </c>
      <c r="AD128" s="80" t="s">
        <v>0</v>
      </c>
      <c r="AE128" s="81">
        <v>0</v>
      </c>
      <c r="AF128" s="80">
        <v>0</v>
      </c>
      <c r="AG128" s="80" t="s">
        <v>0</v>
      </c>
      <c r="AH128" s="81">
        <v>0</v>
      </c>
      <c r="AI128" s="81">
        <v>0</v>
      </c>
      <c r="AJ128" s="80" t="s">
        <v>0</v>
      </c>
      <c r="AK128" s="81">
        <v>0</v>
      </c>
      <c r="AL128" s="81">
        <v>0</v>
      </c>
      <c r="AM128" s="84" t="s">
        <v>1</v>
      </c>
      <c r="AN128" s="80" t="s">
        <v>1</v>
      </c>
      <c r="AO128" s="84" t="s">
        <v>1</v>
      </c>
      <c r="AP128" s="80" t="s">
        <v>1</v>
      </c>
    </row>
    <row r="129" spans="1:42" s="71" customFormat="1" hidden="1" x14ac:dyDescent="0.25">
      <c r="A129" s="80" t="s">
        <v>143</v>
      </c>
      <c r="B129" s="79">
        <v>44021</v>
      </c>
      <c r="C129" s="80" t="s">
        <v>6</v>
      </c>
      <c r="D129" s="80" t="s">
        <v>45</v>
      </c>
      <c r="E129" s="80" t="s">
        <v>241</v>
      </c>
      <c r="F129" s="80" t="s">
        <v>132</v>
      </c>
      <c r="G129" s="80" t="s">
        <v>13</v>
      </c>
      <c r="H129" s="80" t="s">
        <v>1</v>
      </c>
      <c r="I129" s="81" t="s">
        <v>730</v>
      </c>
      <c r="J129" s="81" t="s">
        <v>1</v>
      </c>
      <c r="K129" s="81" t="s">
        <v>728</v>
      </c>
      <c r="L129" s="81" t="s">
        <v>720</v>
      </c>
      <c r="M129" s="81">
        <v>111114722.2</v>
      </c>
      <c r="N129" s="80" t="s">
        <v>12</v>
      </c>
      <c r="O129" s="80" t="s">
        <v>515</v>
      </c>
      <c r="P129" s="80" t="s">
        <v>592</v>
      </c>
      <c r="Q129" s="81">
        <f t="shared" si="3"/>
        <v>-111114722.2</v>
      </c>
      <c r="R129" s="81">
        <v>0</v>
      </c>
      <c r="S129" s="81">
        <v>-111114722.2</v>
      </c>
      <c r="T129" s="81">
        <v>0</v>
      </c>
      <c r="U129" s="80" t="s">
        <v>0</v>
      </c>
      <c r="V129" s="81">
        <f t="shared" si="4"/>
        <v>0</v>
      </c>
      <c r="W129" s="81">
        <v>0</v>
      </c>
      <c r="X129" s="80" t="s">
        <v>0</v>
      </c>
      <c r="Y129" s="81">
        <f t="shared" si="5"/>
        <v>0</v>
      </c>
      <c r="Z129" s="81">
        <v>0</v>
      </c>
      <c r="AA129" s="80" t="s">
        <v>0</v>
      </c>
      <c r="AB129" s="81">
        <v>0</v>
      </c>
      <c r="AC129" s="81">
        <v>0</v>
      </c>
      <c r="AD129" s="80" t="s">
        <v>0</v>
      </c>
      <c r="AE129" s="81">
        <v>0</v>
      </c>
      <c r="AF129" s="80">
        <v>0</v>
      </c>
      <c r="AG129" s="80" t="s">
        <v>0</v>
      </c>
      <c r="AH129" s="81">
        <v>0</v>
      </c>
      <c r="AI129" s="81">
        <v>0</v>
      </c>
      <c r="AJ129" s="80" t="s">
        <v>0</v>
      </c>
      <c r="AK129" s="81">
        <v>0</v>
      </c>
      <c r="AL129" s="81">
        <v>0</v>
      </c>
      <c r="AM129" s="84" t="s">
        <v>1</v>
      </c>
      <c r="AN129" s="80" t="s">
        <v>1</v>
      </c>
      <c r="AO129" s="84" t="s">
        <v>1</v>
      </c>
      <c r="AP129" s="80" t="s">
        <v>1</v>
      </c>
    </row>
    <row r="130" spans="1:42" s="71" customFormat="1" hidden="1" x14ac:dyDescent="0.25">
      <c r="A130" s="80" t="s">
        <v>142</v>
      </c>
      <c r="B130" s="79">
        <v>44021</v>
      </c>
      <c r="C130" s="80" t="s">
        <v>6</v>
      </c>
      <c r="D130" s="80" t="s">
        <v>45</v>
      </c>
      <c r="E130" s="80" t="s">
        <v>241</v>
      </c>
      <c r="F130" s="80" t="s">
        <v>171</v>
      </c>
      <c r="G130" s="80" t="s">
        <v>3</v>
      </c>
      <c r="H130" s="80" t="s">
        <v>731</v>
      </c>
      <c r="I130" s="81" t="s">
        <v>1</v>
      </c>
      <c r="J130" s="81" t="s">
        <v>1</v>
      </c>
      <c r="K130" s="81" t="s">
        <v>1</v>
      </c>
      <c r="L130" s="81" t="s">
        <v>1</v>
      </c>
      <c r="M130" s="81">
        <v>0</v>
      </c>
      <c r="N130" s="80" t="s">
        <v>1</v>
      </c>
      <c r="O130" s="80" t="s">
        <v>2</v>
      </c>
      <c r="P130" s="80" t="s">
        <v>1</v>
      </c>
      <c r="Q130" s="81">
        <f t="shared" ref="Q130:Q193" si="6">SUM(R130:AI130)</f>
        <v>112248085.96844999</v>
      </c>
      <c r="R130" s="81">
        <v>0</v>
      </c>
      <c r="S130" s="81">
        <v>79886706.234449983</v>
      </c>
      <c r="T130" s="81">
        <v>0</v>
      </c>
      <c r="U130" s="80" t="s">
        <v>0</v>
      </c>
      <c r="V130" s="81">
        <f t="shared" ref="V130:V193" si="7">+T130*0.16</f>
        <v>0</v>
      </c>
      <c r="W130" s="81">
        <v>27897741.149999999</v>
      </c>
      <c r="X130" s="80" t="s">
        <v>0</v>
      </c>
      <c r="Y130" s="81">
        <f t="shared" ref="Y130:Y193" si="8">+W130*0.16</f>
        <v>4463638.5839999998</v>
      </c>
      <c r="Z130" s="81">
        <v>0</v>
      </c>
      <c r="AA130" s="80" t="s">
        <v>0</v>
      </c>
      <c r="AB130" s="81">
        <v>0</v>
      </c>
      <c r="AC130" s="81">
        <v>0</v>
      </c>
      <c r="AD130" s="80" t="s">
        <v>0</v>
      </c>
      <c r="AE130" s="81">
        <v>0</v>
      </c>
      <c r="AF130" s="80">
        <v>0</v>
      </c>
      <c r="AG130" s="80" t="s">
        <v>0</v>
      </c>
      <c r="AH130" s="81">
        <v>0</v>
      </c>
      <c r="AI130" s="81">
        <v>0</v>
      </c>
      <c r="AJ130" s="80" t="s">
        <v>0</v>
      </c>
      <c r="AK130" s="81">
        <v>0</v>
      </c>
      <c r="AL130" s="81">
        <v>0</v>
      </c>
      <c r="AM130" s="84" t="s">
        <v>1</v>
      </c>
      <c r="AN130" s="80" t="s">
        <v>1</v>
      </c>
      <c r="AO130" s="84" t="s">
        <v>1</v>
      </c>
      <c r="AP130" s="80" t="s">
        <v>1</v>
      </c>
    </row>
    <row r="131" spans="1:42" s="71" customFormat="1" hidden="1" x14ac:dyDescent="0.25">
      <c r="A131" s="80" t="s">
        <v>141</v>
      </c>
      <c r="B131" s="79">
        <v>44021</v>
      </c>
      <c r="C131" s="80" t="s">
        <v>6</v>
      </c>
      <c r="D131" s="80" t="s">
        <v>45</v>
      </c>
      <c r="E131" s="80" t="s">
        <v>237</v>
      </c>
      <c r="F131" s="80" t="s">
        <v>406</v>
      </c>
      <c r="G131" s="80" t="s">
        <v>3</v>
      </c>
      <c r="H131" s="80" t="s">
        <v>732</v>
      </c>
      <c r="I131" s="81" t="s">
        <v>718</v>
      </c>
      <c r="J131" s="81" t="s">
        <v>1</v>
      </c>
      <c r="K131" s="81" t="s">
        <v>719</v>
      </c>
      <c r="L131" s="81" t="s">
        <v>720</v>
      </c>
      <c r="M131" s="81">
        <v>701073.7</v>
      </c>
      <c r="N131" s="80" t="s">
        <v>12</v>
      </c>
      <c r="O131" s="80" t="s">
        <v>2</v>
      </c>
      <c r="P131" s="80"/>
      <c r="Q131" s="81">
        <f t="shared" si="6"/>
        <v>43228651.539999999</v>
      </c>
      <c r="R131" s="81">
        <v>0</v>
      </c>
      <c r="S131" s="81">
        <v>43228651.539999999</v>
      </c>
      <c r="T131" s="81">
        <v>0</v>
      </c>
      <c r="U131" s="80" t="s">
        <v>0</v>
      </c>
      <c r="V131" s="81">
        <f t="shared" si="7"/>
        <v>0</v>
      </c>
      <c r="W131" s="81">
        <v>0</v>
      </c>
      <c r="X131" s="80" t="s">
        <v>0</v>
      </c>
      <c r="Y131" s="81">
        <f t="shared" si="8"/>
        <v>0</v>
      </c>
      <c r="Z131" s="81">
        <v>0</v>
      </c>
      <c r="AA131" s="80" t="s">
        <v>0</v>
      </c>
      <c r="AB131" s="81">
        <v>0</v>
      </c>
      <c r="AC131" s="81">
        <v>0</v>
      </c>
      <c r="AD131" s="80" t="s">
        <v>0</v>
      </c>
      <c r="AE131" s="81">
        <v>0</v>
      </c>
      <c r="AF131" s="80">
        <v>0</v>
      </c>
      <c r="AG131" s="80" t="s">
        <v>0</v>
      </c>
      <c r="AH131" s="81">
        <v>0</v>
      </c>
      <c r="AI131" s="81">
        <v>0</v>
      </c>
      <c r="AJ131" s="80" t="s">
        <v>0</v>
      </c>
      <c r="AK131" s="81">
        <v>0</v>
      </c>
      <c r="AL131" s="81">
        <v>0</v>
      </c>
      <c r="AM131" s="84" t="s">
        <v>1</v>
      </c>
      <c r="AN131" s="80" t="s">
        <v>1</v>
      </c>
      <c r="AO131" s="84" t="s">
        <v>1</v>
      </c>
      <c r="AP131" s="80" t="s">
        <v>1</v>
      </c>
    </row>
    <row r="132" spans="1:42" s="71" customFormat="1" hidden="1" x14ac:dyDescent="0.25">
      <c r="A132" s="80" t="s">
        <v>140</v>
      </c>
      <c r="B132" s="79">
        <v>44021</v>
      </c>
      <c r="C132" s="80" t="s">
        <v>6</v>
      </c>
      <c r="D132" s="80" t="s">
        <v>45</v>
      </c>
      <c r="E132" s="80" t="s">
        <v>241</v>
      </c>
      <c r="F132" s="80" t="s">
        <v>171</v>
      </c>
      <c r="G132" s="80" t="s">
        <v>3</v>
      </c>
      <c r="H132" s="80" t="s">
        <v>733</v>
      </c>
      <c r="I132" s="81" t="s">
        <v>1</v>
      </c>
      <c r="J132" s="81" t="s">
        <v>1</v>
      </c>
      <c r="K132" s="81" t="s">
        <v>1</v>
      </c>
      <c r="L132" s="81" t="s">
        <v>1</v>
      </c>
      <c r="M132" s="81">
        <v>0</v>
      </c>
      <c r="N132" s="80" t="s">
        <v>1</v>
      </c>
      <c r="O132" s="80" t="s">
        <v>2</v>
      </c>
      <c r="P132" s="80" t="s">
        <v>1</v>
      </c>
      <c r="Q132" s="81">
        <f t="shared" si="6"/>
        <v>2327471</v>
      </c>
      <c r="R132" s="81">
        <v>0</v>
      </c>
      <c r="S132" s="81">
        <v>2327471</v>
      </c>
      <c r="T132" s="81">
        <v>0</v>
      </c>
      <c r="U132" s="80" t="s">
        <v>0</v>
      </c>
      <c r="V132" s="81">
        <f t="shared" si="7"/>
        <v>0</v>
      </c>
      <c r="W132" s="81">
        <v>0</v>
      </c>
      <c r="X132" s="80" t="s">
        <v>0</v>
      </c>
      <c r="Y132" s="81">
        <f t="shared" si="8"/>
        <v>0</v>
      </c>
      <c r="Z132" s="81">
        <v>0</v>
      </c>
      <c r="AA132" s="80" t="s">
        <v>0</v>
      </c>
      <c r="AB132" s="81">
        <v>0</v>
      </c>
      <c r="AC132" s="81">
        <v>0</v>
      </c>
      <c r="AD132" s="80" t="s">
        <v>0</v>
      </c>
      <c r="AE132" s="81">
        <v>0</v>
      </c>
      <c r="AF132" s="80">
        <v>0</v>
      </c>
      <c r="AG132" s="80" t="s">
        <v>0</v>
      </c>
      <c r="AH132" s="81">
        <v>0</v>
      </c>
      <c r="AI132" s="81">
        <v>0</v>
      </c>
      <c r="AJ132" s="80" t="s">
        <v>0</v>
      </c>
      <c r="AK132" s="81">
        <v>0</v>
      </c>
      <c r="AL132" s="81">
        <v>0</v>
      </c>
      <c r="AM132" s="84" t="s">
        <v>1</v>
      </c>
      <c r="AN132" s="80" t="s">
        <v>1</v>
      </c>
      <c r="AO132" s="84" t="s">
        <v>1</v>
      </c>
      <c r="AP132" s="80" t="s">
        <v>1</v>
      </c>
    </row>
    <row r="133" spans="1:42" s="71" customFormat="1" hidden="1" x14ac:dyDescent="0.25">
      <c r="A133" s="80" t="s">
        <v>139</v>
      </c>
      <c r="B133" s="79">
        <v>44021</v>
      </c>
      <c r="C133" s="80" t="s">
        <v>38</v>
      </c>
      <c r="D133" s="80" t="s">
        <v>45</v>
      </c>
      <c r="E133" s="80" t="s">
        <v>239</v>
      </c>
      <c r="F133" s="80" t="s">
        <v>734</v>
      </c>
      <c r="G133" s="80" t="s">
        <v>3</v>
      </c>
      <c r="H133" s="80" t="s">
        <v>735</v>
      </c>
      <c r="I133" s="81" t="s">
        <v>1</v>
      </c>
      <c r="J133" s="81" t="s">
        <v>1</v>
      </c>
      <c r="K133" s="81" t="s">
        <v>1</v>
      </c>
      <c r="L133" s="81" t="s">
        <v>1</v>
      </c>
      <c r="M133" s="81">
        <v>0</v>
      </c>
      <c r="N133" s="80" t="s">
        <v>1</v>
      </c>
      <c r="O133" s="80" t="s">
        <v>2</v>
      </c>
      <c r="P133" s="80" t="s">
        <v>1</v>
      </c>
      <c r="Q133" s="81">
        <f t="shared" si="6"/>
        <v>35283622.760000005</v>
      </c>
      <c r="R133" s="81">
        <v>0</v>
      </c>
      <c r="S133" s="81">
        <v>33385607.560000002</v>
      </c>
      <c r="T133" s="81">
        <v>0</v>
      </c>
      <c r="U133" s="80" t="s">
        <v>0</v>
      </c>
      <c r="V133" s="81">
        <f t="shared" si="7"/>
        <v>0</v>
      </c>
      <c r="W133" s="81">
        <v>1636220</v>
      </c>
      <c r="X133" s="80" t="s">
        <v>0</v>
      </c>
      <c r="Y133" s="81">
        <f t="shared" si="8"/>
        <v>261795.20000000001</v>
      </c>
      <c r="Z133" s="81">
        <v>0</v>
      </c>
      <c r="AA133" s="80" t="s">
        <v>0</v>
      </c>
      <c r="AB133" s="81">
        <v>0</v>
      </c>
      <c r="AC133" s="81">
        <v>0</v>
      </c>
      <c r="AD133" s="80" t="s">
        <v>0</v>
      </c>
      <c r="AE133" s="81">
        <v>0</v>
      </c>
      <c r="AF133" s="80">
        <v>0</v>
      </c>
      <c r="AG133" s="80" t="s">
        <v>0</v>
      </c>
      <c r="AH133" s="81">
        <v>0</v>
      </c>
      <c r="AI133" s="81">
        <v>0</v>
      </c>
      <c r="AJ133" s="80" t="s">
        <v>0</v>
      </c>
      <c r="AK133" s="81">
        <v>0</v>
      </c>
      <c r="AL133" s="81">
        <v>0</v>
      </c>
      <c r="AM133" s="84" t="s">
        <v>1</v>
      </c>
      <c r="AN133" s="80" t="s">
        <v>1</v>
      </c>
      <c r="AO133" s="84" t="s">
        <v>1</v>
      </c>
      <c r="AP133" s="80" t="s">
        <v>1</v>
      </c>
    </row>
    <row r="134" spans="1:42" s="71" customFormat="1" hidden="1" x14ac:dyDescent="0.25">
      <c r="A134" s="80" t="s">
        <v>138</v>
      </c>
      <c r="B134" s="79">
        <v>44021</v>
      </c>
      <c r="C134" s="80" t="s">
        <v>6</v>
      </c>
      <c r="D134" s="80" t="s">
        <v>41</v>
      </c>
      <c r="E134" s="80" t="s">
        <v>232</v>
      </c>
      <c r="F134" s="80" t="s">
        <v>736</v>
      </c>
      <c r="G134" s="80" t="s">
        <v>3</v>
      </c>
      <c r="H134" s="80" t="s">
        <v>737</v>
      </c>
      <c r="I134" s="81" t="s">
        <v>1</v>
      </c>
      <c r="J134" s="81" t="s">
        <v>1</v>
      </c>
      <c r="K134" s="81" t="s">
        <v>1</v>
      </c>
      <c r="L134" s="81" t="s">
        <v>1</v>
      </c>
      <c r="M134" s="81">
        <v>0</v>
      </c>
      <c r="N134" s="80" t="s">
        <v>1</v>
      </c>
      <c r="O134" s="80" t="s">
        <v>2</v>
      </c>
      <c r="P134" s="80" t="s">
        <v>1</v>
      </c>
      <c r="Q134" s="81">
        <f t="shared" si="6"/>
        <v>67950118.800405174</v>
      </c>
      <c r="R134" s="81">
        <v>0</v>
      </c>
      <c r="S134" s="81">
        <v>47295232.087205186</v>
      </c>
      <c r="T134" s="81">
        <v>0</v>
      </c>
      <c r="U134" s="80" t="s">
        <v>0</v>
      </c>
      <c r="V134" s="81">
        <f t="shared" si="7"/>
        <v>0</v>
      </c>
      <c r="W134" s="81">
        <v>9740990.2699999996</v>
      </c>
      <c r="X134" s="80" t="s">
        <v>9</v>
      </c>
      <c r="Y134" s="81">
        <f t="shared" si="8"/>
        <v>1558558.4431999999</v>
      </c>
      <c r="Z134" s="81">
        <v>0</v>
      </c>
      <c r="AA134" s="80" t="s">
        <v>0</v>
      </c>
      <c r="AB134" s="81">
        <v>0</v>
      </c>
      <c r="AC134" s="136">
        <v>8662350</v>
      </c>
      <c r="AD134" s="80" t="s">
        <v>296</v>
      </c>
      <c r="AE134" s="136">
        <v>692988</v>
      </c>
      <c r="AF134" s="80">
        <v>0</v>
      </c>
      <c r="AG134" s="80" t="s">
        <v>0</v>
      </c>
      <c r="AH134" s="81">
        <v>0</v>
      </c>
      <c r="AI134" s="81">
        <v>0</v>
      </c>
      <c r="AJ134" s="80" t="s">
        <v>0</v>
      </c>
      <c r="AK134" s="81">
        <v>0</v>
      </c>
      <c r="AL134" s="81">
        <v>0</v>
      </c>
      <c r="AM134" s="84" t="s">
        <v>1</v>
      </c>
      <c r="AN134" s="80" t="s">
        <v>1</v>
      </c>
      <c r="AO134" s="84" t="s">
        <v>1</v>
      </c>
      <c r="AP134" s="80" t="s">
        <v>1</v>
      </c>
    </row>
    <row r="135" spans="1:42" s="71" customFormat="1" hidden="1" x14ac:dyDescent="0.25">
      <c r="A135" s="80" t="s">
        <v>137</v>
      </c>
      <c r="B135" s="79">
        <v>44021</v>
      </c>
      <c r="C135" s="80" t="s">
        <v>38</v>
      </c>
      <c r="D135" s="80" t="s">
        <v>41</v>
      </c>
      <c r="E135" s="80" t="s">
        <v>453</v>
      </c>
      <c r="F135" s="80" t="s">
        <v>738</v>
      </c>
      <c r="G135" s="80" t="s">
        <v>3</v>
      </c>
      <c r="H135" s="80" t="s">
        <v>739</v>
      </c>
      <c r="I135" s="132"/>
      <c r="J135" s="132"/>
      <c r="K135" s="132"/>
      <c r="L135" s="132"/>
      <c r="M135" s="132"/>
      <c r="N135" s="133"/>
      <c r="O135" s="80" t="s">
        <v>2</v>
      </c>
      <c r="P135" s="133"/>
      <c r="Q135" s="81">
        <f t="shared" si="6"/>
        <v>79213705</v>
      </c>
      <c r="R135" s="81">
        <v>0</v>
      </c>
      <c r="S135" s="81">
        <v>79130997</v>
      </c>
      <c r="T135" s="81">
        <v>0</v>
      </c>
      <c r="U135" s="80"/>
      <c r="V135" s="81">
        <f t="shared" si="7"/>
        <v>0</v>
      </c>
      <c r="W135" s="81">
        <v>71300</v>
      </c>
      <c r="X135" s="133"/>
      <c r="Y135" s="81">
        <f t="shared" si="8"/>
        <v>11408</v>
      </c>
      <c r="Z135" s="81">
        <v>0</v>
      </c>
      <c r="AA135" s="80" t="s">
        <v>0</v>
      </c>
      <c r="AB135" s="81">
        <v>0</v>
      </c>
      <c r="AC135" s="81">
        <v>0</v>
      </c>
      <c r="AD135" s="80" t="s">
        <v>0</v>
      </c>
      <c r="AE135" s="81">
        <v>0</v>
      </c>
      <c r="AF135" s="80">
        <v>0</v>
      </c>
      <c r="AG135" s="80" t="s">
        <v>0</v>
      </c>
      <c r="AH135" s="81">
        <v>0</v>
      </c>
      <c r="AI135" s="81">
        <v>0</v>
      </c>
      <c r="AJ135" s="80" t="s">
        <v>0</v>
      </c>
      <c r="AK135" s="81">
        <v>0</v>
      </c>
      <c r="AL135" s="81">
        <v>0</v>
      </c>
      <c r="AM135" s="84" t="s">
        <v>1</v>
      </c>
      <c r="AN135" s="80" t="s">
        <v>1</v>
      </c>
      <c r="AO135" s="84" t="s">
        <v>1</v>
      </c>
      <c r="AP135" s="80" t="s">
        <v>1</v>
      </c>
    </row>
    <row r="136" spans="1:42" s="71" customFormat="1" hidden="1" x14ac:dyDescent="0.25">
      <c r="A136" s="80" t="s">
        <v>135</v>
      </c>
      <c r="B136" s="79">
        <v>44021</v>
      </c>
      <c r="C136" s="80" t="s">
        <v>38</v>
      </c>
      <c r="D136" s="80" t="s">
        <v>41</v>
      </c>
      <c r="E136" s="80" t="s">
        <v>230</v>
      </c>
      <c r="F136" s="80" t="s">
        <v>526</v>
      </c>
      <c r="G136" s="80" t="s">
        <v>3</v>
      </c>
      <c r="H136" s="80" t="s">
        <v>740</v>
      </c>
      <c r="I136" s="81" t="s">
        <v>1</v>
      </c>
      <c r="J136" s="81" t="s">
        <v>1</v>
      </c>
      <c r="K136" s="81" t="s">
        <v>1</v>
      </c>
      <c r="L136" s="81" t="s">
        <v>1</v>
      </c>
      <c r="M136" s="81">
        <v>0</v>
      </c>
      <c r="N136" s="80" t="s">
        <v>1</v>
      </c>
      <c r="O136" s="80" t="s">
        <v>2</v>
      </c>
      <c r="P136" s="80" t="s">
        <v>1</v>
      </c>
      <c r="Q136" s="81">
        <f t="shared" si="6"/>
        <v>35958637.846399993</v>
      </c>
      <c r="R136" s="81">
        <v>0</v>
      </c>
      <c r="S136" s="81">
        <v>30088535.229999997</v>
      </c>
      <c r="T136" s="81">
        <v>0</v>
      </c>
      <c r="U136" s="80" t="s">
        <v>0</v>
      </c>
      <c r="V136" s="81">
        <f t="shared" si="7"/>
        <v>0</v>
      </c>
      <c r="W136" s="81">
        <v>5060433.29</v>
      </c>
      <c r="X136" s="80" t="s">
        <v>0</v>
      </c>
      <c r="Y136" s="81">
        <f t="shared" si="8"/>
        <v>809669.32640000002</v>
      </c>
      <c r="Z136" s="81">
        <v>0</v>
      </c>
      <c r="AA136" s="80" t="s">
        <v>0</v>
      </c>
      <c r="AB136" s="81">
        <v>0</v>
      </c>
      <c r="AC136" s="81">
        <v>0</v>
      </c>
      <c r="AD136" s="80" t="s">
        <v>0</v>
      </c>
      <c r="AE136" s="81">
        <v>0</v>
      </c>
      <c r="AF136" s="80">
        <v>0</v>
      </c>
      <c r="AG136" s="80" t="s">
        <v>0</v>
      </c>
      <c r="AH136" s="81">
        <v>0</v>
      </c>
      <c r="AI136" s="81">
        <v>0</v>
      </c>
      <c r="AJ136" s="80" t="s">
        <v>0</v>
      </c>
      <c r="AK136" s="81">
        <v>0</v>
      </c>
      <c r="AL136" s="81">
        <v>0</v>
      </c>
      <c r="AM136" s="84" t="s">
        <v>1</v>
      </c>
      <c r="AN136" s="80" t="s">
        <v>1</v>
      </c>
      <c r="AO136" s="84" t="s">
        <v>1</v>
      </c>
      <c r="AP136" s="80" t="s">
        <v>1</v>
      </c>
    </row>
    <row r="137" spans="1:42" s="71" customFormat="1" x14ac:dyDescent="0.25">
      <c r="A137" s="80" t="s">
        <v>134</v>
      </c>
      <c r="B137" s="79">
        <v>44021</v>
      </c>
      <c r="C137" s="80" t="s">
        <v>29</v>
      </c>
      <c r="D137" s="80" t="s">
        <v>41</v>
      </c>
      <c r="E137" s="80" t="s">
        <v>4</v>
      </c>
      <c r="F137" s="80" t="s">
        <v>507</v>
      </c>
      <c r="G137" s="80" t="s">
        <v>3</v>
      </c>
      <c r="H137" s="80" t="s">
        <v>741</v>
      </c>
      <c r="I137" s="81" t="s">
        <v>1</v>
      </c>
      <c r="J137" s="81" t="s">
        <v>1</v>
      </c>
      <c r="K137" s="81" t="s">
        <v>1</v>
      </c>
      <c r="L137" s="81" t="s">
        <v>1</v>
      </c>
      <c r="M137" s="81">
        <v>0</v>
      </c>
      <c r="N137" s="80" t="s">
        <v>1</v>
      </c>
      <c r="O137" s="80" t="s">
        <v>2</v>
      </c>
      <c r="P137" s="80" t="s">
        <v>1</v>
      </c>
      <c r="Q137" s="81">
        <f t="shared" si="6"/>
        <v>88628786.029433995</v>
      </c>
      <c r="R137" s="81">
        <v>0</v>
      </c>
      <c r="S137" s="81">
        <v>51458366.514999993</v>
      </c>
      <c r="T137" s="81">
        <v>0</v>
      </c>
      <c r="U137" s="80" t="s">
        <v>0</v>
      </c>
      <c r="V137" s="81">
        <f t="shared" si="7"/>
        <v>0</v>
      </c>
      <c r="W137" s="81">
        <v>32043465.098650001</v>
      </c>
      <c r="X137" s="80" t="s">
        <v>9</v>
      </c>
      <c r="Y137" s="81">
        <f t="shared" si="8"/>
        <v>5126954.4157840004</v>
      </c>
      <c r="Z137" s="81">
        <v>0</v>
      </c>
      <c r="AA137" s="80" t="s">
        <v>0</v>
      </c>
      <c r="AB137" s="81">
        <v>0</v>
      </c>
      <c r="AC137" s="81">
        <v>0</v>
      </c>
      <c r="AD137" s="80" t="s">
        <v>0</v>
      </c>
      <c r="AE137" s="81">
        <v>0</v>
      </c>
      <c r="AF137" s="80">
        <v>0</v>
      </c>
      <c r="AG137" s="80" t="s">
        <v>0</v>
      </c>
      <c r="AH137" s="81">
        <v>0</v>
      </c>
      <c r="AI137" s="81">
        <v>0</v>
      </c>
      <c r="AJ137" s="80" t="s">
        <v>0</v>
      </c>
      <c r="AK137" s="81">
        <v>0</v>
      </c>
      <c r="AL137" s="81">
        <v>0</v>
      </c>
      <c r="AM137" s="84" t="s">
        <v>1</v>
      </c>
      <c r="AN137" s="80" t="s">
        <v>1</v>
      </c>
      <c r="AO137" s="84" t="s">
        <v>1</v>
      </c>
      <c r="AP137" s="80" t="s">
        <v>1</v>
      </c>
    </row>
    <row r="138" spans="1:42" s="71" customFormat="1" hidden="1" x14ac:dyDescent="0.25">
      <c r="A138" s="80" t="s">
        <v>133</v>
      </c>
      <c r="B138" s="79">
        <v>44021</v>
      </c>
      <c r="C138" s="80" t="s">
        <v>6</v>
      </c>
      <c r="D138" s="80" t="s">
        <v>36</v>
      </c>
      <c r="E138" s="80" t="s">
        <v>226</v>
      </c>
      <c r="F138" s="80" t="s">
        <v>63</v>
      </c>
      <c r="G138" s="80" t="s">
        <v>3</v>
      </c>
      <c r="H138" s="80" t="s">
        <v>742</v>
      </c>
      <c r="I138" s="81" t="s">
        <v>1</v>
      </c>
      <c r="J138" s="81" t="s">
        <v>1</v>
      </c>
      <c r="K138" s="81" t="s">
        <v>1</v>
      </c>
      <c r="L138" s="81" t="s">
        <v>1</v>
      </c>
      <c r="M138" s="81">
        <v>0</v>
      </c>
      <c r="N138" s="80" t="s">
        <v>1</v>
      </c>
      <c r="O138" s="80" t="s">
        <v>2</v>
      </c>
      <c r="P138" s="80" t="s">
        <v>1</v>
      </c>
      <c r="Q138" s="81">
        <f t="shared" si="6"/>
        <v>115304814.01160002</v>
      </c>
      <c r="R138" s="81">
        <v>0</v>
      </c>
      <c r="S138" s="81">
        <v>89454860.120000005</v>
      </c>
      <c r="T138" s="81">
        <v>0</v>
      </c>
      <c r="U138" s="80" t="s">
        <v>0</v>
      </c>
      <c r="V138" s="81">
        <f t="shared" si="7"/>
        <v>0</v>
      </c>
      <c r="W138" s="81">
        <v>22284443.010000002</v>
      </c>
      <c r="X138" s="80" t="s">
        <v>9</v>
      </c>
      <c r="Y138" s="81">
        <f t="shared" si="8"/>
        <v>3565510.8816000004</v>
      </c>
      <c r="Z138" s="81">
        <v>0</v>
      </c>
      <c r="AA138" s="80" t="s">
        <v>0</v>
      </c>
      <c r="AB138" s="81">
        <v>0</v>
      </c>
      <c r="AC138" s="81">
        <v>0</v>
      </c>
      <c r="AD138" s="80" t="s">
        <v>0</v>
      </c>
      <c r="AE138" s="81">
        <v>0</v>
      </c>
      <c r="AF138" s="80">
        <v>0</v>
      </c>
      <c r="AG138" s="80" t="s">
        <v>0</v>
      </c>
      <c r="AH138" s="81">
        <v>0</v>
      </c>
      <c r="AI138" s="81">
        <v>0</v>
      </c>
      <c r="AJ138" s="80" t="s">
        <v>0</v>
      </c>
      <c r="AK138" s="81">
        <v>0</v>
      </c>
      <c r="AL138" s="81">
        <v>0</v>
      </c>
      <c r="AM138" s="84" t="s">
        <v>1</v>
      </c>
      <c r="AN138" s="80" t="s">
        <v>1</v>
      </c>
      <c r="AO138" s="84" t="s">
        <v>1</v>
      </c>
      <c r="AP138" s="80" t="s">
        <v>1</v>
      </c>
    </row>
    <row r="139" spans="1:42" s="71" customFormat="1" x14ac:dyDescent="0.25">
      <c r="A139" s="80" t="s">
        <v>131</v>
      </c>
      <c r="B139" s="79">
        <v>44021</v>
      </c>
      <c r="C139" s="80" t="s">
        <v>29</v>
      </c>
      <c r="D139" s="80" t="s">
        <v>36</v>
      </c>
      <c r="E139" s="80" t="s">
        <v>35</v>
      </c>
      <c r="F139" s="80" t="s">
        <v>505</v>
      </c>
      <c r="G139" s="80" t="s">
        <v>3</v>
      </c>
      <c r="H139" s="80" t="s">
        <v>743</v>
      </c>
      <c r="I139" s="81" t="s">
        <v>1</v>
      </c>
      <c r="J139" s="81" t="s">
        <v>1</v>
      </c>
      <c r="K139" s="81" t="s">
        <v>1</v>
      </c>
      <c r="L139" s="81" t="s">
        <v>1</v>
      </c>
      <c r="M139" s="81">
        <v>0</v>
      </c>
      <c r="N139" s="80" t="s">
        <v>1</v>
      </c>
      <c r="O139" s="80" t="s">
        <v>2</v>
      </c>
      <c r="P139" s="80" t="s">
        <v>1</v>
      </c>
      <c r="Q139" s="81">
        <f t="shared" si="6"/>
        <v>834415.10160000005</v>
      </c>
      <c r="R139" s="81">
        <v>0</v>
      </c>
      <c r="S139" s="81">
        <v>458250</v>
      </c>
      <c r="T139" s="81">
        <v>0</v>
      </c>
      <c r="U139" s="80" t="s">
        <v>0</v>
      </c>
      <c r="V139" s="81">
        <f t="shared" si="7"/>
        <v>0</v>
      </c>
      <c r="W139" s="81">
        <v>324280.26</v>
      </c>
      <c r="X139" s="80" t="s">
        <v>0</v>
      </c>
      <c r="Y139" s="81">
        <f t="shared" si="8"/>
        <v>51884.8416</v>
      </c>
      <c r="Z139" s="81">
        <v>0</v>
      </c>
      <c r="AA139" s="80" t="s">
        <v>0</v>
      </c>
      <c r="AB139" s="81">
        <v>0</v>
      </c>
      <c r="AC139" s="81">
        <v>0</v>
      </c>
      <c r="AD139" s="80" t="s">
        <v>0</v>
      </c>
      <c r="AE139" s="81">
        <v>0</v>
      </c>
      <c r="AF139" s="80">
        <v>0</v>
      </c>
      <c r="AG139" s="80" t="s">
        <v>0</v>
      </c>
      <c r="AH139" s="81">
        <v>0</v>
      </c>
      <c r="AI139" s="81">
        <v>0</v>
      </c>
      <c r="AJ139" s="80" t="s">
        <v>0</v>
      </c>
      <c r="AK139" s="81">
        <v>0</v>
      </c>
      <c r="AL139" s="81">
        <v>0</v>
      </c>
      <c r="AM139" s="84" t="s">
        <v>1</v>
      </c>
      <c r="AN139" s="80" t="s">
        <v>1</v>
      </c>
      <c r="AO139" s="84" t="s">
        <v>1</v>
      </c>
      <c r="AP139" s="80" t="s">
        <v>1</v>
      </c>
    </row>
    <row r="140" spans="1:42" s="71" customFormat="1" x14ac:dyDescent="0.25">
      <c r="A140" s="80" t="s">
        <v>130</v>
      </c>
      <c r="B140" s="79">
        <v>44021</v>
      </c>
      <c r="C140" s="80" t="s">
        <v>29</v>
      </c>
      <c r="D140" s="80" t="s">
        <v>28</v>
      </c>
      <c r="E140" s="80" t="s">
        <v>273</v>
      </c>
      <c r="F140" s="80" t="s">
        <v>465</v>
      </c>
      <c r="G140" s="80" t="s">
        <v>3</v>
      </c>
      <c r="H140" s="80" t="s">
        <v>694</v>
      </c>
      <c r="I140" s="81"/>
      <c r="J140" s="81"/>
      <c r="K140" s="81"/>
      <c r="L140" s="81"/>
      <c r="M140" s="81"/>
      <c r="N140" s="80"/>
      <c r="O140" s="80" t="s">
        <v>106</v>
      </c>
      <c r="P140" s="80"/>
      <c r="Q140" s="81">
        <f t="shared" si="6"/>
        <v>0</v>
      </c>
      <c r="R140" s="81">
        <v>0</v>
      </c>
      <c r="S140" s="81">
        <v>0</v>
      </c>
      <c r="T140" s="81">
        <v>0</v>
      </c>
      <c r="U140" s="80" t="s">
        <v>0</v>
      </c>
      <c r="V140" s="81">
        <f t="shared" si="7"/>
        <v>0</v>
      </c>
      <c r="W140" s="81">
        <v>0</v>
      </c>
      <c r="X140" s="80" t="s">
        <v>0</v>
      </c>
      <c r="Y140" s="81">
        <f t="shared" si="8"/>
        <v>0</v>
      </c>
      <c r="Z140" s="81">
        <v>0</v>
      </c>
      <c r="AA140" s="80"/>
      <c r="AB140" s="81">
        <v>0</v>
      </c>
      <c r="AC140" s="81">
        <v>0</v>
      </c>
      <c r="AD140" s="80" t="s">
        <v>0</v>
      </c>
      <c r="AE140" s="81">
        <v>0</v>
      </c>
      <c r="AF140" s="80">
        <v>0</v>
      </c>
      <c r="AG140" s="80"/>
      <c r="AH140" s="81">
        <v>0</v>
      </c>
      <c r="AI140" s="81">
        <v>0</v>
      </c>
      <c r="AJ140" s="80"/>
      <c r="AK140" s="81">
        <v>0</v>
      </c>
      <c r="AL140" s="81">
        <v>0</v>
      </c>
      <c r="AM140" s="84"/>
      <c r="AN140" s="80"/>
      <c r="AO140" s="84"/>
      <c r="AP140" s="80"/>
    </row>
    <row r="141" spans="1:42" s="71" customFormat="1" hidden="1" x14ac:dyDescent="0.25">
      <c r="A141" s="80" t="s">
        <v>129</v>
      </c>
      <c r="B141" s="79">
        <v>44021</v>
      </c>
      <c r="C141" s="80" t="s">
        <v>6</v>
      </c>
      <c r="D141" s="80" t="s">
        <v>28</v>
      </c>
      <c r="E141" s="80" t="s">
        <v>219</v>
      </c>
      <c r="F141" s="80" t="s">
        <v>520</v>
      </c>
      <c r="G141" s="80" t="s">
        <v>3</v>
      </c>
      <c r="H141" s="80" t="s">
        <v>744</v>
      </c>
      <c r="I141" s="81" t="s">
        <v>1</v>
      </c>
      <c r="J141" s="81" t="s">
        <v>1</v>
      </c>
      <c r="K141" s="81" t="s">
        <v>1</v>
      </c>
      <c r="L141" s="81" t="s">
        <v>1</v>
      </c>
      <c r="M141" s="81">
        <v>0</v>
      </c>
      <c r="N141" s="80" t="s">
        <v>1</v>
      </c>
      <c r="O141" s="80" t="s">
        <v>2</v>
      </c>
      <c r="P141" s="80" t="s">
        <v>1</v>
      </c>
      <c r="Q141" s="81">
        <f t="shared" si="6"/>
        <v>79379063.216999993</v>
      </c>
      <c r="R141" s="81">
        <v>0</v>
      </c>
      <c r="S141" s="81">
        <v>55690994.724999994</v>
      </c>
      <c r="T141" s="81">
        <v>0</v>
      </c>
      <c r="U141" s="80" t="s">
        <v>0</v>
      </c>
      <c r="V141" s="81">
        <f t="shared" si="7"/>
        <v>0</v>
      </c>
      <c r="W141" s="81">
        <v>20420748.699999999</v>
      </c>
      <c r="X141" s="80" t="s">
        <v>9</v>
      </c>
      <c r="Y141" s="81">
        <f t="shared" si="8"/>
        <v>3267319.7919999999</v>
      </c>
      <c r="Z141" s="81">
        <v>0</v>
      </c>
      <c r="AA141" s="80" t="s">
        <v>0</v>
      </c>
      <c r="AB141" s="81">
        <v>0</v>
      </c>
      <c r="AC141" s="81">
        <v>0</v>
      </c>
      <c r="AD141" s="80" t="s">
        <v>0</v>
      </c>
      <c r="AE141" s="81">
        <v>0</v>
      </c>
      <c r="AF141" s="80">
        <v>0</v>
      </c>
      <c r="AG141" s="80" t="s">
        <v>0</v>
      </c>
      <c r="AH141" s="81">
        <v>0</v>
      </c>
      <c r="AI141" s="81">
        <v>0</v>
      </c>
      <c r="AJ141" s="80" t="s">
        <v>0</v>
      </c>
      <c r="AK141" s="81">
        <v>0</v>
      </c>
      <c r="AL141" s="81">
        <v>0</v>
      </c>
      <c r="AM141" s="84" t="s">
        <v>1</v>
      </c>
      <c r="AN141" s="80" t="s">
        <v>1</v>
      </c>
      <c r="AO141" s="84" t="s">
        <v>1</v>
      </c>
      <c r="AP141" s="80" t="s">
        <v>1</v>
      </c>
    </row>
    <row r="142" spans="1:42" s="71" customFormat="1" hidden="1" x14ac:dyDescent="0.25">
      <c r="A142" s="80" t="s">
        <v>128</v>
      </c>
      <c r="B142" s="79">
        <v>44021</v>
      </c>
      <c r="C142" s="80" t="s">
        <v>6</v>
      </c>
      <c r="D142" s="80" t="s">
        <v>26</v>
      </c>
      <c r="E142" s="80" t="s">
        <v>212</v>
      </c>
      <c r="F142" s="80" t="s">
        <v>314</v>
      </c>
      <c r="G142" s="80" t="s">
        <v>3</v>
      </c>
      <c r="H142" s="80" t="s">
        <v>745</v>
      </c>
      <c r="I142" s="81" t="s">
        <v>1</v>
      </c>
      <c r="J142" s="81" t="s">
        <v>1</v>
      </c>
      <c r="K142" s="81" t="s">
        <v>1</v>
      </c>
      <c r="L142" s="81" t="s">
        <v>1</v>
      </c>
      <c r="M142" s="81">
        <v>0</v>
      </c>
      <c r="N142" s="80" t="s">
        <v>1</v>
      </c>
      <c r="O142" s="80" t="s">
        <v>515</v>
      </c>
      <c r="P142" s="80" t="s">
        <v>592</v>
      </c>
      <c r="Q142" s="81">
        <f t="shared" si="6"/>
        <v>111114722</v>
      </c>
      <c r="R142" s="81">
        <v>0</v>
      </c>
      <c r="S142" s="81">
        <v>111114722</v>
      </c>
      <c r="T142" s="81">
        <v>0</v>
      </c>
      <c r="U142" s="80" t="s">
        <v>0</v>
      </c>
      <c r="V142" s="81">
        <f t="shared" si="7"/>
        <v>0</v>
      </c>
      <c r="W142" s="81">
        <v>0</v>
      </c>
      <c r="X142" s="80" t="s">
        <v>0</v>
      </c>
      <c r="Y142" s="81">
        <f t="shared" si="8"/>
        <v>0</v>
      </c>
      <c r="Z142" s="81">
        <v>0</v>
      </c>
      <c r="AA142" s="80" t="s">
        <v>0</v>
      </c>
      <c r="AB142" s="81">
        <v>0</v>
      </c>
      <c r="AC142" s="81">
        <v>0</v>
      </c>
      <c r="AD142" s="80" t="s">
        <v>0</v>
      </c>
      <c r="AE142" s="81">
        <v>0</v>
      </c>
      <c r="AF142" s="80">
        <v>0</v>
      </c>
      <c r="AG142" s="80" t="s">
        <v>0</v>
      </c>
      <c r="AH142" s="81">
        <v>0</v>
      </c>
      <c r="AI142" s="81">
        <v>0</v>
      </c>
      <c r="AJ142" s="80" t="s">
        <v>0</v>
      </c>
      <c r="AK142" s="81">
        <v>0</v>
      </c>
      <c r="AL142" s="81">
        <v>0</v>
      </c>
      <c r="AM142" s="84" t="s">
        <v>1</v>
      </c>
      <c r="AN142" s="80" t="s">
        <v>1</v>
      </c>
      <c r="AO142" s="84" t="s">
        <v>1</v>
      </c>
      <c r="AP142" s="80" t="s">
        <v>1</v>
      </c>
    </row>
    <row r="143" spans="1:42" s="71" customFormat="1" hidden="1" x14ac:dyDescent="0.25">
      <c r="A143" s="80" t="s">
        <v>127</v>
      </c>
      <c r="B143" s="79">
        <v>44021</v>
      </c>
      <c r="C143" s="80" t="s">
        <v>6</v>
      </c>
      <c r="D143" s="80" t="s">
        <v>26</v>
      </c>
      <c r="E143" s="80" t="s">
        <v>212</v>
      </c>
      <c r="F143" s="80" t="s">
        <v>314</v>
      </c>
      <c r="G143" s="80" t="s">
        <v>13</v>
      </c>
      <c r="H143" s="80" t="s">
        <v>1</v>
      </c>
      <c r="I143" s="81" t="s">
        <v>746</v>
      </c>
      <c r="J143" s="81" t="s">
        <v>1</v>
      </c>
      <c r="K143" s="81" t="s">
        <v>745</v>
      </c>
      <c r="L143" s="81" t="s">
        <v>720</v>
      </c>
      <c r="M143" s="81">
        <v>111114722</v>
      </c>
      <c r="N143" s="80" t="s">
        <v>12</v>
      </c>
      <c r="O143" s="80" t="s">
        <v>515</v>
      </c>
      <c r="P143" s="80" t="s">
        <v>592</v>
      </c>
      <c r="Q143" s="81">
        <f t="shared" si="6"/>
        <v>-111114722</v>
      </c>
      <c r="R143" s="81">
        <v>0</v>
      </c>
      <c r="S143" s="81">
        <v>-111114722</v>
      </c>
      <c r="T143" s="81">
        <v>0</v>
      </c>
      <c r="U143" s="80" t="s">
        <v>0</v>
      </c>
      <c r="V143" s="81">
        <f t="shared" si="7"/>
        <v>0</v>
      </c>
      <c r="W143" s="81">
        <v>0</v>
      </c>
      <c r="X143" s="80" t="s">
        <v>0</v>
      </c>
      <c r="Y143" s="81">
        <f t="shared" si="8"/>
        <v>0</v>
      </c>
      <c r="Z143" s="81">
        <v>0</v>
      </c>
      <c r="AA143" s="80" t="s">
        <v>0</v>
      </c>
      <c r="AB143" s="81">
        <v>0</v>
      </c>
      <c r="AC143" s="81">
        <v>0</v>
      </c>
      <c r="AD143" s="80" t="s">
        <v>0</v>
      </c>
      <c r="AE143" s="81">
        <v>0</v>
      </c>
      <c r="AF143" s="80">
        <v>0</v>
      </c>
      <c r="AG143" s="80" t="s">
        <v>0</v>
      </c>
      <c r="AH143" s="81">
        <v>0</v>
      </c>
      <c r="AI143" s="81">
        <v>0</v>
      </c>
      <c r="AJ143" s="80" t="s">
        <v>0</v>
      </c>
      <c r="AK143" s="81">
        <v>0</v>
      </c>
      <c r="AL143" s="81">
        <v>0</v>
      </c>
      <c r="AM143" s="84" t="s">
        <v>1</v>
      </c>
      <c r="AN143" s="80" t="s">
        <v>1</v>
      </c>
      <c r="AO143" s="84" t="s">
        <v>1</v>
      </c>
      <c r="AP143" s="80" t="s">
        <v>1</v>
      </c>
    </row>
    <row r="144" spans="1:42" s="71" customFormat="1" x14ac:dyDescent="0.25">
      <c r="A144" s="80" t="s">
        <v>126</v>
      </c>
      <c r="B144" s="79">
        <v>44021</v>
      </c>
      <c r="C144" s="80" t="s">
        <v>29</v>
      </c>
      <c r="D144" s="80" t="s">
        <v>26</v>
      </c>
      <c r="E144" s="80" t="s">
        <v>415</v>
      </c>
      <c r="F144" s="80" t="s">
        <v>447</v>
      </c>
      <c r="G144" s="80" t="s">
        <v>3</v>
      </c>
      <c r="H144" s="80" t="s">
        <v>747</v>
      </c>
      <c r="I144" s="81" t="s">
        <v>1</v>
      </c>
      <c r="J144" s="81" t="s">
        <v>1</v>
      </c>
      <c r="K144" s="81" t="s">
        <v>1</v>
      </c>
      <c r="L144" s="81" t="s">
        <v>1</v>
      </c>
      <c r="M144" s="81">
        <v>0</v>
      </c>
      <c r="N144" s="80" t="s">
        <v>1</v>
      </c>
      <c r="O144" s="80" t="s">
        <v>2</v>
      </c>
      <c r="P144" s="80" t="s">
        <v>1</v>
      </c>
      <c r="Q144" s="81">
        <f t="shared" si="6"/>
        <v>105020669.49800003</v>
      </c>
      <c r="R144" s="81">
        <v>0</v>
      </c>
      <c r="S144" s="81">
        <v>73738177.460000008</v>
      </c>
      <c r="T144" s="81">
        <v>0</v>
      </c>
      <c r="U144" s="80" t="s">
        <v>0</v>
      </c>
      <c r="V144" s="81">
        <f t="shared" si="7"/>
        <v>0</v>
      </c>
      <c r="W144" s="81">
        <v>26967665.550000004</v>
      </c>
      <c r="X144" s="80" t="s">
        <v>9</v>
      </c>
      <c r="Y144" s="81">
        <f t="shared" si="8"/>
        <v>4314826.4880000008</v>
      </c>
      <c r="Z144" s="81">
        <v>0</v>
      </c>
      <c r="AA144" s="80" t="s">
        <v>0</v>
      </c>
      <c r="AB144" s="81">
        <v>0</v>
      </c>
      <c r="AC144" s="81">
        <v>0</v>
      </c>
      <c r="AD144" s="80" t="s">
        <v>0</v>
      </c>
      <c r="AE144" s="81">
        <v>0</v>
      </c>
      <c r="AF144" s="80">
        <v>0</v>
      </c>
      <c r="AG144" s="80" t="s">
        <v>0</v>
      </c>
      <c r="AH144" s="81">
        <v>0</v>
      </c>
      <c r="AI144" s="81">
        <v>0</v>
      </c>
      <c r="AJ144" s="80" t="s">
        <v>0</v>
      </c>
      <c r="AK144" s="81">
        <v>0</v>
      </c>
      <c r="AL144" s="81">
        <v>0</v>
      </c>
      <c r="AM144" s="84" t="s">
        <v>1</v>
      </c>
      <c r="AN144" s="80" t="s">
        <v>1</v>
      </c>
      <c r="AO144" s="84" t="s">
        <v>1</v>
      </c>
      <c r="AP144" s="80" t="s">
        <v>1</v>
      </c>
    </row>
    <row r="145" spans="1:42" s="71" customFormat="1" hidden="1" x14ac:dyDescent="0.25">
      <c r="A145" s="80" t="s">
        <v>124</v>
      </c>
      <c r="B145" s="79">
        <v>44021</v>
      </c>
      <c r="C145" s="80" t="s">
        <v>6</v>
      </c>
      <c r="D145" s="80" t="s">
        <v>22</v>
      </c>
      <c r="E145" s="80" t="s">
        <v>202</v>
      </c>
      <c r="F145" s="80" t="s">
        <v>171</v>
      </c>
      <c r="G145" s="80" t="s">
        <v>3</v>
      </c>
      <c r="H145" s="80" t="s">
        <v>748</v>
      </c>
      <c r="I145" s="81" t="s">
        <v>1</v>
      </c>
      <c r="J145" s="81" t="s">
        <v>1</v>
      </c>
      <c r="K145" s="81" t="s">
        <v>1</v>
      </c>
      <c r="L145" s="81" t="s">
        <v>1</v>
      </c>
      <c r="M145" s="81">
        <v>0</v>
      </c>
      <c r="N145" s="80" t="s">
        <v>1</v>
      </c>
      <c r="O145" s="80" t="s">
        <v>2</v>
      </c>
      <c r="P145" s="80" t="s">
        <v>1</v>
      </c>
      <c r="Q145" s="81">
        <f t="shared" si="6"/>
        <v>72998410.674999997</v>
      </c>
      <c r="R145" s="81">
        <v>0</v>
      </c>
      <c r="S145" s="81">
        <v>57697835.515000001</v>
      </c>
      <c r="T145" s="81">
        <v>0</v>
      </c>
      <c r="U145" s="80" t="s">
        <v>0</v>
      </c>
      <c r="V145" s="81">
        <f t="shared" si="7"/>
        <v>0</v>
      </c>
      <c r="W145" s="81">
        <v>13190151</v>
      </c>
      <c r="X145" s="80" t="s">
        <v>0</v>
      </c>
      <c r="Y145" s="81">
        <f t="shared" si="8"/>
        <v>2110424.16</v>
      </c>
      <c r="Z145" s="81">
        <v>0</v>
      </c>
      <c r="AA145" s="80" t="s">
        <v>0</v>
      </c>
      <c r="AB145" s="81">
        <v>0</v>
      </c>
      <c r="AC145" s="81">
        <v>0</v>
      </c>
      <c r="AD145" s="80" t="s">
        <v>0</v>
      </c>
      <c r="AE145" s="81">
        <v>0</v>
      </c>
      <c r="AF145" s="80">
        <v>0</v>
      </c>
      <c r="AG145" s="80" t="s">
        <v>0</v>
      </c>
      <c r="AH145" s="81">
        <v>0</v>
      </c>
      <c r="AI145" s="81">
        <v>0</v>
      </c>
      <c r="AJ145" s="80" t="s">
        <v>0</v>
      </c>
      <c r="AK145" s="81">
        <v>0</v>
      </c>
      <c r="AL145" s="81">
        <v>0</v>
      </c>
      <c r="AM145" s="84" t="s">
        <v>1</v>
      </c>
      <c r="AN145" s="80" t="s">
        <v>1</v>
      </c>
      <c r="AO145" s="84" t="s">
        <v>1</v>
      </c>
      <c r="AP145" s="80" t="s">
        <v>1</v>
      </c>
    </row>
    <row r="146" spans="1:42" s="71" customFormat="1" hidden="1" x14ac:dyDescent="0.25">
      <c r="A146" s="80" t="s">
        <v>123</v>
      </c>
      <c r="B146" s="79">
        <v>44021</v>
      </c>
      <c r="C146" s="80" t="s">
        <v>6</v>
      </c>
      <c r="D146" s="80" t="s">
        <v>19</v>
      </c>
      <c r="E146" s="80" t="s">
        <v>200</v>
      </c>
      <c r="F146" s="80" t="s">
        <v>304</v>
      </c>
      <c r="G146" s="80" t="s">
        <v>3</v>
      </c>
      <c r="H146" s="80" t="s">
        <v>749</v>
      </c>
      <c r="I146" s="81"/>
      <c r="J146" s="81"/>
      <c r="K146" s="81"/>
      <c r="L146" s="81"/>
      <c r="M146" s="81"/>
      <c r="N146" s="80"/>
      <c r="O146" s="80" t="s">
        <v>106</v>
      </c>
      <c r="P146" s="80"/>
      <c r="Q146" s="81">
        <f t="shared" si="6"/>
        <v>0</v>
      </c>
      <c r="R146" s="81">
        <v>0</v>
      </c>
      <c r="S146" s="81">
        <v>0</v>
      </c>
      <c r="T146" s="81">
        <v>0</v>
      </c>
      <c r="U146" s="80" t="s">
        <v>0</v>
      </c>
      <c r="V146" s="81">
        <f t="shared" si="7"/>
        <v>0</v>
      </c>
      <c r="W146" s="81">
        <v>0</v>
      </c>
      <c r="X146" s="80" t="s">
        <v>0</v>
      </c>
      <c r="Y146" s="81">
        <f t="shared" si="8"/>
        <v>0</v>
      </c>
      <c r="Z146" s="81">
        <v>0</v>
      </c>
      <c r="AA146" s="81">
        <v>0</v>
      </c>
      <c r="AB146" s="81">
        <v>0</v>
      </c>
      <c r="AC146" s="81">
        <v>0</v>
      </c>
      <c r="AD146" s="80" t="s">
        <v>0</v>
      </c>
      <c r="AE146" s="81">
        <v>0</v>
      </c>
      <c r="AF146" s="81">
        <v>0</v>
      </c>
      <c r="AG146" s="81">
        <v>0</v>
      </c>
      <c r="AH146" s="81">
        <v>0</v>
      </c>
      <c r="AI146" s="81">
        <v>0</v>
      </c>
      <c r="AJ146" s="81">
        <v>0</v>
      </c>
      <c r="AK146" s="81"/>
      <c r="AL146" s="81"/>
      <c r="AM146" s="84"/>
      <c r="AN146" s="80"/>
      <c r="AO146" s="84"/>
      <c r="AP146" s="80"/>
    </row>
    <row r="147" spans="1:42" s="71" customFormat="1" hidden="1" x14ac:dyDescent="0.25">
      <c r="A147" s="80" t="s">
        <v>122</v>
      </c>
      <c r="B147" s="79">
        <v>44021</v>
      </c>
      <c r="C147" s="80" t="s">
        <v>6</v>
      </c>
      <c r="D147" s="80" t="s">
        <v>14</v>
      </c>
      <c r="E147" s="80" t="s">
        <v>196</v>
      </c>
      <c r="F147" s="80" t="s">
        <v>750</v>
      </c>
      <c r="G147" s="80" t="s">
        <v>3</v>
      </c>
      <c r="H147" s="80" t="s">
        <v>751</v>
      </c>
      <c r="I147" s="81" t="s">
        <v>1</v>
      </c>
      <c r="J147" s="81" t="s">
        <v>1</v>
      </c>
      <c r="K147" s="81" t="s">
        <v>1</v>
      </c>
      <c r="L147" s="81" t="s">
        <v>1</v>
      </c>
      <c r="M147" s="81">
        <v>0</v>
      </c>
      <c r="N147" s="80" t="s">
        <v>1</v>
      </c>
      <c r="O147" s="80" t="s">
        <v>2</v>
      </c>
      <c r="P147" s="80" t="s">
        <v>1</v>
      </c>
      <c r="Q147" s="81">
        <f t="shared" si="6"/>
        <v>11821488.795600001</v>
      </c>
      <c r="R147" s="81">
        <v>0</v>
      </c>
      <c r="S147" s="81">
        <v>10057210.68</v>
      </c>
      <c r="T147" s="81">
        <v>0</v>
      </c>
      <c r="U147" s="80" t="s">
        <v>0</v>
      </c>
      <c r="V147" s="81">
        <f t="shared" si="7"/>
        <v>0</v>
      </c>
      <c r="W147" s="81">
        <v>1520929.41</v>
      </c>
      <c r="X147" s="80" t="s">
        <v>9</v>
      </c>
      <c r="Y147" s="81">
        <f t="shared" si="8"/>
        <v>243348.70559999999</v>
      </c>
      <c r="Z147" s="81">
        <v>0</v>
      </c>
      <c r="AA147" s="80" t="s">
        <v>0</v>
      </c>
      <c r="AB147" s="81">
        <v>0</v>
      </c>
      <c r="AC147" s="81">
        <v>0</v>
      </c>
      <c r="AD147" s="80" t="s">
        <v>0</v>
      </c>
      <c r="AE147" s="81">
        <v>0</v>
      </c>
      <c r="AF147" s="80">
        <v>0</v>
      </c>
      <c r="AG147" s="80" t="s">
        <v>0</v>
      </c>
      <c r="AH147" s="81">
        <v>0</v>
      </c>
      <c r="AI147" s="81">
        <v>0</v>
      </c>
      <c r="AJ147" s="80" t="s">
        <v>0</v>
      </c>
      <c r="AK147" s="81">
        <v>0</v>
      </c>
      <c r="AL147" s="81">
        <v>0</v>
      </c>
      <c r="AM147" s="84" t="s">
        <v>1</v>
      </c>
      <c r="AN147" s="80" t="s">
        <v>1</v>
      </c>
      <c r="AO147" s="84" t="s">
        <v>1</v>
      </c>
      <c r="AP147" s="80" t="s">
        <v>1</v>
      </c>
    </row>
    <row r="148" spans="1:42" s="71" customFormat="1" hidden="1" x14ac:dyDescent="0.25">
      <c r="A148" s="80" t="s">
        <v>121</v>
      </c>
      <c r="B148" s="79">
        <v>44021</v>
      </c>
      <c r="C148" s="80" t="s">
        <v>6</v>
      </c>
      <c r="D148" s="80" t="s">
        <v>10</v>
      </c>
      <c r="E148" s="80" t="s">
        <v>193</v>
      </c>
      <c r="F148" s="80" t="s">
        <v>225</v>
      </c>
      <c r="G148" s="80" t="s">
        <v>3</v>
      </c>
      <c r="H148" s="80" t="s">
        <v>752</v>
      </c>
      <c r="I148" s="81"/>
      <c r="J148" s="81"/>
      <c r="K148" s="81"/>
      <c r="L148" s="81"/>
      <c r="M148" s="81"/>
      <c r="N148" s="80"/>
      <c r="O148" s="80" t="s">
        <v>106</v>
      </c>
      <c r="P148" s="80"/>
      <c r="Q148" s="81">
        <f t="shared" si="6"/>
        <v>0</v>
      </c>
      <c r="R148" s="81">
        <v>0</v>
      </c>
      <c r="S148" s="81">
        <v>0</v>
      </c>
      <c r="T148" s="81">
        <v>0</v>
      </c>
      <c r="U148" s="80" t="s">
        <v>0</v>
      </c>
      <c r="V148" s="81">
        <f t="shared" si="7"/>
        <v>0</v>
      </c>
      <c r="W148" s="81">
        <v>0</v>
      </c>
      <c r="X148" s="80" t="s">
        <v>0</v>
      </c>
      <c r="Y148" s="81">
        <f t="shared" si="8"/>
        <v>0</v>
      </c>
      <c r="Z148" s="81">
        <v>0</v>
      </c>
      <c r="AA148" s="81">
        <v>0</v>
      </c>
      <c r="AB148" s="81">
        <v>0</v>
      </c>
      <c r="AC148" s="81">
        <v>0</v>
      </c>
      <c r="AD148" s="80" t="s">
        <v>0</v>
      </c>
      <c r="AE148" s="81">
        <v>0</v>
      </c>
      <c r="AF148" s="81">
        <v>0</v>
      </c>
      <c r="AG148" s="81">
        <v>0</v>
      </c>
      <c r="AH148" s="81">
        <v>0</v>
      </c>
      <c r="AI148" s="81">
        <v>0</v>
      </c>
      <c r="AJ148" s="81">
        <v>0</v>
      </c>
      <c r="AK148" s="81"/>
      <c r="AL148" s="81"/>
      <c r="AM148" s="84"/>
      <c r="AN148" s="80"/>
      <c r="AO148" s="84"/>
      <c r="AP148" s="80"/>
    </row>
    <row r="149" spans="1:42" s="71" customFormat="1" hidden="1" x14ac:dyDescent="0.25">
      <c r="A149" s="80" t="s">
        <v>120</v>
      </c>
      <c r="B149" s="79">
        <v>44021</v>
      </c>
      <c r="C149" s="80" t="s">
        <v>6</v>
      </c>
      <c r="D149" s="80" t="s">
        <v>311</v>
      </c>
      <c r="E149" s="80" t="s">
        <v>223</v>
      </c>
      <c r="F149" s="80" t="s">
        <v>441</v>
      </c>
      <c r="G149" s="80" t="s">
        <v>3</v>
      </c>
      <c r="H149" s="80" t="s">
        <v>753</v>
      </c>
      <c r="I149" s="81" t="s">
        <v>1</v>
      </c>
      <c r="J149" s="81" t="s">
        <v>1</v>
      </c>
      <c r="K149" s="81" t="s">
        <v>1</v>
      </c>
      <c r="L149" s="81" t="s">
        <v>1</v>
      </c>
      <c r="M149" s="81">
        <v>0</v>
      </c>
      <c r="N149" s="80" t="s">
        <v>1</v>
      </c>
      <c r="O149" s="80" t="s">
        <v>754</v>
      </c>
      <c r="P149" s="80" t="s">
        <v>755</v>
      </c>
      <c r="Q149" s="81">
        <f t="shared" si="6"/>
        <v>515930.50799999997</v>
      </c>
      <c r="R149" s="81">
        <v>0</v>
      </c>
      <c r="S149" s="81">
        <v>20000</v>
      </c>
      <c r="T149" s="81">
        <v>427526.3</v>
      </c>
      <c r="U149" s="80" t="s">
        <v>9</v>
      </c>
      <c r="V149" s="81">
        <f t="shared" si="7"/>
        <v>68404.207999999999</v>
      </c>
      <c r="W149" s="81">
        <v>0</v>
      </c>
      <c r="X149" s="80" t="s">
        <v>0</v>
      </c>
      <c r="Y149" s="81">
        <f t="shared" si="8"/>
        <v>0</v>
      </c>
      <c r="Z149" s="81">
        <v>0</v>
      </c>
      <c r="AA149" s="80" t="s">
        <v>0</v>
      </c>
      <c r="AB149" s="81">
        <v>0</v>
      </c>
      <c r="AC149" s="81">
        <v>0</v>
      </c>
      <c r="AD149" s="80" t="s">
        <v>0</v>
      </c>
      <c r="AE149" s="81">
        <v>0</v>
      </c>
      <c r="AF149" s="80">
        <v>0</v>
      </c>
      <c r="AG149" s="80" t="s">
        <v>0</v>
      </c>
      <c r="AH149" s="81">
        <v>0</v>
      </c>
      <c r="AI149" s="81">
        <v>0</v>
      </c>
      <c r="AJ149" s="80" t="s">
        <v>0</v>
      </c>
      <c r="AK149" s="81">
        <v>0</v>
      </c>
      <c r="AL149" s="81">
        <v>0</v>
      </c>
      <c r="AM149" s="84" t="s">
        <v>1</v>
      </c>
      <c r="AN149" s="80" t="s">
        <v>1</v>
      </c>
      <c r="AO149" s="84" t="s">
        <v>1</v>
      </c>
      <c r="AP149" s="80" t="s">
        <v>1</v>
      </c>
    </row>
    <row r="150" spans="1:42" s="71" customFormat="1" hidden="1" x14ac:dyDescent="0.25">
      <c r="A150" s="80" t="s">
        <v>119</v>
      </c>
      <c r="B150" s="79">
        <v>44021</v>
      </c>
      <c r="C150" s="80" t="s">
        <v>6</v>
      </c>
      <c r="D150" s="80" t="s">
        <v>311</v>
      </c>
      <c r="E150" s="80" t="s">
        <v>223</v>
      </c>
      <c r="F150" s="80" t="s">
        <v>441</v>
      </c>
      <c r="G150" s="80" t="s">
        <v>3</v>
      </c>
      <c r="H150" s="80" t="s">
        <v>756</v>
      </c>
      <c r="I150" s="81" t="s">
        <v>1</v>
      </c>
      <c r="J150" s="81" t="s">
        <v>1</v>
      </c>
      <c r="K150" s="81" t="s">
        <v>1</v>
      </c>
      <c r="L150" s="81" t="s">
        <v>1</v>
      </c>
      <c r="M150" s="81">
        <v>0</v>
      </c>
      <c r="N150" s="80" t="s">
        <v>1</v>
      </c>
      <c r="O150" s="80" t="s">
        <v>2</v>
      </c>
      <c r="P150" s="80" t="s">
        <v>1</v>
      </c>
      <c r="Q150" s="81">
        <f t="shared" si="6"/>
        <v>6246089.7208000002</v>
      </c>
      <c r="R150" s="81">
        <v>0</v>
      </c>
      <c r="S150" s="81">
        <v>5706010.1000000006</v>
      </c>
      <c r="T150" s="81">
        <v>0</v>
      </c>
      <c r="U150" s="80" t="s">
        <v>0</v>
      </c>
      <c r="V150" s="81">
        <f t="shared" si="7"/>
        <v>0</v>
      </c>
      <c r="W150" s="81">
        <v>465585.88</v>
      </c>
      <c r="X150" s="80" t="s">
        <v>0</v>
      </c>
      <c r="Y150" s="81">
        <f t="shared" si="8"/>
        <v>74493.7408</v>
      </c>
      <c r="Z150" s="81">
        <v>0</v>
      </c>
      <c r="AA150" s="80" t="s">
        <v>0</v>
      </c>
      <c r="AB150" s="81">
        <v>0</v>
      </c>
      <c r="AC150" s="81">
        <v>0</v>
      </c>
      <c r="AD150" s="80" t="s">
        <v>0</v>
      </c>
      <c r="AE150" s="81">
        <v>0</v>
      </c>
      <c r="AF150" s="80">
        <v>0</v>
      </c>
      <c r="AG150" s="80" t="s">
        <v>0</v>
      </c>
      <c r="AH150" s="81">
        <v>0</v>
      </c>
      <c r="AI150" s="81">
        <v>0</v>
      </c>
      <c r="AJ150" s="80" t="s">
        <v>0</v>
      </c>
      <c r="AK150" s="81">
        <v>0</v>
      </c>
      <c r="AL150" s="81">
        <v>0</v>
      </c>
      <c r="AM150" s="84" t="s">
        <v>1</v>
      </c>
      <c r="AN150" s="80" t="s">
        <v>1</v>
      </c>
      <c r="AO150" s="84" t="s">
        <v>1</v>
      </c>
      <c r="AP150" s="80" t="s">
        <v>1</v>
      </c>
    </row>
    <row r="151" spans="1:42" s="71" customFormat="1" hidden="1" x14ac:dyDescent="0.25">
      <c r="A151" s="80" t="s">
        <v>118</v>
      </c>
      <c r="B151" s="79">
        <v>44021</v>
      </c>
      <c r="C151" s="80" t="s">
        <v>6</v>
      </c>
      <c r="D151" s="80" t="s">
        <v>311</v>
      </c>
      <c r="E151" s="80" t="s">
        <v>223</v>
      </c>
      <c r="F151" s="80" t="s">
        <v>441</v>
      </c>
      <c r="G151" s="80" t="s">
        <v>3</v>
      </c>
      <c r="H151" s="80" t="s">
        <v>757</v>
      </c>
      <c r="I151" s="81" t="s">
        <v>1</v>
      </c>
      <c r="J151" s="81" t="s">
        <v>1</v>
      </c>
      <c r="K151" s="81" t="s">
        <v>1</v>
      </c>
      <c r="L151" s="81" t="s">
        <v>1</v>
      </c>
      <c r="M151" s="81">
        <v>0</v>
      </c>
      <c r="N151" s="80" t="s">
        <v>1</v>
      </c>
      <c r="O151" s="80" t="s">
        <v>2</v>
      </c>
      <c r="P151" s="80" t="s">
        <v>1</v>
      </c>
      <c r="Q151" s="81">
        <f t="shared" si="6"/>
        <v>6097927</v>
      </c>
      <c r="R151" s="81">
        <v>0</v>
      </c>
      <c r="S151" s="81">
        <v>5644367</v>
      </c>
      <c r="T151" s="81">
        <v>0</v>
      </c>
      <c r="U151" s="80" t="s">
        <v>0</v>
      </c>
      <c r="V151" s="81">
        <f t="shared" si="7"/>
        <v>0</v>
      </c>
      <c r="W151" s="81">
        <v>391000</v>
      </c>
      <c r="X151" s="80" t="s">
        <v>0</v>
      </c>
      <c r="Y151" s="81">
        <f t="shared" si="8"/>
        <v>62560</v>
      </c>
      <c r="Z151" s="81">
        <v>0</v>
      </c>
      <c r="AA151" s="80" t="s">
        <v>0</v>
      </c>
      <c r="AB151" s="81">
        <v>0</v>
      </c>
      <c r="AC151" s="81">
        <v>0</v>
      </c>
      <c r="AD151" s="80" t="s">
        <v>0</v>
      </c>
      <c r="AE151" s="81">
        <v>0</v>
      </c>
      <c r="AF151" s="80">
        <v>0</v>
      </c>
      <c r="AG151" s="80" t="s">
        <v>0</v>
      </c>
      <c r="AH151" s="81">
        <v>0</v>
      </c>
      <c r="AI151" s="81">
        <v>0</v>
      </c>
      <c r="AJ151" s="80" t="s">
        <v>0</v>
      </c>
      <c r="AK151" s="81">
        <v>0</v>
      </c>
      <c r="AL151" s="81">
        <v>0</v>
      </c>
      <c r="AM151" s="84" t="s">
        <v>1</v>
      </c>
      <c r="AN151" s="80" t="s">
        <v>1</v>
      </c>
      <c r="AO151" s="84" t="s">
        <v>1</v>
      </c>
      <c r="AP151" s="80" t="s">
        <v>1</v>
      </c>
    </row>
    <row r="152" spans="1:42" s="71" customFormat="1" hidden="1" x14ac:dyDescent="0.25">
      <c r="A152" s="80" t="s">
        <v>117</v>
      </c>
      <c r="B152" s="79">
        <v>44021</v>
      </c>
      <c r="C152" s="80" t="s">
        <v>6</v>
      </c>
      <c r="D152" s="80" t="s">
        <v>7</v>
      </c>
      <c r="E152" s="80" t="s">
        <v>191</v>
      </c>
      <c r="F152" s="80" t="s">
        <v>758</v>
      </c>
      <c r="G152" s="80" t="s">
        <v>3</v>
      </c>
      <c r="H152" s="80" t="s">
        <v>759</v>
      </c>
      <c r="I152" s="81" t="s">
        <v>1</v>
      </c>
      <c r="J152" s="81" t="s">
        <v>1</v>
      </c>
      <c r="K152" s="81" t="s">
        <v>1</v>
      </c>
      <c r="L152" s="81" t="s">
        <v>1</v>
      </c>
      <c r="M152" s="81">
        <v>0</v>
      </c>
      <c r="N152" s="80" t="s">
        <v>1</v>
      </c>
      <c r="O152" s="80" t="s">
        <v>2</v>
      </c>
      <c r="P152" s="80" t="s">
        <v>1</v>
      </c>
      <c r="Q152" s="81">
        <f t="shared" si="6"/>
        <v>3526623.2239999999</v>
      </c>
      <c r="R152" s="81">
        <v>0</v>
      </c>
      <c r="S152" s="81">
        <v>2532200</v>
      </c>
      <c r="T152" s="81">
        <v>0</v>
      </c>
      <c r="U152" s="80" t="s">
        <v>0</v>
      </c>
      <c r="V152" s="81">
        <f t="shared" si="7"/>
        <v>0</v>
      </c>
      <c r="W152" s="81">
        <v>857261.4</v>
      </c>
      <c r="X152" s="80" t="s">
        <v>0</v>
      </c>
      <c r="Y152" s="81">
        <f t="shared" si="8"/>
        <v>137161.82399999999</v>
      </c>
      <c r="Z152" s="81">
        <v>0</v>
      </c>
      <c r="AA152" s="80" t="s">
        <v>0</v>
      </c>
      <c r="AB152" s="81">
        <v>0</v>
      </c>
      <c r="AC152" s="81">
        <v>0</v>
      </c>
      <c r="AD152" s="80" t="s">
        <v>0</v>
      </c>
      <c r="AE152" s="81">
        <v>0</v>
      </c>
      <c r="AF152" s="80">
        <v>0</v>
      </c>
      <c r="AG152" s="80" t="s">
        <v>0</v>
      </c>
      <c r="AH152" s="81">
        <v>0</v>
      </c>
      <c r="AI152" s="81">
        <v>0</v>
      </c>
      <c r="AJ152" s="80" t="s">
        <v>0</v>
      </c>
      <c r="AK152" s="81">
        <v>0</v>
      </c>
      <c r="AL152" s="81">
        <v>0</v>
      </c>
      <c r="AM152" s="84" t="s">
        <v>1</v>
      </c>
      <c r="AN152" s="80" t="s">
        <v>1</v>
      </c>
      <c r="AO152" s="84" t="s">
        <v>1</v>
      </c>
      <c r="AP152" s="80" t="s">
        <v>1</v>
      </c>
    </row>
    <row r="153" spans="1:42" s="71" customFormat="1" hidden="1" x14ac:dyDescent="0.25">
      <c r="A153" s="80" t="s">
        <v>116</v>
      </c>
      <c r="B153" s="79">
        <v>44021</v>
      </c>
      <c r="C153" s="80" t="s">
        <v>6</v>
      </c>
      <c r="D153" s="80" t="s">
        <v>5</v>
      </c>
      <c r="E153" s="80" t="s">
        <v>189</v>
      </c>
      <c r="F153" s="80" t="s">
        <v>466</v>
      </c>
      <c r="G153" s="80" t="s">
        <v>3</v>
      </c>
      <c r="H153" s="80" t="s">
        <v>760</v>
      </c>
      <c r="I153" s="81" t="s">
        <v>1</v>
      </c>
      <c r="J153" s="81" t="s">
        <v>1</v>
      </c>
      <c r="K153" s="81" t="s">
        <v>1</v>
      </c>
      <c r="L153" s="81" t="s">
        <v>1</v>
      </c>
      <c r="M153" s="81">
        <v>0</v>
      </c>
      <c r="N153" s="80" t="s">
        <v>1</v>
      </c>
      <c r="O153" s="80" t="s">
        <v>2</v>
      </c>
      <c r="P153" s="80" t="s">
        <v>1</v>
      </c>
      <c r="Q153" s="81">
        <f t="shared" si="6"/>
        <v>33252602.350000001</v>
      </c>
      <c r="R153" s="81">
        <v>0</v>
      </c>
      <c r="S153" s="81">
        <v>29624122.350000001</v>
      </c>
      <c r="T153" s="81">
        <v>0</v>
      </c>
      <c r="U153" s="80" t="s">
        <v>0</v>
      </c>
      <c r="V153" s="81">
        <f t="shared" si="7"/>
        <v>0</v>
      </c>
      <c r="W153" s="81">
        <v>3128000</v>
      </c>
      <c r="X153" s="80" t="s">
        <v>0</v>
      </c>
      <c r="Y153" s="81">
        <f t="shared" si="8"/>
        <v>500480</v>
      </c>
      <c r="Z153" s="81">
        <v>0</v>
      </c>
      <c r="AA153" s="80" t="s">
        <v>0</v>
      </c>
      <c r="AB153" s="81">
        <v>0</v>
      </c>
      <c r="AC153" s="81">
        <v>0</v>
      </c>
      <c r="AD153" s="80" t="s">
        <v>0</v>
      </c>
      <c r="AE153" s="81">
        <v>0</v>
      </c>
      <c r="AF153" s="80">
        <v>0</v>
      </c>
      <c r="AG153" s="80" t="s">
        <v>0</v>
      </c>
      <c r="AH153" s="81">
        <v>0</v>
      </c>
      <c r="AI153" s="81">
        <v>0</v>
      </c>
      <c r="AJ153" s="80" t="s">
        <v>0</v>
      </c>
      <c r="AK153" s="81">
        <v>0</v>
      </c>
      <c r="AL153" s="81">
        <v>0</v>
      </c>
      <c r="AM153" s="84" t="s">
        <v>1</v>
      </c>
      <c r="AN153" s="80" t="s">
        <v>1</v>
      </c>
      <c r="AO153" s="84" t="s">
        <v>1</v>
      </c>
      <c r="AP153" s="80" t="s">
        <v>1</v>
      </c>
    </row>
    <row r="154" spans="1:42" s="71" customFormat="1" hidden="1" x14ac:dyDescent="0.25">
      <c r="A154" s="80" t="s">
        <v>115</v>
      </c>
      <c r="B154" s="79">
        <v>44022</v>
      </c>
      <c r="C154" s="80" t="s">
        <v>6</v>
      </c>
      <c r="D154" s="80" t="s">
        <v>52</v>
      </c>
      <c r="E154" s="80" t="s">
        <v>252</v>
      </c>
      <c r="F154" s="80" t="s">
        <v>464</v>
      </c>
      <c r="G154" s="80" t="s">
        <v>13</v>
      </c>
      <c r="H154" s="80" t="s">
        <v>1</v>
      </c>
      <c r="I154" s="81" t="s">
        <v>761</v>
      </c>
      <c r="J154" s="81" t="s">
        <v>1</v>
      </c>
      <c r="K154" s="81" t="s">
        <v>762</v>
      </c>
      <c r="L154" s="81" t="s">
        <v>763</v>
      </c>
      <c r="M154" s="81">
        <v>405576.83</v>
      </c>
      <c r="N154" s="80" t="s">
        <v>12</v>
      </c>
      <c r="O154" s="80" t="s">
        <v>764</v>
      </c>
      <c r="P154" s="80" t="s">
        <v>765</v>
      </c>
      <c r="Q154" s="81">
        <f t="shared" si="6"/>
        <v>-0.83</v>
      </c>
      <c r="R154" s="81">
        <v>0</v>
      </c>
      <c r="S154" s="81">
        <v>-0.83</v>
      </c>
      <c r="T154" s="81">
        <v>0</v>
      </c>
      <c r="U154" s="80" t="s">
        <v>0</v>
      </c>
      <c r="V154" s="81">
        <f t="shared" si="7"/>
        <v>0</v>
      </c>
      <c r="W154" s="81">
        <v>0</v>
      </c>
      <c r="X154" s="80" t="s">
        <v>0</v>
      </c>
      <c r="Y154" s="81">
        <f t="shared" si="8"/>
        <v>0</v>
      </c>
      <c r="Z154" s="81">
        <v>0</v>
      </c>
      <c r="AA154" s="80" t="s">
        <v>0</v>
      </c>
      <c r="AB154" s="81">
        <v>0</v>
      </c>
      <c r="AC154" s="81">
        <v>0</v>
      </c>
      <c r="AD154" s="80" t="s">
        <v>0</v>
      </c>
      <c r="AE154" s="81">
        <v>0</v>
      </c>
      <c r="AF154" s="80">
        <v>0</v>
      </c>
      <c r="AG154" s="80" t="s">
        <v>0</v>
      </c>
      <c r="AH154" s="81">
        <v>0</v>
      </c>
      <c r="AI154" s="81">
        <v>0</v>
      </c>
      <c r="AJ154" s="80" t="s">
        <v>0</v>
      </c>
      <c r="AK154" s="81">
        <v>0</v>
      </c>
      <c r="AL154" s="81">
        <v>0</v>
      </c>
      <c r="AM154" s="84" t="s">
        <v>1</v>
      </c>
      <c r="AN154" s="80" t="s">
        <v>1</v>
      </c>
      <c r="AO154" s="84" t="s">
        <v>1</v>
      </c>
      <c r="AP154" s="80" t="s">
        <v>1</v>
      </c>
    </row>
    <row r="155" spans="1:42" s="71" customFormat="1" hidden="1" x14ac:dyDescent="0.25">
      <c r="A155" s="80" t="s">
        <v>114</v>
      </c>
      <c r="B155" s="79">
        <v>44022</v>
      </c>
      <c r="C155" s="80" t="s">
        <v>6</v>
      </c>
      <c r="D155" s="80" t="s">
        <v>52</v>
      </c>
      <c r="E155" s="80" t="s">
        <v>252</v>
      </c>
      <c r="F155" s="80" t="s">
        <v>464</v>
      </c>
      <c r="G155" s="80" t="s">
        <v>3</v>
      </c>
      <c r="H155" s="80" t="s">
        <v>766</v>
      </c>
      <c r="I155" s="81" t="s">
        <v>1</v>
      </c>
      <c r="J155" s="81" t="s">
        <v>1</v>
      </c>
      <c r="K155" s="81" t="s">
        <v>1</v>
      </c>
      <c r="L155" s="81" t="s">
        <v>1</v>
      </c>
      <c r="M155" s="81">
        <v>0</v>
      </c>
      <c r="N155" s="80" t="s">
        <v>1</v>
      </c>
      <c r="O155" s="80" t="s">
        <v>2</v>
      </c>
      <c r="P155" s="80" t="s">
        <v>1</v>
      </c>
      <c r="Q155" s="81">
        <f t="shared" si="6"/>
        <v>100290216.0572</v>
      </c>
      <c r="R155" s="81">
        <v>0</v>
      </c>
      <c r="S155" s="81">
        <v>83362730.730000004</v>
      </c>
      <c r="T155" s="81">
        <v>0</v>
      </c>
      <c r="U155" s="80" t="s">
        <v>0</v>
      </c>
      <c r="V155" s="81">
        <f t="shared" si="7"/>
        <v>0</v>
      </c>
      <c r="W155" s="81">
        <v>14260617.42</v>
      </c>
      <c r="X155" s="80" t="s">
        <v>0</v>
      </c>
      <c r="Y155" s="81">
        <f t="shared" si="8"/>
        <v>2281698.7872000001</v>
      </c>
      <c r="Z155" s="81">
        <v>0</v>
      </c>
      <c r="AA155" s="80" t="s">
        <v>0</v>
      </c>
      <c r="AB155" s="81">
        <v>0</v>
      </c>
      <c r="AC155" s="136">
        <v>356638.07</v>
      </c>
      <c r="AD155" s="80" t="s">
        <v>296</v>
      </c>
      <c r="AE155" s="81">
        <v>28531.05</v>
      </c>
      <c r="AF155" s="80">
        <v>0</v>
      </c>
      <c r="AG155" s="80" t="s">
        <v>0</v>
      </c>
      <c r="AH155" s="81">
        <v>0</v>
      </c>
      <c r="AI155" s="81">
        <v>0</v>
      </c>
      <c r="AJ155" s="80" t="s">
        <v>0</v>
      </c>
      <c r="AK155" s="81">
        <v>0</v>
      </c>
      <c r="AL155" s="81">
        <v>0</v>
      </c>
      <c r="AM155" s="84" t="s">
        <v>1</v>
      </c>
      <c r="AN155" s="80" t="s">
        <v>1</v>
      </c>
      <c r="AO155" s="84" t="s">
        <v>1</v>
      </c>
      <c r="AP155" s="80" t="s">
        <v>1</v>
      </c>
    </row>
    <row r="156" spans="1:42" s="71" customFormat="1" hidden="1" x14ac:dyDescent="0.25">
      <c r="A156" s="80" t="s">
        <v>113</v>
      </c>
      <c r="B156" s="79">
        <v>44022</v>
      </c>
      <c r="C156" s="80" t="s">
        <v>6</v>
      </c>
      <c r="D156" s="80" t="s">
        <v>52</v>
      </c>
      <c r="E156" s="80" t="s">
        <v>252</v>
      </c>
      <c r="F156" s="80" t="s">
        <v>464</v>
      </c>
      <c r="G156" s="80" t="s">
        <v>13</v>
      </c>
      <c r="H156" s="80" t="s">
        <v>1</v>
      </c>
      <c r="I156" s="81" t="s">
        <v>767</v>
      </c>
      <c r="J156" s="81" t="s">
        <v>1</v>
      </c>
      <c r="K156" s="81" t="s">
        <v>768</v>
      </c>
      <c r="L156" s="81" t="s">
        <v>720</v>
      </c>
      <c r="M156" s="81">
        <v>9730898.0800000001</v>
      </c>
      <c r="N156" s="80" t="s">
        <v>12</v>
      </c>
      <c r="O156" s="80" t="s">
        <v>769</v>
      </c>
      <c r="P156" s="80" t="s">
        <v>770</v>
      </c>
      <c r="Q156" s="81">
        <f t="shared" si="6"/>
        <v>-213440</v>
      </c>
      <c r="R156" s="81">
        <v>0</v>
      </c>
      <c r="S156" s="81">
        <v>0</v>
      </c>
      <c r="T156" s="81">
        <v>0</v>
      </c>
      <c r="U156" s="80" t="s">
        <v>0</v>
      </c>
      <c r="V156" s="81">
        <f t="shared" si="7"/>
        <v>0</v>
      </c>
      <c r="W156" s="81">
        <v>-184000</v>
      </c>
      <c r="X156" s="80" t="s">
        <v>9</v>
      </c>
      <c r="Y156" s="81">
        <f t="shared" si="8"/>
        <v>-29440</v>
      </c>
      <c r="Z156" s="81">
        <v>0</v>
      </c>
      <c r="AA156" s="80" t="s">
        <v>0</v>
      </c>
      <c r="AB156" s="81">
        <v>0</v>
      </c>
      <c r="AC156" s="81">
        <v>0</v>
      </c>
      <c r="AD156" s="80" t="s">
        <v>0</v>
      </c>
      <c r="AE156" s="81">
        <v>0</v>
      </c>
      <c r="AF156" s="80">
        <v>0</v>
      </c>
      <c r="AG156" s="80" t="s">
        <v>0</v>
      </c>
      <c r="AH156" s="81">
        <v>0</v>
      </c>
      <c r="AI156" s="81">
        <v>0</v>
      </c>
      <c r="AJ156" s="80" t="s">
        <v>0</v>
      </c>
      <c r="AK156" s="81">
        <v>0</v>
      </c>
      <c r="AL156" s="81">
        <v>0</v>
      </c>
      <c r="AM156" s="84" t="s">
        <v>1</v>
      </c>
      <c r="AN156" s="80" t="s">
        <v>1</v>
      </c>
      <c r="AO156" s="84" t="s">
        <v>1</v>
      </c>
      <c r="AP156" s="80" t="s">
        <v>1</v>
      </c>
    </row>
    <row r="157" spans="1:42" s="71" customFormat="1" x14ac:dyDescent="0.25">
      <c r="A157" s="80" t="s">
        <v>112</v>
      </c>
      <c r="B157" s="79">
        <v>44022</v>
      </c>
      <c r="C157" s="80" t="s">
        <v>29</v>
      </c>
      <c r="D157" s="80" t="s">
        <v>52</v>
      </c>
      <c r="E157" s="80" t="s">
        <v>243</v>
      </c>
      <c r="F157" s="80" t="s">
        <v>508</v>
      </c>
      <c r="G157" s="80" t="s">
        <v>3</v>
      </c>
      <c r="H157" s="80" t="s">
        <v>771</v>
      </c>
      <c r="I157" s="81"/>
      <c r="J157" s="81"/>
      <c r="K157" s="81"/>
      <c r="L157" s="81"/>
      <c r="M157" s="81"/>
      <c r="N157" s="80"/>
      <c r="O157" s="80" t="s">
        <v>2</v>
      </c>
      <c r="P157" s="80"/>
      <c r="Q157" s="81">
        <f t="shared" si="6"/>
        <v>159700003.43360001</v>
      </c>
      <c r="R157" s="81">
        <v>0</v>
      </c>
      <c r="S157" s="81">
        <v>115825957.42</v>
      </c>
      <c r="T157" s="81">
        <v>0</v>
      </c>
      <c r="U157" s="80"/>
      <c r="V157" s="81">
        <f t="shared" si="7"/>
        <v>0</v>
      </c>
      <c r="W157" s="81">
        <v>37822453.460000001</v>
      </c>
      <c r="X157" s="80"/>
      <c r="Y157" s="81">
        <f t="shared" si="8"/>
        <v>6051592.5536000002</v>
      </c>
      <c r="Z157" s="81">
        <v>0</v>
      </c>
      <c r="AA157" s="80"/>
      <c r="AB157" s="81">
        <v>0</v>
      </c>
      <c r="AC157" s="81"/>
      <c r="AD157" s="80"/>
      <c r="AE157" s="81"/>
      <c r="AF157" s="80"/>
      <c r="AG157" s="80"/>
      <c r="AH157" s="81"/>
      <c r="AI157" s="81"/>
      <c r="AJ157" s="80"/>
      <c r="AK157" s="81"/>
      <c r="AL157" s="81"/>
      <c r="AM157" s="84"/>
      <c r="AN157" s="80"/>
      <c r="AO157" s="84"/>
      <c r="AP157" s="80"/>
    </row>
    <row r="158" spans="1:42" s="71" customFormat="1" x14ac:dyDescent="0.25">
      <c r="A158" s="80" t="s">
        <v>111</v>
      </c>
      <c r="B158" s="79">
        <v>44022</v>
      </c>
      <c r="C158" s="80" t="s">
        <v>29</v>
      </c>
      <c r="D158" s="80" t="s">
        <v>45</v>
      </c>
      <c r="E158" s="80" t="s">
        <v>234</v>
      </c>
      <c r="F158" s="80" t="s">
        <v>510</v>
      </c>
      <c r="G158" s="80" t="s">
        <v>3</v>
      </c>
      <c r="H158" s="80" t="s">
        <v>601</v>
      </c>
      <c r="I158" s="81"/>
      <c r="J158" s="81"/>
      <c r="K158" s="81"/>
      <c r="L158" s="81"/>
      <c r="M158" s="81"/>
      <c r="N158" s="80"/>
      <c r="O158" s="80" t="s">
        <v>106</v>
      </c>
      <c r="P158" s="80"/>
      <c r="Q158" s="81">
        <f t="shared" si="6"/>
        <v>0</v>
      </c>
      <c r="R158" s="81">
        <v>0</v>
      </c>
      <c r="S158" s="81">
        <v>0</v>
      </c>
      <c r="T158" s="81">
        <v>0</v>
      </c>
      <c r="U158" s="80" t="s">
        <v>0</v>
      </c>
      <c r="V158" s="81">
        <f t="shared" si="7"/>
        <v>0</v>
      </c>
      <c r="W158" s="81">
        <v>0</v>
      </c>
      <c r="X158" s="80" t="s">
        <v>0</v>
      </c>
      <c r="Y158" s="81">
        <f t="shared" si="8"/>
        <v>0</v>
      </c>
      <c r="Z158" s="81">
        <v>0</v>
      </c>
      <c r="AA158" s="80"/>
      <c r="AB158" s="81">
        <v>0</v>
      </c>
      <c r="AC158" s="81">
        <v>0</v>
      </c>
      <c r="AD158" s="80" t="s">
        <v>0</v>
      </c>
      <c r="AE158" s="81">
        <v>0</v>
      </c>
      <c r="AF158" s="80">
        <v>0</v>
      </c>
      <c r="AG158" s="80"/>
      <c r="AH158" s="81">
        <v>0</v>
      </c>
      <c r="AI158" s="81">
        <v>0</v>
      </c>
      <c r="AJ158" s="80"/>
      <c r="AK158" s="81">
        <v>0</v>
      </c>
      <c r="AL158" s="81">
        <v>0</v>
      </c>
      <c r="AM158" s="84"/>
      <c r="AN158" s="80"/>
      <c r="AO158" s="84"/>
      <c r="AP158" s="80"/>
    </row>
    <row r="159" spans="1:42" s="71" customFormat="1" hidden="1" x14ac:dyDescent="0.25">
      <c r="A159" s="80" t="s">
        <v>110</v>
      </c>
      <c r="B159" s="79">
        <v>44022</v>
      </c>
      <c r="C159" s="80" t="s">
        <v>6</v>
      </c>
      <c r="D159" s="80" t="s">
        <v>45</v>
      </c>
      <c r="E159" s="80" t="s">
        <v>241</v>
      </c>
      <c r="F159" s="80" t="s">
        <v>97</v>
      </c>
      <c r="G159" s="80" t="s">
        <v>3</v>
      </c>
      <c r="H159" s="80" t="s">
        <v>772</v>
      </c>
      <c r="I159" s="81" t="s">
        <v>1</v>
      </c>
      <c r="J159" s="81" t="s">
        <v>1</v>
      </c>
      <c r="K159" s="81" t="s">
        <v>1</v>
      </c>
      <c r="L159" s="81" t="s">
        <v>1</v>
      </c>
      <c r="M159" s="81">
        <v>0</v>
      </c>
      <c r="N159" s="80" t="s">
        <v>1</v>
      </c>
      <c r="O159" s="80" t="s">
        <v>773</v>
      </c>
      <c r="P159" s="80" t="s">
        <v>774</v>
      </c>
      <c r="Q159" s="81">
        <f t="shared" si="6"/>
        <v>2238470.5</v>
      </c>
      <c r="R159" s="81">
        <v>0</v>
      </c>
      <c r="S159" s="81">
        <v>2238470.5</v>
      </c>
      <c r="T159" s="81">
        <v>0</v>
      </c>
      <c r="U159" s="80" t="s">
        <v>0</v>
      </c>
      <c r="V159" s="81">
        <f t="shared" si="7"/>
        <v>0</v>
      </c>
      <c r="W159" s="81">
        <v>0</v>
      </c>
      <c r="X159" s="80" t="s">
        <v>0</v>
      </c>
      <c r="Y159" s="81">
        <f t="shared" si="8"/>
        <v>0</v>
      </c>
      <c r="Z159" s="81">
        <v>0</v>
      </c>
      <c r="AA159" s="80" t="s">
        <v>0</v>
      </c>
      <c r="AB159" s="81">
        <v>0</v>
      </c>
      <c r="AC159" s="81">
        <v>0</v>
      </c>
      <c r="AD159" s="80" t="s">
        <v>0</v>
      </c>
      <c r="AE159" s="81">
        <v>0</v>
      </c>
      <c r="AF159" s="80">
        <v>0</v>
      </c>
      <c r="AG159" s="80" t="s">
        <v>0</v>
      </c>
      <c r="AH159" s="81">
        <v>0</v>
      </c>
      <c r="AI159" s="81">
        <v>0</v>
      </c>
      <c r="AJ159" s="80" t="s">
        <v>0</v>
      </c>
      <c r="AK159" s="81">
        <v>0</v>
      </c>
      <c r="AL159" s="81">
        <v>0</v>
      </c>
      <c r="AM159" s="84" t="s">
        <v>1</v>
      </c>
      <c r="AN159" s="80" t="s">
        <v>1</v>
      </c>
      <c r="AO159" s="84" t="s">
        <v>1</v>
      </c>
      <c r="AP159" s="80" t="s">
        <v>1</v>
      </c>
    </row>
    <row r="160" spans="1:42" s="71" customFormat="1" hidden="1" x14ac:dyDescent="0.25">
      <c r="A160" s="80" t="s">
        <v>109</v>
      </c>
      <c r="B160" s="79">
        <v>44022</v>
      </c>
      <c r="C160" s="80" t="s">
        <v>6</v>
      </c>
      <c r="D160" s="80" t="s">
        <v>45</v>
      </c>
      <c r="E160" s="80" t="s">
        <v>241</v>
      </c>
      <c r="F160" s="80" t="s">
        <v>97</v>
      </c>
      <c r="G160" s="80" t="s">
        <v>3</v>
      </c>
      <c r="H160" s="80" t="s">
        <v>775</v>
      </c>
      <c r="I160" s="81" t="s">
        <v>1</v>
      </c>
      <c r="J160" s="81" t="s">
        <v>1</v>
      </c>
      <c r="K160" s="81" t="s">
        <v>1</v>
      </c>
      <c r="L160" s="81" t="s">
        <v>1</v>
      </c>
      <c r="M160" s="81">
        <v>0</v>
      </c>
      <c r="N160" s="80" t="s">
        <v>1</v>
      </c>
      <c r="O160" s="80" t="s">
        <v>2</v>
      </c>
      <c r="P160" s="80" t="s">
        <v>1</v>
      </c>
      <c r="Q160" s="81">
        <f t="shared" si="6"/>
        <v>94829273.56584999</v>
      </c>
      <c r="R160" s="81">
        <v>0</v>
      </c>
      <c r="S160" s="81">
        <v>68599994.790649995</v>
      </c>
      <c r="T160" s="81">
        <v>0</v>
      </c>
      <c r="U160" s="80" t="s">
        <v>0</v>
      </c>
      <c r="V160" s="81">
        <f t="shared" si="7"/>
        <v>0</v>
      </c>
      <c r="W160" s="81">
        <v>22611447.219999999</v>
      </c>
      <c r="X160" s="80" t="s">
        <v>9</v>
      </c>
      <c r="Y160" s="81">
        <f t="shared" si="8"/>
        <v>3617831.5551999998</v>
      </c>
      <c r="Z160" s="81">
        <v>0</v>
      </c>
      <c r="AA160" s="80" t="s">
        <v>0</v>
      </c>
      <c r="AB160" s="81">
        <v>0</v>
      </c>
      <c r="AC160" s="81">
        <v>0</v>
      </c>
      <c r="AD160" s="80" t="s">
        <v>0</v>
      </c>
      <c r="AE160" s="81">
        <v>0</v>
      </c>
      <c r="AF160" s="80">
        <v>0</v>
      </c>
      <c r="AG160" s="80" t="s">
        <v>0</v>
      </c>
      <c r="AH160" s="81">
        <v>0</v>
      </c>
      <c r="AI160" s="81">
        <v>0</v>
      </c>
      <c r="AJ160" s="80" t="s">
        <v>0</v>
      </c>
      <c r="AK160" s="81">
        <v>0</v>
      </c>
      <c r="AL160" s="81">
        <v>0</v>
      </c>
      <c r="AM160" s="84" t="s">
        <v>1</v>
      </c>
      <c r="AN160" s="80" t="s">
        <v>1</v>
      </c>
      <c r="AO160" s="84" t="s">
        <v>1</v>
      </c>
      <c r="AP160" s="80" t="s">
        <v>1</v>
      </c>
    </row>
    <row r="161" spans="1:42" s="71" customFormat="1" hidden="1" x14ac:dyDescent="0.25">
      <c r="A161" s="80" t="s">
        <v>108</v>
      </c>
      <c r="B161" s="79">
        <v>44022</v>
      </c>
      <c r="C161" s="80" t="s">
        <v>6</v>
      </c>
      <c r="D161" s="80" t="s">
        <v>45</v>
      </c>
      <c r="E161" s="80" t="s">
        <v>241</v>
      </c>
      <c r="F161" s="80" t="s">
        <v>97</v>
      </c>
      <c r="G161" s="80" t="s">
        <v>3</v>
      </c>
      <c r="H161" s="80" t="s">
        <v>776</v>
      </c>
      <c r="I161" s="81" t="s">
        <v>1</v>
      </c>
      <c r="J161" s="81" t="s">
        <v>1</v>
      </c>
      <c r="K161" s="81" t="s">
        <v>1</v>
      </c>
      <c r="L161" s="81" t="s">
        <v>1</v>
      </c>
      <c r="M161" s="81">
        <v>0</v>
      </c>
      <c r="N161" s="80" t="s">
        <v>1</v>
      </c>
      <c r="O161" s="80" t="s">
        <v>2</v>
      </c>
      <c r="P161" s="80" t="s">
        <v>1</v>
      </c>
      <c r="Q161" s="81">
        <f t="shared" si="6"/>
        <v>10785471.0726</v>
      </c>
      <c r="R161" s="81">
        <v>0</v>
      </c>
      <c r="S161" s="81">
        <v>9245552.9649999999</v>
      </c>
      <c r="T161" s="81">
        <v>0</v>
      </c>
      <c r="U161" s="80" t="s">
        <v>0</v>
      </c>
      <c r="V161" s="81">
        <f t="shared" si="7"/>
        <v>0</v>
      </c>
      <c r="W161" s="81">
        <v>1327515.6099999999</v>
      </c>
      <c r="X161" s="80" t="s">
        <v>0</v>
      </c>
      <c r="Y161" s="81">
        <f t="shared" si="8"/>
        <v>212402.49759999997</v>
      </c>
      <c r="Z161" s="81">
        <v>0</v>
      </c>
      <c r="AA161" s="80" t="s">
        <v>0</v>
      </c>
      <c r="AB161" s="81">
        <v>0</v>
      </c>
      <c r="AC161" s="81">
        <v>0</v>
      </c>
      <c r="AD161" s="80" t="s">
        <v>0</v>
      </c>
      <c r="AE161" s="81">
        <v>0</v>
      </c>
      <c r="AF161" s="80">
        <v>0</v>
      </c>
      <c r="AG161" s="80" t="s">
        <v>0</v>
      </c>
      <c r="AH161" s="81">
        <v>0</v>
      </c>
      <c r="AI161" s="81">
        <v>0</v>
      </c>
      <c r="AJ161" s="80" t="s">
        <v>0</v>
      </c>
      <c r="AK161" s="81">
        <v>0</v>
      </c>
      <c r="AL161" s="81">
        <v>0</v>
      </c>
      <c r="AM161" s="84" t="s">
        <v>1</v>
      </c>
      <c r="AN161" s="80" t="s">
        <v>1</v>
      </c>
      <c r="AO161" s="84" t="s">
        <v>1</v>
      </c>
      <c r="AP161" s="80" t="s">
        <v>1</v>
      </c>
    </row>
    <row r="162" spans="1:42" s="71" customFormat="1" hidden="1" x14ac:dyDescent="0.25">
      <c r="A162" s="80" t="s">
        <v>107</v>
      </c>
      <c r="B162" s="79">
        <v>44022</v>
      </c>
      <c r="C162" s="80" t="s">
        <v>6</v>
      </c>
      <c r="D162" s="80" t="s">
        <v>45</v>
      </c>
      <c r="E162" s="80" t="s">
        <v>237</v>
      </c>
      <c r="F162" s="80" t="s">
        <v>407</v>
      </c>
      <c r="G162" s="80" t="s">
        <v>3</v>
      </c>
      <c r="H162" s="80" t="s">
        <v>777</v>
      </c>
      <c r="I162" s="81" t="s">
        <v>1</v>
      </c>
      <c r="J162" s="81" t="s">
        <v>1</v>
      </c>
      <c r="K162" s="81" t="s">
        <v>1</v>
      </c>
      <c r="L162" s="81" t="s">
        <v>1</v>
      </c>
      <c r="M162" s="81">
        <v>0</v>
      </c>
      <c r="N162" s="80" t="s">
        <v>1</v>
      </c>
      <c r="O162" s="80" t="s">
        <v>2</v>
      </c>
      <c r="P162" s="80"/>
      <c r="Q162" s="81">
        <f t="shared" si="6"/>
        <v>5719629</v>
      </c>
      <c r="R162" s="81">
        <v>0</v>
      </c>
      <c r="S162" s="81">
        <v>5719629</v>
      </c>
      <c r="T162" s="81">
        <v>0</v>
      </c>
      <c r="U162" s="80" t="s">
        <v>0</v>
      </c>
      <c r="V162" s="81">
        <f t="shared" si="7"/>
        <v>0</v>
      </c>
      <c r="W162" s="81">
        <v>0</v>
      </c>
      <c r="X162" s="80" t="s">
        <v>0</v>
      </c>
      <c r="Y162" s="81">
        <f t="shared" si="8"/>
        <v>0</v>
      </c>
      <c r="Z162" s="81">
        <v>0</v>
      </c>
      <c r="AA162" s="80" t="s">
        <v>0</v>
      </c>
      <c r="AB162" s="81">
        <v>0</v>
      </c>
      <c r="AC162" s="81">
        <v>0</v>
      </c>
      <c r="AD162" s="80" t="s">
        <v>0</v>
      </c>
      <c r="AE162" s="81">
        <v>0</v>
      </c>
      <c r="AF162" s="80">
        <v>0</v>
      </c>
      <c r="AG162" s="80" t="s">
        <v>0</v>
      </c>
      <c r="AH162" s="81">
        <v>0</v>
      </c>
      <c r="AI162" s="81">
        <v>0</v>
      </c>
      <c r="AJ162" s="80" t="s">
        <v>0</v>
      </c>
      <c r="AK162" s="81">
        <v>0</v>
      </c>
      <c r="AL162" s="81">
        <v>0</v>
      </c>
      <c r="AM162" s="84" t="s">
        <v>1</v>
      </c>
      <c r="AN162" s="80" t="s">
        <v>1</v>
      </c>
      <c r="AO162" s="84" t="s">
        <v>1</v>
      </c>
      <c r="AP162" s="80" t="s">
        <v>1</v>
      </c>
    </row>
    <row r="163" spans="1:42" s="71" customFormat="1" hidden="1" x14ac:dyDescent="0.25">
      <c r="A163" s="80" t="s">
        <v>105</v>
      </c>
      <c r="B163" s="79">
        <v>44022</v>
      </c>
      <c r="C163" s="80" t="s">
        <v>38</v>
      </c>
      <c r="D163" s="80" t="s">
        <v>45</v>
      </c>
      <c r="E163" s="80" t="s">
        <v>239</v>
      </c>
      <c r="F163" s="80" t="s">
        <v>778</v>
      </c>
      <c r="G163" s="80" t="s">
        <v>3</v>
      </c>
      <c r="H163" s="80" t="s">
        <v>779</v>
      </c>
      <c r="I163" s="81" t="s">
        <v>1</v>
      </c>
      <c r="J163" s="81" t="s">
        <v>1</v>
      </c>
      <c r="K163" s="81" t="s">
        <v>1</v>
      </c>
      <c r="L163" s="81" t="s">
        <v>1</v>
      </c>
      <c r="M163" s="81">
        <v>0</v>
      </c>
      <c r="N163" s="80" t="s">
        <v>1</v>
      </c>
      <c r="O163" s="80" t="s">
        <v>2</v>
      </c>
      <c r="P163" s="80" t="s">
        <v>1</v>
      </c>
      <c r="Q163" s="81">
        <f t="shared" si="6"/>
        <v>37114814.9428</v>
      </c>
      <c r="R163" s="81">
        <v>0</v>
      </c>
      <c r="S163" s="81">
        <v>33533727.810000002</v>
      </c>
      <c r="T163" s="81">
        <v>0</v>
      </c>
      <c r="U163" s="80" t="s">
        <v>0</v>
      </c>
      <c r="V163" s="81">
        <f t="shared" si="7"/>
        <v>0</v>
      </c>
      <c r="W163" s="81">
        <v>3087144.0799999996</v>
      </c>
      <c r="X163" s="80" t="s">
        <v>0</v>
      </c>
      <c r="Y163" s="81">
        <f t="shared" si="8"/>
        <v>493943.05279999995</v>
      </c>
      <c r="Z163" s="81">
        <v>0</v>
      </c>
      <c r="AA163" s="80" t="s">
        <v>0</v>
      </c>
      <c r="AB163" s="81">
        <v>0</v>
      </c>
      <c r="AC163" s="81">
        <v>0</v>
      </c>
      <c r="AD163" s="80" t="s">
        <v>0</v>
      </c>
      <c r="AE163" s="81">
        <v>0</v>
      </c>
      <c r="AF163" s="80">
        <v>0</v>
      </c>
      <c r="AG163" s="80" t="s">
        <v>0</v>
      </c>
      <c r="AH163" s="81">
        <v>0</v>
      </c>
      <c r="AI163" s="81">
        <v>0</v>
      </c>
      <c r="AJ163" s="80" t="s">
        <v>0</v>
      </c>
      <c r="AK163" s="81">
        <v>0</v>
      </c>
      <c r="AL163" s="81">
        <v>0</v>
      </c>
      <c r="AM163" s="84" t="s">
        <v>1</v>
      </c>
      <c r="AN163" s="80" t="s">
        <v>1</v>
      </c>
      <c r="AO163" s="84" t="s">
        <v>1</v>
      </c>
      <c r="AP163" s="80" t="s">
        <v>1</v>
      </c>
    </row>
    <row r="164" spans="1:42" s="71" customFormat="1" x14ac:dyDescent="0.25">
      <c r="A164" s="80" t="s">
        <v>104</v>
      </c>
      <c r="B164" s="79">
        <v>44022</v>
      </c>
      <c r="C164" s="80" t="s">
        <v>29</v>
      </c>
      <c r="D164" s="80" t="s">
        <v>41</v>
      </c>
      <c r="E164" s="80" t="s">
        <v>4</v>
      </c>
      <c r="F164" s="80" t="s">
        <v>508</v>
      </c>
      <c r="G164" s="80" t="s">
        <v>13</v>
      </c>
      <c r="H164" s="80" t="s">
        <v>1</v>
      </c>
      <c r="I164" s="81" t="s">
        <v>780</v>
      </c>
      <c r="J164" s="81" t="s">
        <v>1</v>
      </c>
      <c r="K164" s="81" t="s">
        <v>781</v>
      </c>
      <c r="L164" s="81" t="s">
        <v>596</v>
      </c>
      <c r="M164" s="81">
        <v>1138083.47</v>
      </c>
      <c r="N164" s="80" t="s">
        <v>12</v>
      </c>
      <c r="O164" s="80" t="s">
        <v>782</v>
      </c>
      <c r="P164" s="80" t="s">
        <v>783</v>
      </c>
      <c r="Q164" s="81">
        <f t="shared" si="6"/>
        <v>-391576.97759999998</v>
      </c>
      <c r="R164" s="81">
        <v>0</v>
      </c>
      <c r="S164" s="81">
        <v>0</v>
      </c>
      <c r="T164" s="81">
        <v>0</v>
      </c>
      <c r="U164" s="80" t="s">
        <v>0</v>
      </c>
      <c r="V164" s="81">
        <f t="shared" si="7"/>
        <v>0</v>
      </c>
      <c r="W164" s="81">
        <v>-337566.36</v>
      </c>
      <c r="X164" s="80" t="s">
        <v>0</v>
      </c>
      <c r="Y164" s="81">
        <f t="shared" si="8"/>
        <v>-54010.617599999998</v>
      </c>
      <c r="Z164" s="81">
        <v>0</v>
      </c>
      <c r="AA164" s="80" t="s">
        <v>0</v>
      </c>
      <c r="AB164" s="81">
        <v>0</v>
      </c>
      <c r="AC164" s="81">
        <v>0</v>
      </c>
      <c r="AD164" s="80" t="s">
        <v>0</v>
      </c>
      <c r="AE164" s="81">
        <v>0</v>
      </c>
      <c r="AF164" s="80">
        <v>0</v>
      </c>
      <c r="AG164" s="80" t="s">
        <v>0</v>
      </c>
      <c r="AH164" s="81">
        <v>0</v>
      </c>
      <c r="AI164" s="81">
        <v>0</v>
      </c>
      <c r="AJ164" s="80" t="s">
        <v>0</v>
      </c>
      <c r="AK164" s="81">
        <v>0</v>
      </c>
      <c r="AL164" s="81">
        <v>0</v>
      </c>
      <c r="AM164" s="84" t="s">
        <v>1</v>
      </c>
      <c r="AN164" s="80" t="s">
        <v>1</v>
      </c>
      <c r="AO164" s="84" t="s">
        <v>1</v>
      </c>
      <c r="AP164" s="80" t="s">
        <v>1</v>
      </c>
    </row>
    <row r="165" spans="1:42" s="71" customFormat="1" hidden="1" x14ac:dyDescent="0.25">
      <c r="A165" s="80" t="s">
        <v>103</v>
      </c>
      <c r="B165" s="79">
        <v>44022</v>
      </c>
      <c r="C165" s="80" t="s">
        <v>6</v>
      </c>
      <c r="D165" s="80" t="s">
        <v>41</v>
      </c>
      <c r="E165" s="80" t="s">
        <v>232</v>
      </c>
      <c r="F165" s="80" t="s">
        <v>784</v>
      </c>
      <c r="G165" s="80" t="s">
        <v>3</v>
      </c>
      <c r="H165" s="80" t="s">
        <v>785</v>
      </c>
      <c r="I165" s="81" t="s">
        <v>1</v>
      </c>
      <c r="J165" s="81" t="s">
        <v>1</v>
      </c>
      <c r="K165" s="81" t="s">
        <v>1</v>
      </c>
      <c r="L165" s="81" t="s">
        <v>1</v>
      </c>
      <c r="M165" s="81">
        <v>0</v>
      </c>
      <c r="N165" s="80" t="s">
        <v>1</v>
      </c>
      <c r="O165" s="80" t="s">
        <v>2</v>
      </c>
      <c r="P165" s="80" t="s">
        <v>1</v>
      </c>
      <c r="Q165" s="81">
        <f t="shared" si="6"/>
        <v>142304193.44445002</v>
      </c>
      <c r="R165" s="81">
        <v>0</v>
      </c>
      <c r="S165" s="81">
        <v>119036845.59605002</v>
      </c>
      <c r="T165" s="81">
        <v>0</v>
      </c>
      <c r="U165" s="80" t="s">
        <v>0</v>
      </c>
      <c r="V165" s="81">
        <f t="shared" si="7"/>
        <v>0</v>
      </c>
      <c r="W165" s="81">
        <v>20058058.490000002</v>
      </c>
      <c r="X165" s="80" t="s">
        <v>0</v>
      </c>
      <c r="Y165" s="81">
        <f t="shared" si="8"/>
        <v>3209289.3584000003</v>
      </c>
      <c r="Z165" s="81">
        <v>0</v>
      </c>
      <c r="AA165" s="80" t="s">
        <v>0</v>
      </c>
      <c r="AB165" s="81">
        <v>0</v>
      </c>
      <c r="AC165" s="81">
        <v>0</v>
      </c>
      <c r="AD165" s="80" t="s">
        <v>0</v>
      </c>
      <c r="AE165" s="81">
        <v>0</v>
      </c>
      <c r="AF165" s="80">
        <v>0</v>
      </c>
      <c r="AG165" s="80" t="s">
        <v>0</v>
      </c>
      <c r="AH165" s="81">
        <v>0</v>
      </c>
      <c r="AI165" s="81">
        <v>0</v>
      </c>
      <c r="AJ165" s="80" t="s">
        <v>0</v>
      </c>
      <c r="AK165" s="81">
        <v>0</v>
      </c>
      <c r="AL165" s="81">
        <v>0</v>
      </c>
      <c r="AM165" s="84" t="s">
        <v>1</v>
      </c>
      <c r="AN165" s="80" t="s">
        <v>1</v>
      </c>
      <c r="AO165" s="84" t="s">
        <v>1</v>
      </c>
      <c r="AP165" s="80" t="s">
        <v>1</v>
      </c>
    </row>
    <row r="166" spans="1:42" s="71" customFormat="1" hidden="1" x14ac:dyDescent="0.25">
      <c r="A166" s="80" t="s">
        <v>101</v>
      </c>
      <c r="B166" s="79">
        <v>44022</v>
      </c>
      <c r="C166" s="80" t="s">
        <v>38</v>
      </c>
      <c r="D166" s="80" t="s">
        <v>41</v>
      </c>
      <c r="E166" s="80" t="s">
        <v>453</v>
      </c>
      <c r="F166" s="80" t="s">
        <v>786</v>
      </c>
      <c r="G166" s="80" t="s">
        <v>3</v>
      </c>
      <c r="H166" s="80" t="s">
        <v>787</v>
      </c>
      <c r="I166" s="132"/>
      <c r="J166" s="132"/>
      <c r="K166" s="132"/>
      <c r="L166" s="132"/>
      <c r="M166" s="132"/>
      <c r="N166" s="133"/>
      <c r="O166" s="80" t="s">
        <v>2</v>
      </c>
      <c r="P166" s="133"/>
      <c r="Q166" s="81">
        <f t="shared" si="6"/>
        <v>69170453</v>
      </c>
      <c r="R166" s="81">
        <v>0</v>
      </c>
      <c r="S166" s="81">
        <v>68924997</v>
      </c>
      <c r="T166" s="81">
        <v>0</v>
      </c>
      <c r="U166" s="80"/>
      <c r="V166" s="81">
        <f t="shared" si="7"/>
        <v>0</v>
      </c>
      <c r="W166" s="81">
        <v>211600</v>
      </c>
      <c r="X166" s="133"/>
      <c r="Y166" s="81">
        <f t="shared" si="8"/>
        <v>33856</v>
      </c>
      <c r="Z166" s="81">
        <v>0</v>
      </c>
      <c r="AA166" s="80" t="s">
        <v>0</v>
      </c>
      <c r="AB166" s="81">
        <v>0</v>
      </c>
      <c r="AC166" s="81">
        <v>0</v>
      </c>
      <c r="AD166" s="80" t="s">
        <v>0</v>
      </c>
      <c r="AE166" s="81">
        <v>0</v>
      </c>
      <c r="AF166" s="80">
        <v>0</v>
      </c>
      <c r="AG166" s="80" t="s">
        <v>0</v>
      </c>
      <c r="AH166" s="81">
        <v>0</v>
      </c>
      <c r="AI166" s="81">
        <v>0</v>
      </c>
      <c r="AJ166" s="80" t="s">
        <v>0</v>
      </c>
      <c r="AK166" s="81">
        <v>0</v>
      </c>
      <c r="AL166" s="81">
        <v>0</v>
      </c>
      <c r="AM166" s="84" t="s">
        <v>1</v>
      </c>
      <c r="AN166" s="80" t="s">
        <v>1</v>
      </c>
      <c r="AO166" s="84" t="s">
        <v>1</v>
      </c>
      <c r="AP166" s="80" t="s">
        <v>1</v>
      </c>
    </row>
    <row r="167" spans="1:42" s="71" customFormat="1" hidden="1" x14ac:dyDescent="0.25">
      <c r="A167" s="80" t="s">
        <v>100</v>
      </c>
      <c r="B167" s="79">
        <v>44022</v>
      </c>
      <c r="C167" s="80" t="s">
        <v>38</v>
      </c>
      <c r="D167" s="80" t="s">
        <v>41</v>
      </c>
      <c r="E167" s="80" t="s">
        <v>230</v>
      </c>
      <c r="F167" s="80" t="s">
        <v>528</v>
      </c>
      <c r="G167" s="80" t="s">
        <v>3</v>
      </c>
      <c r="H167" s="80" t="s">
        <v>788</v>
      </c>
      <c r="I167" s="81" t="s">
        <v>1</v>
      </c>
      <c r="J167" s="81" t="s">
        <v>1</v>
      </c>
      <c r="K167" s="81" t="s">
        <v>1</v>
      </c>
      <c r="L167" s="81" t="s">
        <v>1</v>
      </c>
      <c r="M167" s="81">
        <v>0</v>
      </c>
      <c r="N167" s="80" t="s">
        <v>1</v>
      </c>
      <c r="O167" s="80" t="s">
        <v>2</v>
      </c>
      <c r="P167" s="80" t="s">
        <v>1</v>
      </c>
      <c r="Q167" s="81">
        <f t="shared" si="6"/>
        <v>35274747.153400004</v>
      </c>
      <c r="R167" s="81">
        <v>0</v>
      </c>
      <c r="S167" s="81">
        <v>31976106.204999998</v>
      </c>
      <c r="T167" s="81">
        <v>0</v>
      </c>
      <c r="U167" s="80" t="s">
        <v>0</v>
      </c>
      <c r="V167" s="81">
        <f t="shared" si="7"/>
        <v>0</v>
      </c>
      <c r="W167" s="81">
        <v>2843655.99</v>
      </c>
      <c r="X167" s="80" t="s">
        <v>0</v>
      </c>
      <c r="Y167" s="81">
        <f t="shared" si="8"/>
        <v>454984.95840000006</v>
      </c>
      <c r="Z167" s="81">
        <v>0</v>
      </c>
      <c r="AA167" s="80" t="s">
        <v>0</v>
      </c>
      <c r="AB167" s="81">
        <v>0</v>
      </c>
      <c r="AC167" s="81">
        <v>0</v>
      </c>
      <c r="AD167" s="80" t="s">
        <v>0</v>
      </c>
      <c r="AE167" s="81">
        <v>0</v>
      </c>
      <c r="AF167" s="80">
        <v>0</v>
      </c>
      <c r="AG167" s="80" t="s">
        <v>0</v>
      </c>
      <c r="AH167" s="81">
        <v>0</v>
      </c>
      <c r="AI167" s="81">
        <v>0</v>
      </c>
      <c r="AJ167" s="80" t="s">
        <v>0</v>
      </c>
      <c r="AK167" s="81">
        <v>0</v>
      </c>
      <c r="AL167" s="81">
        <v>0</v>
      </c>
      <c r="AM167" s="84" t="s">
        <v>1</v>
      </c>
      <c r="AN167" s="80" t="s">
        <v>1</v>
      </c>
      <c r="AO167" s="84" t="s">
        <v>1</v>
      </c>
      <c r="AP167" s="80" t="s">
        <v>1</v>
      </c>
    </row>
    <row r="168" spans="1:42" s="71" customFormat="1" x14ac:dyDescent="0.25">
      <c r="A168" s="80" t="s">
        <v>99</v>
      </c>
      <c r="B168" s="79">
        <v>44022</v>
      </c>
      <c r="C168" s="80" t="s">
        <v>29</v>
      </c>
      <c r="D168" s="80" t="s">
        <v>41</v>
      </c>
      <c r="E168" s="80" t="s">
        <v>4</v>
      </c>
      <c r="F168" s="80" t="s">
        <v>508</v>
      </c>
      <c r="G168" s="80" t="s">
        <v>3</v>
      </c>
      <c r="H168" s="80" t="s">
        <v>789</v>
      </c>
      <c r="I168" s="81"/>
      <c r="J168" s="81"/>
      <c r="K168" s="81"/>
      <c r="L168" s="81"/>
      <c r="M168" s="81"/>
      <c r="N168" s="80"/>
      <c r="O168" s="80" t="s">
        <v>2</v>
      </c>
      <c r="P168" s="80"/>
      <c r="Q168" s="81">
        <f t="shared" si="6"/>
        <v>104318990.5792</v>
      </c>
      <c r="R168" s="81">
        <v>0</v>
      </c>
      <c r="S168" s="81">
        <v>82467137.799999997</v>
      </c>
      <c r="T168" s="81">
        <v>0</v>
      </c>
      <c r="U168" s="80"/>
      <c r="V168" s="81">
        <f t="shared" si="7"/>
        <v>0</v>
      </c>
      <c r="W168" s="81">
        <v>18837804.120000001</v>
      </c>
      <c r="X168" s="80"/>
      <c r="Y168" s="81">
        <f t="shared" si="8"/>
        <v>3014048.6592000001</v>
      </c>
      <c r="Z168" s="81">
        <v>0</v>
      </c>
      <c r="AA168" s="80"/>
      <c r="AB168" s="81">
        <v>0</v>
      </c>
      <c r="AC168" s="81"/>
      <c r="AD168" s="80"/>
      <c r="AE168" s="81"/>
      <c r="AF168" s="80"/>
      <c r="AG168" s="80"/>
      <c r="AH168" s="81"/>
      <c r="AI168" s="81"/>
      <c r="AJ168" s="80"/>
      <c r="AK168" s="81"/>
      <c r="AL168" s="81"/>
      <c r="AM168" s="84"/>
      <c r="AN168" s="80"/>
      <c r="AO168" s="84"/>
      <c r="AP168" s="80"/>
    </row>
    <row r="169" spans="1:42" s="71" customFormat="1" x14ac:dyDescent="0.25">
      <c r="A169" s="80" t="s">
        <v>98</v>
      </c>
      <c r="B169" s="79">
        <v>44022</v>
      </c>
      <c r="C169" s="80" t="s">
        <v>29</v>
      </c>
      <c r="D169" s="80" t="s">
        <v>41</v>
      </c>
      <c r="E169" s="80" t="s">
        <v>4</v>
      </c>
      <c r="F169" s="80" t="s">
        <v>508</v>
      </c>
      <c r="G169" s="80" t="s">
        <v>13</v>
      </c>
      <c r="H169" s="80" t="s">
        <v>1</v>
      </c>
      <c r="I169" s="81" t="s">
        <v>790</v>
      </c>
      <c r="J169" s="81" t="s">
        <v>1</v>
      </c>
      <c r="K169" s="81" t="s">
        <v>791</v>
      </c>
      <c r="L169" s="81" t="s">
        <v>763</v>
      </c>
      <c r="M169" s="81">
        <v>581182.11</v>
      </c>
      <c r="N169" s="80" t="s">
        <v>12</v>
      </c>
      <c r="O169" s="80" t="s">
        <v>792</v>
      </c>
      <c r="P169" s="80" t="s">
        <v>793</v>
      </c>
      <c r="Q169" s="81">
        <f t="shared" si="6"/>
        <v>-581182.11250000005</v>
      </c>
      <c r="R169" s="81">
        <v>0</v>
      </c>
      <c r="S169" s="81">
        <v>-581182.11250000005</v>
      </c>
      <c r="T169" s="81">
        <v>0</v>
      </c>
      <c r="U169" s="80" t="s">
        <v>0</v>
      </c>
      <c r="V169" s="81">
        <f t="shared" si="7"/>
        <v>0</v>
      </c>
      <c r="W169" s="81">
        <v>0</v>
      </c>
      <c r="X169" s="80" t="s">
        <v>0</v>
      </c>
      <c r="Y169" s="81">
        <f t="shared" si="8"/>
        <v>0</v>
      </c>
      <c r="Z169" s="81">
        <v>0</v>
      </c>
      <c r="AA169" s="80" t="s">
        <v>0</v>
      </c>
      <c r="AB169" s="81">
        <v>0</v>
      </c>
      <c r="AC169" s="81">
        <v>0</v>
      </c>
      <c r="AD169" s="80" t="s">
        <v>0</v>
      </c>
      <c r="AE169" s="81">
        <v>0</v>
      </c>
      <c r="AF169" s="80">
        <v>0</v>
      </c>
      <c r="AG169" s="80" t="s">
        <v>0</v>
      </c>
      <c r="AH169" s="81">
        <v>0</v>
      </c>
      <c r="AI169" s="81">
        <v>0</v>
      </c>
      <c r="AJ169" s="80" t="s">
        <v>0</v>
      </c>
      <c r="AK169" s="81">
        <v>0</v>
      </c>
      <c r="AL169" s="81">
        <v>0</v>
      </c>
      <c r="AM169" s="84" t="s">
        <v>1</v>
      </c>
      <c r="AN169" s="80" t="s">
        <v>1</v>
      </c>
      <c r="AO169" s="84" t="s">
        <v>1</v>
      </c>
      <c r="AP169" s="80" t="s">
        <v>1</v>
      </c>
    </row>
    <row r="170" spans="1:42" s="71" customFormat="1" hidden="1" x14ac:dyDescent="0.25">
      <c r="A170" s="80" t="s">
        <v>96</v>
      </c>
      <c r="B170" s="79">
        <v>44022</v>
      </c>
      <c r="C170" s="80" t="s">
        <v>6</v>
      </c>
      <c r="D170" s="80" t="s">
        <v>36</v>
      </c>
      <c r="E170" s="80" t="s">
        <v>226</v>
      </c>
      <c r="F170" s="80" t="s">
        <v>21</v>
      </c>
      <c r="G170" s="80" t="s">
        <v>13</v>
      </c>
      <c r="H170" s="80" t="s">
        <v>1</v>
      </c>
      <c r="I170" s="81" t="s">
        <v>794</v>
      </c>
      <c r="J170" s="81" t="s">
        <v>1</v>
      </c>
      <c r="K170" s="81" t="s">
        <v>795</v>
      </c>
      <c r="L170" s="81" t="s">
        <v>763</v>
      </c>
      <c r="M170" s="81">
        <v>2634218.2599999998</v>
      </c>
      <c r="N170" s="80" t="s">
        <v>12</v>
      </c>
      <c r="O170" s="80" t="s">
        <v>796</v>
      </c>
      <c r="P170" s="80" t="s">
        <v>797</v>
      </c>
      <c r="Q170" s="81">
        <f t="shared" si="6"/>
        <v>-112259.705</v>
      </c>
      <c r="R170" s="81">
        <v>0</v>
      </c>
      <c r="S170" s="81">
        <v>-112259.705</v>
      </c>
      <c r="T170" s="81">
        <v>0</v>
      </c>
      <c r="U170" s="80" t="s">
        <v>0</v>
      </c>
      <c r="V170" s="81">
        <f t="shared" si="7"/>
        <v>0</v>
      </c>
      <c r="W170" s="81">
        <v>0</v>
      </c>
      <c r="X170" s="80" t="s">
        <v>0</v>
      </c>
      <c r="Y170" s="81">
        <f t="shared" si="8"/>
        <v>0</v>
      </c>
      <c r="Z170" s="81">
        <v>0</v>
      </c>
      <c r="AA170" s="80" t="s">
        <v>0</v>
      </c>
      <c r="AB170" s="81">
        <v>0</v>
      </c>
      <c r="AC170" s="81">
        <v>0</v>
      </c>
      <c r="AD170" s="80" t="s">
        <v>0</v>
      </c>
      <c r="AE170" s="81">
        <v>0</v>
      </c>
      <c r="AF170" s="80">
        <v>0</v>
      </c>
      <c r="AG170" s="80" t="s">
        <v>0</v>
      </c>
      <c r="AH170" s="81">
        <v>0</v>
      </c>
      <c r="AI170" s="81">
        <v>0</v>
      </c>
      <c r="AJ170" s="80" t="s">
        <v>0</v>
      </c>
      <c r="AK170" s="81">
        <v>0</v>
      </c>
      <c r="AL170" s="81">
        <v>0</v>
      </c>
      <c r="AM170" s="84" t="s">
        <v>1</v>
      </c>
      <c r="AN170" s="80" t="s">
        <v>1</v>
      </c>
      <c r="AO170" s="84" t="s">
        <v>1</v>
      </c>
      <c r="AP170" s="80" t="s">
        <v>1</v>
      </c>
    </row>
    <row r="171" spans="1:42" s="71" customFormat="1" hidden="1" x14ac:dyDescent="0.25">
      <c r="A171" s="80" t="s">
        <v>95</v>
      </c>
      <c r="B171" s="79">
        <v>44022</v>
      </c>
      <c r="C171" s="80" t="s">
        <v>6</v>
      </c>
      <c r="D171" s="80" t="s">
        <v>36</v>
      </c>
      <c r="E171" s="80" t="s">
        <v>226</v>
      </c>
      <c r="F171" s="80" t="s">
        <v>21</v>
      </c>
      <c r="G171" s="80" t="s">
        <v>3</v>
      </c>
      <c r="H171" s="80" t="s">
        <v>798</v>
      </c>
      <c r="I171" s="81" t="s">
        <v>1</v>
      </c>
      <c r="J171" s="81" t="s">
        <v>1</v>
      </c>
      <c r="K171" s="81" t="s">
        <v>1</v>
      </c>
      <c r="L171" s="81" t="s">
        <v>1</v>
      </c>
      <c r="M171" s="81">
        <v>0</v>
      </c>
      <c r="N171" s="80" t="s">
        <v>1</v>
      </c>
      <c r="O171" s="80" t="s">
        <v>2</v>
      </c>
      <c r="P171" s="80" t="s">
        <v>1</v>
      </c>
      <c r="Q171" s="81">
        <f t="shared" si="6"/>
        <v>109879272.97735004</v>
      </c>
      <c r="R171" s="81">
        <v>0</v>
      </c>
      <c r="S171" s="81">
        <v>86664500.41215004</v>
      </c>
      <c r="T171" s="81">
        <v>0</v>
      </c>
      <c r="U171" s="80" t="s">
        <v>0</v>
      </c>
      <c r="V171" s="81">
        <f t="shared" si="7"/>
        <v>0</v>
      </c>
      <c r="W171" s="81">
        <v>20012734.969999999</v>
      </c>
      <c r="X171" s="80" t="s">
        <v>0</v>
      </c>
      <c r="Y171" s="81">
        <f t="shared" si="8"/>
        <v>3202037.5951999999</v>
      </c>
      <c r="Z171" s="81">
        <v>0</v>
      </c>
      <c r="AA171" s="80" t="s">
        <v>0</v>
      </c>
      <c r="AB171" s="81">
        <v>0</v>
      </c>
      <c r="AC171" s="81">
        <v>0</v>
      </c>
      <c r="AD171" s="80" t="s">
        <v>0</v>
      </c>
      <c r="AE171" s="81">
        <v>0</v>
      </c>
      <c r="AF171" s="80">
        <v>0</v>
      </c>
      <c r="AG171" s="80" t="s">
        <v>0</v>
      </c>
      <c r="AH171" s="81">
        <v>0</v>
      </c>
      <c r="AI171" s="81">
        <v>0</v>
      </c>
      <c r="AJ171" s="80" t="s">
        <v>0</v>
      </c>
      <c r="AK171" s="81">
        <v>0</v>
      </c>
      <c r="AL171" s="81">
        <v>0</v>
      </c>
      <c r="AM171" s="84" t="s">
        <v>1</v>
      </c>
      <c r="AN171" s="80" t="s">
        <v>1</v>
      </c>
      <c r="AO171" s="84" t="s">
        <v>1</v>
      </c>
      <c r="AP171" s="80" t="s">
        <v>1</v>
      </c>
    </row>
    <row r="172" spans="1:42" s="71" customFormat="1" x14ac:dyDescent="0.25">
      <c r="A172" s="80" t="s">
        <v>94</v>
      </c>
      <c r="B172" s="79">
        <v>44022</v>
      </c>
      <c r="C172" s="80" t="s">
        <v>29</v>
      </c>
      <c r="D172" s="80" t="s">
        <v>36</v>
      </c>
      <c r="E172" s="80" t="s">
        <v>35</v>
      </c>
      <c r="F172" s="80" t="s">
        <v>506</v>
      </c>
      <c r="G172" s="80" t="s">
        <v>3</v>
      </c>
      <c r="H172" s="80" t="s">
        <v>799</v>
      </c>
      <c r="I172" s="81" t="s">
        <v>1</v>
      </c>
      <c r="J172" s="81" t="s">
        <v>1</v>
      </c>
      <c r="K172" s="81" t="s">
        <v>1</v>
      </c>
      <c r="L172" s="81" t="s">
        <v>1</v>
      </c>
      <c r="M172" s="81">
        <v>0</v>
      </c>
      <c r="N172" s="80" t="s">
        <v>1</v>
      </c>
      <c r="O172" s="80" t="s">
        <v>2</v>
      </c>
      <c r="P172" s="80" t="s">
        <v>1</v>
      </c>
      <c r="Q172" s="81">
        <f t="shared" si="6"/>
        <v>72192896.737800002</v>
      </c>
      <c r="R172" s="81">
        <v>0</v>
      </c>
      <c r="S172" s="81">
        <v>51672758.515000001</v>
      </c>
      <c r="T172" s="81">
        <v>0</v>
      </c>
      <c r="U172" s="80" t="s">
        <v>0</v>
      </c>
      <c r="V172" s="81">
        <f t="shared" si="7"/>
        <v>0</v>
      </c>
      <c r="W172" s="81">
        <v>17689774.330000002</v>
      </c>
      <c r="X172" s="80" t="s">
        <v>9</v>
      </c>
      <c r="Y172" s="81">
        <f t="shared" si="8"/>
        <v>2830363.8928000005</v>
      </c>
      <c r="Z172" s="81">
        <v>0</v>
      </c>
      <c r="AA172" s="80" t="s">
        <v>0</v>
      </c>
      <c r="AB172" s="81">
        <v>0</v>
      </c>
      <c r="AC172" s="81">
        <v>0</v>
      </c>
      <c r="AD172" s="80" t="s">
        <v>0</v>
      </c>
      <c r="AE172" s="81">
        <v>0</v>
      </c>
      <c r="AF172" s="80">
        <v>0</v>
      </c>
      <c r="AG172" s="80" t="s">
        <v>0</v>
      </c>
      <c r="AH172" s="81">
        <v>0</v>
      </c>
      <c r="AI172" s="81">
        <v>0</v>
      </c>
      <c r="AJ172" s="80" t="s">
        <v>0</v>
      </c>
      <c r="AK172" s="81">
        <v>0</v>
      </c>
      <c r="AL172" s="81">
        <v>0</v>
      </c>
      <c r="AM172" s="84" t="s">
        <v>1</v>
      </c>
      <c r="AN172" s="80" t="s">
        <v>1</v>
      </c>
      <c r="AO172" s="84" t="s">
        <v>1</v>
      </c>
      <c r="AP172" s="80" t="s">
        <v>1</v>
      </c>
    </row>
    <row r="173" spans="1:42" s="71" customFormat="1" hidden="1" x14ac:dyDescent="0.25">
      <c r="A173" s="80" t="s">
        <v>93</v>
      </c>
      <c r="B173" s="79">
        <v>44022</v>
      </c>
      <c r="C173" s="80" t="s">
        <v>6</v>
      </c>
      <c r="D173" s="80" t="s">
        <v>28</v>
      </c>
      <c r="E173" s="80" t="s">
        <v>219</v>
      </c>
      <c r="F173" s="80" t="s">
        <v>522</v>
      </c>
      <c r="G173" s="80" t="s">
        <v>3</v>
      </c>
      <c r="H173" s="80" t="s">
        <v>800</v>
      </c>
      <c r="I173" s="81" t="s">
        <v>1</v>
      </c>
      <c r="J173" s="81" t="s">
        <v>1</v>
      </c>
      <c r="K173" s="81" t="s">
        <v>1</v>
      </c>
      <c r="L173" s="81" t="s">
        <v>1</v>
      </c>
      <c r="M173" s="81">
        <v>0</v>
      </c>
      <c r="N173" s="80" t="s">
        <v>1</v>
      </c>
      <c r="O173" s="80" t="s">
        <v>476</v>
      </c>
      <c r="P173" s="80" t="s">
        <v>477</v>
      </c>
      <c r="Q173" s="81">
        <f t="shared" si="6"/>
        <v>6955428.5708000008</v>
      </c>
      <c r="R173" s="81">
        <v>0</v>
      </c>
      <c r="S173" s="81">
        <v>6387381.3500000006</v>
      </c>
      <c r="T173" s="81">
        <v>489695.88</v>
      </c>
      <c r="U173" s="80" t="s">
        <v>9</v>
      </c>
      <c r="V173" s="81">
        <f t="shared" si="7"/>
        <v>78351.340800000005</v>
      </c>
      <c r="W173" s="81">
        <v>0</v>
      </c>
      <c r="X173" s="80" t="s">
        <v>0</v>
      </c>
      <c r="Y173" s="81">
        <f t="shared" si="8"/>
        <v>0</v>
      </c>
      <c r="Z173" s="81">
        <v>0</v>
      </c>
      <c r="AA173" s="80" t="s">
        <v>0</v>
      </c>
      <c r="AB173" s="81">
        <v>0</v>
      </c>
      <c r="AC173" s="81">
        <v>0</v>
      </c>
      <c r="AD173" s="80" t="s">
        <v>0</v>
      </c>
      <c r="AE173" s="81">
        <v>0</v>
      </c>
      <c r="AF173" s="80">
        <v>0</v>
      </c>
      <c r="AG173" s="80" t="s">
        <v>0</v>
      </c>
      <c r="AH173" s="81">
        <v>0</v>
      </c>
      <c r="AI173" s="81">
        <v>0</v>
      </c>
      <c r="AJ173" s="80" t="s">
        <v>0</v>
      </c>
      <c r="AK173" s="81">
        <v>0</v>
      </c>
      <c r="AL173" s="81">
        <v>0</v>
      </c>
      <c r="AM173" s="84" t="s">
        <v>1</v>
      </c>
      <c r="AN173" s="80" t="s">
        <v>1</v>
      </c>
      <c r="AO173" s="84" t="s">
        <v>1</v>
      </c>
      <c r="AP173" s="80" t="s">
        <v>1</v>
      </c>
    </row>
    <row r="174" spans="1:42" s="71" customFormat="1" hidden="1" x14ac:dyDescent="0.25">
      <c r="A174" s="80" t="s">
        <v>91</v>
      </c>
      <c r="B174" s="79">
        <v>44022</v>
      </c>
      <c r="C174" s="80" t="s">
        <v>6</v>
      </c>
      <c r="D174" s="80" t="s">
        <v>28</v>
      </c>
      <c r="E174" s="80" t="s">
        <v>219</v>
      </c>
      <c r="F174" s="80" t="s">
        <v>522</v>
      </c>
      <c r="G174" s="80" t="s">
        <v>3</v>
      </c>
      <c r="H174" s="80" t="s">
        <v>801</v>
      </c>
      <c r="I174" s="81" t="s">
        <v>1</v>
      </c>
      <c r="J174" s="81" t="s">
        <v>1</v>
      </c>
      <c r="K174" s="81" t="s">
        <v>1</v>
      </c>
      <c r="L174" s="81" t="s">
        <v>1</v>
      </c>
      <c r="M174" s="81">
        <v>0</v>
      </c>
      <c r="N174" s="80" t="s">
        <v>1</v>
      </c>
      <c r="O174" s="80" t="s">
        <v>2</v>
      </c>
      <c r="P174" s="80" t="s">
        <v>1</v>
      </c>
      <c r="Q174" s="81">
        <f t="shared" si="6"/>
        <v>94552486.860850021</v>
      </c>
      <c r="R174" s="81">
        <v>0</v>
      </c>
      <c r="S174" s="81">
        <v>70792033.556850016</v>
      </c>
      <c r="T174" s="81">
        <v>0</v>
      </c>
      <c r="U174" s="80" t="s">
        <v>0</v>
      </c>
      <c r="V174" s="81">
        <f t="shared" si="7"/>
        <v>0</v>
      </c>
      <c r="W174" s="81">
        <v>20483149.399999999</v>
      </c>
      <c r="X174" s="80" t="s">
        <v>9</v>
      </c>
      <c r="Y174" s="81">
        <f t="shared" si="8"/>
        <v>3277303.9039999996</v>
      </c>
      <c r="Z174" s="81">
        <v>0</v>
      </c>
      <c r="AA174" s="80" t="s">
        <v>0</v>
      </c>
      <c r="AB174" s="81">
        <v>0</v>
      </c>
      <c r="AC174" s="81">
        <v>0</v>
      </c>
      <c r="AD174" s="80" t="s">
        <v>0</v>
      </c>
      <c r="AE174" s="81">
        <v>0</v>
      </c>
      <c r="AF174" s="80">
        <v>0</v>
      </c>
      <c r="AG174" s="80" t="s">
        <v>0</v>
      </c>
      <c r="AH174" s="81">
        <v>0</v>
      </c>
      <c r="AI174" s="81">
        <v>0</v>
      </c>
      <c r="AJ174" s="80" t="s">
        <v>0</v>
      </c>
      <c r="AK174" s="81">
        <v>0</v>
      </c>
      <c r="AL174" s="81">
        <v>0</v>
      </c>
      <c r="AM174" s="84" t="s">
        <v>1</v>
      </c>
      <c r="AN174" s="80" t="s">
        <v>1</v>
      </c>
      <c r="AO174" s="84" t="s">
        <v>1</v>
      </c>
      <c r="AP174" s="80" t="s">
        <v>1</v>
      </c>
    </row>
    <row r="175" spans="1:42" s="71" customFormat="1" hidden="1" x14ac:dyDescent="0.25">
      <c r="A175" s="80" t="s">
        <v>90</v>
      </c>
      <c r="B175" s="79">
        <v>44022</v>
      </c>
      <c r="C175" s="80" t="s">
        <v>6</v>
      </c>
      <c r="D175" s="80" t="s">
        <v>28</v>
      </c>
      <c r="E175" s="80" t="s">
        <v>219</v>
      </c>
      <c r="F175" s="80" t="s">
        <v>522</v>
      </c>
      <c r="G175" s="80" t="s">
        <v>3</v>
      </c>
      <c r="H175" s="80" t="s">
        <v>802</v>
      </c>
      <c r="I175" s="81" t="s">
        <v>1</v>
      </c>
      <c r="J175" s="81" t="s">
        <v>1</v>
      </c>
      <c r="K175" s="81" t="s">
        <v>1</v>
      </c>
      <c r="L175" s="81" t="s">
        <v>1</v>
      </c>
      <c r="M175" s="81">
        <v>0</v>
      </c>
      <c r="N175" s="80" t="s">
        <v>1</v>
      </c>
      <c r="O175" s="80" t="s">
        <v>2</v>
      </c>
      <c r="P175" s="80" t="s">
        <v>1</v>
      </c>
      <c r="Q175" s="81">
        <f t="shared" si="6"/>
        <v>10557177.576400001</v>
      </c>
      <c r="R175" s="81">
        <v>0</v>
      </c>
      <c r="S175" s="81">
        <v>6777295.4900000002</v>
      </c>
      <c r="T175" s="81">
        <v>0</v>
      </c>
      <c r="U175" s="80" t="s">
        <v>0</v>
      </c>
      <c r="V175" s="81">
        <f t="shared" si="7"/>
        <v>0</v>
      </c>
      <c r="W175" s="81">
        <v>3258519.04</v>
      </c>
      <c r="X175" s="80" t="s">
        <v>9</v>
      </c>
      <c r="Y175" s="81">
        <f t="shared" si="8"/>
        <v>521363.04639999999</v>
      </c>
      <c r="Z175" s="81">
        <v>0</v>
      </c>
      <c r="AA175" s="80" t="s">
        <v>0</v>
      </c>
      <c r="AB175" s="81">
        <v>0</v>
      </c>
      <c r="AC175" s="81">
        <v>0</v>
      </c>
      <c r="AD175" s="80" t="s">
        <v>0</v>
      </c>
      <c r="AE175" s="81">
        <v>0</v>
      </c>
      <c r="AF175" s="80">
        <v>0</v>
      </c>
      <c r="AG175" s="80" t="s">
        <v>0</v>
      </c>
      <c r="AH175" s="81">
        <v>0</v>
      </c>
      <c r="AI175" s="81">
        <v>0</v>
      </c>
      <c r="AJ175" s="80" t="s">
        <v>0</v>
      </c>
      <c r="AK175" s="81">
        <v>0</v>
      </c>
      <c r="AL175" s="81">
        <v>0</v>
      </c>
      <c r="AM175" s="84" t="s">
        <v>1</v>
      </c>
      <c r="AN175" s="80" t="s">
        <v>1</v>
      </c>
      <c r="AO175" s="84" t="s">
        <v>1</v>
      </c>
      <c r="AP175" s="80" t="s">
        <v>1</v>
      </c>
    </row>
    <row r="176" spans="1:42" s="71" customFormat="1" x14ac:dyDescent="0.25">
      <c r="A176" s="80" t="s">
        <v>89</v>
      </c>
      <c r="B176" s="79">
        <v>44022</v>
      </c>
      <c r="C176" s="80" t="s">
        <v>29</v>
      </c>
      <c r="D176" s="80" t="s">
        <v>28</v>
      </c>
      <c r="E176" s="80" t="s">
        <v>273</v>
      </c>
      <c r="F176" s="80" t="s">
        <v>468</v>
      </c>
      <c r="G176" s="80" t="s">
        <v>3</v>
      </c>
      <c r="H176" s="80" t="s">
        <v>803</v>
      </c>
      <c r="I176" s="81" t="s">
        <v>1</v>
      </c>
      <c r="J176" s="81" t="s">
        <v>1</v>
      </c>
      <c r="K176" s="81" t="s">
        <v>1</v>
      </c>
      <c r="L176" s="81" t="s">
        <v>1</v>
      </c>
      <c r="M176" s="81">
        <v>0</v>
      </c>
      <c r="N176" s="80" t="s">
        <v>1</v>
      </c>
      <c r="O176" s="80" t="s">
        <v>2</v>
      </c>
      <c r="P176" s="80" t="s">
        <v>1</v>
      </c>
      <c r="Q176" s="81">
        <f t="shared" si="6"/>
        <v>48251040.954599999</v>
      </c>
      <c r="R176" s="81">
        <v>0</v>
      </c>
      <c r="S176" s="81">
        <v>34231826.954999998</v>
      </c>
      <c r="T176" s="81">
        <v>0</v>
      </c>
      <c r="U176" s="80" t="s">
        <v>0</v>
      </c>
      <c r="V176" s="81">
        <f t="shared" si="7"/>
        <v>0</v>
      </c>
      <c r="W176" s="81">
        <v>12085529.309999999</v>
      </c>
      <c r="X176" s="80" t="s">
        <v>0</v>
      </c>
      <c r="Y176" s="81">
        <f t="shared" si="8"/>
        <v>1933684.6895999999</v>
      </c>
      <c r="Z176" s="81">
        <v>0</v>
      </c>
      <c r="AA176" s="80" t="s">
        <v>0</v>
      </c>
      <c r="AB176" s="81">
        <v>0</v>
      </c>
      <c r="AC176" s="81">
        <v>0</v>
      </c>
      <c r="AD176" s="80" t="s">
        <v>0</v>
      </c>
      <c r="AE176" s="81">
        <v>0</v>
      </c>
      <c r="AF176" s="80">
        <v>0</v>
      </c>
      <c r="AG176" s="80" t="s">
        <v>0</v>
      </c>
      <c r="AH176" s="81">
        <v>0</v>
      </c>
      <c r="AI176" s="81">
        <v>0</v>
      </c>
      <c r="AJ176" s="80" t="s">
        <v>0</v>
      </c>
      <c r="AK176" s="81">
        <v>0</v>
      </c>
      <c r="AL176" s="81">
        <v>0</v>
      </c>
      <c r="AM176" s="84" t="s">
        <v>1</v>
      </c>
      <c r="AN176" s="80" t="s">
        <v>1</v>
      </c>
      <c r="AO176" s="84" t="s">
        <v>1</v>
      </c>
      <c r="AP176" s="80" t="s">
        <v>1</v>
      </c>
    </row>
    <row r="177" spans="1:42" s="71" customFormat="1" x14ac:dyDescent="0.25">
      <c r="A177" s="80" t="s">
        <v>88</v>
      </c>
      <c r="B177" s="79">
        <v>44022</v>
      </c>
      <c r="C177" s="80" t="s">
        <v>29</v>
      </c>
      <c r="D177" s="80" t="s">
        <v>26</v>
      </c>
      <c r="E177" s="80" t="s">
        <v>415</v>
      </c>
      <c r="F177" s="80" t="s">
        <v>448</v>
      </c>
      <c r="G177" s="80" t="s">
        <v>3</v>
      </c>
      <c r="H177" s="80" t="s">
        <v>573</v>
      </c>
      <c r="I177" s="81"/>
      <c r="J177" s="81"/>
      <c r="K177" s="81"/>
      <c r="L177" s="81"/>
      <c r="M177" s="81"/>
      <c r="N177" s="80"/>
      <c r="O177" s="80" t="s">
        <v>106</v>
      </c>
      <c r="P177" s="80"/>
      <c r="Q177" s="81">
        <f t="shared" si="6"/>
        <v>0</v>
      </c>
      <c r="R177" s="81">
        <v>0</v>
      </c>
      <c r="S177" s="81">
        <v>0</v>
      </c>
      <c r="T177" s="81">
        <v>0</v>
      </c>
      <c r="U177" s="80" t="s">
        <v>0</v>
      </c>
      <c r="V177" s="81">
        <f t="shared" si="7"/>
        <v>0</v>
      </c>
      <c r="W177" s="81">
        <v>0</v>
      </c>
      <c r="X177" s="80" t="s">
        <v>0</v>
      </c>
      <c r="Y177" s="81">
        <f t="shared" si="8"/>
        <v>0</v>
      </c>
      <c r="Z177" s="81">
        <v>0</v>
      </c>
      <c r="AA177" s="81">
        <v>0</v>
      </c>
      <c r="AB177" s="81">
        <v>0</v>
      </c>
      <c r="AC177" s="81">
        <v>0</v>
      </c>
      <c r="AD177" s="80" t="s">
        <v>0</v>
      </c>
      <c r="AE177" s="81">
        <v>0</v>
      </c>
      <c r="AF177" s="81">
        <v>0</v>
      </c>
      <c r="AG177" s="81">
        <v>0</v>
      </c>
      <c r="AH177" s="81">
        <v>0</v>
      </c>
      <c r="AI177" s="81">
        <v>0</v>
      </c>
      <c r="AJ177" s="81">
        <v>0</v>
      </c>
      <c r="AK177" s="81"/>
      <c r="AL177" s="81"/>
      <c r="AM177" s="84"/>
      <c r="AN177" s="80"/>
      <c r="AO177" s="84"/>
      <c r="AP177" s="80"/>
    </row>
    <row r="178" spans="1:42" s="71" customFormat="1" hidden="1" x14ac:dyDescent="0.25">
      <c r="A178" s="80" t="s">
        <v>87</v>
      </c>
      <c r="B178" s="79">
        <v>44022</v>
      </c>
      <c r="C178" s="80" t="s">
        <v>6</v>
      </c>
      <c r="D178" s="80" t="s">
        <v>26</v>
      </c>
      <c r="E178" s="80" t="s">
        <v>212</v>
      </c>
      <c r="F178" s="80" t="s">
        <v>313</v>
      </c>
      <c r="G178" s="80" t="s">
        <v>3</v>
      </c>
      <c r="H178" s="80" t="s">
        <v>804</v>
      </c>
      <c r="I178" s="81" t="s">
        <v>1</v>
      </c>
      <c r="J178" s="81" t="s">
        <v>1</v>
      </c>
      <c r="K178" s="81" t="s">
        <v>1</v>
      </c>
      <c r="L178" s="81" t="s">
        <v>1</v>
      </c>
      <c r="M178" s="81">
        <v>0</v>
      </c>
      <c r="N178" s="80" t="s">
        <v>1</v>
      </c>
      <c r="O178" s="80" t="s">
        <v>2</v>
      </c>
      <c r="P178" s="80" t="s">
        <v>1</v>
      </c>
      <c r="Q178" s="81">
        <f t="shared" si="6"/>
        <v>79604574.994399995</v>
      </c>
      <c r="R178" s="81">
        <v>0</v>
      </c>
      <c r="S178" s="81">
        <v>53080700.809599996</v>
      </c>
      <c r="T178" s="81">
        <v>0</v>
      </c>
      <c r="U178" s="80" t="s">
        <v>0</v>
      </c>
      <c r="V178" s="81">
        <f t="shared" si="7"/>
        <v>0</v>
      </c>
      <c r="W178" s="81">
        <v>22865408.780000001</v>
      </c>
      <c r="X178" s="80" t="s">
        <v>9</v>
      </c>
      <c r="Y178" s="81">
        <f t="shared" si="8"/>
        <v>3658465.4048000001</v>
      </c>
      <c r="Z178" s="81">
        <v>0</v>
      </c>
      <c r="AA178" s="80" t="s">
        <v>0</v>
      </c>
      <c r="AB178" s="81">
        <v>0</v>
      </c>
      <c r="AC178" s="81">
        <v>0</v>
      </c>
      <c r="AD178" s="80" t="s">
        <v>0</v>
      </c>
      <c r="AE178" s="81">
        <v>0</v>
      </c>
      <c r="AF178" s="80">
        <v>0</v>
      </c>
      <c r="AG178" s="80" t="s">
        <v>0</v>
      </c>
      <c r="AH178" s="81">
        <v>0</v>
      </c>
      <c r="AI178" s="81">
        <v>0</v>
      </c>
      <c r="AJ178" s="80" t="s">
        <v>0</v>
      </c>
      <c r="AK178" s="81">
        <v>0</v>
      </c>
      <c r="AL178" s="81">
        <v>0</v>
      </c>
      <c r="AM178" s="84" t="s">
        <v>1</v>
      </c>
      <c r="AN178" s="80" t="s">
        <v>1</v>
      </c>
      <c r="AO178" s="84" t="s">
        <v>1</v>
      </c>
      <c r="AP178" s="80" t="s">
        <v>1</v>
      </c>
    </row>
    <row r="179" spans="1:42" s="71" customFormat="1" hidden="1" x14ac:dyDescent="0.25">
      <c r="A179" s="80" t="s">
        <v>86</v>
      </c>
      <c r="B179" s="79">
        <v>44022</v>
      </c>
      <c r="C179" s="80" t="s">
        <v>6</v>
      </c>
      <c r="D179" s="80" t="s">
        <v>24</v>
      </c>
      <c r="E179" s="80" t="s">
        <v>210</v>
      </c>
      <c r="F179" s="80" t="s">
        <v>435</v>
      </c>
      <c r="G179" s="80" t="s">
        <v>3</v>
      </c>
      <c r="H179" s="80" t="s">
        <v>805</v>
      </c>
      <c r="I179" s="81"/>
      <c r="J179" s="81"/>
      <c r="K179" s="81"/>
      <c r="L179" s="81"/>
      <c r="M179" s="81"/>
      <c r="N179" s="80"/>
      <c r="O179" s="80" t="s">
        <v>106</v>
      </c>
      <c r="P179" s="80"/>
      <c r="Q179" s="81">
        <f t="shared" si="6"/>
        <v>0</v>
      </c>
      <c r="R179" s="81">
        <v>0</v>
      </c>
      <c r="S179" s="81">
        <v>0</v>
      </c>
      <c r="T179" s="81">
        <v>0</v>
      </c>
      <c r="U179" s="80" t="s">
        <v>0</v>
      </c>
      <c r="V179" s="81">
        <f t="shared" si="7"/>
        <v>0</v>
      </c>
      <c r="W179" s="81">
        <v>0</v>
      </c>
      <c r="X179" s="80" t="s">
        <v>0</v>
      </c>
      <c r="Y179" s="81">
        <f t="shared" si="8"/>
        <v>0</v>
      </c>
      <c r="Z179" s="81">
        <v>0</v>
      </c>
      <c r="AA179" s="81">
        <v>0</v>
      </c>
      <c r="AB179" s="81">
        <v>0</v>
      </c>
      <c r="AC179" s="81">
        <v>0</v>
      </c>
      <c r="AD179" s="80" t="s">
        <v>0</v>
      </c>
      <c r="AE179" s="81">
        <v>0</v>
      </c>
      <c r="AF179" s="81">
        <v>0</v>
      </c>
      <c r="AG179" s="81">
        <v>0</v>
      </c>
      <c r="AH179" s="81">
        <v>0</v>
      </c>
      <c r="AI179" s="81">
        <v>0</v>
      </c>
      <c r="AJ179" s="81">
        <v>0</v>
      </c>
      <c r="AK179" s="81"/>
      <c r="AL179" s="81"/>
      <c r="AM179" s="84"/>
      <c r="AN179" s="80"/>
      <c r="AO179" s="84"/>
      <c r="AP179" s="80"/>
    </row>
    <row r="180" spans="1:42" s="71" customFormat="1" hidden="1" x14ac:dyDescent="0.25">
      <c r="A180" s="80" t="s">
        <v>85</v>
      </c>
      <c r="B180" s="79">
        <v>44022</v>
      </c>
      <c r="C180" s="80" t="s">
        <v>6</v>
      </c>
      <c r="D180" s="80" t="s">
        <v>22</v>
      </c>
      <c r="E180" s="80" t="s">
        <v>202</v>
      </c>
      <c r="F180" s="80" t="s">
        <v>132</v>
      </c>
      <c r="G180" s="80" t="s">
        <v>3</v>
      </c>
      <c r="H180" s="80" t="s">
        <v>806</v>
      </c>
      <c r="I180" s="81" t="s">
        <v>1</v>
      </c>
      <c r="J180" s="81" t="s">
        <v>1</v>
      </c>
      <c r="K180" s="81" t="s">
        <v>1</v>
      </c>
      <c r="L180" s="81" t="s">
        <v>1</v>
      </c>
      <c r="M180" s="81">
        <v>0</v>
      </c>
      <c r="N180" s="80" t="s">
        <v>1</v>
      </c>
      <c r="O180" s="80" t="s">
        <v>2</v>
      </c>
      <c r="P180" s="80" t="s">
        <v>1</v>
      </c>
      <c r="Q180" s="81">
        <f t="shared" si="6"/>
        <v>48558342.036999993</v>
      </c>
      <c r="R180" s="81">
        <v>0</v>
      </c>
      <c r="S180" s="81">
        <v>37919807.804999992</v>
      </c>
      <c r="T180" s="81">
        <v>0</v>
      </c>
      <c r="U180" s="80" t="s">
        <v>0</v>
      </c>
      <c r="V180" s="81">
        <f t="shared" si="7"/>
        <v>0</v>
      </c>
      <c r="W180" s="81">
        <v>9171150.1999999993</v>
      </c>
      <c r="X180" s="80" t="s">
        <v>9</v>
      </c>
      <c r="Y180" s="81">
        <f t="shared" si="8"/>
        <v>1467384.0319999999</v>
      </c>
      <c r="Z180" s="81">
        <v>0</v>
      </c>
      <c r="AA180" s="80" t="s">
        <v>0</v>
      </c>
      <c r="AB180" s="81">
        <v>0</v>
      </c>
      <c r="AC180" s="81">
        <v>0</v>
      </c>
      <c r="AD180" s="80" t="s">
        <v>0</v>
      </c>
      <c r="AE180" s="81">
        <v>0</v>
      </c>
      <c r="AF180" s="80">
        <v>0</v>
      </c>
      <c r="AG180" s="80" t="s">
        <v>0</v>
      </c>
      <c r="AH180" s="81">
        <v>0</v>
      </c>
      <c r="AI180" s="81">
        <v>0</v>
      </c>
      <c r="AJ180" s="80" t="s">
        <v>0</v>
      </c>
      <c r="AK180" s="81">
        <v>0</v>
      </c>
      <c r="AL180" s="81">
        <v>0</v>
      </c>
      <c r="AM180" s="84" t="s">
        <v>1</v>
      </c>
      <c r="AN180" s="80" t="s">
        <v>1</v>
      </c>
      <c r="AO180" s="84" t="s">
        <v>1</v>
      </c>
      <c r="AP180" s="80" t="s">
        <v>1</v>
      </c>
    </row>
    <row r="181" spans="1:42" s="71" customFormat="1" hidden="1" x14ac:dyDescent="0.25">
      <c r="A181" s="80" t="s">
        <v>84</v>
      </c>
      <c r="B181" s="79">
        <v>44022</v>
      </c>
      <c r="C181" s="80" t="s">
        <v>6</v>
      </c>
      <c r="D181" s="80" t="s">
        <v>19</v>
      </c>
      <c r="E181" s="80" t="s">
        <v>200</v>
      </c>
      <c r="F181" s="80" t="s">
        <v>279</v>
      </c>
      <c r="G181" s="80" t="s">
        <v>3</v>
      </c>
      <c r="H181" s="80" t="s">
        <v>807</v>
      </c>
      <c r="I181" s="81" t="s">
        <v>1</v>
      </c>
      <c r="J181" s="81" t="s">
        <v>1</v>
      </c>
      <c r="K181" s="81" t="s">
        <v>1</v>
      </c>
      <c r="L181" s="81" t="s">
        <v>1</v>
      </c>
      <c r="M181" s="81">
        <v>0</v>
      </c>
      <c r="N181" s="80" t="s">
        <v>1</v>
      </c>
      <c r="O181" s="80" t="s">
        <v>2</v>
      </c>
      <c r="P181" s="80" t="s">
        <v>1</v>
      </c>
      <c r="Q181" s="81">
        <f t="shared" si="6"/>
        <v>45465442.288199991</v>
      </c>
      <c r="R181" s="81">
        <v>0</v>
      </c>
      <c r="S181" s="81">
        <v>35179614.547399998</v>
      </c>
      <c r="T181" s="81">
        <v>0</v>
      </c>
      <c r="U181" s="80" t="s">
        <v>0</v>
      </c>
      <c r="V181" s="81">
        <f t="shared" si="7"/>
        <v>0</v>
      </c>
      <c r="W181" s="81">
        <v>8867092.879999999</v>
      </c>
      <c r="X181" s="80" t="s">
        <v>0</v>
      </c>
      <c r="Y181" s="81">
        <f t="shared" si="8"/>
        <v>1418734.8607999999</v>
      </c>
      <c r="Z181" s="81">
        <v>0</v>
      </c>
      <c r="AA181" s="80" t="s">
        <v>0</v>
      </c>
      <c r="AB181" s="81">
        <v>0</v>
      </c>
      <c r="AC181" s="81">
        <v>0</v>
      </c>
      <c r="AD181" s="80" t="s">
        <v>0</v>
      </c>
      <c r="AE181" s="81">
        <v>0</v>
      </c>
      <c r="AF181" s="80">
        <v>0</v>
      </c>
      <c r="AG181" s="80" t="s">
        <v>0</v>
      </c>
      <c r="AH181" s="81">
        <v>0</v>
      </c>
      <c r="AI181" s="81">
        <v>0</v>
      </c>
      <c r="AJ181" s="80" t="s">
        <v>0</v>
      </c>
      <c r="AK181" s="81">
        <v>0</v>
      </c>
      <c r="AL181" s="81">
        <v>0</v>
      </c>
      <c r="AM181" s="84" t="s">
        <v>1</v>
      </c>
      <c r="AN181" s="80" t="s">
        <v>1</v>
      </c>
      <c r="AO181" s="84" t="s">
        <v>1</v>
      </c>
      <c r="AP181" s="80" t="s">
        <v>1</v>
      </c>
    </row>
    <row r="182" spans="1:42" s="71" customFormat="1" hidden="1" x14ac:dyDescent="0.25">
      <c r="A182" s="80" t="s">
        <v>83</v>
      </c>
      <c r="B182" s="79">
        <v>44022</v>
      </c>
      <c r="C182" s="80" t="s">
        <v>6</v>
      </c>
      <c r="D182" s="80" t="s">
        <v>17</v>
      </c>
      <c r="E182" s="80" t="s">
        <v>198</v>
      </c>
      <c r="F182" s="80" t="s">
        <v>808</v>
      </c>
      <c r="G182" s="80" t="s">
        <v>3</v>
      </c>
      <c r="H182" s="80" t="s">
        <v>809</v>
      </c>
      <c r="I182" s="81" t="s">
        <v>1</v>
      </c>
      <c r="J182" s="81" t="s">
        <v>1</v>
      </c>
      <c r="K182" s="81" t="s">
        <v>1</v>
      </c>
      <c r="L182" s="81" t="s">
        <v>1</v>
      </c>
      <c r="M182" s="81">
        <v>0</v>
      </c>
      <c r="N182" s="80" t="s">
        <v>1</v>
      </c>
      <c r="O182" s="80" t="s">
        <v>2</v>
      </c>
      <c r="P182" s="80" t="s">
        <v>1</v>
      </c>
      <c r="Q182" s="81">
        <f t="shared" si="6"/>
        <v>50863688.080200002</v>
      </c>
      <c r="R182" s="81">
        <v>0</v>
      </c>
      <c r="S182" s="81">
        <v>36968698.805399999</v>
      </c>
      <c r="T182" s="81">
        <v>0</v>
      </c>
      <c r="U182" s="80" t="s">
        <v>0</v>
      </c>
      <c r="V182" s="81">
        <f t="shared" si="7"/>
        <v>0</v>
      </c>
      <c r="W182" s="81">
        <v>11978439.030000001</v>
      </c>
      <c r="X182" s="80" t="s">
        <v>0</v>
      </c>
      <c r="Y182" s="81">
        <f t="shared" si="8"/>
        <v>1916550.2448000002</v>
      </c>
      <c r="Z182" s="81">
        <v>0</v>
      </c>
      <c r="AA182" s="80" t="s">
        <v>0</v>
      </c>
      <c r="AB182" s="81">
        <v>0</v>
      </c>
      <c r="AC182" s="81">
        <v>0</v>
      </c>
      <c r="AD182" s="80" t="s">
        <v>0</v>
      </c>
      <c r="AE182" s="81">
        <v>0</v>
      </c>
      <c r="AF182" s="80">
        <v>0</v>
      </c>
      <c r="AG182" s="80" t="s">
        <v>0</v>
      </c>
      <c r="AH182" s="81">
        <v>0</v>
      </c>
      <c r="AI182" s="81">
        <v>0</v>
      </c>
      <c r="AJ182" s="80" t="s">
        <v>0</v>
      </c>
      <c r="AK182" s="81">
        <v>0</v>
      </c>
      <c r="AL182" s="81">
        <v>0</v>
      </c>
      <c r="AM182" s="84" t="s">
        <v>1</v>
      </c>
      <c r="AN182" s="80" t="s">
        <v>1</v>
      </c>
      <c r="AO182" s="84" t="s">
        <v>1</v>
      </c>
      <c r="AP182" s="80" t="s">
        <v>1</v>
      </c>
    </row>
    <row r="183" spans="1:42" s="71" customFormat="1" hidden="1" x14ac:dyDescent="0.25">
      <c r="A183" s="80" t="s">
        <v>82</v>
      </c>
      <c r="B183" s="79">
        <v>44022</v>
      </c>
      <c r="C183" s="80" t="s">
        <v>6</v>
      </c>
      <c r="D183" s="80" t="s">
        <v>14</v>
      </c>
      <c r="E183" s="80" t="s">
        <v>196</v>
      </c>
      <c r="F183" s="80" t="s">
        <v>810</v>
      </c>
      <c r="G183" s="80" t="s">
        <v>3</v>
      </c>
      <c r="H183" s="80" t="s">
        <v>811</v>
      </c>
      <c r="I183" s="81" t="s">
        <v>1</v>
      </c>
      <c r="J183" s="81" t="s">
        <v>1</v>
      </c>
      <c r="K183" s="81" t="s">
        <v>1</v>
      </c>
      <c r="L183" s="81" t="s">
        <v>1</v>
      </c>
      <c r="M183" s="81">
        <v>0</v>
      </c>
      <c r="N183" s="80" t="s">
        <v>1</v>
      </c>
      <c r="O183" s="80" t="s">
        <v>2</v>
      </c>
      <c r="P183" s="80" t="s">
        <v>1</v>
      </c>
      <c r="Q183" s="81">
        <f t="shared" si="6"/>
        <v>28266441.639600001</v>
      </c>
      <c r="R183" s="81">
        <v>0</v>
      </c>
      <c r="S183" s="81">
        <v>25067271.480000004</v>
      </c>
      <c r="T183" s="81">
        <v>0</v>
      </c>
      <c r="U183" s="80" t="s">
        <v>0</v>
      </c>
      <c r="V183" s="81">
        <f t="shared" si="7"/>
        <v>0</v>
      </c>
      <c r="W183" s="81">
        <v>2757905.31</v>
      </c>
      <c r="X183" s="80" t="s">
        <v>0</v>
      </c>
      <c r="Y183" s="81">
        <f t="shared" si="8"/>
        <v>441264.84960000002</v>
      </c>
      <c r="Z183" s="81">
        <v>0</v>
      </c>
      <c r="AA183" s="80" t="s">
        <v>0</v>
      </c>
      <c r="AB183" s="81">
        <v>0</v>
      </c>
      <c r="AC183" s="81">
        <v>0</v>
      </c>
      <c r="AD183" s="80" t="s">
        <v>0</v>
      </c>
      <c r="AE183" s="81">
        <v>0</v>
      </c>
      <c r="AF183" s="80">
        <v>0</v>
      </c>
      <c r="AG183" s="80" t="s">
        <v>0</v>
      </c>
      <c r="AH183" s="81">
        <v>0</v>
      </c>
      <c r="AI183" s="81">
        <v>0</v>
      </c>
      <c r="AJ183" s="80" t="s">
        <v>0</v>
      </c>
      <c r="AK183" s="81">
        <v>0</v>
      </c>
      <c r="AL183" s="81">
        <v>0</v>
      </c>
      <c r="AM183" s="84" t="s">
        <v>1</v>
      </c>
      <c r="AN183" s="80" t="s">
        <v>1</v>
      </c>
      <c r="AO183" s="84" t="s">
        <v>1</v>
      </c>
      <c r="AP183" s="80" t="s">
        <v>1</v>
      </c>
    </row>
    <row r="184" spans="1:42" s="71" customFormat="1" hidden="1" x14ac:dyDescent="0.25">
      <c r="A184" s="80" t="s">
        <v>81</v>
      </c>
      <c r="B184" s="79">
        <v>44022</v>
      </c>
      <c r="C184" s="80" t="s">
        <v>6</v>
      </c>
      <c r="D184" s="80" t="s">
        <v>10</v>
      </c>
      <c r="E184" s="80" t="s">
        <v>193</v>
      </c>
      <c r="F184" s="80" t="s">
        <v>174</v>
      </c>
      <c r="G184" s="80" t="s">
        <v>3</v>
      </c>
      <c r="H184" s="80" t="s">
        <v>812</v>
      </c>
      <c r="I184" s="81" t="s">
        <v>1</v>
      </c>
      <c r="J184" s="81" t="s">
        <v>1</v>
      </c>
      <c r="K184" s="81" t="s">
        <v>1</v>
      </c>
      <c r="L184" s="81" t="s">
        <v>1</v>
      </c>
      <c r="M184" s="81">
        <v>0</v>
      </c>
      <c r="N184" s="80" t="s">
        <v>1</v>
      </c>
      <c r="O184" s="80" t="s">
        <v>2</v>
      </c>
      <c r="P184" s="80" t="s">
        <v>1</v>
      </c>
      <c r="Q184" s="81">
        <f t="shared" si="6"/>
        <v>9063721.9000000004</v>
      </c>
      <c r="R184" s="81">
        <v>0</v>
      </c>
      <c r="S184" s="81">
        <v>5734591.5</v>
      </c>
      <c r="T184" s="81">
        <v>0</v>
      </c>
      <c r="U184" s="80" t="s">
        <v>0</v>
      </c>
      <c r="V184" s="81">
        <f t="shared" si="7"/>
        <v>0</v>
      </c>
      <c r="W184" s="81">
        <v>2869940</v>
      </c>
      <c r="X184" s="80" t="s">
        <v>9</v>
      </c>
      <c r="Y184" s="81">
        <f t="shared" si="8"/>
        <v>459190.4</v>
      </c>
      <c r="Z184" s="81">
        <v>0</v>
      </c>
      <c r="AA184" s="80" t="s">
        <v>0</v>
      </c>
      <c r="AB184" s="81">
        <v>0</v>
      </c>
      <c r="AC184" s="81">
        <v>0</v>
      </c>
      <c r="AD184" s="80" t="s">
        <v>0</v>
      </c>
      <c r="AE184" s="81">
        <v>0</v>
      </c>
      <c r="AF184" s="80">
        <v>0</v>
      </c>
      <c r="AG184" s="80" t="s">
        <v>0</v>
      </c>
      <c r="AH184" s="81">
        <v>0</v>
      </c>
      <c r="AI184" s="81">
        <v>0</v>
      </c>
      <c r="AJ184" s="80" t="s">
        <v>0</v>
      </c>
      <c r="AK184" s="81">
        <v>0</v>
      </c>
      <c r="AL184" s="81">
        <v>0</v>
      </c>
      <c r="AM184" s="84" t="s">
        <v>1</v>
      </c>
      <c r="AN184" s="80" t="s">
        <v>1</v>
      </c>
      <c r="AO184" s="84" t="s">
        <v>1</v>
      </c>
      <c r="AP184" s="80" t="s">
        <v>1</v>
      </c>
    </row>
    <row r="185" spans="1:42" s="71" customFormat="1" hidden="1" x14ac:dyDescent="0.25">
      <c r="A185" s="80" t="s">
        <v>80</v>
      </c>
      <c r="B185" s="79">
        <v>44022</v>
      </c>
      <c r="C185" s="80" t="s">
        <v>6</v>
      </c>
      <c r="D185" s="80" t="s">
        <v>311</v>
      </c>
      <c r="E185" s="80" t="s">
        <v>223</v>
      </c>
      <c r="F185" s="80" t="s">
        <v>442</v>
      </c>
      <c r="G185" s="80" t="s">
        <v>3</v>
      </c>
      <c r="H185" s="80" t="s">
        <v>813</v>
      </c>
      <c r="I185" s="81" t="s">
        <v>1</v>
      </c>
      <c r="J185" s="81" t="s">
        <v>1</v>
      </c>
      <c r="K185" s="81" t="s">
        <v>1</v>
      </c>
      <c r="L185" s="81" t="s">
        <v>1</v>
      </c>
      <c r="M185" s="81">
        <v>0</v>
      </c>
      <c r="N185" s="80" t="s">
        <v>1</v>
      </c>
      <c r="O185" s="80" t="s">
        <v>2</v>
      </c>
      <c r="P185" s="80" t="s">
        <v>1</v>
      </c>
      <c r="Q185" s="81">
        <f t="shared" si="6"/>
        <v>28100788.385200001</v>
      </c>
      <c r="R185" s="81">
        <v>0</v>
      </c>
      <c r="S185" s="81">
        <v>24392982.400000002</v>
      </c>
      <c r="T185" s="81">
        <v>0</v>
      </c>
      <c r="U185" s="80" t="s">
        <v>0</v>
      </c>
      <c r="V185" s="81">
        <f t="shared" si="7"/>
        <v>0</v>
      </c>
      <c r="W185" s="81">
        <v>3196384.4699999997</v>
      </c>
      <c r="X185" s="80" t="s">
        <v>9</v>
      </c>
      <c r="Y185" s="81">
        <f t="shared" si="8"/>
        <v>511421.51519999997</v>
      </c>
      <c r="Z185" s="81">
        <v>0</v>
      </c>
      <c r="AA185" s="80" t="s">
        <v>0</v>
      </c>
      <c r="AB185" s="81">
        <v>0</v>
      </c>
      <c r="AC185" s="81">
        <v>0</v>
      </c>
      <c r="AD185" s="80" t="s">
        <v>0</v>
      </c>
      <c r="AE185" s="81">
        <v>0</v>
      </c>
      <c r="AF185" s="80">
        <v>0</v>
      </c>
      <c r="AG185" s="80" t="s">
        <v>0</v>
      </c>
      <c r="AH185" s="81">
        <v>0</v>
      </c>
      <c r="AI185" s="81">
        <v>0</v>
      </c>
      <c r="AJ185" s="80" t="s">
        <v>0</v>
      </c>
      <c r="AK185" s="81">
        <v>0</v>
      </c>
      <c r="AL185" s="81">
        <v>0</v>
      </c>
      <c r="AM185" s="84" t="s">
        <v>1</v>
      </c>
      <c r="AN185" s="80" t="s">
        <v>1</v>
      </c>
      <c r="AO185" s="84" t="s">
        <v>1</v>
      </c>
      <c r="AP185" s="80" t="s">
        <v>1</v>
      </c>
    </row>
    <row r="186" spans="1:42" s="71" customFormat="1" hidden="1" x14ac:dyDescent="0.25">
      <c r="A186" s="80" t="s">
        <v>79</v>
      </c>
      <c r="B186" s="79">
        <v>44022</v>
      </c>
      <c r="C186" s="80" t="s">
        <v>6</v>
      </c>
      <c r="D186" s="80" t="s">
        <v>7</v>
      </c>
      <c r="E186" s="80" t="s">
        <v>191</v>
      </c>
      <c r="F186" s="80" t="s">
        <v>814</v>
      </c>
      <c r="G186" s="80" t="s">
        <v>3</v>
      </c>
      <c r="H186" s="80" t="s">
        <v>815</v>
      </c>
      <c r="I186" s="81" t="s">
        <v>1</v>
      </c>
      <c r="J186" s="81" t="s">
        <v>1</v>
      </c>
      <c r="K186" s="81" t="s">
        <v>1</v>
      </c>
      <c r="L186" s="81" t="s">
        <v>1</v>
      </c>
      <c r="M186" s="81">
        <v>0</v>
      </c>
      <c r="N186" s="80" t="s">
        <v>1</v>
      </c>
      <c r="O186" s="80" t="s">
        <v>2</v>
      </c>
      <c r="P186" s="80" t="s">
        <v>1</v>
      </c>
      <c r="Q186" s="81">
        <f t="shared" si="6"/>
        <v>1945810.4235999999</v>
      </c>
      <c r="R186" s="81">
        <v>0</v>
      </c>
      <c r="S186" s="81">
        <v>444990</v>
      </c>
      <c r="T186" s="81">
        <v>0</v>
      </c>
      <c r="U186" s="80" t="s">
        <v>0</v>
      </c>
      <c r="V186" s="81">
        <f t="shared" si="7"/>
        <v>0</v>
      </c>
      <c r="W186" s="81">
        <v>1293810.71</v>
      </c>
      <c r="X186" s="80" t="s">
        <v>0</v>
      </c>
      <c r="Y186" s="81">
        <f t="shared" si="8"/>
        <v>207009.71359999999</v>
      </c>
      <c r="Z186" s="81">
        <v>0</v>
      </c>
      <c r="AA186" s="80" t="s">
        <v>0</v>
      </c>
      <c r="AB186" s="81">
        <v>0</v>
      </c>
      <c r="AC186" s="81">
        <v>0</v>
      </c>
      <c r="AD186" s="80" t="s">
        <v>0</v>
      </c>
      <c r="AE186" s="81">
        <v>0</v>
      </c>
      <c r="AF186" s="80">
        <v>0</v>
      </c>
      <c r="AG186" s="80" t="s">
        <v>0</v>
      </c>
      <c r="AH186" s="81">
        <v>0</v>
      </c>
      <c r="AI186" s="81">
        <v>0</v>
      </c>
      <c r="AJ186" s="80" t="s">
        <v>0</v>
      </c>
      <c r="AK186" s="81">
        <v>0</v>
      </c>
      <c r="AL186" s="81">
        <v>0</v>
      </c>
      <c r="AM186" s="84" t="s">
        <v>1</v>
      </c>
      <c r="AN186" s="80" t="s">
        <v>1</v>
      </c>
      <c r="AO186" s="84" t="s">
        <v>1</v>
      </c>
      <c r="AP186" s="80" t="s">
        <v>1</v>
      </c>
    </row>
    <row r="187" spans="1:42" s="71" customFormat="1" hidden="1" x14ac:dyDescent="0.25">
      <c r="A187" s="80" t="s">
        <v>78</v>
      </c>
      <c r="B187" s="79">
        <v>44022</v>
      </c>
      <c r="C187" s="80" t="s">
        <v>6</v>
      </c>
      <c r="D187" s="80" t="s">
        <v>5</v>
      </c>
      <c r="E187" s="80" t="s">
        <v>189</v>
      </c>
      <c r="F187" s="80" t="s">
        <v>469</v>
      </c>
      <c r="G187" s="80" t="s">
        <v>3</v>
      </c>
      <c r="H187" s="80" t="s">
        <v>816</v>
      </c>
      <c r="I187" s="81" t="s">
        <v>1</v>
      </c>
      <c r="J187" s="81" t="s">
        <v>1</v>
      </c>
      <c r="K187" s="81" t="s">
        <v>1</v>
      </c>
      <c r="L187" s="81" t="s">
        <v>1</v>
      </c>
      <c r="M187" s="81">
        <v>0</v>
      </c>
      <c r="N187" s="80" t="s">
        <v>1</v>
      </c>
      <c r="O187" s="80" t="s">
        <v>2</v>
      </c>
      <c r="P187" s="80" t="s">
        <v>1</v>
      </c>
      <c r="Q187" s="81">
        <f t="shared" si="6"/>
        <v>101563589.998</v>
      </c>
      <c r="R187" s="81">
        <v>0</v>
      </c>
      <c r="S187" s="81">
        <v>70589903.010000005</v>
      </c>
      <c r="T187" s="81">
        <v>0</v>
      </c>
      <c r="U187" s="80" t="s">
        <v>0</v>
      </c>
      <c r="V187" s="81">
        <f t="shared" si="7"/>
        <v>0</v>
      </c>
      <c r="W187" s="81">
        <v>26701454.300000001</v>
      </c>
      <c r="X187" s="80" t="s">
        <v>9</v>
      </c>
      <c r="Y187" s="81">
        <f t="shared" si="8"/>
        <v>4272232.6880000001</v>
      </c>
      <c r="Z187" s="81">
        <v>0</v>
      </c>
      <c r="AA187" s="80" t="s">
        <v>0</v>
      </c>
      <c r="AB187" s="81">
        <v>0</v>
      </c>
      <c r="AC187" s="81">
        <v>0</v>
      </c>
      <c r="AD187" s="80" t="s">
        <v>0</v>
      </c>
      <c r="AE187" s="81">
        <v>0</v>
      </c>
      <c r="AF187" s="80">
        <v>0</v>
      </c>
      <c r="AG187" s="80" t="s">
        <v>0</v>
      </c>
      <c r="AH187" s="81">
        <v>0</v>
      </c>
      <c r="AI187" s="81">
        <v>0</v>
      </c>
      <c r="AJ187" s="80" t="s">
        <v>0</v>
      </c>
      <c r="AK187" s="81">
        <v>0</v>
      </c>
      <c r="AL187" s="81">
        <v>0</v>
      </c>
      <c r="AM187" s="84" t="s">
        <v>1</v>
      </c>
      <c r="AN187" s="80" t="s">
        <v>1</v>
      </c>
      <c r="AO187" s="84" t="s">
        <v>1</v>
      </c>
      <c r="AP187" s="80" t="s">
        <v>1</v>
      </c>
    </row>
    <row r="188" spans="1:42" s="71" customFormat="1" x14ac:dyDescent="0.25">
      <c r="A188" s="80" t="s">
        <v>77</v>
      </c>
      <c r="B188" s="79">
        <v>44023</v>
      </c>
      <c r="C188" s="80" t="s">
        <v>29</v>
      </c>
      <c r="D188" s="80" t="s">
        <v>52</v>
      </c>
      <c r="E188" s="80" t="s">
        <v>243</v>
      </c>
      <c r="F188" s="80" t="s">
        <v>509</v>
      </c>
      <c r="G188" s="80" t="s">
        <v>3</v>
      </c>
      <c r="H188" s="80" t="s">
        <v>817</v>
      </c>
      <c r="I188" s="81" t="s">
        <v>1</v>
      </c>
      <c r="J188" s="81" t="s">
        <v>1</v>
      </c>
      <c r="K188" s="81" t="s">
        <v>1</v>
      </c>
      <c r="L188" s="81" t="s">
        <v>1</v>
      </c>
      <c r="M188" s="81">
        <v>0</v>
      </c>
      <c r="N188" s="80" t="s">
        <v>1</v>
      </c>
      <c r="O188" s="80" t="s">
        <v>417</v>
      </c>
      <c r="P188" s="80" t="s">
        <v>418</v>
      </c>
      <c r="Q188" s="81">
        <f t="shared" si="6"/>
        <v>2961331.3412499996</v>
      </c>
      <c r="R188" s="81">
        <v>0</v>
      </c>
      <c r="S188" s="81">
        <v>2961331.3412499996</v>
      </c>
      <c r="T188" s="81">
        <v>0</v>
      </c>
      <c r="U188" s="80" t="s">
        <v>9</v>
      </c>
      <c r="V188" s="81">
        <f t="shared" si="7"/>
        <v>0</v>
      </c>
      <c r="W188" s="81">
        <v>0</v>
      </c>
      <c r="X188" s="80" t="s">
        <v>0</v>
      </c>
      <c r="Y188" s="81">
        <f t="shared" si="8"/>
        <v>0</v>
      </c>
      <c r="Z188" s="81">
        <v>0</v>
      </c>
      <c r="AA188" s="80" t="s">
        <v>0</v>
      </c>
      <c r="AB188" s="81">
        <v>0</v>
      </c>
      <c r="AC188" s="81">
        <v>0</v>
      </c>
      <c r="AD188" s="80" t="s">
        <v>0</v>
      </c>
      <c r="AE188" s="81">
        <v>0</v>
      </c>
      <c r="AF188" s="80">
        <v>0</v>
      </c>
      <c r="AG188" s="80" t="s">
        <v>0</v>
      </c>
      <c r="AH188" s="81">
        <v>0</v>
      </c>
      <c r="AI188" s="81">
        <v>0</v>
      </c>
      <c r="AJ188" s="80" t="s">
        <v>0</v>
      </c>
      <c r="AK188" s="81">
        <v>0</v>
      </c>
      <c r="AL188" s="81">
        <v>0</v>
      </c>
      <c r="AM188" s="84" t="s">
        <v>1</v>
      </c>
      <c r="AN188" s="80" t="s">
        <v>1</v>
      </c>
      <c r="AO188" s="84" t="s">
        <v>1</v>
      </c>
      <c r="AP188" s="80" t="s">
        <v>1</v>
      </c>
    </row>
    <row r="189" spans="1:42" s="71" customFormat="1" x14ac:dyDescent="0.25">
      <c r="A189" s="80" t="s">
        <v>76</v>
      </c>
      <c r="B189" s="79">
        <v>44023</v>
      </c>
      <c r="C189" s="80" t="s">
        <v>29</v>
      </c>
      <c r="D189" s="80" t="s">
        <v>52</v>
      </c>
      <c r="E189" s="80" t="s">
        <v>243</v>
      </c>
      <c r="F189" s="80" t="s">
        <v>509</v>
      </c>
      <c r="G189" s="80" t="s">
        <v>3</v>
      </c>
      <c r="H189" s="80" t="s">
        <v>818</v>
      </c>
      <c r="I189" s="81" t="s">
        <v>1</v>
      </c>
      <c r="J189" s="81" t="s">
        <v>1</v>
      </c>
      <c r="K189" s="81" t="s">
        <v>1</v>
      </c>
      <c r="L189" s="81" t="s">
        <v>1</v>
      </c>
      <c r="M189" s="81">
        <v>0</v>
      </c>
      <c r="N189" s="80" t="s">
        <v>1</v>
      </c>
      <c r="O189" s="80" t="s">
        <v>412</v>
      </c>
      <c r="P189" s="80" t="s">
        <v>413</v>
      </c>
      <c r="Q189" s="81">
        <f t="shared" si="6"/>
        <v>226000</v>
      </c>
      <c r="R189" s="81">
        <v>0</v>
      </c>
      <c r="S189" s="81">
        <v>226000</v>
      </c>
      <c r="T189" s="81">
        <v>0</v>
      </c>
      <c r="U189" s="80" t="s">
        <v>9</v>
      </c>
      <c r="V189" s="81">
        <f t="shared" si="7"/>
        <v>0</v>
      </c>
      <c r="W189" s="81">
        <v>0</v>
      </c>
      <c r="X189" s="80" t="s">
        <v>0</v>
      </c>
      <c r="Y189" s="81">
        <f t="shared" si="8"/>
        <v>0</v>
      </c>
      <c r="Z189" s="81">
        <v>0</v>
      </c>
      <c r="AA189" s="80" t="s">
        <v>0</v>
      </c>
      <c r="AB189" s="81">
        <v>0</v>
      </c>
      <c r="AC189" s="81">
        <v>0</v>
      </c>
      <c r="AD189" s="80" t="s">
        <v>0</v>
      </c>
      <c r="AE189" s="81">
        <v>0</v>
      </c>
      <c r="AF189" s="80">
        <v>0</v>
      </c>
      <c r="AG189" s="80" t="s">
        <v>0</v>
      </c>
      <c r="AH189" s="81">
        <v>0</v>
      </c>
      <c r="AI189" s="81">
        <v>0</v>
      </c>
      <c r="AJ189" s="80" t="s">
        <v>0</v>
      </c>
      <c r="AK189" s="81">
        <v>0</v>
      </c>
      <c r="AL189" s="81">
        <v>0</v>
      </c>
      <c r="AM189" s="84" t="s">
        <v>1</v>
      </c>
      <c r="AN189" s="80" t="s">
        <v>1</v>
      </c>
      <c r="AO189" s="84" t="s">
        <v>1</v>
      </c>
      <c r="AP189" s="80" t="s">
        <v>1</v>
      </c>
    </row>
    <row r="190" spans="1:42" s="71" customFormat="1" x14ac:dyDescent="0.25">
      <c r="A190" s="80" t="s">
        <v>75</v>
      </c>
      <c r="B190" s="79">
        <v>44023</v>
      </c>
      <c r="C190" s="80" t="s">
        <v>29</v>
      </c>
      <c r="D190" s="80" t="s">
        <v>52</v>
      </c>
      <c r="E190" s="80" t="s">
        <v>243</v>
      </c>
      <c r="F190" s="80" t="s">
        <v>509</v>
      </c>
      <c r="G190" s="80" t="s">
        <v>3</v>
      </c>
      <c r="H190" s="80" t="s">
        <v>819</v>
      </c>
      <c r="I190" s="81" t="s">
        <v>1</v>
      </c>
      <c r="J190" s="81" t="s">
        <v>1</v>
      </c>
      <c r="K190" s="81" t="s">
        <v>1</v>
      </c>
      <c r="L190" s="81" t="s">
        <v>1</v>
      </c>
      <c r="M190" s="81">
        <v>0</v>
      </c>
      <c r="N190" s="80" t="s">
        <v>1</v>
      </c>
      <c r="O190" s="80" t="s">
        <v>820</v>
      </c>
      <c r="P190" s="80" t="s">
        <v>821</v>
      </c>
      <c r="Q190" s="81">
        <f t="shared" si="6"/>
        <v>4252714.07</v>
      </c>
      <c r="R190" s="81">
        <v>0</v>
      </c>
      <c r="S190" s="81">
        <v>4252714.07</v>
      </c>
      <c r="T190" s="81">
        <v>0</v>
      </c>
      <c r="U190" s="80" t="s">
        <v>9</v>
      </c>
      <c r="V190" s="81">
        <f t="shared" si="7"/>
        <v>0</v>
      </c>
      <c r="W190" s="81">
        <v>0</v>
      </c>
      <c r="X190" s="80" t="s">
        <v>0</v>
      </c>
      <c r="Y190" s="81">
        <f t="shared" si="8"/>
        <v>0</v>
      </c>
      <c r="Z190" s="81">
        <v>0</v>
      </c>
      <c r="AA190" s="80" t="s">
        <v>0</v>
      </c>
      <c r="AB190" s="81">
        <v>0</v>
      </c>
      <c r="AC190" s="81">
        <v>0</v>
      </c>
      <c r="AD190" s="80" t="s">
        <v>0</v>
      </c>
      <c r="AE190" s="81">
        <v>0</v>
      </c>
      <c r="AF190" s="80">
        <v>0</v>
      </c>
      <c r="AG190" s="80" t="s">
        <v>0</v>
      </c>
      <c r="AH190" s="81">
        <v>0</v>
      </c>
      <c r="AI190" s="81">
        <v>0</v>
      </c>
      <c r="AJ190" s="80" t="s">
        <v>0</v>
      </c>
      <c r="AK190" s="81">
        <v>0</v>
      </c>
      <c r="AL190" s="81">
        <v>0</v>
      </c>
      <c r="AM190" s="84" t="s">
        <v>1</v>
      </c>
      <c r="AN190" s="80" t="s">
        <v>1</v>
      </c>
      <c r="AO190" s="84" t="s">
        <v>1</v>
      </c>
      <c r="AP190" s="80" t="s">
        <v>1</v>
      </c>
    </row>
    <row r="191" spans="1:42" s="71" customFormat="1" hidden="1" x14ac:dyDescent="0.25">
      <c r="A191" s="80" t="s">
        <v>74</v>
      </c>
      <c r="B191" s="79">
        <v>44023</v>
      </c>
      <c r="C191" s="80" t="s">
        <v>6</v>
      </c>
      <c r="D191" s="80" t="s">
        <v>52</v>
      </c>
      <c r="E191" s="80" t="s">
        <v>252</v>
      </c>
      <c r="F191" s="80" t="s">
        <v>467</v>
      </c>
      <c r="G191" s="80" t="s">
        <v>3</v>
      </c>
      <c r="H191" s="80" t="s">
        <v>822</v>
      </c>
      <c r="I191" s="81" t="s">
        <v>1</v>
      </c>
      <c r="J191" s="81" t="s">
        <v>1</v>
      </c>
      <c r="K191" s="81" t="s">
        <v>1</v>
      </c>
      <c r="L191" s="81" t="s">
        <v>1</v>
      </c>
      <c r="M191" s="81">
        <v>0</v>
      </c>
      <c r="N191" s="80" t="s">
        <v>1</v>
      </c>
      <c r="O191" s="80" t="s">
        <v>2</v>
      </c>
      <c r="P191" s="80" t="s">
        <v>1</v>
      </c>
      <c r="Q191" s="81">
        <f t="shared" si="6"/>
        <v>94502036.541946962</v>
      </c>
      <c r="R191" s="81">
        <v>0</v>
      </c>
      <c r="S191" s="81">
        <v>68571331.498746961</v>
      </c>
      <c r="T191" s="81">
        <v>0</v>
      </c>
      <c r="U191" s="80" t="s">
        <v>0</v>
      </c>
      <c r="V191" s="81">
        <f t="shared" si="7"/>
        <v>0</v>
      </c>
      <c r="W191" s="81">
        <v>22009759.52</v>
      </c>
      <c r="X191" s="80" t="s">
        <v>0</v>
      </c>
      <c r="Y191" s="81">
        <f t="shared" si="8"/>
        <v>3521561.5232000002</v>
      </c>
      <c r="Z191" s="81">
        <v>0</v>
      </c>
      <c r="AA191" s="80" t="s">
        <v>0</v>
      </c>
      <c r="AB191" s="81">
        <v>0</v>
      </c>
      <c r="AC191" s="136">
        <v>369800</v>
      </c>
      <c r="AD191" s="80" t="s">
        <v>296</v>
      </c>
      <c r="AE191" s="136">
        <v>29584</v>
      </c>
      <c r="AF191" s="136">
        <v>0</v>
      </c>
      <c r="AG191" s="80" t="s">
        <v>0</v>
      </c>
      <c r="AH191" s="81">
        <v>0</v>
      </c>
      <c r="AI191" s="81">
        <v>0</v>
      </c>
      <c r="AJ191" s="80" t="s">
        <v>0</v>
      </c>
      <c r="AK191" s="81">
        <v>0</v>
      </c>
      <c r="AL191" s="81">
        <v>0</v>
      </c>
      <c r="AM191" s="84" t="s">
        <v>1</v>
      </c>
      <c r="AN191" s="80" t="s">
        <v>1</v>
      </c>
      <c r="AO191" s="84" t="s">
        <v>1</v>
      </c>
      <c r="AP191" s="80" t="s">
        <v>1</v>
      </c>
    </row>
    <row r="192" spans="1:42" s="71" customFormat="1" x14ac:dyDescent="0.25">
      <c r="A192" s="80" t="s">
        <v>73</v>
      </c>
      <c r="B192" s="79">
        <v>44023</v>
      </c>
      <c r="C192" s="80" t="s">
        <v>29</v>
      </c>
      <c r="D192" s="80" t="s">
        <v>52</v>
      </c>
      <c r="E192" s="80" t="s">
        <v>243</v>
      </c>
      <c r="F192" s="80" t="s">
        <v>509</v>
      </c>
      <c r="G192" s="80" t="s">
        <v>3</v>
      </c>
      <c r="H192" s="80" t="s">
        <v>823</v>
      </c>
      <c r="I192" s="81" t="s">
        <v>1</v>
      </c>
      <c r="J192" s="81" t="s">
        <v>1</v>
      </c>
      <c r="K192" s="81" t="s">
        <v>1</v>
      </c>
      <c r="L192" s="81" t="s">
        <v>1</v>
      </c>
      <c r="M192" s="81">
        <v>0</v>
      </c>
      <c r="N192" s="80" t="s">
        <v>1</v>
      </c>
      <c r="O192" s="80" t="s">
        <v>2</v>
      </c>
      <c r="P192" s="80" t="s">
        <v>1</v>
      </c>
      <c r="Q192" s="81">
        <f t="shared" si="6"/>
        <v>12025742.624199999</v>
      </c>
      <c r="R192" s="81">
        <v>0</v>
      </c>
      <c r="S192" s="81">
        <v>6720476.6849999996</v>
      </c>
      <c r="T192" s="81">
        <v>0</v>
      </c>
      <c r="U192" s="80" t="s">
        <v>0</v>
      </c>
      <c r="V192" s="81">
        <f t="shared" si="7"/>
        <v>0</v>
      </c>
      <c r="W192" s="81">
        <v>4573505.12</v>
      </c>
      <c r="X192" s="80" t="s">
        <v>0</v>
      </c>
      <c r="Y192" s="81">
        <f t="shared" si="8"/>
        <v>731760.81920000003</v>
      </c>
      <c r="Z192" s="81">
        <v>0</v>
      </c>
      <c r="AA192" s="80" t="s">
        <v>0</v>
      </c>
      <c r="AB192" s="81">
        <v>0</v>
      </c>
      <c r="AC192" s="81">
        <v>0</v>
      </c>
      <c r="AD192" s="80" t="s">
        <v>0</v>
      </c>
      <c r="AE192" s="81">
        <v>0</v>
      </c>
      <c r="AF192" s="80">
        <v>0</v>
      </c>
      <c r="AG192" s="80" t="s">
        <v>0</v>
      </c>
      <c r="AH192" s="81">
        <v>0</v>
      </c>
      <c r="AI192" s="81">
        <v>0</v>
      </c>
      <c r="AJ192" s="80" t="s">
        <v>0</v>
      </c>
      <c r="AK192" s="81">
        <v>0</v>
      </c>
      <c r="AL192" s="81">
        <v>0</v>
      </c>
      <c r="AM192" s="84" t="s">
        <v>1</v>
      </c>
      <c r="AN192" s="80" t="s">
        <v>1</v>
      </c>
      <c r="AO192" s="84" t="s">
        <v>1</v>
      </c>
      <c r="AP192" s="80" t="s">
        <v>1</v>
      </c>
    </row>
    <row r="193" spans="1:42" s="71" customFormat="1" x14ac:dyDescent="0.25">
      <c r="A193" s="80" t="s">
        <v>72</v>
      </c>
      <c r="B193" s="79">
        <v>44023</v>
      </c>
      <c r="C193" s="80" t="s">
        <v>29</v>
      </c>
      <c r="D193" s="80" t="s">
        <v>52</v>
      </c>
      <c r="E193" s="80" t="s">
        <v>243</v>
      </c>
      <c r="F193" s="80" t="s">
        <v>509</v>
      </c>
      <c r="G193" s="80" t="s">
        <v>3</v>
      </c>
      <c r="H193" s="80" t="s">
        <v>824</v>
      </c>
      <c r="I193" s="81" t="s">
        <v>1</v>
      </c>
      <c r="J193" s="81" t="s">
        <v>1</v>
      </c>
      <c r="K193" s="81" t="s">
        <v>1</v>
      </c>
      <c r="L193" s="81" t="s">
        <v>1</v>
      </c>
      <c r="M193" s="81">
        <v>0</v>
      </c>
      <c r="N193" s="80" t="s">
        <v>1</v>
      </c>
      <c r="O193" s="80" t="s">
        <v>2</v>
      </c>
      <c r="P193" s="80" t="s">
        <v>1</v>
      </c>
      <c r="Q193" s="81">
        <f t="shared" si="6"/>
        <v>55392438.809349999</v>
      </c>
      <c r="R193" s="81">
        <v>0</v>
      </c>
      <c r="S193" s="81">
        <v>36330775.68575</v>
      </c>
      <c r="T193" s="81">
        <v>0</v>
      </c>
      <c r="U193" s="80" t="s">
        <v>0</v>
      </c>
      <c r="V193" s="81">
        <f t="shared" si="7"/>
        <v>0</v>
      </c>
      <c r="W193" s="81">
        <v>16432468.210000001</v>
      </c>
      <c r="X193" s="80" t="s">
        <v>9</v>
      </c>
      <c r="Y193" s="81">
        <f t="shared" si="8"/>
        <v>2629194.9136000001</v>
      </c>
      <c r="Z193" s="81">
        <v>0</v>
      </c>
      <c r="AA193" s="80" t="s">
        <v>0</v>
      </c>
      <c r="AB193" s="81">
        <v>0</v>
      </c>
      <c r="AC193" s="81">
        <v>0</v>
      </c>
      <c r="AD193" s="80" t="s">
        <v>0</v>
      </c>
      <c r="AE193" s="81">
        <v>0</v>
      </c>
      <c r="AF193" s="80">
        <v>0</v>
      </c>
      <c r="AG193" s="80" t="s">
        <v>0</v>
      </c>
      <c r="AH193" s="81">
        <v>0</v>
      </c>
      <c r="AI193" s="81">
        <v>0</v>
      </c>
      <c r="AJ193" s="80" t="s">
        <v>0</v>
      </c>
      <c r="AK193" s="81">
        <v>0</v>
      </c>
      <c r="AL193" s="81">
        <v>0</v>
      </c>
      <c r="AM193" s="84" t="s">
        <v>1</v>
      </c>
      <c r="AN193" s="80" t="s">
        <v>1</v>
      </c>
      <c r="AO193" s="84" t="s">
        <v>1</v>
      </c>
      <c r="AP193" s="80" t="s">
        <v>1</v>
      </c>
    </row>
    <row r="194" spans="1:42" s="71" customFormat="1" x14ac:dyDescent="0.25">
      <c r="A194" s="80" t="s">
        <v>71</v>
      </c>
      <c r="B194" s="79">
        <v>44023</v>
      </c>
      <c r="C194" s="80" t="s">
        <v>29</v>
      </c>
      <c r="D194" s="80" t="s">
        <v>52</v>
      </c>
      <c r="E194" s="80" t="s">
        <v>243</v>
      </c>
      <c r="F194" s="80" t="s">
        <v>509</v>
      </c>
      <c r="G194" s="80" t="s">
        <v>3</v>
      </c>
      <c r="H194" s="80" t="s">
        <v>825</v>
      </c>
      <c r="I194" s="81" t="s">
        <v>1</v>
      </c>
      <c r="J194" s="81" t="s">
        <v>1</v>
      </c>
      <c r="K194" s="81" t="s">
        <v>1</v>
      </c>
      <c r="L194" s="81" t="s">
        <v>1</v>
      </c>
      <c r="M194" s="81">
        <v>0</v>
      </c>
      <c r="N194" s="80" t="s">
        <v>1</v>
      </c>
      <c r="O194" s="80" t="s">
        <v>2</v>
      </c>
      <c r="P194" s="80" t="s">
        <v>1</v>
      </c>
      <c r="Q194" s="81">
        <f t="shared" ref="Q194:Q257" si="9">SUM(R194:AI194)</f>
        <v>67321206.307100013</v>
      </c>
      <c r="R194" s="81">
        <v>0</v>
      </c>
      <c r="S194" s="81">
        <v>40959703.667500004</v>
      </c>
      <c r="T194" s="81">
        <v>0</v>
      </c>
      <c r="U194" s="80" t="s">
        <v>0</v>
      </c>
      <c r="V194" s="81">
        <f t="shared" ref="V194:V229" si="10">+T194*0.16</f>
        <v>0</v>
      </c>
      <c r="W194" s="81">
        <v>22725433.310000002</v>
      </c>
      <c r="X194" s="80" t="s">
        <v>9</v>
      </c>
      <c r="Y194" s="81">
        <f t="shared" ref="Y194:Y262" si="11">+W194*0.16</f>
        <v>3636069.3296000003</v>
      </c>
      <c r="Z194" s="81">
        <v>0</v>
      </c>
      <c r="AA194" s="80" t="s">
        <v>0</v>
      </c>
      <c r="AB194" s="81">
        <v>0</v>
      </c>
      <c r="AC194" s="81">
        <v>0</v>
      </c>
      <c r="AD194" s="80" t="s">
        <v>0</v>
      </c>
      <c r="AE194" s="81">
        <v>0</v>
      </c>
      <c r="AF194" s="80">
        <v>0</v>
      </c>
      <c r="AG194" s="80" t="s">
        <v>0</v>
      </c>
      <c r="AH194" s="81">
        <v>0</v>
      </c>
      <c r="AI194" s="81">
        <v>0</v>
      </c>
      <c r="AJ194" s="80" t="s">
        <v>0</v>
      </c>
      <c r="AK194" s="81">
        <v>0</v>
      </c>
      <c r="AL194" s="81">
        <v>0</v>
      </c>
      <c r="AM194" s="84" t="s">
        <v>1</v>
      </c>
      <c r="AN194" s="80" t="s">
        <v>1</v>
      </c>
      <c r="AO194" s="84" t="s">
        <v>1</v>
      </c>
      <c r="AP194" s="80" t="s">
        <v>1</v>
      </c>
    </row>
    <row r="195" spans="1:42" s="71" customFormat="1" x14ac:dyDescent="0.25">
      <c r="A195" s="80" t="s">
        <v>70</v>
      </c>
      <c r="B195" s="79">
        <v>44023</v>
      </c>
      <c r="C195" s="80" t="s">
        <v>29</v>
      </c>
      <c r="D195" s="80" t="s">
        <v>52</v>
      </c>
      <c r="E195" s="80" t="s">
        <v>243</v>
      </c>
      <c r="F195" s="80" t="s">
        <v>509</v>
      </c>
      <c r="G195" s="80" t="s">
        <v>3</v>
      </c>
      <c r="H195" s="80" t="s">
        <v>826</v>
      </c>
      <c r="I195" s="81" t="s">
        <v>1</v>
      </c>
      <c r="J195" s="81" t="s">
        <v>1</v>
      </c>
      <c r="K195" s="81" t="s">
        <v>1</v>
      </c>
      <c r="L195" s="81" t="s">
        <v>1</v>
      </c>
      <c r="M195" s="81">
        <v>0</v>
      </c>
      <c r="N195" s="80" t="s">
        <v>1</v>
      </c>
      <c r="O195" s="80" t="s">
        <v>2</v>
      </c>
      <c r="P195" s="80" t="s">
        <v>1</v>
      </c>
      <c r="Q195" s="81">
        <f t="shared" si="9"/>
        <v>119490588.86</v>
      </c>
      <c r="R195" s="81">
        <v>0</v>
      </c>
      <c r="S195" s="81">
        <v>86948372.840000004</v>
      </c>
      <c r="T195" s="81">
        <v>0</v>
      </c>
      <c r="U195" s="80" t="s">
        <v>0</v>
      </c>
      <c r="V195" s="81">
        <f t="shared" si="10"/>
        <v>0</v>
      </c>
      <c r="W195" s="81">
        <v>28053634.5</v>
      </c>
      <c r="X195" s="80" t="s">
        <v>0</v>
      </c>
      <c r="Y195" s="81">
        <f t="shared" si="11"/>
        <v>4488581.5200000005</v>
      </c>
      <c r="Z195" s="81">
        <v>0</v>
      </c>
      <c r="AA195" s="80" t="s">
        <v>0</v>
      </c>
      <c r="AB195" s="81">
        <v>0</v>
      </c>
      <c r="AC195" s="81">
        <v>0</v>
      </c>
      <c r="AD195" s="80" t="s">
        <v>0</v>
      </c>
      <c r="AE195" s="81">
        <v>0</v>
      </c>
      <c r="AF195" s="80">
        <v>0</v>
      </c>
      <c r="AG195" s="80" t="s">
        <v>0</v>
      </c>
      <c r="AH195" s="81">
        <v>0</v>
      </c>
      <c r="AI195" s="81">
        <v>0</v>
      </c>
      <c r="AJ195" s="80" t="s">
        <v>0</v>
      </c>
      <c r="AK195" s="81">
        <v>0</v>
      </c>
      <c r="AL195" s="81">
        <v>0</v>
      </c>
      <c r="AM195" s="84" t="s">
        <v>1</v>
      </c>
      <c r="AN195" s="80" t="s">
        <v>1</v>
      </c>
      <c r="AO195" s="84" t="s">
        <v>1</v>
      </c>
      <c r="AP195" s="80" t="s">
        <v>1</v>
      </c>
    </row>
    <row r="196" spans="1:42" s="71" customFormat="1" hidden="1" x14ac:dyDescent="0.25">
      <c r="A196" s="80" t="s">
        <v>69</v>
      </c>
      <c r="B196" s="79">
        <v>44023</v>
      </c>
      <c r="C196" s="80" t="s">
        <v>6</v>
      </c>
      <c r="D196" s="80" t="s">
        <v>45</v>
      </c>
      <c r="E196" s="80" t="s">
        <v>237</v>
      </c>
      <c r="F196" s="80" t="s">
        <v>411</v>
      </c>
      <c r="G196" s="80" t="s">
        <v>3</v>
      </c>
      <c r="H196" s="80" t="s">
        <v>827</v>
      </c>
      <c r="I196" s="81"/>
      <c r="J196" s="81"/>
      <c r="K196" s="81"/>
      <c r="L196" s="81"/>
      <c r="M196" s="81"/>
      <c r="N196" s="80"/>
      <c r="O196" s="80" t="s">
        <v>106</v>
      </c>
      <c r="P196" s="80"/>
      <c r="Q196" s="81">
        <f t="shared" si="9"/>
        <v>0</v>
      </c>
      <c r="R196" s="81">
        <v>0</v>
      </c>
      <c r="S196" s="81">
        <v>0</v>
      </c>
      <c r="T196" s="81">
        <v>0</v>
      </c>
      <c r="U196" s="80" t="s">
        <v>0</v>
      </c>
      <c r="V196" s="81">
        <f t="shared" si="10"/>
        <v>0</v>
      </c>
      <c r="W196" s="81">
        <v>0</v>
      </c>
      <c r="X196" s="80" t="s">
        <v>0</v>
      </c>
      <c r="Y196" s="81">
        <f t="shared" si="11"/>
        <v>0</v>
      </c>
      <c r="Z196" s="81">
        <v>0</v>
      </c>
      <c r="AA196" s="80"/>
      <c r="AB196" s="81">
        <v>0</v>
      </c>
      <c r="AC196" s="81">
        <v>0</v>
      </c>
      <c r="AD196" s="80" t="s">
        <v>0</v>
      </c>
      <c r="AE196" s="81">
        <v>0</v>
      </c>
      <c r="AF196" s="80">
        <v>0</v>
      </c>
      <c r="AG196" s="80"/>
      <c r="AH196" s="81">
        <v>0</v>
      </c>
      <c r="AI196" s="81">
        <v>0</v>
      </c>
      <c r="AJ196" s="80"/>
      <c r="AK196" s="81">
        <v>0</v>
      </c>
      <c r="AL196" s="81">
        <v>0</v>
      </c>
      <c r="AM196" s="84"/>
      <c r="AN196" s="80"/>
      <c r="AO196" s="84"/>
      <c r="AP196" s="80"/>
    </row>
    <row r="197" spans="1:42" s="71" customFormat="1" hidden="1" x14ac:dyDescent="0.25">
      <c r="A197" s="80" t="s">
        <v>67</v>
      </c>
      <c r="B197" s="79">
        <v>44023</v>
      </c>
      <c r="C197" s="80" t="s">
        <v>6</v>
      </c>
      <c r="D197" s="80" t="s">
        <v>45</v>
      </c>
      <c r="E197" s="80" t="s">
        <v>241</v>
      </c>
      <c r="F197" s="80" t="s">
        <v>68</v>
      </c>
      <c r="G197" s="80" t="s">
        <v>3</v>
      </c>
      <c r="H197" s="80" t="s">
        <v>828</v>
      </c>
      <c r="I197" s="81" t="s">
        <v>1</v>
      </c>
      <c r="J197" s="81" t="s">
        <v>1</v>
      </c>
      <c r="K197" s="81" t="s">
        <v>1</v>
      </c>
      <c r="L197" s="81" t="s">
        <v>1</v>
      </c>
      <c r="M197" s="81">
        <v>0</v>
      </c>
      <c r="N197" s="80" t="s">
        <v>1</v>
      </c>
      <c r="O197" s="80" t="s">
        <v>2</v>
      </c>
      <c r="P197" s="80" t="s">
        <v>1</v>
      </c>
      <c r="Q197" s="81">
        <f t="shared" si="9"/>
        <v>177483068.01629701</v>
      </c>
      <c r="R197" s="81">
        <v>0</v>
      </c>
      <c r="S197" s="81">
        <v>127817913.71189702</v>
      </c>
      <c r="T197" s="81">
        <v>0</v>
      </c>
      <c r="U197" s="80" t="s">
        <v>0</v>
      </c>
      <c r="V197" s="81">
        <f t="shared" si="10"/>
        <v>0</v>
      </c>
      <c r="W197" s="81">
        <v>42126195.090000004</v>
      </c>
      <c r="X197" s="80" t="s">
        <v>0</v>
      </c>
      <c r="Y197" s="81">
        <f t="shared" si="11"/>
        <v>6740191.2144000009</v>
      </c>
      <c r="Z197" s="81">
        <v>0</v>
      </c>
      <c r="AA197" s="80" t="s">
        <v>0</v>
      </c>
      <c r="AB197" s="81">
        <v>0</v>
      </c>
      <c r="AC197" s="136">
        <v>739600</v>
      </c>
      <c r="AD197" s="80" t="s">
        <v>296</v>
      </c>
      <c r="AE197" s="136">
        <v>59168</v>
      </c>
      <c r="AF197" s="80">
        <v>0</v>
      </c>
      <c r="AG197" s="80" t="s">
        <v>0</v>
      </c>
      <c r="AH197" s="81">
        <v>0</v>
      </c>
      <c r="AI197" s="81">
        <v>0</v>
      </c>
      <c r="AJ197" s="80" t="s">
        <v>0</v>
      </c>
      <c r="AK197" s="81">
        <v>0</v>
      </c>
      <c r="AL197" s="81">
        <v>0</v>
      </c>
      <c r="AM197" s="84" t="s">
        <v>1</v>
      </c>
      <c r="AN197" s="80" t="s">
        <v>1</v>
      </c>
      <c r="AO197" s="84" t="s">
        <v>1</v>
      </c>
      <c r="AP197" s="80" t="s">
        <v>1</v>
      </c>
    </row>
    <row r="198" spans="1:42" s="71" customFormat="1" hidden="1" x14ac:dyDescent="0.25">
      <c r="A198" s="80" t="s">
        <v>66</v>
      </c>
      <c r="B198" s="79">
        <v>44023</v>
      </c>
      <c r="C198" s="80" t="s">
        <v>6</v>
      </c>
      <c r="D198" s="80" t="s">
        <v>45</v>
      </c>
      <c r="E198" s="80" t="s">
        <v>237</v>
      </c>
      <c r="F198" s="80" t="s">
        <v>408</v>
      </c>
      <c r="G198" s="80" t="s">
        <v>3</v>
      </c>
      <c r="H198" s="80" t="s">
        <v>829</v>
      </c>
      <c r="I198" s="81" t="s">
        <v>1</v>
      </c>
      <c r="J198" s="81" t="s">
        <v>1</v>
      </c>
      <c r="K198" s="81" t="s">
        <v>1</v>
      </c>
      <c r="L198" s="81" t="s">
        <v>1</v>
      </c>
      <c r="M198" s="81">
        <v>0</v>
      </c>
      <c r="N198" s="80" t="s">
        <v>1</v>
      </c>
      <c r="O198" s="80" t="s">
        <v>2</v>
      </c>
      <c r="P198" s="80"/>
      <c r="Q198" s="81">
        <f t="shared" si="9"/>
        <v>41640033.5</v>
      </c>
      <c r="R198" s="81">
        <v>0</v>
      </c>
      <c r="S198" s="81">
        <v>41640033.5</v>
      </c>
      <c r="T198" s="81">
        <v>0</v>
      </c>
      <c r="U198" s="80" t="s">
        <v>0</v>
      </c>
      <c r="V198" s="81">
        <f t="shared" si="10"/>
        <v>0</v>
      </c>
      <c r="W198" s="81">
        <v>0</v>
      </c>
      <c r="X198" s="80" t="s">
        <v>0</v>
      </c>
      <c r="Y198" s="81">
        <f t="shared" si="11"/>
        <v>0</v>
      </c>
      <c r="Z198" s="81">
        <v>0</v>
      </c>
      <c r="AA198" s="80" t="s">
        <v>0</v>
      </c>
      <c r="AB198" s="81">
        <v>0</v>
      </c>
      <c r="AC198" s="81">
        <v>0</v>
      </c>
      <c r="AD198" s="80" t="s">
        <v>0</v>
      </c>
      <c r="AE198" s="81">
        <v>0</v>
      </c>
      <c r="AF198" s="80">
        <v>0</v>
      </c>
      <c r="AG198" s="80" t="s">
        <v>0</v>
      </c>
      <c r="AH198" s="81">
        <v>0</v>
      </c>
      <c r="AI198" s="81">
        <v>0</v>
      </c>
      <c r="AJ198" s="80" t="s">
        <v>0</v>
      </c>
      <c r="AK198" s="81">
        <v>0</v>
      </c>
      <c r="AL198" s="81">
        <v>0</v>
      </c>
      <c r="AM198" s="84" t="s">
        <v>1</v>
      </c>
      <c r="AN198" s="80" t="s">
        <v>1</v>
      </c>
      <c r="AO198" s="84" t="s">
        <v>1</v>
      </c>
      <c r="AP198" s="80" t="s">
        <v>1</v>
      </c>
    </row>
    <row r="199" spans="1:42" s="71" customFormat="1" hidden="1" x14ac:dyDescent="0.25">
      <c r="A199" s="80" t="s">
        <v>65</v>
      </c>
      <c r="B199" s="79">
        <v>44023</v>
      </c>
      <c r="C199" s="80" t="s">
        <v>38</v>
      </c>
      <c r="D199" s="80" t="s">
        <v>45</v>
      </c>
      <c r="E199" s="80" t="s">
        <v>239</v>
      </c>
      <c r="F199" s="80" t="s">
        <v>830</v>
      </c>
      <c r="G199" s="80" t="s">
        <v>3</v>
      </c>
      <c r="H199" s="80" t="s">
        <v>831</v>
      </c>
      <c r="I199" s="81" t="s">
        <v>1</v>
      </c>
      <c r="J199" s="81" t="s">
        <v>1</v>
      </c>
      <c r="K199" s="81" t="s">
        <v>1</v>
      </c>
      <c r="L199" s="81" t="s">
        <v>1</v>
      </c>
      <c r="M199" s="81">
        <v>0</v>
      </c>
      <c r="N199" s="80" t="s">
        <v>1</v>
      </c>
      <c r="O199" s="80" t="s">
        <v>2</v>
      </c>
      <c r="P199" s="80" t="s">
        <v>1</v>
      </c>
      <c r="Q199" s="81">
        <f t="shared" si="9"/>
        <v>41024463.389150009</v>
      </c>
      <c r="R199" s="81">
        <v>0</v>
      </c>
      <c r="S199" s="81">
        <v>37332572.638750009</v>
      </c>
      <c r="T199" s="81">
        <v>0</v>
      </c>
      <c r="U199" s="80" t="s">
        <v>0</v>
      </c>
      <c r="V199" s="81">
        <f t="shared" si="10"/>
        <v>0</v>
      </c>
      <c r="W199" s="81">
        <v>3182664.44</v>
      </c>
      <c r="X199" s="80" t="s">
        <v>0</v>
      </c>
      <c r="Y199" s="81">
        <f t="shared" si="11"/>
        <v>509226.31040000002</v>
      </c>
      <c r="Z199" s="81">
        <v>0</v>
      </c>
      <c r="AA199" s="80" t="s">
        <v>0</v>
      </c>
      <c r="AB199" s="81">
        <v>0</v>
      </c>
      <c r="AC199" s="81">
        <v>0</v>
      </c>
      <c r="AD199" s="80" t="s">
        <v>0</v>
      </c>
      <c r="AE199" s="81">
        <v>0</v>
      </c>
      <c r="AF199" s="80">
        <v>0</v>
      </c>
      <c r="AG199" s="80" t="s">
        <v>0</v>
      </c>
      <c r="AH199" s="81">
        <v>0</v>
      </c>
      <c r="AI199" s="81">
        <v>0</v>
      </c>
      <c r="AJ199" s="80" t="s">
        <v>0</v>
      </c>
      <c r="AK199" s="81">
        <v>0</v>
      </c>
      <c r="AL199" s="81">
        <v>0</v>
      </c>
      <c r="AM199" s="84" t="s">
        <v>1</v>
      </c>
      <c r="AN199" s="80" t="s">
        <v>1</v>
      </c>
      <c r="AO199" s="84" t="s">
        <v>1</v>
      </c>
      <c r="AP199" s="80" t="s">
        <v>1</v>
      </c>
    </row>
    <row r="200" spans="1:42" s="71" customFormat="1" x14ac:dyDescent="0.25">
      <c r="A200" s="80" t="s">
        <v>64</v>
      </c>
      <c r="B200" s="79">
        <v>44023</v>
      </c>
      <c r="C200" s="80" t="s">
        <v>29</v>
      </c>
      <c r="D200" s="80" t="s">
        <v>45</v>
      </c>
      <c r="E200" s="80" t="s">
        <v>234</v>
      </c>
      <c r="F200" s="80" t="s">
        <v>516</v>
      </c>
      <c r="G200" s="80" t="s">
        <v>3</v>
      </c>
      <c r="H200" s="80" t="s">
        <v>832</v>
      </c>
      <c r="I200" s="81" t="s">
        <v>1</v>
      </c>
      <c r="J200" s="81" t="s">
        <v>1</v>
      </c>
      <c r="K200" s="81" t="s">
        <v>1</v>
      </c>
      <c r="L200" s="81" t="s">
        <v>1</v>
      </c>
      <c r="M200" s="81">
        <v>0</v>
      </c>
      <c r="N200" s="80" t="s">
        <v>1</v>
      </c>
      <c r="O200" s="80" t="s">
        <v>2</v>
      </c>
      <c r="P200" s="80" t="s">
        <v>1</v>
      </c>
      <c r="Q200" s="81">
        <f t="shared" si="9"/>
        <v>109105428.00045002</v>
      </c>
      <c r="R200" s="81">
        <v>0</v>
      </c>
      <c r="S200" s="81">
        <v>75502511.321250007</v>
      </c>
      <c r="T200" s="81">
        <v>0</v>
      </c>
      <c r="U200" s="80" t="s">
        <v>0</v>
      </c>
      <c r="V200" s="81">
        <f t="shared" si="10"/>
        <v>0</v>
      </c>
      <c r="W200" s="81">
        <v>28968031.620000001</v>
      </c>
      <c r="X200" s="80" t="s">
        <v>0</v>
      </c>
      <c r="Y200" s="81">
        <f t="shared" si="11"/>
        <v>4634885.0592</v>
      </c>
      <c r="Z200" s="81">
        <v>0</v>
      </c>
      <c r="AA200" s="80" t="s">
        <v>0</v>
      </c>
      <c r="AB200" s="81">
        <v>0</v>
      </c>
      <c r="AC200" s="81">
        <v>0</v>
      </c>
      <c r="AD200" s="80" t="s">
        <v>0</v>
      </c>
      <c r="AE200" s="81">
        <v>0</v>
      </c>
      <c r="AF200" s="80">
        <v>0</v>
      </c>
      <c r="AG200" s="80" t="s">
        <v>0</v>
      </c>
      <c r="AH200" s="81">
        <v>0</v>
      </c>
      <c r="AI200" s="81">
        <v>0</v>
      </c>
      <c r="AJ200" s="80" t="s">
        <v>0</v>
      </c>
      <c r="AK200" s="81">
        <v>0</v>
      </c>
      <c r="AL200" s="81">
        <v>0</v>
      </c>
      <c r="AM200" s="84" t="s">
        <v>1</v>
      </c>
      <c r="AN200" s="80" t="s">
        <v>1</v>
      </c>
      <c r="AO200" s="84" t="s">
        <v>1</v>
      </c>
      <c r="AP200" s="80" t="s">
        <v>1</v>
      </c>
    </row>
    <row r="201" spans="1:42" s="71" customFormat="1" hidden="1" x14ac:dyDescent="0.25">
      <c r="A201" s="80" t="s">
        <v>62</v>
      </c>
      <c r="B201" s="79">
        <v>44023</v>
      </c>
      <c r="C201" s="80" t="s">
        <v>6</v>
      </c>
      <c r="D201" s="80" t="s">
        <v>41</v>
      </c>
      <c r="E201" s="80" t="s">
        <v>232</v>
      </c>
      <c r="F201" s="80" t="s">
        <v>833</v>
      </c>
      <c r="G201" s="80" t="s">
        <v>3</v>
      </c>
      <c r="H201" s="80" t="s">
        <v>834</v>
      </c>
      <c r="I201" s="81" t="s">
        <v>1</v>
      </c>
      <c r="J201" s="81" t="s">
        <v>1</v>
      </c>
      <c r="K201" s="81" t="s">
        <v>1</v>
      </c>
      <c r="L201" s="81" t="s">
        <v>1</v>
      </c>
      <c r="M201" s="81">
        <v>0</v>
      </c>
      <c r="N201" s="80" t="s">
        <v>1</v>
      </c>
      <c r="O201" s="80" t="s">
        <v>2</v>
      </c>
      <c r="P201" s="80" t="s">
        <v>1</v>
      </c>
      <c r="Q201" s="81">
        <f t="shared" si="9"/>
        <v>159902897.64680001</v>
      </c>
      <c r="R201" s="81">
        <v>0</v>
      </c>
      <c r="S201" s="81">
        <v>103046633.60000002</v>
      </c>
      <c r="T201" s="81">
        <v>0</v>
      </c>
      <c r="U201" s="80" t="s">
        <v>0</v>
      </c>
      <c r="V201" s="81">
        <f t="shared" si="10"/>
        <v>0</v>
      </c>
      <c r="W201" s="81">
        <v>49014020.729999997</v>
      </c>
      <c r="X201" s="80" t="s">
        <v>0</v>
      </c>
      <c r="Y201" s="81">
        <f t="shared" si="11"/>
        <v>7842243.3167999992</v>
      </c>
      <c r="Z201" s="81">
        <v>0</v>
      </c>
      <c r="AA201" s="80" t="s">
        <v>0</v>
      </c>
      <c r="AB201" s="81">
        <v>0</v>
      </c>
      <c r="AC201" s="81">
        <v>0</v>
      </c>
      <c r="AD201" s="80" t="s">
        <v>0</v>
      </c>
      <c r="AE201" s="81">
        <v>0</v>
      </c>
      <c r="AF201" s="80">
        <v>0</v>
      </c>
      <c r="AG201" s="80" t="s">
        <v>0</v>
      </c>
      <c r="AH201" s="81">
        <v>0</v>
      </c>
      <c r="AI201" s="81">
        <v>0</v>
      </c>
      <c r="AJ201" s="80" t="s">
        <v>0</v>
      </c>
      <c r="AK201" s="81">
        <v>0</v>
      </c>
      <c r="AL201" s="81">
        <v>0</v>
      </c>
      <c r="AM201" s="84" t="s">
        <v>1</v>
      </c>
      <c r="AN201" s="80" t="s">
        <v>1</v>
      </c>
      <c r="AO201" s="84" t="s">
        <v>1</v>
      </c>
      <c r="AP201" s="80" t="s">
        <v>1</v>
      </c>
    </row>
    <row r="202" spans="1:42" s="71" customFormat="1" hidden="1" x14ac:dyDescent="0.25">
      <c r="A202" s="80" t="s">
        <v>61</v>
      </c>
      <c r="B202" s="79">
        <v>44023</v>
      </c>
      <c r="C202" s="80" t="s">
        <v>38</v>
      </c>
      <c r="D202" s="80" t="s">
        <v>41</v>
      </c>
      <c r="E202" s="80" t="s">
        <v>453</v>
      </c>
      <c r="F202" s="80" t="s">
        <v>835</v>
      </c>
      <c r="G202" s="80" t="s">
        <v>3</v>
      </c>
      <c r="H202" s="80" t="s">
        <v>836</v>
      </c>
      <c r="I202" s="132"/>
      <c r="J202" s="132"/>
      <c r="K202" s="132"/>
      <c r="L202" s="132"/>
      <c r="M202" s="132"/>
      <c r="N202" s="133"/>
      <c r="O202" s="80" t="s">
        <v>2</v>
      </c>
      <c r="P202" s="133"/>
      <c r="Q202" s="81">
        <f t="shared" si="9"/>
        <v>55037708</v>
      </c>
      <c r="R202" s="81">
        <v>0</v>
      </c>
      <c r="S202" s="81">
        <v>54955000</v>
      </c>
      <c r="T202" s="81">
        <v>0</v>
      </c>
      <c r="U202" s="80"/>
      <c r="V202" s="81">
        <f t="shared" si="10"/>
        <v>0</v>
      </c>
      <c r="W202" s="81">
        <v>71300</v>
      </c>
      <c r="X202" s="133"/>
      <c r="Y202" s="81">
        <f t="shared" si="11"/>
        <v>11408</v>
      </c>
      <c r="Z202" s="81">
        <v>0</v>
      </c>
      <c r="AA202" s="80" t="s">
        <v>0</v>
      </c>
      <c r="AB202" s="81">
        <v>0</v>
      </c>
      <c r="AC202" s="81">
        <v>0</v>
      </c>
      <c r="AD202" s="80" t="s">
        <v>0</v>
      </c>
      <c r="AE202" s="81">
        <v>0</v>
      </c>
      <c r="AF202" s="80">
        <v>0</v>
      </c>
      <c r="AG202" s="80" t="s">
        <v>0</v>
      </c>
      <c r="AH202" s="81">
        <v>0</v>
      </c>
      <c r="AI202" s="81">
        <v>0</v>
      </c>
      <c r="AJ202" s="80" t="s">
        <v>0</v>
      </c>
      <c r="AK202" s="81">
        <v>0</v>
      </c>
      <c r="AL202" s="81">
        <v>0</v>
      </c>
      <c r="AM202" s="84" t="s">
        <v>1</v>
      </c>
      <c r="AN202" s="80" t="s">
        <v>1</v>
      </c>
      <c r="AO202" s="84" t="s">
        <v>1</v>
      </c>
      <c r="AP202" s="80" t="s">
        <v>1</v>
      </c>
    </row>
    <row r="203" spans="1:42" s="71" customFormat="1" hidden="1" x14ac:dyDescent="0.25">
      <c r="A203" s="80" t="s">
        <v>60</v>
      </c>
      <c r="B203" s="79">
        <v>44023</v>
      </c>
      <c r="C203" s="80" t="s">
        <v>38</v>
      </c>
      <c r="D203" s="80" t="s">
        <v>41</v>
      </c>
      <c r="E203" s="80" t="s">
        <v>230</v>
      </c>
      <c r="F203" s="80" t="s">
        <v>553</v>
      </c>
      <c r="G203" s="80" t="s">
        <v>3</v>
      </c>
      <c r="H203" s="80" t="s">
        <v>837</v>
      </c>
      <c r="I203" s="81" t="s">
        <v>1</v>
      </c>
      <c r="J203" s="81" t="s">
        <v>1</v>
      </c>
      <c r="K203" s="81" t="s">
        <v>1</v>
      </c>
      <c r="L203" s="81" t="s">
        <v>1</v>
      </c>
      <c r="M203" s="81">
        <v>0</v>
      </c>
      <c r="N203" s="80" t="s">
        <v>1</v>
      </c>
      <c r="O203" s="80" t="s">
        <v>2</v>
      </c>
      <c r="P203" s="80" t="s">
        <v>1</v>
      </c>
      <c r="Q203" s="81">
        <f t="shared" si="9"/>
        <v>28916945.858750001</v>
      </c>
      <c r="R203" s="81">
        <v>0</v>
      </c>
      <c r="S203" s="81">
        <v>26390349.858750001</v>
      </c>
      <c r="T203" s="81">
        <v>0</v>
      </c>
      <c r="U203" s="80" t="s">
        <v>0</v>
      </c>
      <c r="V203" s="81">
        <f t="shared" si="10"/>
        <v>0</v>
      </c>
      <c r="W203" s="81">
        <v>2178100</v>
      </c>
      <c r="X203" s="80" t="s">
        <v>0</v>
      </c>
      <c r="Y203" s="81">
        <f t="shared" si="11"/>
        <v>348496</v>
      </c>
      <c r="Z203" s="81">
        <v>0</v>
      </c>
      <c r="AA203" s="80" t="s">
        <v>0</v>
      </c>
      <c r="AB203" s="81">
        <v>0</v>
      </c>
      <c r="AC203" s="81">
        <v>0</v>
      </c>
      <c r="AD203" s="80" t="s">
        <v>0</v>
      </c>
      <c r="AE203" s="81">
        <v>0</v>
      </c>
      <c r="AF203" s="80">
        <v>0</v>
      </c>
      <c r="AG203" s="80" t="s">
        <v>0</v>
      </c>
      <c r="AH203" s="81">
        <v>0</v>
      </c>
      <c r="AI203" s="81">
        <v>0</v>
      </c>
      <c r="AJ203" s="80" t="s">
        <v>0</v>
      </c>
      <c r="AK203" s="81">
        <v>0</v>
      </c>
      <c r="AL203" s="81">
        <v>0</v>
      </c>
      <c r="AM203" s="84" t="s">
        <v>1</v>
      </c>
      <c r="AN203" s="80" t="s">
        <v>1</v>
      </c>
      <c r="AO203" s="84" t="s">
        <v>1</v>
      </c>
      <c r="AP203" s="80" t="s">
        <v>1</v>
      </c>
    </row>
    <row r="204" spans="1:42" s="71" customFormat="1" x14ac:dyDescent="0.25">
      <c r="A204" s="80" t="s">
        <v>59</v>
      </c>
      <c r="B204" s="79">
        <v>44023</v>
      </c>
      <c r="C204" s="80" t="s">
        <v>29</v>
      </c>
      <c r="D204" s="80" t="s">
        <v>41</v>
      </c>
      <c r="E204" s="80" t="s">
        <v>4</v>
      </c>
      <c r="F204" s="80" t="s">
        <v>509</v>
      </c>
      <c r="G204" s="80" t="s">
        <v>3</v>
      </c>
      <c r="H204" s="80" t="s">
        <v>838</v>
      </c>
      <c r="I204" s="81" t="s">
        <v>1</v>
      </c>
      <c r="J204" s="81" t="s">
        <v>1</v>
      </c>
      <c r="K204" s="81" t="s">
        <v>1</v>
      </c>
      <c r="L204" s="81" t="s">
        <v>1</v>
      </c>
      <c r="M204" s="81">
        <v>0</v>
      </c>
      <c r="N204" s="80" t="s">
        <v>1</v>
      </c>
      <c r="O204" s="80" t="s">
        <v>2</v>
      </c>
      <c r="P204" s="80" t="s">
        <v>1</v>
      </c>
      <c r="Q204" s="81">
        <f t="shared" si="9"/>
        <v>89704528.62105</v>
      </c>
      <c r="R204" s="81">
        <v>0</v>
      </c>
      <c r="S204" s="81">
        <v>66752247.525849998</v>
      </c>
      <c r="T204" s="81">
        <v>0</v>
      </c>
      <c r="U204" s="80" t="s">
        <v>0</v>
      </c>
      <c r="V204" s="81">
        <f t="shared" si="10"/>
        <v>0</v>
      </c>
      <c r="W204" s="81">
        <v>19786449.219999999</v>
      </c>
      <c r="X204" s="80" t="s">
        <v>9</v>
      </c>
      <c r="Y204" s="81">
        <f t="shared" si="11"/>
        <v>3165831.8751999997</v>
      </c>
      <c r="Z204" s="81">
        <v>0</v>
      </c>
      <c r="AA204" s="80" t="s">
        <v>0</v>
      </c>
      <c r="AB204" s="81">
        <v>0</v>
      </c>
      <c r="AC204" s="81">
        <v>0</v>
      </c>
      <c r="AD204" s="80" t="s">
        <v>0</v>
      </c>
      <c r="AE204" s="81">
        <v>0</v>
      </c>
      <c r="AF204" s="80">
        <v>0</v>
      </c>
      <c r="AG204" s="80" t="s">
        <v>0</v>
      </c>
      <c r="AH204" s="81">
        <v>0</v>
      </c>
      <c r="AI204" s="81">
        <v>0</v>
      </c>
      <c r="AJ204" s="80" t="s">
        <v>0</v>
      </c>
      <c r="AK204" s="81">
        <v>0</v>
      </c>
      <c r="AL204" s="81">
        <v>0</v>
      </c>
      <c r="AM204" s="84" t="s">
        <v>1</v>
      </c>
      <c r="AN204" s="80" t="s">
        <v>1</v>
      </c>
      <c r="AO204" s="84" t="s">
        <v>1</v>
      </c>
      <c r="AP204" s="80" t="s">
        <v>1</v>
      </c>
    </row>
    <row r="205" spans="1:42" s="71" customFormat="1" x14ac:dyDescent="0.25">
      <c r="A205" s="80" t="s">
        <v>58</v>
      </c>
      <c r="B205" s="79">
        <v>44023</v>
      </c>
      <c r="C205" s="80" t="s">
        <v>29</v>
      </c>
      <c r="D205" s="80" t="s">
        <v>36</v>
      </c>
      <c r="E205" s="80" t="s">
        <v>35</v>
      </c>
      <c r="F205" s="80" t="s">
        <v>507</v>
      </c>
      <c r="G205" s="80" t="s">
        <v>3</v>
      </c>
      <c r="H205" s="80" t="s">
        <v>839</v>
      </c>
      <c r="I205" s="81" t="s">
        <v>1</v>
      </c>
      <c r="J205" s="81" t="s">
        <v>1</v>
      </c>
      <c r="K205" s="81" t="s">
        <v>1</v>
      </c>
      <c r="L205" s="81" t="s">
        <v>1</v>
      </c>
      <c r="M205" s="81">
        <v>0</v>
      </c>
      <c r="N205" s="80" t="s">
        <v>1</v>
      </c>
      <c r="O205" s="80" t="s">
        <v>404</v>
      </c>
      <c r="P205" s="80" t="s">
        <v>405</v>
      </c>
      <c r="Q205" s="81">
        <f t="shared" si="9"/>
        <v>2583473</v>
      </c>
      <c r="R205" s="81">
        <v>0</v>
      </c>
      <c r="S205" s="81">
        <v>2583473</v>
      </c>
      <c r="T205" s="81">
        <v>0</v>
      </c>
      <c r="U205" s="80" t="s">
        <v>9</v>
      </c>
      <c r="V205" s="81">
        <f t="shared" si="10"/>
        <v>0</v>
      </c>
      <c r="W205" s="81">
        <v>0</v>
      </c>
      <c r="X205" s="80" t="s">
        <v>0</v>
      </c>
      <c r="Y205" s="81">
        <f t="shared" si="11"/>
        <v>0</v>
      </c>
      <c r="Z205" s="81">
        <v>0</v>
      </c>
      <c r="AA205" s="80" t="s">
        <v>0</v>
      </c>
      <c r="AB205" s="81">
        <v>0</v>
      </c>
      <c r="AC205" s="81">
        <v>0</v>
      </c>
      <c r="AD205" s="80" t="s">
        <v>0</v>
      </c>
      <c r="AE205" s="81">
        <v>0</v>
      </c>
      <c r="AF205" s="80">
        <v>0</v>
      </c>
      <c r="AG205" s="80" t="s">
        <v>0</v>
      </c>
      <c r="AH205" s="81">
        <v>0</v>
      </c>
      <c r="AI205" s="81">
        <v>0</v>
      </c>
      <c r="AJ205" s="80" t="s">
        <v>0</v>
      </c>
      <c r="AK205" s="81">
        <v>0</v>
      </c>
      <c r="AL205" s="81">
        <v>0</v>
      </c>
      <c r="AM205" s="84" t="s">
        <v>1</v>
      </c>
      <c r="AN205" s="80" t="s">
        <v>1</v>
      </c>
      <c r="AO205" s="84" t="s">
        <v>1</v>
      </c>
      <c r="AP205" s="80" t="s">
        <v>1</v>
      </c>
    </row>
    <row r="206" spans="1:42" s="71" customFormat="1" ht="14.25" hidden="1" customHeight="1" x14ac:dyDescent="0.25">
      <c r="A206" s="80" t="s">
        <v>57</v>
      </c>
      <c r="B206" s="79">
        <v>44023</v>
      </c>
      <c r="C206" s="80" t="s">
        <v>6</v>
      </c>
      <c r="D206" s="80" t="s">
        <v>36</v>
      </c>
      <c r="E206" s="80" t="s">
        <v>226</v>
      </c>
      <c r="F206" s="80" t="s">
        <v>403</v>
      </c>
      <c r="G206" s="80" t="s">
        <v>3</v>
      </c>
      <c r="H206" s="80" t="s">
        <v>840</v>
      </c>
      <c r="I206" s="81" t="s">
        <v>1</v>
      </c>
      <c r="J206" s="81" t="s">
        <v>1</v>
      </c>
      <c r="K206" s="81" t="s">
        <v>1</v>
      </c>
      <c r="L206" s="81" t="s">
        <v>1</v>
      </c>
      <c r="M206" s="81">
        <v>0</v>
      </c>
      <c r="N206" s="80" t="s">
        <v>1</v>
      </c>
      <c r="O206" s="80" t="s">
        <v>2</v>
      </c>
      <c r="P206" s="80" t="s">
        <v>1</v>
      </c>
      <c r="Q206" s="81">
        <f t="shared" si="9"/>
        <v>190037302.10719952</v>
      </c>
      <c r="R206" s="81">
        <v>0</v>
      </c>
      <c r="S206" s="81">
        <v>143491848.24560305</v>
      </c>
      <c r="T206" s="81">
        <v>0</v>
      </c>
      <c r="U206" s="80" t="s">
        <v>0</v>
      </c>
      <c r="V206" s="81">
        <f t="shared" si="10"/>
        <v>0</v>
      </c>
      <c r="W206" s="81">
        <v>40125391.259996951</v>
      </c>
      <c r="X206" s="80" t="s">
        <v>0</v>
      </c>
      <c r="Y206" s="81">
        <f t="shared" si="11"/>
        <v>6420062.6015995126</v>
      </c>
      <c r="Z206" s="81">
        <v>0</v>
      </c>
      <c r="AA206" s="80" t="s">
        <v>0</v>
      </c>
      <c r="AB206" s="81">
        <v>0</v>
      </c>
      <c r="AC206" s="81">
        <v>0</v>
      </c>
      <c r="AD206" s="80" t="s">
        <v>0</v>
      </c>
      <c r="AE206" s="81">
        <v>0</v>
      </c>
      <c r="AF206" s="80">
        <v>0</v>
      </c>
      <c r="AG206" s="80" t="s">
        <v>0</v>
      </c>
      <c r="AH206" s="81">
        <v>0</v>
      </c>
      <c r="AI206" s="81">
        <v>0</v>
      </c>
      <c r="AJ206" s="80" t="s">
        <v>0</v>
      </c>
      <c r="AK206" s="81">
        <v>0</v>
      </c>
      <c r="AL206" s="81">
        <v>0</v>
      </c>
      <c r="AM206" s="84" t="s">
        <v>1</v>
      </c>
      <c r="AN206" s="80" t="s">
        <v>1</v>
      </c>
      <c r="AO206" s="84" t="s">
        <v>1</v>
      </c>
      <c r="AP206" s="80" t="s">
        <v>1</v>
      </c>
    </row>
    <row r="207" spans="1:42" s="71" customFormat="1" x14ac:dyDescent="0.25">
      <c r="A207" s="80" t="s">
        <v>56</v>
      </c>
      <c r="B207" s="79">
        <v>44023</v>
      </c>
      <c r="C207" s="80" t="s">
        <v>29</v>
      </c>
      <c r="D207" s="80" t="s">
        <v>36</v>
      </c>
      <c r="E207" s="80" t="s">
        <v>35</v>
      </c>
      <c r="F207" s="80" t="s">
        <v>507</v>
      </c>
      <c r="G207" s="80" t="s">
        <v>3</v>
      </c>
      <c r="H207" s="80" t="s">
        <v>841</v>
      </c>
      <c r="I207" s="81" t="s">
        <v>1</v>
      </c>
      <c r="J207" s="81" t="s">
        <v>1</v>
      </c>
      <c r="K207" s="81" t="s">
        <v>1</v>
      </c>
      <c r="L207" s="81" t="s">
        <v>1</v>
      </c>
      <c r="M207" s="81">
        <v>0</v>
      </c>
      <c r="N207" s="80" t="s">
        <v>1</v>
      </c>
      <c r="O207" s="80" t="s">
        <v>2</v>
      </c>
      <c r="P207" s="80" t="s">
        <v>1</v>
      </c>
      <c r="Q207" s="81">
        <f t="shared" si="9"/>
        <v>2029644.7749999999</v>
      </c>
      <c r="R207" s="81">
        <v>0</v>
      </c>
      <c r="S207" s="81">
        <v>2029644.7749999999</v>
      </c>
      <c r="T207" s="81">
        <v>0</v>
      </c>
      <c r="U207" s="80" t="s">
        <v>0</v>
      </c>
      <c r="V207" s="81">
        <f t="shared" si="10"/>
        <v>0</v>
      </c>
      <c r="W207" s="81">
        <v>0</v>
      </c>
      <c r="X207" s="80" t="s">
        <v>0</v>
      </c>
      <c r="Y207" s="81">
        <f t="shared" si="11"/>
        <v>0</v>
      </c>
      <c r="Z207" s="81">
        <v>0</v>
      </c>
      <c r="AA207" s="80" t="s">
        <v>0</v>
      </c>
      <c r="AB207" s="81">
        <v>0</v>
      </c>
      <c r="AC207" s="81">
        <v>0</v>
      </c>
      <c r="AD207" s="80" t="s">
        <v>0</v>
      </c>
      <c r="AE207" s="81">
        <v>0</v>
      </c>
      <c r="AF207" s="80">
        <v>0</v>
      </c>
      <c r="AG207" s="80" t="s">
        <v>0</v>
      </c>
      <c r="AH207" s="81">
        <v>0</v>
      </c>
      <c r="AI207" s="81">
        <v>0</v>
      </c>
      <c r="AJ207" s="80" t="s">
        <v>0</v>
      </c>
      <c r="AK207" s="81">
        <v>0</v>
      </c>
      <c r="AL207" s="81">
        <v>0</v>
      </c>
      <c r="AM207" s="84" t="s">
        <v>1</v>
      </c>
      <c r="AN207" s="80" t="s">
        <v>1</v>
      </c>
      <c r="AO207" s="84" t="s">
        <v>1</v>
      </c>
      <c r="AP207" s="80" t="s">
        <v>1</v>
      </c>
    </row>
    <row r="208" spans="1:42" s="71" customFormat="1" x14ac:dyDescent="0.25">
      <c r="A208" s="80" t="s">
        <v>55</v>
      </c>
      <c r="B208" s="79">
        <v>44023</v>
      </c>
      <c r="C208" s="80" t="s">
        <v>29</v>
      </c>
      <c r="D208" s="80" t="s">
        <v>36</v>
      </c>
      <c r="E208" s="80" t="s">
        <v>35</v>
      </c>
      <c r="F208" s="80" t="s">
        <v>507</v>
      </c>
      <c r="G208" s="80" t="s">
        <v>3</v>
      </c>
      <c r="H208" s="80" t="s">
        <v>842</v>
      </c>
      <c r="I208" s="81" t="s">
        <v>1</v>
      </c>
      <c r="J208" s="81" t="s">
        <v>1</v>
      </c>
      <c r="K208" s="81" t="s">
        <v>1</v>
      </c>
      <c r="L208" s="81" t="s">
        <v>1</v>
      </c>
      <c r="M208" s="81">
        <v>0</v>
      </c>
      <c r="N208" s="80" t="s">
        <v>1</v>
      </c>
      <c r="O208" s="80" t="s">
        <v>2</v>
      </c>
      <c r="P208" s="80" t="s">
        <v>1</v>
      </c>
      <c r="Q208" s="81">
        <f t="shared" si="9"/>
        <v>45055276.088050008</v>
      </c>
      <c r="R208" s="81">
        <v>0</v>
      </c>
      <c r="S208" s="81">
        <v>33158167.700850002</v>
      </c>
      <c r="T208" s="81">
        <v>0</v>
      </c>
      <c r="U208" s="80" t="s">
        <v>0</v>
      </c>
      <c r="V208" s="81">
        <f t="shared" si="10"/>
        <v>0</v>
      </c>
      <c r="W208" s="81">
        <v>10256127.92</v>
      </c>
      <c r="X208" s="80" t="s">
        <v>9</v>
      </c>
      <c r="Y208" s="81">
        <f t="shared" si="11"/>
        <v>1640980.4672000001</v>
      </c>
      <c r="Z208" s="81">
        <v>0</v>
      </c>
      <c r="AA208" s="80" t="s">
        <v>0</v>
      </c>
      <c r="AB208" s="81">
        <v>0</v>
      </c>
      <c r="AC208" s="81">
        <v>0</v>
      </c>
      <c r="AD208" s="80" t="s">
        <v>0</v>
      </c>
      <c r="AE208" s="81">
        <v>0</v>
      </c>
      <c r="AF208" s="80">
        <v>0</v>
      </c>
      <c r="AG208" s="80" t="s">
        <v>0</v>
      </c>
      <c r="AH208" s="81">
        <v>0</v>
      </c>
      <c r="AI208" s="81">
        <v>0</v>
      </c>
      <c r="AJ208" s="80" t="s">
        <v>0</v>
      </c>
      <c r="AK208" s="81">
        <v>0</v>
      </c>
      <c r="AL208" s="81">
        <v>0</v>
      </c>
      <c r="AM208" s="84" t="s">
        <v>1</v>
      </c>
      <c r="AN208" s="80" t="s">
        <v>1</v>
      </c>
      <c r="AO208" s="84" t="s">
        <v>1</v>
      </c>
      <c r="AP208" s="80" t="s">
        <v>1</v>
      </c>
    </row>
    <row r="209" spans="1:42" s="71" customFormat="1" hidden="1" x14ac:dyDescent="0.25">
      <c r="A209" s="80" t="s">
        <v>54</v>
      </c>
      <c r="B209" s="79">
        <v>44023</v>
      </c>
      <c r="C209" s="80" t="s">
        <v>6</v>
      </c>
      <c r="D209" s="80" t="s">
        <v>28</v>
      </c>
      <c r="E209" s="80" t="s">
        <v>219</v>
      </c>
      <c r="F209" s="80" t="s">
        <v>525</v>
      </c>
      <c r="G209" s="80" t="s">
        <v>3</v>
      </c>
      <c r="H209" s="80" t="s">
        <v>843</v>
      </c>
      <c r="I209" s="81" t="s">
        <v>1</v>
      </c>
      <c r="J209" s="81" t="s">
        <v>1</v>
      </c>
      <c r="K209" s="81" t="s">
        <v>1</v>
      </c>
      <c r="L209" s="81" t="s">
        <v>1</v>
      </c>
      <c r="M209" s="81">
        <v>0</v>
      </c>
      <c r="N209" s="80" t="s">
        <v>1</v>
      </c>
      <c r="O209" s="80" t="s">
        <v>2</v>
      </c>
      <c r="P209" s="80" t="s">
        <v>1</v>
      </c>
      <c r="Q209" s="81">
        <f t="shared" si="9"/>
        <v>170455680.08429998</v>
      </c>
      <c r="R209" s="81">
        <v>0</v>
      </c>
      <c r="S209" s="81">
        <v>139423463.23149997</v>
      </c>
      <c r="T209" s="81">
        <v>0</v>
      </c>
      <c r="U209" s="80" t="s">
        <v>0</v>
      </c>
      <c r="V209" s="81">
        <f t="shared" si="10"/>
        <v>0</v>
      </c>
      <c r="W209" s="81">
        <v>26751911.080000002</v>
      </c>
      <c r="X209" s="80" t="s">
        <v>9</v>
      </c>
      <c r="Y209" s="81">
        <f t="shared" si="11"/>
        <v>4280305.7728000004</v>
      </c>
      <c r="Z209" s="81">
        <v>0</v>
      </c>
      <c r="AA209" s="80" t="s">
        <v>0</v>
      </c>
      <c r="AB209" s="81">
        <v>0</v>
      </c>
      <c r="AC209" s="81">
        <v>0</v>
      </c>
      <c r="AD209" s="80" t="s">
        <v>0</v>
      </c>
      <c r="AE209" s="81">
        <v>0</v>
      </c>
      <c r="AF209" s="80">
        <v>0</v>
      </c>
      <c r="AG209" s="80" t="s">
        <v>0</v>
      </c>
      <c r="AH209" s="81">
        <v>0</v>
      </c>
      <c r="AI209" s="81">
        <v>0</v>
      </c>
      <c r="AJ209" s="80" t="s">
        <v>0</v>
      </c>
      <c r="AK209" s="81">
        <v>0</v>
      </c>
      <c r="AL209" s="81">
        <v>0</v>
      </c>
      <c r="AM209" s="84" t="s">
        <v>1</v>
      </c>
      <c r="AN209" s="80" t="s">
        <v>1</v>
      </c>
      <c r="AO209" s="84" t="s">
        <v>1</v>
      </c>
      <c r="AP209" s="80" t="s">
        <v>1</v>
      </c>
    </row>
    <row r="210" spans="1:42" s="71" customFormat="1" x14ac:dyDescent="0.25">
      <c r="A210" s="80" t="s">
        <v>53</v>
      </c>
      <c r="B210" s="79">
        <v>44023</v>
      </c>
      <c r="C210" s="80" t="s">
        <v>29</v>
      </c>
      <c r="D210" s="80" t="s">
        <v>28</v>
      </c>
      <c r="E210" s="80" t="s">
        <v>273</v>
      </c>
      <c r="F210" s="80" t="s">
        <v>471</v>
      </c>
      <c r="G210" s="80" t="s">
        <v>3</v>
      </c>
      <c r="H210" s="80" t="s">
        <v>844</v>
      </c>
      <c r="I210" s="81" t="s">
        <v>1</v>
      </c>
      <c r="J210" s="81" t="s">
        <v>1</v>
      </c>
      <c r="K210" s="81" t="s">
        <v>1</v>
      </c>
      <c r="L210" s="81" t="s">
        <v>1</v>
      </c>
      <c r="M210" s="81">
        <v>0</v>
      </c>
      <c r="N210" s="80" t="s">
        <v>1</v>
      </c>
      <c r="O210" s="80" t="s">
        <v>2</v>
      </c>
      <c r="P210" s="80" t="s">
        <v>1</v>
      </c>
      <c r="Q210" s="81">
        <f t="shared" si="9"/>
        <v>225028280.42025775</v>
      </c>
      <c r="R210" s="81">
        <v>0</v>
      </c>
      <c r="S210" s="81">
        <v>150525903.66770303</v>
      </c>
      <c r="T210" s="81">
        <v>0</v>
      </c>
      <c r="U210" s="80" t="s">
        <v>0</v>
      </c>
      <c r="V210" s="81">
        <f t="shared" si="10"/>
        <v>0</v>
      </c>
      <c r="W210" s="81">
        <v>64226186.855650604</v>
      </c>
      <c r="X210" s="80" t="s">
        <v>9</v>
      </c>
      <c r="Y210" s="81">
        <f t="shared" si="11"/>
        <v>10276189.896904096</v>
      </c>
      <c r="Z210" s="81">
        <v>0</v>
      </c>
      <c r="AA210" s="80" t="s">
        <v>0</v>
      </c>
      <c r="AB210" s="81">
        <v>0</v>
      </c>
      <c r="AC210" s="81">
        <v>0</v>
      </c>
      <c r="AD210" s="80" t="s">
        <v>0</v>
      </c>
      <c r="AE210" s="81">
        <v>0</v>
      </c>
      <c r="AF210" s="80">
        <v>0</v>
      </c>
      <c r="AG210" s="80" t="s">
        <v>0</v>
      </c>
      <c r="AH210" s="81">
        <v>0</v>
      </c>
      <c r="AI210" s="81">
        <v>0</v>
      </c>
      <c r="AJ210" s="80" t="s">
        <v>0</v>
      </c>
      <c r="AK210" s="81">
        <v>0</v>
      </c>
      <c r="AL210" s="81">
        <v>0</v>
      </c>
      <c r="AM210" s="84" t="s">
        <v>1</v>
      </c>
      <c r="AN210" s="80" t="s">
        <v>1</v>
      </c>
      <c r="AO210" s="84" t="s">
        <v>1</v>
      </c>
      <c r="AP210" s="80" t="s">
        <v>1</v>
      </c>
    </row>
    <row r="211" spans="1:42" s="71" customFormat="1" x14ac:dyDescent="0.25">
      <c r="A211" s="80" t="s">
        <v>51</v>
      </c>
      <c r="B211" s="79">
        <v>44023</v>
      </c>
      <c r="C211" s="80" t="s">
        <v>29</v>
      </c>
      <c r="D211" s="80" t="s">
        <v>26</v>
      </c>
      <c r="E211" s="80" t="s">
        <v>415</v>
      </c>
      <c r="F211" s="80" t="s">
        <v>450</v>
      </c>
      <c r="G211" s="80" t="s">
        <v>3</v>
      </c>
      <c r="H211" s="80" t="s">
        <v>573</v>
      </c>
      <c r="I211" s="81"/>
      <c r="J211" s="81"/>
      <c r="K211" s="81"/>
      <c r="L211" s="81"/>
      <c r="M211" s="81"/>
      <c r="N211" s="80"/>
      <c r="O211" s="80" t="s">
        <v>106</v>
      </c>
      <c r="P211" s="80"/>
      <c r="Q211" s="81">
        <f t="shared" si="9"/>
        <v>0</v>
      </c>
      <c r="R211" s="81">
        <v>0</v>
      </c>
      <c r="S211" s="81">
        <v>0</v>
      </c>
      <c r="T211" s="81">
        <v>0</v>
      </c>
      <c r="U211" s="80" t="s">
        <v>0</v>
      </c>
      <c r="V211" s="81">
        <f t="shared" si="10"/>
        <v>0</v>
      </c>
      <c r="W211" s="81">
        <v>0</v>
      </c>
      <c r="X211" s="80" t="s">
        <v>0</v>
      </c>
      <c r="Y211" s="81">
        <f t="shared" si="11"/>
        <v>0</v>
      </c>
      <c r="Z211" s="81">
        <v>0</v>
      </c>
      <c r="AA211" s="81">
        <v>0</v>
      </c>
      <c r="AB211" s="81">
        <v>0</v>
      </c>
      <c r="AC211" s="81">
        <v>0</v>
      </c>
      <c r="AD211" s="80" t="s">
        <v>0</v>
      </c>
      <c r="AE211" s="81">
        <v>0</v>
      </c>
      <c r="AF211" s="81">
        <v>0</v>
      </c>
      <c r="AG211" s="81">
        <v>0</v>
      </c>
      <c r="AH211" s="81">
        <v>0</v>
      </c>
      <c r="AI211" s="81">
        <v>0</v>
      </c>
      <c r="AJ211" s="81">
        <v>0</v>
      </c>
      <c r="AK211" s="81"/>
      <c r="AL211" s="81"/>
      <c r="AM211" s="84"/>
      <c r="AN211" s="80"/>
      <c r="AO211" s="84"/>
      <c r="AP211" s="80"/>
    </row>
    <row r="212" spans="1:42" s="71" customFormat="1" hidden="1" x14ac:dyDescent="0.25">
      <c r="A212" s="80" t="s">
        <v>50</v>
      </c>
      <c r="B212" s="79">
        <v>44023</v>
      </c>
      <c r="C212" s="80" t="s">
        <v>6</v>
      </c>
      <c r="D212" s="80" t="s">
        <v>26</v>
      </c>
      <c r="E212" s="80" t="s">
        <v>212</v>
      </c>
      <c r="F212" s="80" t="s">
        <v>312</v>
      </c>
      <c r="G212" s="80" t="s">
        <v>3</v>
      </c>
      <c r="H212" s="80" t="s">
        <v>845</v>
      </c>
      <c r="I212" s="81" t="s">
        <v>1</v>
      </c>
      <c r="J212" s="81" t="s">
        <v>1</v>
      </c>
      <c r="K212" s="81" t="s">
        <v>1</v>
      </c>
      <c r="L212" s="81" t="s">
        <v>1</v>
      </c>
      <c r="M212" s="81">
        <v>0</v>
      </c>
      <c r="N212" s="80" t="s">
        <v>1</v>
      </c>
      <c r="O212" s="80" t="s">
        <v>2</v>
      </c>
      <c r="P212" s="80" t="s">
        <v>1</v>
      </c>
      <c r="Q212" s="81">
        <f t="shared" si="9"/>
        <v>210496594.10969025</v>
      </c>
      <c r="R212" s="81">
        <v>0</v>
      </c>
      <c r="S212" s="81">
        <v>139051601.05769026</v>
      </c>
      <c r="T212" s="81">
        <v>0</v>
      </c>
      <c r="U212" s="80" t="s">
        <v>0</v>
      </c>
      <c r="V212" s="81">
        <f t="shared" si="10"/>
        <v>0</v>
      </c>
      <c r="W212" s="81">
        <v>61246214.700000003</v>
      </c>
      <c r="X212" s="80" t="s">
        <v>0</v>
      </c>
      <c r="Y212" s="81">
        <f t="shared" si="11"/>
        <v>9799394.352</v>
      </c>
      <c r="Z212" s="81">
        <v>0</v>
      </c>
      <c r="AA212" s="80" t="s">
        <v>0</v>
      </c>
      <c r="AB212" s="81">
        <v>0</v>
      </c>
      <c r="AC212" s="136">
        <v>369800</v>
      </c>
      <c r="AD212" s="80" t="s">
        <v>296</v>
      </c>
      <c r="AE212" s="81">
        <v>29584</v>
      </c>
      <c r="AF212" s="80">
        <v>0</v>
      </c>
      <c r="AG212" s="80" t="s">
        <v>0</v>
      </c>
      <c r="AH212" s="81">
        <v>0</v>
      </c>
      <c r="AI212" s="81">
        <v>0</v>
      </c>
      <c r="AJ212" s="80" t="s">
        <v>0</v>
      </c>
      <c r="AK212" s="81">
        <v>0</v>
      </c>
      <c r="AL212" s="81">
        <v>0</v>
      </c>
      <c r="AM212" s="84" t="s">
        <v>1</v>
      </c>
      <c r="AN212" s="80" t="s">
        <v>1</v>
      </c>
      <c r="AO212" s="84" t="s">
        <v>1</v>
      </c>
      <c r="AP212" s="80" t="s">
        <v>1</v>
      </c>
    </row>
    <row r="213" spans="1:42" s="71" customFormat="1" hidden="1" x14ac:dyDescent="0.25">
      <c r="A213" s="80" t="s">
        <v>49</v>
      </c>
      <c r="B213" s="79">
        <v>44023</v>
      </c>
      <c r="C213" s="80" t="s">
        <v>6</v>
      </c>
      <c r="D213" s="80" t="s">
        <v>24</v>
      </c>
      <c r="E213" s="80" t="s">
        <v>210</v>
      </c>
      <c r="F213" s="80" t="s">
        <v>437</v>
      </c>
      <c r="G213" s="80" t="s">
        <v>3</v>
      </c>
      <c r="H213" s="80" t="s">
        <v>846</v>
      </c>
      <c r="I213" s="81" t="s">
        <v>1</v>
      </c>
      <c r="J213" s="81" t="s">
        <v>1</v>
      </c>
      <c r="K213" s="81" t="s">
        <v>1</v>
      </c>
      <c r="L213" s="81" t="s">
        <v>1</v>
      </c>
      <c r="M213" s="81">
        <v>0</v>
      </c>
      <c r="N213" s="80" t="s">
        <v>1</v>
      </c>
      <c r="O213" s="80" t="s">
        <v>2</v>
      </c>
      <c r="P213" s="80" t="s">
        <v>1</v>
      </c>
      <c r="Q213" s="81">
        <f t="shared" si="9"/>
        <v>128741637.7634</v>
      </c>
      <c r="R213" s="81">
        <v>0</v>
      </c>
      <c r="S213" s="81">
        <v>105164755.51500002</v>
      </c>
      <c r="T213" s="81">
        <v>0</v>
      </c>
      <c r="U213" s="80" t="s">
        <v>0</v>
      </c>
      <c r="V213" s="81">
        <f t="shared" si="10"/>
        <v>0</v>
      </c>
      <c r="W213" s="81">
        <v>20324898.489999998</v>
      </c>
      <c r="X213" s="80" t="s">
        <v>9</v>
      </c>
      <c r="Y213" s="81">
        <f t="shared" si="11"/>
        <v>3251983.7583999997</v>
      </c>
      <c r="Z213" s="81">
        <v>0</v>
      </c>
      <c r="AA213" s="80" t="s">
        <v>0</v>
      </c>
      <c r="AB213" s="81">
        <v>0</v>
      </c>
      <c r="AC213" s="81">
        <v>0</v>
      </c>
      <c r="AD213" s="80" t="s">
        <v>0</v>
      </c>
      <c r="AE213" s="81">
        <v>0</v>
      </c>
      <c r="AF213" s="80">
        <v>0</v>
      </c>
      <c r="AG213" s="80" t="s">
        <v>0</v>
      </c>
      <c r="AH213" s="81">
        <v>0</v>
      </c>
      <c r="AI213" s="81">
        <v>0</v>
      </c>
      <c r="AJ213" s="80" t="s">
        <v>0</v>
      </c>
      <c r="AK213" s="81">
        <v>0</v>
      </c>
      <c r="AL213" s="81">
        <v>0</v>
      </c>
      <c r="AM213" s="84" t="s">
        <v>1</v>
      </c>
      <c r="AN213" s="80" t="s">
        <v>1</v>
      </c>
      <c r="AO213" s="84" t="s">
        <v>1</v>
      </c>
      <c r="AP213" s="80" t="s">
        <v>1</v>
      </c>
    </row>
    <row r="214" spans="1:42" s="71" customFormat="1" hidden="1" x14ac:dyDescent="0.25">
      <c r="A214" s="80" t="s">
        <v>48</v>
      </c>
      <c r="B214" s="79">
        <v>44023</v>
      </c>
      <c r="C214" s="80" t="s">
        <v>6</v>
      </c>
      <c r="D214" s="80" t="s">
        <v>22</v>
      </c>
      <c r="E214" s="80" t="s">
        <v>202</v>
      </c>
      <c r="F214" s="80" t="s">
        <v>97</v>
      </c>
      <c r="G214" s="80" t="s">
        <v>3</v>
      </c>
      <c r="H214" s="80" t="s">
        <v>847</v>
      </c>
      <c r="I214" s="81" t="s">
        <v>1</v>
      </c>
      <c r="J214" s="81" t="s">
        <v>1</v>
      </c>
      <c r="K214" s="81" t="s">
        <v>1</v>
      </c>
      <c r="L214" s="81" t="s">
        <v>1</v>
      </c>
      <c r="M214" s="81">
        <v>0</v>
      </c>
      <c r="N214" s="80" t="s">
        <v>1</v>
      </c>
      <c r="O214" s="80" t="s">
        <v>2</v>
      </c>
      <c r="P214" s="80" t="s">
        <v>1</v>
      </c>
      <c r="Q214" s="81">
        <f t="shared" si="9"/>
        <v>147045072.30509999</v>
      </c>
      <c r="R214" s="81">
        <v>0</v>
      </c>
      <c r="S214" s="81">
        <v>108998229.00870001</v>
      </c>
      <c r="T214" s="81">
        <v>0</v>
      </c>
      <c r="U214" s="80" t="s">
        <v>0</v>
      </c>
      <c r="V214" s="81">
        <f t="shared" si="10"/>
        <v>0</v>
      </c>
      <c r="W214" s="81">
        <v>32454706.289999999</v>
      </c>
      <c r="X214" s="80" t="s">
        <v>9</v>
      </c>
      <c r="Y214" s="81">
        <f t="shared" si="11"/>
        <v>5192753.0064000003</v>
      </c>
      <c r="Z214" s="81">
        <v>0</v>
      </c>
      <c r="AA214" s="80" t="s">
        <v>0</v>
      </c>
      <c r="AB214" s="81">
        <v>0</v>
      </c>
      <c r="AC214" s="136">
        <v>369800</v>
      </c>
      <c r="AD214" s="80" t="s">
        <v>296</v>
      </c>
      <c r="AE214" s="136">
        <v>29584</v>
      </c>
      <c r="AF214" s="80">
        <v>0</v>
      </c>
      <c r="AG214" s="80" t="s">
        <v>0</v>
      </c>
      <c r="AH214" s="81">
        <v>0</v>
      </c>
      <c r="AI214" s="81">
        <v>0</v>
      </c>
      <c r="AJ214" s="80" t="s">
        <v>0</v>
      </c>
      <c r="AK214" s="81">
        <v>0</v>
      </c>
      <c r="AL214" s="81">
        <v>0</v>
      </c>
      <c r="AM214" s="84" t="s">
        <v>1</v>
      </c>
      <c r="AN214" s="80" t="s">
        <v>1</v>
      </c>
      <c r="AO214" s="84" t="s">
        <v>1</v>
      </c>
      <c r="AP214" s="80" t="s">
        <v>1</v>
      </c>
    </row>
    <row r="215" spans="1:42" s="71" customFormat="1" hidden="1" x14ac:dyDescent="0.25">
      <c r="A215" s="80" t="s">
        <v>47</v>
      </c>
      <c r="B215" s="79">
        <v>44023</v>
      </c>
      <c r="C215" s="80" t="s">
        <v>6</v>
      </c>
      <c r="D215" s="80" t="s">
        <v>19</v>
      </c>
      <c r="E215" s="80" t="s">
        <v>200</v>
      </c>
      <c r="F215" s="80" t="s">
        <v>218</v>
      </c>
      <c r="G215" s="80" t="s">
        <v>3</v>
      </c>
      <c r="H215" s="80" t="s">
        <v>848</v>
      </c>
      <c r="I215" s="81" t="s">
        <v>1</v>
      </c>
      <c r="J215" s="81" t="s">
        <v>1</v>
      </c>
      <c r="K215" s="81" t="s">
        <v>1</v>
      </c>
      <c r="L215" s="81" t="s">
        <v>1</v>
      </c>
      <c r="M215" s="81">
        <v>0</v>
      </c>
      <c r="N215" s="80" t="s">
        <v>1</v>
      </c>
      <c r="O215" s="80" t="s">
        <v>416</v>
      </c>
      <c r="P215" s="80" t="s">
        <v>459</v>
      </c>
      <c r="Q215" s="81">
        <f t="shared" si="9"/>
        <v>395775.22499999998</v>
      </c>
      <c r="R215" s="81">
        <v>0</v>
      </c>
      <c r="S215" s="81">
        <v>395775.22499999998</v>
      </c>
      <c r="T215" s="81">
        <v>0</v>
      </c>
      <c r="U215" s="80" t="s">
        <v>0</v>
      </c>
      <c r="V215" s="81">
        <f t="shared" si="10"/>
        <v>0</v>
      </c>
      <c r="W215" s="81">
        <v>0</v>
      </c>
      <c r="X215" s="80" t="s">
        <v>0</v>
      </c>
      <c r="Y215" s="81">
        <f t="shared" si="11"/>
        <v>0</v>
      </c>
      <c r="Z215" s="81">
        <v>0</v>
      </c>
      <c r="AA215" s="80" t="s">
        <v>0</v>
      </c>
      <c r="AB215" s="81">
        <v>0</v>
      </c>
      <c r="AC215" s="81">
        <v>0</v>
      </c>
      <c r="AD215" s="80" t="s">
        <v>0</v>
      </c>
      <c r="AE215" s="81">
        <v>0</v>
      </c>
      <c r="AF215" s="80">
        <v>0</v>
      </c>
      <c r="AG215" s="80" t="s">
        <v>0</v>
      </c>
      <c r="AH215" s="81">
        <v>0</v>
      </c>
      <c r="AI215" s="81">
        <v>0</v>
      </c>
      <c r="AJ215" s="80" t="s">
        <v>0</v>
      </c>
      <c r="AK215" s="81">
        <v>0</v>
      </c>
      <c r="AL215" s="81">
        <v>0</v>
      </c>
      <c r="AM215" s="84" t="s">
        <v>1</v>
      </c>
      <c r="AN215" s="80" t="s">
        <v>1</v>
      </c>
      <c r="AO215" s="84" t="s">
        <v>1</v>
      </c>
      <c r="AP215" s="80" t="s">
        <v>1</v>
      </c>
    </row>
    <row r="216" spans="1:42" s="71" customFormat="1" hidden="1" x14ac:dyDescent="0.25">
      <c r="A216" s="80" t="s">
        <v>46</v>
      </c>
      <c r="B216" s="79">
        <v>44023</v>
      </c>
      <c r="C216" s="80" t="s">
        <v>6</v>
      </c>
      <c r="D216" s="80" t="s">
        <v>19</v>
      </c>
      <c r="E216" s="80" t="s">
        <v>200</v>
      </c>
      <c r="F216" s="80" t="s">
        <v>218</v>
      </c>
      <c r="G216" s="80" t="s">
        <v>3</v>
      </c>
      <c r="H216" s="80" t="s">
        <v>849</v>
      </c>
      <c r="I216" s="81" t="s">
        <v>1</v>
      </c>
      <c r="J216" s="81" t="s">
        <v>1</v>
      </c>
      <c r="K216" s="81" t="s">
        <v>1</v>
      </c>
      <c r="L216" s="81" t="s">
        <v>1</v>
      </c>
      <c r="M216" s="81">
        <v>0</v>
      </c>
      <c r="N216" s="80" t="s">
        <v>1</v>
      </c>
      <c r="O216" s="80" t="s">
        <v>2</v>
      </c>
      <c r="P216" s="80" t="s">
        <v>1</v>
      </c>
      <c r="Q216" s="81">
        <f t="shared" si="9"/>
        <v>56366963.658650003</v>
      </c>
      <c r="R216" s="81">
        <v>0</v>
      </c>
      <c r="S216" s="81">
        <v>41818445.916250005</v>
      </c>
      <c r="T216" s="81">
        <v>0</v>
      </c>
      <c r="U216" s="80" t="s">
        <v>0</v>
      </c>
      <c r="V216" s="81">
        <f t="shared" si="10"/>
        <v>0</v>
      </c>
      <c r="W216" s="81">
        <v>12541825.639999999</v>
      </c>
      <c r="X216" s="80" t="s">
        <v>9</v>
      </c>
      <c r="Y216" s="81">
        <f t="shared" si="11"/>
        <v>2006692.1023999997</v>
      </c>
      <c r="Z216" s="81">
        <v>0</v>
      </c>
      <c r="AA216" s="80" t="s">
        <v>0</v>
      </c>
      <c r="AB216" s="81">
        <v>0</v>
      </c>
      <c r="AC216" s="81">
        <v>0</v>
      </c>
      <c r="AD216" s="80" t="s">
        <v>0</v>
      </c>
      <c r="AE216" s="81">
        <v>0</v>
      </c>
      <c r="AF216" s="80">
        <v>0</v>
      </c>
      <c r="AG216" s="80" t="s">
        <v>0</v>
      </c>
      <c r="AH216" s="81">
        <v>0</v>
      </c>
      <c r="AI216" s="81">
        <v>0</v>
      </c>
      <c r="AJ216" s="80" t="s">
        <v>0</v>
      </c>
      <c r="AK216" s="81">
        <v>0</v>
      </c>
      <c r="AL216" s="81">
        <v>0</v>
      </c>
      <c r="AM216" s="84" t="s">
        <v>1</v>
      </c>
      <c r="AN216" s="80" t="s">
        <v>1</v>
      </c>
      <c r="AO216" s="84" t="s">
        <v>1</v>
      </c>
      <c r="AP216" s="80" t="s">
        <v>1</v>
      </c>
    </row>
    <row r="217" spans="1:42" s="71" customFormat="1" hidden="1" x14ac:dyDescent="0.25">
      <c r="A217" s="80" t="s">
        <v>44</v>
      </c>
      <c r="B217" s="79">
        <v>44023</v>
      </c>
      <c r="C217" s="80" t="s">
        <v>6</v>
      </c>
      <c r="D217" s="80" t="s">
        <v>19</v>
      </c>
      <c r="E217" s="80" t="s">
        <v>200</v>
      </c>
      <c r="F217" s="80" t="s">
        <v>218</v>
      </c>
      <c r="G217" s="80" t="s">
        <v>3</v>
      </c>
      <c r="H217" s="80" t="s">
        <v>850</v>
      </c>
      <c r="I217" s="81" t="s">
        <v>1</v>
      </c>
      <c r="J217" s="81" t="s">
        <v>1</v>
      </c>
      <c r="K217" s="81" t="s">
        <v>1</v>
      </c>
      <c r="L217" s="81" t="s">
        <v>1</v>
      </c>
      <c r="M217" s="81">
        <v>0</v>
      </c>
      <c r="N217" s="80" t="s">
        <v>1</v>
      </c>
      <c r="O217" s="80" t="s">
        <v>2</v>
      </c>
      <c r="P217" s="80" t="s">
        <v>1</v>
      </c>
      <c r="Q217" s="81">
        <f t="shared" si="9"/>
        <v>37215132.33495</v>
      </c>
      <c r="R217" s="81">
        <v>0</v>
      </c>
      <c r="S217" s="81">
        <v>26750881.293750003</v>
      </c>
      <c r="T217" s="81">
        <v>0</v>
      </c>
      <c r="U217" s="80" t="s">
        <v>0</v>
      </c>
      <c r="V217" s="81">
        <f t="shared" si="10"/>
        <v>0</v>
      </c>
      <c r="W217" s="81">
        <v>9020906.0700000003</v>
      </c>
      <c r="X217" s="80" t="s">
        <v>9</v>
      </c>
      <c r="Y217" s="81">
        <f t="shared" si="11"/>
        <v>1443344.9712</v>
      </c>
      <c r="Z217" s="81">
        <v>0</v>
      </c>
      <c r="AA217" s="80" t="s">
        <v>0</v>
      </c>
      <c r="AB217" s="81">
        <v>0</v>
      </c>
      <c r="AC217" s="81">
        <v>0</v>
      </c>
      <c r="AD217" s="80" t="s">
        <v>0</v>
      </c>
      <c r="AE217" s="81">
        <v>0</v>
      </c>
      <c r="AF217" s="80">
        <v>0</v>
      </c>
      <c r="AG217" s="80" t="s">
        <v>0</v>
      </c>
      <c r="AH217" s="81">
        <v>0</v>
      </c>
      <c r="AI217" s="81">
        <v>0</v>
      </c>
      <c r="AJ217" s="80" t="s">
        <v>0</v>
      </c>
      <c r="AK217" s="81">
        <v>0</v>
      </c>
      <c r="AL217" s="81">
        <v>0</v>
      </c>
      <c r="AM217" s="84" t="s">
        <v>1</v>
      </c>
      <c r="AN217" s="80" t="s">
        <v>1</v>
      </c>
      <c r="AO217" s="84" t="s">
        <v>1</v>
      </c>
      <c r="AP217" s="80" t="s">
        <v>1</v>
      </c>
    </row>
    <row r="218" spans="1:42" s="71" customFormat="1" hidden="1" x14ac:dyDescent="0.25">
      <c r="A218" s="80" t="s">
        <v>43</v>
      </c>
      <c r="B218" s="79">
        <v>44023</v>
      </c>
      <c r="C218" s="80" t="s">
        <v>6</v>
      </c>
      <c r="D218" s="80" t="s">
        <v>17</v>
      </c>
      <c r="E218" s="80" t="s">
        <v>198</v>
      </c>
      <c r="F218" s="80" t="s">
        <v>851</v>
      </c>
      <c r="G218" s="80" t="s">
        <v>3</v>
      </c>
      <c r="H218" s="80" t="s">
        <v>852</v>
      </c>
      <c r="I218" s="81" t="s">
        <v>1</v>
      </c>
      <c r="J218" s="81" t="s">
        <v>1</v>
      </c>
      <c r="K218" s="81" t="s">
        <v>1</v>
      </c>
      <c r="L218" s="81" t="s">
        <v>1</v>
      </c>
      <c r="M218" s="81">
        <v>0</v>
      </c>
      <c r="N218" s="80" t="s">
        <v>1</v>
      </c>
      <c r="O218" s="80" t="s">
        <v>2</v>
      </c>
      <c r="P218" s="80" t="s">
        <v>1</v>
      </c>
      <c r="Q218" s="81">
        <f t="shared" si="9"/>
        <v>95271083.318700001</v>
      </c>
      <c r="R218" s="81">
        <v>0</v>
      </c>
      <c r="S218" s="81">
        <v>73249757.147500008</v>
      </c>
      <c r="T218" s="81">
        <v>0</v>
      </c>
      <c r="U218" s="80" t="s">
        <v>0</v>
      </c>
      <c r="V218" s="81">
        <f t="shared" si="10"/>
        <v>0</v>
      </c>
      <c r="W218" s="81">
        <v>18639605.32</v>
      </c>
      <c r="X218" s="80" t="s">
        <v>0</v>
      </c>
      <c r="Y218" s="81">
        <f t="shared" si="11"/>
        <v>2982336.8511999999</v>
      </c>
      <c r="Z218" s="81">
        <v>0</v>
      </c>
      <c r="AA218" s="80" t="s">
        <v>0</v>
      </c>
      <c r="AB218" s="81">
        <v>0</v>
      </c>
      <c r="AC218" s="136">
        <v>369800</v>
      </c>
      <c r="AD218" s="80" t="s">
        <v>296</v>
      </c>
      <c r="AE218" s="81">
        <v>29584</v>
      </c>
      <c r="AF218" s="80">
        <v>0</v>
      </c>
      <c r="AG218" s="80" t="s">
        <v>0</v>
      </c>
      <c r="AH218" s="81">
        <v>0</v>
      </c>
      <c r="AI218" s="81">
        <v>0</v>
      </c>
      <c r="AJ218" s="80" t="s">
        <v>0</v>
      </c>
      <c r="AK218" s="81">
        <v>0</v>
      </c>
      <c r="AL218" s="81">
        <v>0</v>
      </c>
      <c r="AM218" s="84" t="s">
        <v>1</v>
      </c>
      <c r="AN218" s="80" t="s">
        <v>1</v>
      </c>
      <c r="AO218" s="84" t="s">
        <v>1</v>
      </c>
      <c r="AP218" s="80" t="s">
        <v>1</v>
      </c>
    </row>
    <row r="219" spans="1:42" s="71" customFormat="1" hidden="1" x14ac:dyDescent="0.25">
      <c r="A219" s="80" t="s">
        <v>42</v>
      </c>
      <c r="B219" s="79">
        <v>44023</v>
      </c>
      <c r="C219" s="80" t="s">
        <v>6</v>
      </c>
      <c r="D219" s="80" t="s">
        <v>14</v>
      </c>
      <c r="E219" s="80" t="s">
        <v>196</v>
      </c>
      <c r="F219" s="80" t="s">
        <v>853</v>
      </c>
      <c r="G219" s="80" t="s">
        <v>3</v>
      </c>
      <c r="H219" s="80" t="s">
        <v>854</v>
      </c>
      <c r="I219" s="81" t="s">
        <v>1</v>
      </c>
      <c r="J219" s="81" t="s">
        <v>1</v>
      </c>
      <c r="K219" s="81" t="s">
        <v>1</v>
      </c>
      <c r="L219" s="81" t="s">
        <v>1</v>
      </c>
      <c r="M219" s="81">
        <v>0</v>
      </c>
      <c r="N219" s="80" t="s">
        <v>1</v>
      </c>
      <c r="O219" s="80" t="s">
        <v>2</v>
      </c>
      <c r="P219" s="80" t="s">
        <v>1</v>
      </c>
      <c r="Q219" s="81">
        <f t="shared" si="9"/>
        <v>37248709.943850003</v>
      </c>
      <c r="R219" s="81">
        <v>0</v>
      </c>
      <c r="S219" s="81">
        <v>34263677.466250002</v>
      </c>
      <c r="T219" s="81">
        <v>0</v>
      </c>
      <c r="U219" s="80" t="s">
        <v>0</v>
      </c>
      <c r="V219" s="81">
        <f t="shared" si="10"/>
        <v>0</v>
      </c>
      <c r="W219" s="81">
        <v>2573303.8600000003</v>
      </c>
      <c r="X219" s="80" t="s">
        <v>0</v>
      </c>
      <c r="Y219" s="81">
        <f t="shared" si="11"/>
        <v>411728.61760000006</v>
      </c>
      <c r="Z219" s="81">
        <v>0</v>
      </c>
      <c r="AA219" s="80" t="s">
        <v>0</v>
      </c>
      <c r="AB219" s="81">
        <v>0</v>
      </c>
      <c r="AC219" s="81">
        <v>0</v>
      </c>
      <c r="AD219" s="80" t="s">
        <v>0</v>
      </c>
      <c r="AE219" s="81">
        <v>0</v>
      </c>
      <c r="AF219" s="80">
        <v>0</v>
      </c>
      <c r="AG219" s="80" t="s">
        <v>0</v>
      </c>
      <c r="AH219" s="81">
        <v>0</v>
      </c>
      <c r="AI219" s="81">
        <v>0</v>
      </c>
      <c r="AJ219" s="80" t="s">
        <v>0</v>
      </c>
      <c r="AK219" s="81">
        <v>0</v>
      </c>
      <c r="AL219" s="81">
        <v>0</v>
      </c>
      <c r="AM219" s="84" t="s">
        <v>1</v>
      </c>
      <c r="AN219" s="80" t="s">
        <v>1</v>
      </c>
      <c r="AO219" s="84" t="s">
        <v>1</v>
      </c>
      <c r="AP219" s="80" t="s">
        <v>1</v>
      </c>
    </row>
    <row r="220" spans="1:42" s="71" customFormat="1" ht="14.25" hidden="1" customHeight="1" x14ac:dyDescent="0.25">
      <c r="A220" s="80" t="s">
        <v>40</v>
      </c>
      <c r="B220" s="79">
        <v>44023</v>
      </c>
      <c r="C220" s="80" t="s">
        <v>6</v>
      </c>
      <c r="D220" s="80" t="s">
        <v>10</v>
      </c>
      <c r="E220" s="80" t="s">
        <v>193</v>
      </c>
      <c r="F220" s="80" t="s">
        <v>136</v>
      </c>
      <c r="G220" s="80" t="s">
        <v>3</v>
      </c>
      <c r="H220" s="80" t="s">
        <v>855</v>
      </c>
      <c r="I220" s="81" t="s">
        <v>1</v>
      </c>
      <c r="J220" s="81" t="s">
        <v>1</v>
      </c>
      <c r="K220" s="81" t="s">
        <v>1</v>
      </c>
      <c r="L220" s="81" t="s">
        <v>1</v>
      </c>
      <c r="M220" s="81">
        <v>0</v>
      </c>
      <c r="N220" s="80" t="s">
        <v>1</v>
      </c>
      <c r="O220" s="80" t="s">
        <v>2</v>
      </c>
      <c r="P220" s="80" t="s">
        <v>1</v>
      </c>
      <c r="Q220" s="81">
        <f t="shared" si="9"/>
        <v>14751482.630799998</v>
      </c>
      <c r="R220" s="81">
        <v>0</v>
      </c>
      <c r="S220" s="81">
        <v>6183924.6099999985</v>
      </c>
      <c r="T220" s="81">
        <v>0</v>
      </c>
      <c r="U220" s="80" t="s">
        <v>0</v>
      </c>
      <c r="V220" s="81">
        <f t="shared" si="10"/>
        <v>0</v>
      </c>
      <c r="W220" s="81">
        <v>7385825.8799999999</v>
      </c>
      <c r="X220" s="80" t="s">
        <v>0</v>
      </c>
      <c r="Y220" s="81">
        <f t="shared" si="11"/>
        <v>1181732.1407999999</v>
      </c>
      <c r="Z220" s="81">
        <v>0</v>
      </c>
      <c r="AA220" s="80" t="s">
        <v>0</v>
      </c>
      <c r="AB220" s="81">
        <v>0</v>
      </c>
      <c r="AC220" s="81">
        <v>0</v>
      </c>
      <c r="AD220" s="80" t="s">
        <v>0</v>
      </c>
      <c r="AE220" s="81">
        <v>0</v>
      </c>
      <c r="AF220" s="80">
        <v>0</v>
      </c>
      <c r="AG220" s="80" t="s">
        <v>0</v>
      </c>
      <c r="AH220" s="81">
        <v>0</v>
      </c>
      <c r="AI220" s="81">
        <v>0</v>
      </c>
      <c r="AJ220" s="80" t="s">
        <v>0</v>
      </c>
      <c r="AK220" s="81">
        <v>0</v>
      </c>
      <c r="AL220" s="81">
        <v>0</v>
      </c>
      <c r="AM220" s="84" t="s">
        <v>1</v>
      </c>
      <c r="AN220" s="80" t="s">
        <v>1</v>
      </c>
      <c r="AO220" s="84" t="s">
        <v>1</v>
      </c>
      <c r="AP220" s="80" t="s">
        <v>1</v>
      </c>
    </row>
    <row r="221" spans="1:42" s="71" customFormat="1" ht="14.25" hidden="1" customHeight="1" x14ac:dyDescent="0.25">
      <c r="A221" s="80" t="s">
        <v>39</v>
      </c>
      <c r="B221" s="79">
        <v>44023</v>
      </c>
      <c r="C221" s="80" t="s">
        <v>6</v>
      </c>
      <c r="D221" s="80" t="s">
        <v>311</v>
      </c>
      <c r="E221" s="80" t="s">
        <v>223</v>
      </c>
      <c r="F221" s="80" t="s">
        <v>512</v>
      </c>
      <c r="G221" s="80" t="s">
        <v>3</v>
      </c>
      <c r="H221" s="80" t="s">
        <v>856</v>
      </c>
      <c r="I221" s="81" t="s">
        <v>1</v>
      </c>
      <c r="J221" s="81" t="s">
        <v>1</v>
      </c>
      <c r="K221" s="81" t="s">
        <v>1</v>
      </c>
      <c r="L221" s="81" t="s">
        <v>1</v>
      </c>
      <c r="M221" s="81">
        <v>0</v>
      </c>
      <c r="N221" s="80" t="s">
        <v>1</v>
      </c>
      <c r="O221" s="80" t="s">
        <v>857</v>
      </c>
      <c r="P221" s="80" t="s">
        <v>858</v>
      </c>
      <c r="Q221" s="81">
        <f t="shared" si="9"/>
        <v>190000</v>
      </c>
      <c r="R221" s="81">
        <v>0</v>
      </c>
      <c r="S221" s="81">
        <v>190000</v>
      </c>
      <c r="T221" s="81">
        <v>0</v>
      </c>
      <c r="U221" s="80" t="s">
        <v>0</v>
      </c>
      <c r="V221" s="81">
        <f t="shared" si="10"/>
        <v>0</v>
      </c>
      <c r="W221" s="81">
        <v>0</v>
      </c>
      <c r="X221" s="80" t="s">
        <v>0</v>
      </c>
      <c r="Y221" s="81">
        <f t="shared" si="11"/>
        <v>0</v>
      </c>
      <c r="Z221" s="81">
        <v>0</v>
      </c>
      <c r="AA221" s="80" t="s">
        <v>0</v>
      </c>
      <c r="AB221" s="81">
        <v>0</v>
      </c>
      <c r="AC221" s="81">
        <v>0</v>
      </c>
      <c r="AD221" s="80" t="s">
        <v>0</v>
      </c>
      <c r="AE221" s="81">
        <v>0</v>
      </c>
      <c r="AF221" s="80">
        <v>0</v>
      </c>
      <c r="AG221" s="80" t="s">
        <v>0</v>
      </c>
      <c r="AH221" s="81">
        <v>0</v>
      </c>
      <c r="AI221" s="81">
        <v>0</v>
      </c>
      <c r="AJ221" s="80" t="s">
        <v>0</v>
      </c>
      <c r="AK221" s="81">
        <v>0</v>
      </c>
      <c r="AL221" s="81">
        <v>0</v>
      </c>
      <c r="AM221" s="84" t="s">
        <v>1</v>
      </c>
      <c r="AN221" s="80" t="s">
        <v>1</v>
      </c>
      <c r="AO221" s="84" t="s">
        <v>1</v>
      </c>
      <c r="AP221" s="80" t="s">
        <v>1</v>
      </c>
    </row>
    <row r="222" spans="1:42" s="71" customFormat="1" hidden="1" x14ac:dyDescent="0.25">
      <c r="A222" s="80" t="s">
        <v>37</v>
      </c>
      <c r="B222" s="79">
        <v>44023</v>
      </c>
      <c r="C222" s="80" t="s">
        <v>6</v>
      </c>
      <c r="D222" s="80" t="s">
        <v>311</v>
      </c>
      <c r="E222" s="80" t="s">
        <v>223</v>
      </c>
      <c r="F222" s="80" t="s">
        <v>512</v>
      </c>
      <c r="G222" s="80" t="s">
        <v>3</v>
      </c>
      <c r="H222" s="80" t="s">
        <v>859</v>
      </c>
      <c r="I222" s="81" t="s">
        <v>1</v>
      </c>
      <c r="J222" s="81" t="s">
        <v>1</v>
      </c>
      <c r="K222" s="81" t="s">
        <v>1</v>
      </c>
      <c r="L222" s="81" t="s">
        <v>1</v>
      </c>
      <c r="M222" s="81">
        <v>0</v>
      </c>
      <c r="N222" s="80" t="s">
        <v>1</v>
      </c>
      <c r="O222" s="80" t="s">
        <v>860</v>
      </c>
      <c r="P222" s="80" t="s">
        <v>861</v>
      </c>
      <c r="Q222" s="81">
        <f t="shared" si="9"/>
        <v>2699600</v>
      </c>
      <c r="R222" s="81">
        <v>0</v>
      </c>
      <c r="S222" s="81">
        <v>2699600</v>
      </c>
      <c r="T222" s="81">
        <v>0</v>
      </c>
      <c r="U222" s="80" t="s">
        <v>0</v>
      </c>
      <c r="V222" s="81">
        <f t="shared" si="10"/>
        <v>0</v>
      </c>
      <c r="W222" s="81">
        <v>0</v>
      </c>
      <c r="X222" s="80" t="s">
        <v>0</v>
      </c>
      <c r="Y222" s="81">
        <f t="shared" si="11"/>
        <v>0</v>
      </c>
      <c r="Z222" s="81">
        <v>0</v>
      </c>
      <c r="AA222" s="80" t="s">
        <v>0</v>
      </c>
      <c r="AB222" s="81">
        <v>0</v>
      </c>
      <c r="AC222" s="81">
        <v>0</v>
      </c>
      <c r="AD222" s="80" t="s">
        <v>0</v>
      </c>
      <c r="AE222" s="81">
        <v>0</v>
      </c>
      <c r="AF222" s="80">
        <v>0</v>
      </c>
      <c r="AG222" s="80" t="s">
        <v>0</v>
      </c>
      <c r="AH222" s="81">
        <v>0</v>
      </c>
      <c r="AI222" s="81">
        <v>0</v>
      </c>
      <c r="AJ222" s="80" t="s">
        <v>0</v>
      </c>
      <c r="AK222" s="81">
        <v>0</v>
      </c>
      <c r="AL222" s="81">
        <v>0</v>
      </c>
      <c r="AM222" s="84" t="s">
        <v>1</v>
      </c>
      <c r="AN222" s="80" t="s">
        <v>1</v>
      </c>
      <c r="AO222" s="84" t="s">
        <v>1</v>
      </c>
      <c r="AP222" s="80" t="s">
        <v>1</v>
      </c>
    </row>
    <row r="223" spans="1:42" s="71" customFormat="1" hidden="1" x14ac:dyDescent="0.25">
      <c r="A223" s="80" t="s">
        <v>34</v>
      </c>
      <c r="B223" s="79">
        <v>44023</v>
      </c>
      <c r="C223" s="80" t="s">
        <v>6</v>
      </c>
      <c r="D223" s="80" t="s">
        <v>311</v>
      </c>
      <c r="E223" s="80" t="s">
        <v>223</v>
      </c>
      <c r="F223" s="80" t="s">
        <v>512</v>
      </c>
      <c r="G223" s="80" t="s">
        <v>3</v>
      </c>
      <c r="H223" s="80" t="s">
        <v>862</v>
      </c>
      <c r="I223" s="81" t="s">
        <v>1</v>
      </c>
      <c r="J223" s="81" t="s">
        <v>1</v>
      </c>
      <c r="K223" s="81" t="s">
        <v>1</v>
      </c>
      <c r="L223" s="81" t="s">
        <v>1</v>
      </c>
      <c r="M223" s="81">
        <v>0</v>
      </c>
      <c r="N223" s="80" t="s">
        <v>1</v>
      </c>
      <c r="O223" s="80" t="s">
        <v>860</v>
      </c>
      <c r="P223" s="80" t="s">
        <v>861</v>
      </c>
      <c r="Q223" s="81">
        <f t="shared" si="9"/>
        <v>437000</v>
      </c>
      <c r="R223" s="81">
        <v>0</v>
      </c>
      <c r="S223" s="81">
        <v>437000</v>
      </c>
      <c r="T223" s="81">
        <v>0</v>
      </c>
      <c r="U223" s="80" t="s">
        <v>0</v>
      </c>
      <c r="V223" s="81">
        <f t="shared" si="10"/>
        <v>0</v>
      </c>
      <c r="W223" s="81">
        <v>0</v>
      </c>
      <c r="X223" s="80" t="s">
        <v>0</v>
      </c>
      <c r="Y223" s="81">
        <f t="shared" si="11"/>
        <v>0</v>
      </c>
      <c r="Z223" s="81">
        <v>0</v>
      </c>
      <c r="AA223" s="80" t="s">
        <v>0</v>
      </c>
      <c r="AB223" s="81">
        <v>0</v>
      </c>
      <c r="AC223" s="81">
        <v>0</v>
      </c>
      <c r="AD223" s="80" t="s">
        <v>0</v>
      </c>
      <c r="AE223" s="81">
        <v>0</v>
      </c>
      <c r="AF223" s="80">
        <v>0</v>
      </c>
      <c r="AG223" s="80" t="s">
        <v>0</v>
      </c>
      <c r="AH223" s="81">
        <v>0</v>
      </c>
      <c r="AI223" s="81">
        <v>0</v>
      </c>
      <c r="AJ223" s="80" t="s">
        <v>0</v>
      </c>
      <c r="AK223" s="81">
        <v>0</v>
      </c>
      <c r="AL223" s="81">
        <v>0</v>
      </c>
      <c r="AM223" s="84" t="s">
        <v>1</v>
      </c>
      <c r="AN223" s="80" t="s">
        <v>1</v>
      </c>
      <c r="AO223" s="84" t="s">
        <v>1</v>
      </c>
      <c r="AP223" s="80" t="s">
        <v>1</v>
      </c>
    </row>
    <row r="224" spans="1:42" s="71" customFormat="1" hidden="1" x14ac:dyDescent="0.25">
      <c r="A224" s="80" t="s">
        <v>32</v>
      </c>
      <c r="B224" s="79">
        <v>44023</v>
      </c>
      <c r="C224" s="80" t="s">
        <v>6</v>
      </c>
      <c r="D224" s="80" t="s">
        <v>311</v>
      </c>
      <c r="E224" s="80" t="s">
        <v>223</v>
      </c>
      <c r="F224" s="80" t="s">
        <v>512</v>
      </c>
      <c r="G224" s="80" t="s">
        <v>3</v>
      </c>
      <c r="H224" s="80" t="s">
        <v>863</v>
      </c>
      <c r="I224" s="81" t="s">
        <v>1</v>
      </c>
      <c r="J224" s="81" t="s">
        <v>1</v>
      </c>
      <c r="K224" s="81" t="s">
        <v>1</v>
      </c>
      <c r="L224" s="81" t="s">
        <v>1</v>
      </c>
      <c r="M224" s="81">
        <v>0</v>
      </c>
      <c r="N224" s="80" t="s">
        <v>1</v>
      </c>
      <c r="O224" s="80" t="s">
        <v>2</v>
      </c>
      <c r="P224" s="80" t="s">
        <v>1</v>
      </c>
      <c r="Q224" s="81">
        <f t="shared" si="9"/>
        <v>17613692.837499999</v>
      </c>
      <c r="R224" s="81">
        <v>0</v>
      </c>
      <c r="S224" s="81">
        <v>15031602.4375</v>
      </c>
      <c r="T224" s="81">
        <v>0</v>
      </c>
      <c r="U224" s="80" t="s">
        <v>0</v>
      </c>
      <c r="V224" s="81">
        <f t="shared" si="10"/>
        <v>0</v>
      </c>
      <c r="W224" s="81">
        <v>2225940</v>
      </c>
      <c r="X224" s="80" t="s">
        <v>0</v>
      </c>
      <c r="Y224" s="81">
        <f t="shared" si="11"/>
        <v>356150.4</v>
      </c>
      <c r="Z224" s="81">
        <v>0</v>
      </c>
      <c r="AA224" s="80" t="s">
        <v>0</v>
      </c>
      <c r="AB224" s="81">
        <v>0</v>
      </c>
      <c r="AC224" s="81">
        <v>0</v>
      </c>
      <c r="AD224" s="80" t="s">
        <v>0</v>
      </c>
      <c r="AE224" s="81">
        <v>0</v>
      </c>
      <c r="AF224" s="80">
        <v>0</v>
      </c>
      <c r="AG224" s="80" t="s">
        <v>0</v>
      </c>
      <c r="AH224" s="81">
        <v>0</v>
      </c>
      <c r="AI224" s="81">
        <v>0</v>
      </c>
      <c r="AJ224" s="80" t="s">
        <v>0</v>
      </c>
      <c r="AK224" s="81">
        <v>0</v>
      </c>
      <c r="AL224" s="81">
        <v>0</v>
      </c>
      <c r="AM224" s="84" t="s">
        <v>1</v>
      </c>
      <c r="AN224" s="80" t="s">
        <v>1</v>
      </c>
      <c r="AO224" s="84" t="s">
        <v>1</v>
      </c>
      <c r="AP224" s="80" t="s">
        <v>1</v>
      </c>
    </row>
    <row r="225" spans="1:42" s="71" customFormat="1" hidden="1" x14ac:dyDescent="0.25">
      <c r="A225" s="80" t="s">
        <v>31</v>
      </c>
      <c r="B225" s="79">
        <v>44023</v>
      </c>
      <c r="C225" s="80" t="s">
        <v>6</v>
      </c>
      <c r="D225" s="80" t="s">
        <v>311</v>
      </c>
      <c r="E225" s="80" t="s">
        <v>223</v>
      </c>
      <c r="F225" s="80" t="s">
        <v>512</v>
      </c>
      <c r="G225" s="80" t="s">
        <v>3</v>
      </c>
      <c r="H225" s="80" t="s">
        <v>864</v>
      </c>
      <c r="I225" s="81" t="s">
        <v>1</v>
      </c>
      <c r="J225" s="81" t="s">
        <v>1</v>
      </c>
      <c r="K225" s="81" t="s">
        <v>1</v>
      </c>
      <c r="L225" s="81" t="s">
        <v>1</v>
      </c>
      <c r="M225" s="81">
        <v>0</v>
      </c>
      <c r="N225" s="80" t="s">
        <v>1</v>
      </c>
      <c r="O225" s="80" t="s">
        <v>2</v>
      </c>
      <c r="P225" s="80" t="s">
        <v>1</v>
      </c>
      <c r="Q225" s="81">
        <f t="shared" si="9"/>
        <v>4515596</v>
      </c>
      <c r="R225" s="81">
        <v>0</v>
      </c>
      <c r="S225" s="81">
        <v>2950814</v>
      </c>
      <c r="T225" s="81">
        <v>0</v>
      </c>
      <c r="U225" s="80" t="s">
        <v>0</v>
      </c>
      <c r="V225" s="81">
        <f t="shared" si="10"/>
        <v>0</v>
      </c>
      <c r="W225" s="81">
        <v>1348950</v>
      </c>
      <c r="X225" s="80" t="s">
        <v>0</v>
      </c>
      <c r="Y225" s="81">
        <f t="shared" si="11"/>
        <v>215832</v>
      </c>
      <c r="Z225" s="81">
        <v>0</v>
      </c>
      <c r="AA225" s="80" t="s">
        <v>0</v>
      </c>
      <c r="AB225" s="81">
        <v>0</v>
      </c>
      <c r="AC225" s="81">
        <v>0</v>
      </c>
      <c r="AD225" s="80" t="s">
        <v>0</v>
      </c>
      <c r="AE225" s="81">
        <v>0</v>
      </c>
      <c r="AF225" s="80">
        <v>0</v>
      </c>
      <c r="AG225" s="80" t="s">
        <v>0</v>
      </c>
      <c r="AH225" s="81">
        <v>0</v>
      </c>
      <c r="AI225" s="81">
        <v>0</v>
      </c>
      <c r="AJ225" s="80" t="s">
        <v>0</v>
      </c>
      <c r="AK225" s="81">
        <v>0</v>
      </c>
      <c r="AL225" s="81">
        <v>0</v>
      </c>
      <c r="AM225" s="84" t="s">
        <v>1</v>
      </c>
      <c r="AN225" s="80" t="s">
        <v>1</v>
      </c>
      <c r="AO225" s="84" t="s">
        <v>1</v>
      </c>
      <c r="AP225" s="80" t="s">
        <v>1</v>
      </c>
    </row>
    <row r="226" spans="1:42" s="71" customFormat="1" hidden="1" x14ac:dyDescent="0.25">
      <c r="A226" s="80" t="s">
        <v>30</v>
      </c>
      <c r="B226" s="79">
        <v>44023</v>
      </c>
      <c r="C226" s="80" t="s">
        <v>6</v>
      </c>
      <c r="D226" s="80" t="s">
        <v>7</v>
      </c>
      <c r="E226" s="80" t="s">
        <v>191</v>
      </c>
      <c r="F226" s="80" t="s">
        <v>865</v>
      </c>
      <c r="G226" s="80" t="s">
        <v>3</v>
      </c>
      <c r="H226" s="80" t="s">
        <v>866</v>
      </c>
      <c r="I226" s="81" t="s">
        <v>1</v>
      </c>
      <c r="J226" s="81" t="s">
        <v>1</v>
      </c>
      <c r="K226" s="81" t="s">
        <v>1</v>
      </c>
      <c r="L226" s="81" t="s">
        <v>1</v>
      </c>
      <c r="M226" s="81">
        <v>0</v>
      </c>
      <c r="N226" s="80" t="s">
        <v>1</v>
      </c>
      <c r="O226" s="80" t="s">
        <v>2</v>
      </c>
      <c r="P226" s="80" t="s">
        <v>1</v>
      </c>
      <c r="Q226" s="81">
        <f t="shared" si="9"/>
        <v>2148108</v>
      </c>
      <c r="R226" s="81">
        <v>0</v>
      </c>
      <c r="S226" s="81">
        <v>464600</v>
      </c>
      <c r="T226" s="81">
        <v>0</v>
      </c>
      <c r="U226" s="80" t="s">
        <v>0</v>
      </c>
      <c r="V226" s="81">
        <f t="shared" si="10"/>
        <v>0</v>
      </c>
      <c r="W226" s="81">
        <v>1451300</v>
      </c>
      <c r="X226" s="80" t="s">
        <v>0</v>
      </c>
      <c r="Y226" s="81">
        <f t="shared" si="11"/>
        <v>232208</v>
      </c>
      <c r="Z226" s="81">
        <v>0</v>
      </c>
      <c r="AA226" s="80" t="s">
        <v>0</v>
      </c>
      <c r="AB226" s="81">
        <v>0</v>
      </c>
      <c r="AC226" s="81">
        <v>0</v>
      </c>
      <c r="AD226" s="80" t="s">
        <v>0</v>
      </c>
      <c r="AE226" s="81">
        <v>0</v>
      </c>
      <c r="AF226" s="80">
        <v>0</v>
      </c>
      <c r="AG226" s="80" t="s">
        <v>0</v>
      </c>
      <c r="AH226" s="81">
        <v>0</v>
      </c>
      <c r="AI226" s="81">
        <v>0</v>
      </c>
      <c r="AJ226" s="80" t="s">
        <v>0</v>
      </c>
      <c r="AK226" s="81">
        <v>0</v>
      </c>
      <c r="AL226" s="81">
        <v>0</v>
      </c>
      <c r="AM226" s="84" t="s">
        <v>1</v>
      </c>
      <c r="AN226" s="80" t="s">
        <v>1</v>
      </c>
      <c r="AO226" s="84" t="s">
        <v>1</v>
      </c>
      <c r="AP226" s="80" t="s">
        <v>1</v>
      </c>
    </row>
    <row r="227" spans="1:42" s="71" customFormat="1" hidden="1" x14ac:dyDescent="0.25">
      <c r="A227" s="80" t="s">
        <v>27</v>
      </c>
      <c r="B227" s="79">
        <v>44023</v>
      </c>
      <c r="C227" s="80" t="s">
        <v>6</v>
      </c>
      <c r="D227" s="80" t="s">
        <v>5</v>
      </c>
      <c r="E227" s="80" t="s">
        <v>189</v>
      </c>
      <c r="F227" s="80" t="s">
        <v>472</v>
      </c>
      <c r="G227" s="80" t="s">
        <v>3</v>
      </c>
      <c r="H227" s="80" t="s">
        <v>867</v>
      </c>
      <c r="I227" s="81" t="s">
        <v>1</v>
      </c>
      <c r="J227" s="81" t="s">
        <v>1</v>
      </c>
      <c r="K227" s="81" t="s">
        <v>1</v>
      </c>
      <c r="L227" s="81" t="s">
        <v>1</v>
      </c>
      <c r="M227" s="81">
        <v>0</v>
      </c>
      <c r="N227" s="80" t="s">
        <v>1</v>
      </c>
      <c r="O227" s="80" t="s">
        <v>2</v>
      </c>
      <c r="P227" s="80" t="s">
        <v>1</v>
      </c>
      <c r="Q227" s="81">
        <f t="shared" si="9"/>
        <v>116006360.74794999</v>
      </c>
      <c r="R227" s="81">
        <v>0</v>
      </c>
      <c r="S227" s="81">
        <v>85873571.424749985</v>
      </c>
      <c r="T227" s="81">
        <v>0</v>
      </c>
      <c r="U227" s="80" t="s">
        <v>0</v>
      </c>
      <c r="V227" s="81">
        <f t="shared" si="10"/>
        <v>0</v>
      </c>
      <c r="W227" s="81">
        <v>25976542.52</v>
      </c>
      <c r="X227" s="80" t="s">
        <v>0</v>
      </c>
      <c r="Y227" s="81">
        <f t="shared" si="11"/>
        <v>4156246.8032</v>
      </c>
      <c r="Z227" s="81">
        <v>0</v>
      </c>
      <c r="AA227" s="80" t="s">
        <v>0</v>
      </c>
      <c r="AB227" s="81">
        <v>0</v>
      </c>
      <c r="AC227" s="81">
        <v>0</v>
      </c>
      <c r="AD227" s="80" t="s">
        <v>0</v>
      </c>
      <c r="AE227" s="81">
        <v>0</v>
      </c>
      <c r="AF227" s="80">
        <v>0</v>
      </c>
      <c r="AG227" s="80" t="s">
        <v>0</v>
      </c>
      <c r="AH227" s="81">
        <v>0</v>
      </c>
      <c r="AI227" s="81">
        <v>0</v>
      </c>
      <c r="AJ227" s="80" t="s">
        <v>0</v>
      </c>
      <c r="AK227" s="81">
        <v>0</v>
      </c>
      <c r="AL227" s="81">
        <v>0</v>
      </c>
      <c r="AM227" s="84" t="s">
        <v>1</v>
      </c>
      <c r="AN227" s="80" t="s">
        <v>1</v>
      </c>
      <c r="AO227" s="84" t="s">
        <v>1</v>
      </c>
      <c r="AP227" s="80" t="s">
        <v>1</v>
      </c>
    </row>
    <row r="228" spans="1:42" s="71" customFormat="1" hidden="1" x14ac:dyDescent="0.25">
      <c r="A228" s="80" t="s">
        <v>25</v>
      </c>
      <c r="B228" s="79">
        <v>44024</v>
      </c>
      <c r="C228" s="80" t="s">
        <v>6</v>
      </c>
      <c r="D228" s="80" t="s">
        <v>52</v>
      </c>
      <c r="E228" s="80" t="s">
        <v>252</v>
      </c>
      <c r="F228" s="80" t="s">
        <v>470</v>
      </c>
      <c r="G228" s="80" t="s">
        <v>13</v>
      </c>
      <c r="H228" s="80" t="s">
        <v>1</v>
      </c>
      <c r="I228" s="81" t="s">
        <v>868</v>
      </c>
      <c r="J228" s="81" t="s">
        <v>1</v>
      </c>
      <c r="K228" s="81" t="s">
        <v>869</v>
      </c>
      <c r="L228" s="81" t="s">
        <v>870</v>
      </c>
      <c r="M228" s="81">
        <v>1261744</v>
      </c>
      <c r="N228" s="80" t="s">
        <v>12</v>
      </c>
      <c r="O228" s="80" t="s">
        <v>871</v>
      </c>
      <c r="P228" s="80" t="s">
        <v>872</v>
      </c>
      <c r="Q228" s="81">
        <f t="shared" si="9"/>
        <v>-82708</v>
      </c>
      <c r="R228" s="81">
        <v>0</v>
      </c>
      <c r="S228" s="81">
        <v>0</v>
      </c>
      <c r="T228" s="81">
        <v>0</v>
      </c>
      <c r="U228" s="80" t="s">
        <v>0</v>
      </c>
      <c r="V228" s="81">
        <f t="shared" si="10"/>
        <v>0</v>
      </c>
      <c r="W228" s="81">
        <v>-71300</v>
      </c>
      <c r="X228" s="80" t="s">
        <v>9</v>
      </c>
      <c r="Y228" s="81">
        <f t="shared" si="11"/>
        <v>-11408</v>
      </c>
      <c r="Z228" s="81">
        <v>0</v>
      </c>
      <c r="AA228" s="80" t="s">
        <v>0</v>
      </c>
      <c r="AB228" s="81">
        <v>0</v>
      </c>
      <c r="AC228" s="81">
        <v>0</v>
      </c>
      <c r="AD228" s="80" t="s">
        <v>0</v>
      </c>
      <c r="AE228" s="81">
        <v>0</v>
      </c>
      <c r="AF228" s="80">
        <v>0</v>
      </c>
      <c r="AG228" s="80" t="s">
        <v>0</v>
      </c>
      <c r="AH228" s="81">
        <v>0</v>
      </c>
      <c r="AI228" s="81">
        <v>0</v>
      </c>
      <c r="AJ228" s="80" t="s">
        <v>0</v>
      </c>
      <c r="AK228" s="81">
        <v>0</v>
      </c>
      <c r="AL228" s="81">
        <v>0</v>
      </c>
      <c r="AM228" s="84" t="s">
        <v>1</v>
      </c>
      <c r="AN228" s="80" t="s">
        <v>1</v>
      </c>
      <c r="AO228" s="84" t="s">
        <v>1</v>
      </c>
      <c r="AP228" s="80" t="s">
        <v>1</v>
      </c>
    </row>
    <row r="229" spans="1:42" s="71" customFormat="1" hidden="1" x14ac:dyDescent="0.25">
      <c r="A229" s="80" t="s">
        <v>23</v>
      </c>
      <c r="B229" s="79">
        <v>44024</v>
      </c>
      <c r="C229" s="80" t="s">
        <v>6</v>
      </c>
      <c r="D229" s="80" t="s">
        <v>52</v>
      </c>
      <c r="E229" s="80" t="s">
        <v>252</v>
      </c>
      <c r="F229" s="80" t="s">
        <v>470</v>
      </c>
      <c r="G229" s="80" t="s">
        <v>3</v>
      </c>
      <c r="H229" s="80" t="s">
        <v>873</v>
      </c>
      <c r="I229" s="81" t="s">
        <v>1</v>
      </c>
      <c r="J229" s="81" t="s">
        <v>1</v>
      </c>
      <c r="K229" s="81" t="s">
        <v>1</v>
      </c>
      <c r="L229" s="81" t="s">
        <v>1</v>
      </c>
      <c r="M229" s="81">
        <v>0</v>
      </c>
      <c r="N229" s="80" t="s">
        <v>1</v>
      </c>
      <c r="O229" s="80" t="s">
        <v>2</v>
      </c>
      <c r="P229" s="80" t="s">
        <v>1</v>
      </c>
      <c r="Q229" s="81">
        <f t="shared" si="9"/>
        <v>123005063.36784996</v>
      </c>
      <c r="R229" s="81">
        <v>0</v>
      </c>
      <c r="S229" s="81">
        <v>85336286.14624995</v>
      </c>
      <c r="T229" s="81">
        <v>0</v>
      </c>
      <c r="U229" s="80" t="s">
        <v>0</v>
      </c>
      <c r="V229" s="81">
        <f t="shared" si="10"/>
        <v>0</v>
      </c>
      <c r="W229" s="81">
        <v>32128787.260000002</v>
      </c>
      <c r="X229" s="80" t="s">
        <v>0</v>
      </c>
      <c r="Y229" s="81">
        <f t="shared" si="11"/>
        <v>5140605.9616</v>
      </c>
      <c r="Z229" s="81">
        <v>0</v>
      </c>
      <c r="AA229" s="80" t="s">
        <v>0</v>
      </c>
      <c r="AB229" s="81">
        <v>0</v>
      </c>
      <c r="AC229" s="136">
        <v>369800</v>
      </c>
      <c r="AD229" s="80" t="s">
        <v>296</v>
      </c>
      <c r="AE229" s="136">
        <v>29584</v>
      </c>
      <c r="AF229" s="80">
        <v>0</v>
      </c>
      <c r="AG229" s="80" t="s">
        <v>0</v>
      </c>
      <c r="AH229" s="81">
        <v>0</v>
      </c>
      <c r="AI229" s="81">
        <v>0</v>
      </c>
      <c r="AJ229" s="80" t="s">
        <v>0</v>
      </c>
      <c r="AK229" s="81">
        <v>0</v>
      </c>
      <c r="AL229" s="81">
        <v>0</v>
      </c>
      <c r="AM229" s="84" t="s">
        <v>1</v>
      </c>
      <c r="AN229" s="80" t="s">
        <v>1</v>
      </c>
      <c r="AO229" s="84" t="s">
        <v>1</v>
      </c>
      <c r="AP229" s="80" t="s">
        <v>1</v>
      </c>
    </row>
    <row r="230" spans="1:42" s="71" customFormat="1" x14ac:dyDescent="0.25">
      <c r="A230" s="80" t="s">
        <v>20</v>
      </c>
      <c r="B230" s="79">
        <v>44024</v>
      </c>
      <c r="C230" s="80" t="s">
        <v>29</v>
      </c>
      <c r="D230" s="80" t="s">
        <v>52</v>
      </c>
      <c r="E230" s="80" t="s">
        <v>243</v>
      </c>
      <c r="F230" s="80" t="s">
        <v>510</v>
      </c>
      <c r="G230" s="80" t="s">
        <v>3</v>
      </c>
      <c r="H230" s="80" t="s">
        <v>874</v>
      </c>
      <c r="I230" s="81" t="s">
        <v>1</v>
      </c>
      <c r="J230" s="81" t="s">
        <v>1</v>
      </c>
      <c r="K230" s="81" t="s">
        <v>1</v>
      </c>
      <c r="L230" s="81" t="s">
        <v>1</v>
      </c>
      <c r="M230" s="81">
        <v>0</v>
      </c>
      <c r="N230" s="80" t="s">
        <v>1</v>
      </c>
      <c r="O230" s="80" t="s">
        <v>2</v>
      </c>
      <c r="P230" s="80" t="s">
        <v>1</v>
      </c>
      <c r="Q230" s="81">
        <f t="shared" si="9"/>
        <v>63967350.541050002</v>
      </c>
      <c r="R230" s="81">
        <v>0</v>
      </c>
      <c r="S230" s="81">
        <v>46207635.237050004</v>
      </c>
      <c r="T230" s="81">
        <v>0</v>
      </c>
      <c r="U230" s="80" t="s">
        <v>0</v>
      </c>
      <c r="V230" s="81">
        <v>0</v>
      </c>
      <c r="W230" s="81">
        <v>15310099.4</v>
      </c>
      <c r="X230" s="80" t="s">
        <v>9</v>
      </c>
      <c r="Y230" s="81">
        <f t="shared" si="11"/>
        <v>2449615.9040000001</v>
      </c>
      <c r="Z230" s="81">
        <v>0</v>
      </c>
      <c r="AA230" s="80" t="s">
        <v>0</v>
      </c>
      <c r="AB230" s="81">
        <v>0</v>
      </c>
      <c r="AC230" s="81">
        <v>0</v>
      </c>
      <c r="AD230" s="80" t="s">
        <v>0</v>
      </c>
      <c r="AE230" s="81">
        <v>0</v>
      </c>
      <c r="AF230" s="80">
        <v>0</v>
      </c>
      <c r="AG230" s="80" t="s">
        <v>0</v>
      </c>
      <c r="AH230" s="81">
        <v>0</v>
      </c>
      <c r="AI230" s="81">
        <v>0</v>
      </c>
      <c r="AJ230" s="80" t="s">
        <v>0</v>
      </c>
      <c r="AK230" s="81">
        <v>0</v>
      </c>
      <c r="AL230" s="81">
        <v>0</v>
      </c>
      <c r="AM230" s="84" t="s">
        <v>1</v>
      </c>
      <c r="AN230" s="80" t="s">
        <v>1</v>
      </c>
      <c r="AO230" s="84" t="s">
        <v>1</v>
      </c>
      <c r="AP230" s="80" t="s">
        <v>1</v>
      </c>
    </row>
    <row r="231" spans="1:42" s="71" customFormat="1" hidden="1" x14ac:dyDescent="0.25">
      <c r="A231" s="80" t="s">
        <v>18</v>
      </c>
      <c r="B231" s="79">
        <v>44024</v>
      </c>
      <c r="C231" s="80" t="s">
        <v>6</v>
      </c>
      <c r="D231" s="80" t="s">
        <v>45</v>
      </c>
      <c r="E231" s="80" t="s">
        <v>241</v>
      </c>
      <c r="F231" s="80" t="s">
        <v>33</v>
      </c>
      <c r="G231" s="80" t="s">
        <v>3</v>
      </c>
      <c r="H231" s="80" t="s">
        <v>875</v>
      </c>
      <c r="I231" s="81" t="s">
        <v>1</v>
      </c>
      <c r="J231" s="81" t="s">
        <v>1</v>
      </c>
      <c r="K231" s="81" t="s">
        <v>1</v>
      </c>
      <c r="L231" s="81" t="s">
        <v>1</v>
      </c>
      <c r="M231" s="81">
        <v>0</v>
      </c>
      <c r="N231" s="80" t="s">
        <v>1</v>
      </c>
      <c r="O231" s="80" t="s">
        <v>293</v>
      </c>
      <c r="P231" s="80" t="s">
        <v>292</v>
      </c>
      <c r="Q231" s="81">
        <f t="shared" si="9"/>
        <v>682695.39500000002</v>
      </c>
      <c r="R231" s="81">
        <v>0</v>
      </c>
      <c r="S231" s="81">
        <v>682695.39500000002</v>
      </c>
      <c r="T231" s="81">
        <v>0</v>
      </c>
      <c r="U231" s="80" t="s">
        <v>0</v>
      </c>
      <c r="V231" s="81">
        <f>+T231*0.16</f>
        <v>0</v>
      </c>
      <c r="W231" s="81">
        <v>0</v>
      </c>
      <c r="X231" s="80" t="s">
        <v>0</v>
      </c>
      <c r="Y231" s="81">
        <f t="shared" si="11"/>
        <v>0</v>
      </c>
      <c r="Z231" s="81">
        <v>0</v>
      </c>
      <c r="AA231" s="80" t="s">
        <v>0</v>
      </c>
      <c r="AB231" s="81">
        <v>0</v>
      </c>
      <c r="AC231" s="81">
        <v>0</v>
      </c>
      <c r="AD231" s="80" t="s">
        <v>0</v>
      </c>
      <c r="AE231" s="81">
        <v>0</v>
      </c>
      <c r="AF231" s="80">
        <v>0</v>
      </c>
      <c r="AG231" s="80" t="s">
        <v>0</v>
      </c>
      <c r="AH231" s="81">
        <v>0</v>
      </c>
      <c r="AI231" s="81">
        <v>0</v>
      </c>
      <c r="AJ231" s="80" t="s">
        <v>0</v>
      </c>
      <c r="AK231" s="81">
        <v>0</v>
      </c>
      <c r="AL231" s="81">
        <v>0</v>
      </c>
      <c r="AM231" s="84" t="s">
        <v>1</v>
      </c>
      <c r="AN231" s="80" t="s">
        <v>1</v>
      </c>
      <c r="AO231" s="84" t="s">
        <v>1</v>
      </c>
      <c r="AP231" s="80" t="s">
        <v>1</v>
      </c>
    </row>
    <row r="232" spans="1:42" s="71" customFormat="1" hidden="1" x14ac:dyDescent="0.25">
      <c r="A232" s="80" t="s">
        <v>16</v>
      </c>
      <c r="B232" s="79">
        <v>44024</v>
      </c>
      <c r="C232" s="80" t="s">
        <v>6</v>
      </c>
      <c r="D232" s="80" t="s">
        <v>45</v>
      </c>
      <c r="E232" s="80" t="s">
        <v>241</v>
      </c>
      <c r="F232" s="80" t="s">
        <v>33</v>
      </c>
      <c r="G232" s="80" t="s">
        <v>3</v>
      </c>
      <c r="H232" s="80" t="s">
        <v>876</v>
      </c>
      <c r="I232" s="81" t="s">
        <v>1</v>
      </c>
      <c r="J232" s="81" t="s">
        <v>1</v>
      </c>
      <c r="K232" s="81" t="s">
        <v>1</v>
      </c>
      <c r="L232" s="81" t="s">
        <v>1</v>
      </c>
      <c r="M232" s="81">
        <v>0</v>
      </c>
      <c r="N232" s="80" t="s">
        <v>1</v>
      </c>
      <c r="O232" s="80" t="s">
        <v>2</v>
      </c>
      <c r="P232" s="80" t="s">
        <v>1</v>
      </c>
      <c r="Q232" s="81">
        <f t="shared" si="9"/>
        <v>92064264.727500007</v>
      </c>
      <c r="R232" s="81">
        <v>0</v>
      </c>
      <c r="S232" s="81">
        <v>64861369.996300004</v>
      </c>
      <c r="T232" s="81">
        <v>0</v>
      </c>
      <c r="U232" s="80" t="s">
        <v>0</v>
      </c>
      <c r="V232" s="81">
        <f>+T232*0.16</f>
        <v>0</v>
      </c>
      <c r="W232" s="81">
        <v>23450771.32</v>
      </c>
      <c r="X232" s="80" t="s">
        <v>9</v>
      </c>
      <c r="Y232" s="81">
        <f t="shared" si="11"/>
        <v>3752123.4112</v>
      </c>
      <c r="Z232" s="81">
        <v>0</v>
      </c>
      <c r="AA232" s="80" t="s">
        <v>0</v>
      </c>
      <c r="AB232" s="81">
        <v>0</v>
      </c>
      <c r="AC232" s="81">
        <v>0</v>
      </c>
      <c r="AD232" s="80" t="s">
        <v>0</v>
      </c>
      <c r="AE232" s="81">
        <v>0</v>
      </c>
      <c r="AF232" s="80">
        <v>0</v>
      </c>
      <c r="AG232" s="80" t="s">
        <v>0</v>
      </c>
      <c r="AH232" s="81">
        <v>0</v>
      </c>
      <c r="AI232" s="81">
        <v>0</v>
      </c>
      <c r="AJ232" s="80" t="s">
        <v>0</v>
      </c>
      <c r="AK232" s="81">
        <v>0</v>
      </c>
      <c r="AL232" s="81">
        <v>0</v>
      </c>
      <c r="AM232" s="84" t="s">
        <v>1</v>
      </c>
      <c r="AN232" s="80" t="s">
        <v>1</v>
      </c>
      <c r="AO232" s="84" t="s">
        <v>1</v>
      </c>
      <c r="AP232" s="80" t="s">
        <v>1</v>
      </c>
    </row>
    <row r="233" spans="1:42" s="71" customFormat="1" hidden="1" x14ac:dyDescent="0.25">
      <c r="A233" s="80" t="s">
        <v>15</v>
      </c>
      <c r="B233" s="79">
        <v>44024</v>
      </c>
      <c r="C233" s="80" t="s">
        <v>6</v>
      </c>
      <c r="D233" s="80" t="s">
        <v>45</v>
      </c>
      <c r="E233" s="80" t="s">
        <v>237</v>
      </c>
      <c r="F233" s="80" t="s">
        <v>414</v>
      </c>
      <c r="G233" s="80" t="s">
        <v>3</v>
      </c>
      <c r="H233" s="80" t="s">
        <v>877</v>
      </c>
      <c r="I233" s="81" t="s">
        <v>868</v>
      </c>
      <c r="J233" s="81" t="s">
        <v>1</v>
      </c>
      <c r="K233" s="81" t="s">
        <v>869</v>
      </c>
      <c r="L233" s="81" t="s">
        <v>870</v>
      </c>
      <c r="M233" s="81">
        <v>1261744</v>
      </c>
      <c r="N233" s="80" t="s">
        <v>12</v>
      </c>
      <c r="O233" s="80" t="s">
        <v>2</v>
      </c>
      <c r="P233" s="80"/>
      <c r="Q233" s="81">
        <f t="shared" si="9"/>
        <v>29574910.899999999</v>
      </c>
      <c r="R233" s="81">
        <v>0</v>
      </c>
      <c r="S233" s="81">
        <v>29574910.899999999</v>
      </c>
      <c r="T233" s="81">
        <v>0</v>
      </c>
      <c r="U233" s="80" t="s">
        <v>0</v>
      </c>
      <c r="V233" s="81">
        <f>+T233*0.16</f>
        <v>0</v>
      </c>
      <c r="W233" s="81">
        <v>0</v>
      </c>
      <c r="X233" s="80" t="s">
        <v>9</v>
      </c>
      <c r="Y233" s="81">
        <f t="shared" si="11"/>
        <v>0</v>
      </c>
      <c r="Z233" s="81">
        <v>0</v>
      </c>
      <c r="AA233" s="80" t="s">
        <v>0</v>
      </c>
      <c r="AB233" s="81">
        <v>0</v>
      </c>
      <c r="AC233" s="81">
        <v>0</v>
      </c>
      <c r="AD233" s="80" t="s">
        <v>0</v>
      </c>
      <c r="AE233" s="81">
        <v>0</v>
      </c>
      <c r="AF233" s="80">
        <v>0</v>
      </c>
      <c r="AG233" s="80" t="s">
        <v>0</v>
      </c>
      <c r="AH233" s="81">
        <v>0</v>
      </c>
      <c r="AI233" s="81">
        <v>0</v>
      </c>
      <c r="AJ233" s="80" t="s">
        <v>0</v>
      </c>
      <c r="AK233" s="81">
        <v>0</v>
      </c>
      <c r="AL233" s="81">
        <v>0</v>
      </c>
      <c r="AM233" s="84" t="s">
        <v>1</v>
      </c>
      <c r="AN233" s="80" t="s">
        <v>1</v>
      </c>
      <c r="AO233" s="84" t="s">
        <v>1</v>
      </c>
      <c r="AP233" s="80" t="s">
        <v>1</v>
      </c>
    </row>
    <row r="234" spans="1:42" s="71" customFormat="1" hidden="1" x14ac:dyDescent="0.25">
      <c r="A234" s="80" t="s">
        <v>11</v>
      </c>
      <c r="B234" s="79">
        <v>44024</v>
      </c>
      <c r="C234" s="80" t="s">
        <v>6</v>
      </c>
      <c r="D234" s="80" t="s">
        <v>45</v>
      </c>
      <c r="E234" s="80" t="s">
        <v>241</v>
      </c>
      <c r="F234" s="80" t="s">
        <v>33</v>
      </c>
      <c r="G234" s="80" t="s">
        <v>3</v>
      </c>
      <c r="H234" s="80" t="s">
        <v>878</v>
      </c>
      <c r="I234" s="81" t="s">
        <v>1</v>
      </c>
      <c r="J234" s="81" t="s">
        <v>1</v>
      </c>
      <c r="K234" s="81" t="s">
        <v>1</v>
      </c>
      <c r="L234" s="81" t="s">
        <v>1</v>
      </c>
      <c r="M234" s="81">
        <v>0</v>
      </c>
      <c r="N234" s="80" t="s">
        <v>1</v>
      </c>
      <c r="O234" s="80" t="s">
        <v>2</v>
      </c>
      <c r="P234" s="80" t="s">
        <v>1</v>
      </c>
      <c r="Q234" s="81">
        <f t="shared" si="9"/>
        <v>6128346.96875</v>
      </c>
      <c r="R234" s="81">
        <v>0</v>
      </c>
      <c r="S234" s="81">
        <v>5677454.96875</v>
      </c>
      <c r="T234" s="81">
        <v>0</v>
      </c>
      <c r="U234" s="80" t="s">
        <v>0</v>
      </c>
      <c r="V234" s="81">
        <f>+T234*0.16</f>
        <v>0</v>
      </c>
      <c r="W234" s="81">
        <v>388700</v>
      </c>
      <c r="X234" s="80" t="s">
        <v>9</v>
      </c>
      <c r="Y234" s="81">
        <f t="shared" si="11"/>
        <v>62192</v>
      </c>
      <c r="Z234" s="81">
        <v>0</v>
      </c>
      <c r="AA234" s="80" t="s">
        <v>0</v>
      </c>
      <c r="AB234" s="81">
        <v>0</v>
      </c>
      <c r="AC234" s="81">
        <v>0</v>
      </c>
      <c r="AD234" s="80" t="s">
        <v>0</v>
      </c>
      <c r="AE234" s="81">
        <v>0</v>
      </c>
      <c r="AF234" s="80">
        <v>0</v>
      </c>
      <c r="AG234" s="80" t="s">
        <v>0</v>
      </c>
      <c r="AH234" s="81">
        <v>0</v>
      </c>
      <c r="AI234" s="81">
        <v>0</v>
      </c>
      <c r="AJ234" s="80" t="s">
        <v>0</v>
      </c>
      <c r="AK234" s="81">
        <v>0</v>
      </c>
      <c r="AL234" s="81">
        <v>0</v>
      </c>
      <c r="AM234" s="84" t="s">
        <v>1</v>
      </c>
      <c r="AN234" s="80" t="s">
        <v>1</v>
      </c>
      <c r="AO234" s="84" t="s">
        <v>1</v>
      </c>
      <c r="AP234" s="80" t="s">
        <v>1</v>
      </c>
    </row>
    <row r="235" spans="1:42" s="71" customFormat="1" hidden="1" x14ac:dyDescent="0.25">
      <c r="A235" s="80" t="s">
        <v>8</v>
      </c>
      <c r="B235" s="79">
        <v>44024</v>
      </c>
      <c r="C235" s="80" t="s">
        <v>38</v>
      </c>
      <c r="D235" s="80" t="s">
        <v>45</v>
      </c>
      <c r="E235" s="80" t="s">
        <v>239</v>
      </c>
      <c r="F235" s="80" t="s">
        <v>879</v>
      </c>
      <c r="G235" s="80" t="s">
        <v>3</v>
      </c>
      <c r="H235" s="80" t="s">
        <v>880</v>
      </c>
      <c r="I235" s="81" t="s">
        <v>1</v>
      </c>
      <c r="J235" s="81" t="s">
        <v>1</v>
      </c>
      <c r="K235" s="81" t="s">
        <v>1</v>
      </c>
      <c r="L235" s="81" t="s">
        <v>1</v>
      </c>
      <c r="M235" s="81">
        <v>0</v>
      </c>
      <c r="N235" s="80" t="s">
        <v>1</v>
      </c>
      <c r="O235" s="80" t="s">
        <v>2</v>
      </c>
      <c r="P235" s="80" t="s">
        <v>1</v>
      </c>
      <c r="Q235" s="81">
        <f t="shared" si="9"/>
        <v>25606237.073199999</v>
      </c>
      <c r="R235" s="81">
        <v>0</v>
      </c>
      <c r="S235" s="81">
        <v>22764335.07</v>
      </c>
      <c r="T235" s="81">
        <v>0</v>
      </c>
      <c r="U235" s="80" t="s">
        <v>0</v>
      </c>
      <c r="V235" s="81">
        <v>0</v>
      </c>
      <c r="W235" s="81">
        <v>2449915.52</v>
      </c>
      <c r="X235" s="80" t="s">
        <v>9</v>
      </c>
      <c r="Y235" s="81">
        <f t="shared" si="11"/>
        <v>391986.48320000002</v>
      </c>
      <c r="Z235" s="81">
        <v>0</v>
      </c>
      <c r="AA235" s="80" t="s">
        <v>0</v>
      </c>
      <c r="AB235" s="81">
        <v>0</v>
      </c>
      <c r="AC235" s="81">
        <v>0</v>
      </c>
      <c r="AD235" s="80" t="s">
        <v>0</v>
      </c>
      <c r="AE235" s="81">
        <v>0</v>
      </c>
      <c r="AF235" s="80">
        <v>0</v>
      </c>
      <c r="AG235" s="80" t="s">
        <v>0</v>
      </c>
      <c r="AH235" s="81">
        <v>0</v>
      </c>
      <c r="AI235" s="81">
        <v>0</v>
      </c>
      <c r="AJ235" s="80" t="s">
        <v>0</v>
      </c>
      <c r="AK235" s="81">
        <v>0</v>
      </c>
      <c r="AL235" s="81">
        <v>0</v>
      </c>
      <c r="AM235" s="84" t="s">
        <v>1</v>
      </c>
      <c r="AN235" s="80" t="s">
        <v>1</v>
      </c>
      <c r="AO235" s="84" t="s">
        <v>1</v>
      </c>
      <c r="AP235" s="80" t="s">
        <v>1</v>
      </c>
    </row>
    <row r="236" spans="1:42" s="71" customFormat="1" x14ac:dyDescent="0.25">
      <c r="A236" s="80" t="s">
        <v>421</v>
      </c>
      <c r="B236" s="79">
        <v>44024</v>
      </c>
      <c r="C236" s="80" t="s">
        <v>29</v>
      </c>
      <c r="D236" s="80" t="s">
        <v>45</v>
      </c>
      <c r="E236" s="80" t="s">
        <v>234</v>
      </c>
      <c r="F236" s="80" t="s">
        <v>519</v>
      </c>
      <c r="G236" s="80" t="s">
        <v>3</v>
      </c>
      <c r="H236" s="80" t="s">
        <v>881</v>
      </c>
      <c r="I236" s="81" t="s">
        <v>1</v>
      </c>
      <c r="J236" s="81" t="s">
        <v>1</v>
      </c>
      <c r="K236" s="81" t="s">
        <v>1</v>
      </c>
      <c r="L236" s="81" t="s">
        <v>1</v>
      </c>
      <c r="M236" s="81">
        <v>0</v>
      </c>
      <c r="N236" s="80" t="s">
        <v>1</v>
      </c>
      <c r="O236" s="80" t="s">
        <v>2</v>
      </c>
      <c r="P236" s="80" t="s">
        <v>1</v>
      </c>
      <c r="Q236" s="81">
        <f t="shared" si="9"/>
        <v>45337783.864500001</v>
      </c>
      <c r="R236" s="81">
        <v>0</v>
      </c>
      <c r="S236" s="81">
        <v>29959711.296900004</v>
      </c>
      <c r="T236" s="81">
        <v>0</v>
      </c>
      <c r="U236" s="80" t="s">
        <v>0</v>
      </c>
      <c r="V236" s="81">
        <v>0</v>
      </c>
      <c r="W236" s="81">
        <v>13256959.109999999</v>
      </c>
      <c r="X236" s="80" t="s">
        <v>9</v>
      </c>
      <c r="Y236" s="81">
        <f t="shared" si="11"/>
        <v>2121113.4575999998</v>
      </c>
      <c r="Z236" s="81">
        <v>0</v>
      </c>
      <c r="AA236" s="80" t="s">
        <v>0</v>
      </c>
      <c r="AB236" s="81">
        <v>0</v>
      </c>
      <c r="AC236" s="81">
        <v>0</v>
      </c>
      <c r="AD236" s="80" t="s">
        <v>0</v>
      </c>
      <c r="AE236" s="81">
        <v>0</v>
      </c>
      <c r="AF236" s="80">
        <v>0</v>
      </c>
      <c r="AG236" s="80" t="s">
        <v>0</v>
      </c>
      <c r="AH236" s="81">
        <v>0</v>
      </c>
      <c r="AI236" s="81">
        <v>0</v>
      </c>
      <c r="AJ236" s="80" t="s">
        <v>0</v>
      </c>
      <c r="AK236" s="81">
        <v>0</v>
      </c>
      <c r="AL236" s="81">
        <v>0</v>
      </c>
      <c r="AM236" s="84" t="s">
        <v>1</v>
      </c>
      <c r="AN236" s="80" t="s">
        <v>1</v>
      </c>
      <c r="AO236" s="84" t="s">
        <v>1</v>
      </c>
      <c r="AP236" s="80" t="s">
        <v>1</v>
      </c>
    </row>
    <row r="237" spans="1:42" s="71" customFormat="1" x14ac:dyDescent="0.25">
      <c r="A237" s="80" t="s">
        <v>422</v>
      </c>
      <c r="B237" s="79">
        <v>44024</v>
      </c>
      <c r="C237" s="80" t="s">
        <v>29</v>
      </c>
      <c r="D237" s="80" t="s">
        <v>41</v>
      </c>
      <c r="E237" s="80" t="s">
        <v>4</v>
      </c>
      <c r="F237" s="80" t="s">
        <v>510</v>
      </c>
      <c r="G237" s="80" t="s">
        <v>3</v>
      </c>
      <c r="H237" s="80" t="s">
        <v>882</v>
      </c>
      <c r="I237" s="81" t="s">
        <v>1</v>
      </c>
      <c r="J237" s="81" t="s">
        <v>1</v>
      </c>
      <c r="K237" s="81" t="s">
        <v>1</v>
      </c>
      <c r="L237" s="81" t="s">
        <v>1</v>
      </c>
      <c r="M237" s="81">
        <v>0</v>
      </c>
      <c r="N237" s="80" t="s">
        <v>1</v>
      </c>
      <c r="O237" s="80" t="s">
        <v>409</v>
      </c>
      <c r="P237" s="80" t="s">
        <v>410</v>
      </c>
      <c r="Q237" s="81">
        <f t="shared" si="9"/>
        <v>2517500</v>
      </c>
      <c r="R237" s="81">
        <v>0</v>
      </c>
      <c r="S237" s="81">
        <v>2517500</v>
      </c>
      <c r="T237" s="81">
        <v>0</v>
      </c>
      <c r="U237" s="80" t="s">
        <v>0</v>
      </c>
      <c r="V237" s="81">
        <v>0</v>
      </c>
      <c r="W237" s="81">
        <v>0</v>
      </c>
      <c r="X237" s="80" t="s">
        <v>0</v>
      </c>
      <c r="Y237" s="81">
        <f t="shared" si="11"/>
        <v>0</v>
      </c>
      <c r="Z237" s="81">
        <v>0</v>
      </c>
      <c r="AA237" s="80" t="s">
        <v>0</v>
      </c>
      <c r="AB237" s="81">
        <v>0</v>
      </c>
      <c r="AC237" s="81">
        <v>0</v>
      </c>
      <c r="AD237" s="80" t="s">
        <v>0</v>
      </c>
      <c r="AE237" s="81">
        <v>0</v>
      </c>
      <c r="AF237" s="80">
        <v>0</v>
      </c>
      <c r="AG237" s="80" t="s">
        <v>0</v>
      </c>
      <c r="AH237" s="81">
        <v>0</v>
      </c>
      <c r="AI237" s="81">
        <v>0</v>
      </c>
      <c r="AJ237" s="80" t="s">
        <v>0</v>
      </c>
      <c r="AK237" s="81">
        <v>0</v>
      </c>
      <c r="AL237" s="81">
        <v>0</v>
      </c>
      <c r="AM237" s="84" t="s">
        <v>1</v>
      </c>
      <c r="AN237" s="80" t="s">
        <v>1</v>
      </c>
      <c r="AO237" s="84" t="s">
        <v>1</v>
      </c>
      <c r="AP237" s="80" t="s">
        <v>1</v>
      </c>
    </row>
    <row r="238" spans="1:42" s="71" customFormat="1" x14ac:dyDescent="0.25">
      <c r="A238" s="80" t="s">
        <v>423</v>
      </c>
      <c r="B238" s="79">
        <v>44024</v>
      </c>
      <c r="C238" s="80" t="s">
        <v>29</v>
      </c>
      <c r="D238" s="80" t="s">
        <v>41</v>
      </c>
      <c r="E238" s="80" t="s">
        <v>4</v>
      </c>
      <c r="F238" s="80" t="s">
        <v>510</v>
      </c>
      <c r="G238" s="80" t="s">
        <v>13</v>
      </c>
      <c r="H238" s="80" t="s">
        <v>1</v>
      </c>
      <c r="I238" s="81" t="s">
        <v>883</v>
      </c>
      <c r="J238" s="81" t="s">
        <v>1</v>
      </c>
      <c r="K238" s="81" t="s">
        <v>884</v>
      </c>
      <c r="L238" s="81" t="s">
        <v>870</v>
      </c>
      <c r="M238" s="81">
        <v>7173976.3799999999</v>
      </c>
      <c r="N238" s="80" t="s">
        <v>12</v>
      </c>
      <c r="O238" s="80" t="s">
        <v>885</v>
      </c>
      <c r="P238" s="80" t="s">
        <v>886</v>
      </c>
      <c r="Q238" s="81">
        <f t="shared" si="9"/>
        <v>-569250</v>
      </c>
      <c r="R238" s="81">
        <v>0</v>
      </c>
      <c r="S238" s="81">
        <v>-569250</v>
      </c>
      <c r="T238" s="81">
        <v>0</v>
      </c>
      <c r="U238" s="80" t="s">
        <v>0</v>
      </c>
      <c r="V238" s="81">
        <v>0</v>
      </c>
      <c r="W238" s="81">
        <v>0</v>
      </c>
      <c r="X238" s="80" t="s">
        <v>0</v>
      </c>
      <c r="Y238" s="81">
        <f t="shared" si="11"/>
        <v>0</v>
      </c>
      <c r="Z238" s="81">
        <v>0</v>
      </c>
      <c r="AA238" s="80" t="s">
        <v>0</v>
      </c>
      <c r="AB238" s="81">
        <v>0</v>
      </c>
      <c r="AC238" s="81">
        <v>0</v>
      </c>
      <c r="AD238" s="80" t="s">
        <v>0</v>
      </c>
      <c r="AE238" s="81">
        <v>0</v>
      </c>
      <c r="AF238" s="80">
        <v>0</v>
      </c>
      <c r="AG238" s="80" t="s">
        <v>0</v>
      </c>
      <c r="AH238" s="81">
        <v>0</v>
      </c>
      <c r="AI238" s="81">
        <v>0</v>
      </c>
      <c r="AJ238" s="80" t="s">
        <v>0</v>
      </c>
      <c r="AK238" s="81">
        <v>0</v>
      </c>
      <c r="AL238" s="81">
        <v>0</v>
      </c>
      <c r="AM238" s="84" t="s">
        <v>1</v>
      </c>
      <c r="AN238" s="80" t="s">
        <v>1</v>
      </c>
      <c r="AO238" s="84" t="s">
        <v>1</v>
      </c>
      <c r="AP238" s="80" t="s">
        <v>1</v>
      </c>
    </row>
    <row r="239" spans="1:42" s="71" customFormat="1" hidden="1" x14ac:dyDescent="0.25">
      <c r="A239" s="80" t="s">
        <v>424</v>
      </c>
      <c r="B239" s="79">
        <v>44024</v>
      </c>
      <c r="C239" s="80" t="s">
        <v>6</v>
      </c>
      <c r="D239" s="80" t="s">
        <v>41</v>
      </c>
      <c r="E239" s="80" t="s">
        <v>232</v>
      </c>
      <c r="F239" s="80" t="s">
        <v>887</v>
      </c>
      <c r="G239" s="80" t="s">
        <v>3</v>
      </c>
      <c r="H239" s="80" t="s">
        <v>888</v>
      </c>
      <c r="I239" s="81" t="s">
        <v>1</v>
      </c>
      <c r="J239" s="81" t="s">
        <v>1</v>
      </c>
      <c r="K239" s="81" t="s">
        <v>1</v>
      </c>
      <c r="L239" s="81" t="s">
        <v>1</v>
      </c>
      <c r="M239" s="81">
        <v>0</v>
      </c>
      <c r="N239" s="80" t="s">
        <v>1</v>
      </c>
      <c r="O239" s="80" t="s">
        <v>2</v>
      </c>
      <c r="P239" s="80" t="s">
        <v>1</v>
      </c>
      <c r="Q239" s="81">
        <f t="shared" si="9"/>
        <v>137328294.05065</v>
      </c>
      <c r="R239" s="81">
        <v>0</v>
      </c>
      <c r="S239" s="81">
        <v>91840470.453850001</v>
      </c>
      <c r="T239" s="81">
        <v>0</v>
      </c>
      <c r="U239" s="80" t="s">
        <v>0</v>
      </c>
      <c r="V239" s="81">
        <f>+T239*0.16</f>
        <v>0</v>
      </c>
      <c r="W239" s="81">
        <v>38869344.479999997</v>
      </c>
      <c r="X239" s="80" t="s">
        <v>9</v>
      </c>
      <c r="Y239" s="81">
        <f t="shared" si="11"/>
        <v>6219095.1168</v>
      </c>
      <c r="Z239" s="81">
        <v>0</v>
      </c>
      <c r="AA239" s="80" t="s">
        <v>0</v>
      </c>
      <c r="AB239" s="81">
        <v>0</v>
      </c>
      <c r="AC239" s="136">
        <v>369800</v>
      </c>
      <c r="AD239" s="80" t="s">
        <v>296</v>
      </c>
      <c r="AE239" s="81">
        <v>29584</v>
      </c>
      <c r="AF239" s="80">
        <v>0</v>
      </c>
      <c r="AG239" s="80" t="s">
        <v>0</v>
      </c>
      <c r="AH239" s="81">
        <v>0</v>
      </c>
      <c r="AI239" s="81">
        <v>0</v>
      </c>
      <c r="AJ239" s="80" t="s">
        <v>0</v>
      </c>
      <c r="AK239" s="81">
        <v>0</v>
      </c>
      <c r="AL239" s="81">
        <v>0</v>
      </c>
      <c r="AM239" s="84" t="s">
        <v>1</v>
      </c>
      <c r="AN239" s="80" t="s">
        <v>1</v>
      </c>
      <c r="AO239" s="84" t="s">
        <v>1</v>
      </c>
      <c r="AP239" s="80" t="s">
        <v>1</v>
      </c>
    </row>
    <row r="240" spans="1:42" s="71" customFormat="1" hidden="1" x14ac:dyDescent="0.25">
      <c r="A240" s="80" t="s">
        <v>425</v>
      </c>
      <c r="B240" s="79">
        <v>44024</v>
      </c>
      <c r="C240" s="80" t="s">
        <v>38</v>
      </c>
      <c r="D240" s="80" t="s">
        <v>41</v>
      </c>
      <c r="E240" s="80" t="s">
        <v>453</v>
      </c>
      <c r="F240" s="80" t="s">
        <v>889</v>
      </c>
      <c r="G240" s="80" t="s">
        <v>3</v>
      </c>
      <c r="H240" s="80" t="s">
        <v>890</v>
      </c>
      <c r="I240" s="132"/>
      <c r="J240" s="132"/>
      <c r="K240" s="132"/>
      <c r="L240" s="132"/>
      <c r="M240" s="132"/>
      <c r="N240" s="133"/>
      <c r="O240" s="80" t="s">
        <v>2</v>
      </c>
      <c r="P240" s="133"/>
      <c r="Q240" s="81">
        <f t="shared" si="9"/>
        <v>91074999</v>
      </c>
      <c r="R240" s="81">
        <v>0</v>
      </c>
      <c r="S240" s="81">
        <v>91074999</v>
      </c>
      <c r="T240" s="81">
        <v>0</v>
      </c>
      <c r="U240" s="80" t="s">
        <v>420</v>
      </c>
      <c r="V240" s="81">
        <v>0</v>
      </c>
      <c r="W240" s="81">
        <v>0</v>
      </c>
      <c r="X240" s="80" t="s">
        <v>420</v>
      </c>
      <c r="Y240" s="81">
        <f t="shared" si="11"/>
        <v>0</v>
      </c>
      <c r="Z240" s="81">
        <v>0</v>
      </c>
      <c r="AA240" s="80" t="s">
        <v>0</v>
      </c>
      <c r="AB240" s="81">
        <v>0</v>
      </c>
      <c r="AC240" s="81">
        <v>0</v>
      </c>
      <c r="AD240" s="80" t="s">
        <v>0</v>
      </c>
      <c r="AE240" s="81">
        <v>0</v>
      </c>
      <c r="AF240" s="80">
        <v>0</v>
      </c>
      <c r="AG240" s="80" t="s">
        <v>0</v>
      </c>
      <c r="AH240" s="81">
        <v>0</v>
      </c>
      <c r="AI240" s="81">
        <v>0</v>
      </c>
      <c r="AJ240" s="80" t="s">
        <v>0</v>
      </c>
      <c r="AK240" s="81">
        <v>0</v>
      </c>
      <c r="AL240" s="81">
        <v>0</v>
      </c>
      <c r="AM240" s="84" t="s">
        <v>1</v>
      </c>
      <c r="AN240" s="80" t="s">
        <v>1</v>
      </c>
      <c r="AO240" s="84" t="s">
        <v>1</v>
      </c>
      <c r="AP240" s="80" t="s">
        <v>1</v>
      </c>
    </row>
    <row r="241" spans="1:42" s="71" customFormat="1" hidden="1" x14ac:dyDescent="0.25">
      <c r="A241" s="80" t="s">
        <v>426</v>
      </c>
      <c r="B241" s="79">
        <v>44024</v>
      </c>
      <c r="C241" s="80" t="s">
        <v>38</v>
      </c>
      <c r="D241" s="80" t="s">
        <v>41</v>
      </c>
      <c r="E241" s="80" t="s">
        <v>230</v>
      </c>
      <c r="F241" s="80" t="s">
        <v>604</v>
      </c>
      <c r="G241" s="80" t="s">
        <v>3</v>
      </c>
      <c r="H241" s="80" t="s">
        <v>891</v>
      </c>
      <c r="I241" s="81" t="s">
        <v>1</v>
      </c>
      <c r="J241" s="81" t="s">
        <v>1</v>
      </c>
      <c r="K241" s="81" t="s">
        <v>1</v>
      </c>
      <c r="L241" s="81" t="s">
        <v>1</v>
      </c>
      <c r="M241" s="81">
        <v>0</v>
      </c>
      <c r="N241" s="80" t="s">
        <v>1</v>
      </c>
      <c r="O241" s="80" t="s">
        <v>2</v>
      </c>
      <c r="P241" s="80" t="s">
        <v>1</v>
      </c>
      <c r="Q241" s="81">
        <f t="shared" si="9"/>
        <v>18306336.8149</v>
      </c>
      <c r="R241" s="81">
        <v>0</v>
      </c>
      <c r="S241" s="81">
        <v>14987545.912499998</v>
      </c>
      <c r="T241" s="81">
        <v>0</v>
      </c>
      <c r="U241" s="80" t="s">
        <v>0</v>
      </c>
      <c r="V241" s="81">
        <v>0</v>
      </c>
      <c r="W241" s="81">
        <v>2861026.64</v>
      </c>
      <c r="X241" s="80" t="s">
        <v>0</v>
      </c>
      <c r="Y241" s="81">
        <f t="shared" si="11"/>
        <v>457764.26240000001</v>
      </c>
      <c r="Z241" s="81">
        <v>0</v>
      </c>
      <c r="AA241" s="80" t="s">
        <v>0</v>
      </c>
      <c r="AB241" s="81">
        <v>0</v>
      </c>
      <c r="AC241" s="81">
        <v>0</v>
      </c>
      <c r="AD241" s="80" t="s">
        <v>0</v>
      </c>
      <c r="AE241" s="81">
        <v>0</v>
      </c>
      <c r="AF241" s="80">
        <v>0</v>
      </c>
      <c r="AG241" s="80" t="s">
        <v>0</v>
      </c>
      <c r="AH241" s="81">
        <v>0</v>
      </c>
      <c r="AI241" s="81">
        <v>0</v>
      </c>
      <c r="AJ241" s="80" t="s">
        <v>0</v>
      </c>
      <c r="AK241" s="81">
        <v>0</v>
      </c>
      <c r="AL241" s="81">
        <v>0</v>
      </c>
      <c r="AM241" s="84" t="s">
        <v>1</v>
      </c>
      <c r="AN241" s="80" t="s">
        <v>1</v>
      </c>
      <c r="AO241" s="84" t="s">
        <v>1</v>
      </c>
      <c r="AP241" s="80" t="s">
        <v>1</v>
      </c>
    </row>
    <row r="242" spans="1:42" s="71" customFormat="1" x14ac:dyDescent="0.25">
      <c r="A242" s="80" t="s">
        <v>427</v>
      </c>
      <c r="B242" s="79">
        <v>44024</v>
      </c>
      <c r="C242" s="80" t="s">
        <v>29</v>
      </c>
      <c r="D242" s="80" t="s">
        <v>41</v>
      </c>
      <c r="E242" s="80" t="s">
        <v>4</v>
      </c>
      <c r="F242" s="80" t="s">
        <v>510</v>
      </c>
      <c r="G242" s="80" t="s">
        <v>3</v>
      </c>
      <c r="H242" s="80" t="s">
        <v>892</v>
      </c>
      <c r="I242" s="81" t="s">
        <v>1</v>
      </c>
      <c r="J242" s="81" t="s">
        <v>1</v>
      </c>
      <c r="K242" s="81" t="s">
        <v>1</v>
      </c>
      <c r="L242" s="81" t="s">
        <v>1</v>
      </c>
      <c r="M242" s="81">
        <v>0</v>
      </c>
      <c r="N242" s="80" t="s">
        <v>1</v>
      </c>
      <c r="O242" s="80" t="s">
        <v>2</v>
      </c>
      <c r="P242" s="80" t="s">
        <v>1</v>
      </c>
      <c r="Q242" s="81">
        <f t="shared" si="9"/>
        <v>20487182.796399999</v>
      </c>
      <c r="R242" s="81">
        <v>0</v>
      </c>
      <c r="S242" s="81">
        <v>17992480.370000001</v>
      </c>
      <c r="T242" s="81">
        <v>0</v>
      </c>
      <c r="U242" s="80" t="s">
        <v>0</v>
      </c>
      <c r="V242" s="81">
        <v>0</v>
      </c>
      <c r="W242" s="81">
        <v>2150605.54</v>
      </c>
      <c r="X242" s="80" t="s">
        <v>0</v>
      </c>
      <c r="Y242" s="81">
        <f t="shared" si="11"/>
        <v>344096.88640000002</v>
      </c>
      <c r="Z242" s="81">
        <v>0</v>
      </c>
      <c r="AA242" s="80" t="s">
        <v>0</v>
      </c>
      <c r="AB242" s="81">
        <v>0</v>
      </c>
      <c r="AC242" s="81">
        <v>0</v>
      </c>
      <c r="AD242" s="80" t="s">
        <v>0</v>
      </c>
      <c r="AE242" s="81">
        <v>0</v>
      </c>
      <c r="AF242" s="80">
        <v>0</v>
      </c>
      <c r="AG242" s="80" t="s">
        <v>0</v>
      </c>
      <c r="AH242" s="81">
        <v>0</v>
      </c>
      <c r="AI242" s="81">
        <v>0</v>
      </c>
      <c r="AJ242" s="80" t="s">
        <v>0</v>
      </c>
      <c r="AK242" s="81">
        <v>0</v>
      </c>
      <c r="AL242" s="81">
        <v>0</v>
      </c>
      <c r="AM242" s="84" t="s">
        <v>1</v>
      </c>
      <c r="AN242" s="80" t="s">
        <v>1</v>
      </c>
      <c r="AO242" s="84" t="s">
        <v>1</v>
      </c>
      <c r="AP242" s="80" t="s">
        <v>1</v>
      </c>
    </row>
    <row r="243" spans="1:42" s="71" customFormat="1" x14ac:dyDescent="0.25">
      <c r="A243" s="80" t="s">
        <v>428</v>
      </c>
      <c r="B243" s="79">
        <v>44024</v>
      </c>
      <c r="C243" s="80" t="s">
        <v>29</v>
      </c>
      <c r="D243" s="80" t="s">
        <v>41</v>
      </c>
      <c r="E243" s="80" t="s">
        <v>4</v>
      </c>
      <c r="F243" s="80" t="s">
        <v>510</v>
      </c>
      <c r="G243" s="80" t="s">
        <v>3</v>
      </c>
      <c r="H243" s="80" t="s">
        <v>893</v>
      </c>
      <c r="I243" s="81" t="s">
        <v>1</v>
      </c>
      <c r="J243" s="81" t="s">
        <v>1</v>
      </c>
      <c r="K243" s="81" t="s">
        <v>1</v>
      </c>
      <c r="L243" s="81" t="s">
        <v>1</v>
      </c>
      <c r="M243" s="81">
        <v>0</v>
      </c>
      <c r="N243" s="80" t="s">
        <v>1</v>
      </c>
      <c r="O243" s="80" t="s">
        <v>2</v>
      </c>
      <c r="P243" s="80" t="s">
        <v>1</v>
      </c>
      <c r="Q243" s="81">
        <f t="shared" si="9"/>
        <v>89169462.642849997</v>
      </c>
      <c r="R243" s="81">
        <v>0</v>
      </c>
      <c r="S243" s="81">
        <v>59195309.421249986</v>
      </c>
      <c r="T243" s="81">
        <v>0</v>
      </c>
      <c r="U243" s="80" t="s">
        <v>0</v>
      </c>
      <c r="V243" s="81">
        <v>0</v>
      </c>
      <c r="W243" s="81">
        <v>25839787.260000002</v>
      </c>
      <c r="X243" s="80" t="s">
        <v>0</v>
      </c>
      <c r="Y243" s="81">
        <f t="shared" si="11"/>
        <v>4134365.9616000005</v>
      </c>
      <c r="Z243" s="81">
        <v>0</v>
      </c>
      <c r="AA243" s="80" t="s">
        <v>0</v>
      </c>
      <c r="AB243" s="81">
        <v>0</v>
      </c>
      <c r="AC243" s="81">
        <v>0</v>
      </c>
      <c r="AD243" s="80" t="s">
        <v>0</v>
      </c>
      <c r="AE243" s="81">
        <v>0</v>
      </c>
      <c r="AF243" s="80">
        <v>0</v>
      </c>
      <c r="AG243" s="80" t="s">
        <v>0</v>
      </c>
      <c r="AH243" s="81">
        <v>0</v>
      </c>
      <c r="AI243" s="81">
        <v>0</v>
      </c>
      <c r="AJ243" s="80" t="s">
        <v>0</v>
      </c>
      <c r="AK243" s="81">
        <v>0</v>
      </c>
      <c r="AL243" s="81">
        <v>0</v>
      </c>
      <c r="AM243" s="84" t="s">
        <v>1</v>
      </c>
      <c r="AN243" s="80" t="s">
        <v>1</v>
      </c>
      <c r="AO243" s="84" t="s">
        <v>1</v>
      </c>
      <c r="AP243" s="80" t="s">
        <v>1</v>
      </c>
    </row>
    <row r="244" spans="1:42" s="71" customFormat="1" hidden="1" x14ac:dyDescent="0.25">
      <c r="A244" s="80" t="s">
        <v>429</v>
      </c>
      <c r="B244" s="79">
        <v>44024</v>
      </c>
      <c r="C244" s="80" t="s">
        <v>6</v>
      </c>
      <c r="D244" s="80" t="s">
        <v>36</v>
      </c>
      <c r="E244" s="80" t="s">
        <v>226</v>
      </c>
      <c r="F244" s="80" t="s">
        <v>406</v>
      </c>
      <c r="G244" s="80" t="s">
        <v>3</v>
      </c>
      <c r="H244" s="80" t="s">
        <v>894</v>
      </c>
      <c r="I244" s="81" t="s">
        <v>1</v>
      </c>
      <c r="J244" s="81" t="s">
        <v>1</v>
      </c>
      <c r="K244" s="81" t="s">
        <v>1</v>
      </c>
      <c r="L244" s="81" t="s">
        <v>1</v>
      </c>
      <c r="M244" s="81">
        <v>0</v>
      </c>
      <c r="N244" s="80" t="s">
        <v>1</v>
      </c>
      <c r="O244" s="80" t="s">
        <v>2</v>
      </c>
      <c r="P244" s="80" t="s">
        <v>1</v>
      </c>
      <c r="Q244" s="81">
        <f t="shared" si="9"/>
        <v>109458209.6452</v>
      </c>
      <c r="R244" s="81">
        <v>0</v>
      </c>
      <c r="S244" s="81">
        <v>69535102.099999994</v>
      </c>
      <c r="T244" s="81">
        <v>0</v>
      </c>
      <c r="U244" s="80" t="s">
        <v>0</v>
      </c>
      <c r="V244" s="81">
        <f>+T244*0.16</f>
        <v>0</v>
      </c>
      <c r="W244" s="81">
        <v>34072175.469999999</v>
      </c>
      <c r="X244" s="80" t="s">
        <v>9</v>
      </c>
      <c r="Y244" s="81">
        <f t="shared" si="11"/>
        <v>5451548.0751999998</v>
      </c>
      <c r="Z244" s="81">
        <v>0</v>
      </c>
      <c r="AA244" s="80" t="s">
        <v>0</v>
      </c>
      <c r="AB244" s="81">
        <v>0</v>
      </c>
      <c r="AC244" s="136">
        <v>369800</v>
      </c>
      <c r="AD244" s="80" t="s">
        <v>296</v>
      </c>
      <c r="AE244" s="136">
        <v>29584</v>
      </c>
      <c r="AF244" s="80">
        <v>0</v>
      </c>
      <c r="AG244" s="80" t="s">
        <v>0</v>
      </c>
      <c r="AH244" s="81">
        <v>0</v>
      </c>
      <c r="AI244" s="81">
        <v>0</v>
      </c>
      <c r="AJ244" s="80" t="s">
        <v>0</v>
      </c>
      <c r="AK244" s="81">
        <v>0</v>
      </c>
      <c r="AL244" s="81">
        <v>0</v>
      </c>
      <c r="AM244" s="84" t="s">
        <v>1</v>
      </c>
      <c r="AN244" s="80" t="s">
        <v>1</v>
      </c>
      <c r="AO244" s="84" t="s">
        <v>1</v>
      </c>
      <c r="AP244" s="80" t="s">
        <v>1</v>
      </c>
    </row>
    <row r="245" spans="1:42" s="71" customFormat="1" x14ac:dyDescent="0.25">
      <c r="A245" s="80" t="s">
        <v>478</v>
      </c>
      <c r="B245" s="79">
        <v>44024</v>
      </c>
      <c r="C245" s="80" t="s">
        <v>29</v>
      </c>
      <c r="D245" s="80" t="s">
        <v>36</v>
      </c>
      <c r="E245" s="80" t="s">
        <v>35</v>
      </c>
      <c r="F245" s="80" t="s">
        <v>508</v>
      </c>
      <c r="G245" s="80" t="s">
        <v>3</v>
      </c>
      <c r="H245" s="80" t="s">
        <v>895</v>
      </c>
      <c r="I245" s="81" t="s">
        <v>1</v>
      </c>
      <c r="J245" s="81" t="s">
        <v>1</v>
      </c>
      <c r="K245" s="81" t="s">
        <v>1</v>
      </c>
      <c r="L245" s="81" t="s">
        <v>1</v>
      </c>
      <c r="M245" s="81">
        <v>0</v>
      </c>
      <c r="N245" s="80" t="s">
        <v>1</v>
      </c>
      <c r="O245" s="80" t="s">
        <v>2</v>
      </c>
      <c r="P245" s="80" t="s">
        <v>1</v>
      </c>
      <c r="Q245" s="81">
        <f t="shared" si="9"/>
        <v>28201517.392049998</v>
      </c>
      <c r="R245" s="81">
        <v>0</v>
      </c>
      <c r="S245" s="81">
        <v>20115164.491250001</v>
      </c>
      <c r="T245" s="81">
        <v>0</v>
      </c>
      <c r="U245" s="80" t="s">
        <v>0</v>
      </c>
      <c r="V245" s="81">
        <v>0</v>
      </c>
      <c r="W245" s="81">
        <v>6970993.8799999999</v>
      </c>
      <c r="X245" s="80" t="s">
        <v>0</v>
      </c>
      <c r="Y245" s="81">
        <f t="shared" si="11"/>
        <v>1115359.0208000001</v>
      </c>
      <c r="Z245" s="81">
        <v>0</v>
      </c>
      <c r="AA245" s="80" t="s">
        <v>0</v>
      </c>
      <c r="AB245" s="81">
        <v>0</v>
      </c>
      <c r="AC245" s="81">
        <v>0</v>
      </c>
      <c r="AD245" s="80" t="s">
        <v>0</v>
      </c>
      <c r="AE245" s="81">
        <v>0</v>
      </c>
      <c r="AF245" s="80">
        <v>0</v>
      </c>
      <c r="AG245" s="80" t="s">
        <v>0</v>
      </c>
      <c r="AH245" s="81">
        <v>0</v>
      </c>
      <c r="AI245" s="81">
        <v>0</v>
      </c>
      <c r="AJ245" s="80" t="s">
        <v>0</v>
      </c>
      <c r="AK245" s="81">
        <v>0</v>
      </c>
      <c r="AL245" s="81">
        <v>0</v>
      </c>
      <c r="AM245" s="84" t="s">
        <v>1</v>
      </c>
      <c r="AN245" s="80" t="s">
        <v>1</v>
      </c>
      <c r="AO245" s="84" t="s">
        <v>1</v>
      </c>
      <c r="AP245" s="80" t="s">
        <v>1</v>
      </c>
    </row>
    <row r="246" spans="1:42" s="71" customFormat="1" x14ac:dyDescent="0.25">
      <c r="A246" s="80" t="s">
        <v>479</v>
      </c>
      <c r="B246" s="79">
        <v>44024</v>
      </c>
      <c r="C246" s="80" t="s">
        <v>29</v>
      </c>
      <c r="D246" s="80" t="s">
        <v>28</v>
      </c>
      <c r="E246" s="80" t="s">
        <v>273</v>
      </c>
      <c r="F246" s="80" t="s">
        <v>473</v>
      </c>
      <c r="G246" s="80" t="s">
        <v>3</v>
      </c>
      <c r="H246" s="80" t="s">
        <v>896</v>
      </c>
      <c r="I246" s="81"/>
      <c r="J246" s="81"/>
      <c r="K246" s="81"/>
      <c r="L246" s="81"/>
      <c r="M246" s="81"/>
      <c r="N246" s="80"/>
      <c r="O246" s="80" t="s">
        <v>106</v>
      </c>
      <c r="P246" s="80"/>
      <c r="Q246" s="81">
        <f t="shared" si="9"/>
        <v>0</v>
      </c>
      <c r="R246" s="81">
        <v>0</v>
      </c>
      <c r="S246" s="81">
        <v>0</v>
      </c>
      <c r="T246" s="81">
        <v>0</v>
      </c>
      <c r="U246" s="80" t="s">
        <v>0</v>
      </c>
      <c r="V246" s="81">
        <v>0</v>
      </c>
      <c r="W246" s="81">
        <v>0</v>
      </c>
      <c r="X246" s="80" t="s">
        <v>0</v>
      </c>
      <c r="Y246" s="81">
        <f t="shared" si="11"/>
        <v>0</v>
      </c>
      <c r="Z246" s="81">
        <v>0</v>
      </c>
      <c r="AA246" s="80"/>
      <c r="AB246" s="81">
        <v>0</v>
      </c>
      <c r="AC246" s="81">
        <v>0</v>
      </c>
      <c r="AD246" s="80" t="s">
        <v>0</v>
      </c>
      <c r="AE246" s="81">
        <v>0</v>
      </c>
      <c r="AF246" s="80">
        <v>0</v>
      </c>
      <c r="AG246" s="80"/>
      <c r="AH246" s="81">
        <v>0</v>
      </c>
      <c r="AI246" s="81">
        <v>0</v>
      </c>
      <c r="AJ246" s="80"/>
      <c r="AK246" s="81">
        <v>0</v>
      </c>
      <c r="AL246" s="81">
        <v>0</v>
      </c>
      <c r="AM246" s="84"/>
      <c r="AN246" s="80"/>
      <c r="AO246" s="84"/>
      <c r="AP246" s="80"/>
    </row>
    <row r="247" spans="1:42" s="71" customFormat="1" hidden="1" x14ac:dyDescent="0.25">
      <c r="A247" s="80" t="s">
        <v>480</v>
      </c>
      <c r="B247" s="79">
        <v>44024</v>
      </c>
      <c r="C247" s="80" t="s">
        <v>6</v>
      </c>
      <c r="D247" s="80" t="s">
        <v>28</v>
      </c>
      <c r="E247" s="80" t="s">
        <v>219</v>
      </c>
      <c r="F247" s="80" t="s">
        <v>527</v>
      </c>
      <c r="G247" s="80" t="s">
        <v>3</v>
      </c>
      <c r="H247" s="80" t="s">
        <v>897</v>
      </c>
      <c r="I247" s="81" t="s">
        <v>1</v>
      </c>
      <c r="J247" s="81" t="s">
        <v>1</v>
      </c>
      <c r="K247" s="81" t="s">
        <v>1</v>
      </c>
      <c r="L247" s="81" t="s">
        <v>1</v>
      </c>
      <c r="M247" s="81">
        <v>0</v>
      </c>
      <c r="N247" s="80" t="s">
        <v>1</v>
      </c>
      <c r="O247" s="80" t="s">
        <v>2</v>
      </c>
      <c r="P247" s="80" t="s">
        <v>1</v>
      </c>
      <c r="Q247" s="81">
        <f t="shared" si="9"/>
        <v>79499563.736150011</v>
      </c>
      <c r="R247" s="81">
        <v>0</v>
      </c>
      <c r="S247" s="81">
        <v>62923562.764550008</v>
      </c>
      <c r="T247" s="81">
        <v>0</v>
      </c>
      <c r="U247" s="80" t="s">
        <v>0</v>
      </c>
      <c r="V247" s="81">
        <f>+T247*0.16</f>
        <v>0</v>
      </c>
      <c r="W247" s="81">
        <v>14289656.01</v>
      </c>
      <c r="X247" s="80" t="s">
        <v>9</v>
      </c>
      <c r="Y247" s="81">
        <f t="shared" si="11"/>
        <v>2286344.9616</v>
      </c>
      <c r="Z247" s="81">
        <v>0</v>
      </c>
      <c r="AA247" s="80" t="s">
        <v>0</v>
      </c>
      <c r="AB247" s="81">
        <v>0</v>
      </c>
      <c r="AC247" s="81">
        <v>0</v>
      </c>
      <c r="AD247" s="80" t="s">
        <v>0</v>
      </c>
      <c r="AE247" s="81">
        <v>0</v>
      </c>
      <c r="AF247" s="80">
        <v>0</v>
      </c>
      <c r="AG247" s="80" t="s">
        <v>0</v>
      </c>
      <c r="AH247" s="81">
        <v>0</v>
      </c>
      <c r="AI247" s="81">
        <v>0</v>
      </c>
      <c r="AJ247" s="80" t="s">
        <v>0</v>
      </c>
      <c r="AK247" s="81">
        <v>0</v>
      </c>
      <c r="AL247" s="81">
        <v>0</v>
      </c>
      <c r="AM247" s="84" t="s">
        <v>1</v>
      </c>
      <c r="AN247" s="80" t="s">
        <v>1</v>
      </c>
      <c r="AO247" s="84" t="s">
        <v>1</v>
      </c>
      <c r="AP247" s="80" t="s">
        <v>1</v>
      </c>
    </row>
    <row r="248" spans="1:42" s="71" customFormat="1" hidden="1" x14ac:dyDescent="0.25">
      <c r="A248" s="80" t="s">
        <v>481</v>
      </c>
      <c r="B248" s="79">
        <v>44024</v>
      </c>
      <c r="C248" s="80" t="s">
        <v>6</v>
      </c>
      <c r="D248" s="80" t="s">
        <v>26</v>
      </c>
      <c r="E248" s="80" t="s">
        <v>212</v>
      </c>
      <c r="F248" s="80" t="s">
        <v>310</v>
      </c>
      <c r="G248" s="80" t="s">
        <v>3</v>
      </c>
      <c r="H248" s="80" t="s">
        <v>898</v>
      </c>
      <c r="I248" s="81" t="s">
        <v>1</v>
      </c>
      <c r="J248" s="81" t="s">
        <v>1</v>
      </c>
      <c r="K248" s="81" t="s">
        <v>1</v>
      </c>
      <c r="L248" s="81" t="s">
        <v>1</v>
      </c>
      <c r="M248" s="81">
        <v>0</v>
      </c>
      <c r="N248" s="80" t="s">
        <v>1</v>
      </c>
      <c r="O248" s="80" t="s">
        <v>2</v>
      </c>
      <c r="P248" s="80" t="s">
        <v>1</v>
      </c>
      <c r="Q248" s="81">
        <f t="shared" si="9"/>
        <v>89857931.032800004</v>
      </c>
      <c r="R248" s="81">
        <v>0</v>
      </c>
      <c r="S248" s="81">
        <v>71080562.310000002</v>
      </c>
      <c r="T248" s="81">
        <v>0</v>
      </c>
      <c r="U248" s="80" t="s">
        <v>0</v>
      </c>
      <c r="V248" s="81">
        <f>+T248*0.16</f>
        <v>0</v>
      </c>
      <c r="W248" s="81">
        <v>16187386.83</v>
      </c>
      <c r="X248" s="80" t="s">
        <v>0</v>
      </c>
      <c r="Y248" s="81">
        <f t="shared" si="11"/>
        <v>2589981.8928</v>
      </c>
      <c r="Z248" s="81">
        <v>0</v>
      </c>
      <c r="AA248" s="80" t="s">
        <v>0</v>
      </c>
      <c r="AB248" s="81">
        <v>0</v>
      </c>
      <c r="AC248" s="81">
        <v>0</v>
      </c>
      <c r="AD248" s="80" t="s">
        <v>0</v>
      </c>
      <c r="AE248" s="81">
        <v>0</v>
      </c>
      <c r="AF248" s="80">
        <v>0</v>
      </c>
      <c r="AG248" s="80" t="s">
        <v>0</v>
      </c>
      <c r="AH248" s="81">
        <v>0</v>
      </c>
      <c r="AI248" s="81">
        <v>0</v>
      </c>
      <c r="AJ248" s="80" t="s">
        <v>0</v>
      </c>
      <c r="AK248" s="81">
        <v>0</v>
      </c>
      <c r="AL248" s="81">
        <v>0</v>
      </c>
      <c r="AM248" s="84" t="s">
        <v>1</v>
      </c>
      <c r="AN248" s="80" t="s">
        <v>1</v>
      </c>
      <c r="AO248" s="84" t="s">
        <v>1</v>
      </c>
      <c r="AP248" s="80" t="s">
        <v>1</v>
      </c>
    </row>
    <row r="249" spans="1:42" s="71" customFormat="1" x14ac:dyDescent="0.25">
      <c r="A249" s="80" t="s">
        <v>482</v>
      </c>
      <c r="B249" s="79">
        <v>44024</v>
      </c>
      <c r="C249" s="80" t="s">
        <v>29</v>
      </c>
      <c r="D249" s="80" t="s">
        <v>26</v>
      </c>
      <c r="E249" s="80" t="s">
        <v>415</v>
      </c>
      <c r="F249" s="80" t="s">
        <v>454</v>
      </c>
      <c r="G249" s="80" t="s">
        <v>3</v>
      </c>
      <c r="H249" s="80" t="s">
        <v>899</v>
      </c>
      <c r="I249" s="81" t="s">
        <v>1</v>
      </c>
      <c r="J249" s="81" t="s">
        <v>1</v>
      </c>
      <c r="K249" s="81" t="s">
        <v>1</v>
      </c>
      <c r="L249" s="81" t="s">
        <v>1</v>
      </c>
      <c r="M249" s="81">
        <v>0</v>
      </c>
      <c r="N249" s="80" t="s">
        <v>1</v>
      </c>
      <c r="O249" s="80" t="s">
        <v>2</v>
      </c>
      <c r="P249" s="80" t="s">
        <v>1</v>
      </c>
      <c r="Q249" s="81">
        <f t="shared" si="9"/>
        <v>88807953.642750025</v>
      </c>
      <c r="R249" s="81">
        <v>0</v>
      </c>
      <c r="S249" s="81">
        <v>64761267.380750015</v>
      </c>
      <c r="T249" s="81">
        <v>0</v>
      </c>
      <c r="U249" s="80" t="s">
        <v>0</v>
      </c>
      <c r="V249" s="81">
        <v>0</v>
      </c>
      <c r="W249" s="81">
        <v>20729901.949999999</v>
      </c>
      <c r="X249" s="80" t="s">
        <v>9</v>
      </c>
      <c r="Y249" s="81">
        <f t="shared" si="11"/>
        <v>3316784.3119999999</v>
      </c>
      <c r="Z249" s="81">
        <v>0</v>
      </c>
      <c r="AA249" s="80" t="s">
        <v>0</v>
      </c>
      <c r="AB249" s="81">
        <v>0</v>
      </c>
      <c r="AC249" s="81">
        <v>0</v>
      </c>
      <c r="AD249" s="80" t="s">
        <v>0</v>
      </c>
      <c r="AE249" s="81">
        <v>0</v>
      </c>
      <c r="AF249" s="80">
        <v>0</v>
      </c>
      <c r="AG249" s="80" t="s">
        <v>0</v>
      </c>
      <c r="AH249" s="81">
        <v>0</v>
      </c>
      <c r="AI249" s="81">
        <v>0</v>
      </c>
      <c r="AJ249" s="80" t="s">
        <v>0</v>
      </c>
      <c r="AK249" s="81">
        <v>0</v>
      </c>
      <c r="AL249" s="81">
        <v>0</v>
      </c>
      <c r="AM249" s="84" t="s">
        <v>1</v>
      </c>
      <c r="AN249" s="80" t="s">
        <v>1</v>
      </c>
      <c r="AO249" s="84" t="s">
        <v>1</v>
      </c>
      <c r="AP249" s="80" t="s">
        <v>1</v>
      </c>
    </row>
    <row r="250" spans="1:42" s="71" customFormat="1" hidden="1" x14ac:dyDescent="0.25">
      <c r="A250" s="80" t="s">
        <v>483</v>
      </c>
      <c r="B250" s="79">
        <v>44024</v>
      </c>
      <c r="C250" s="80" t="s">
        <v>6</v>
      </c>
      <c r="D250" s="80" t="s">
        <v>24</v>
      </c>
      <c r="E250" s="80" t="s">
        <v>210</v>
      </c>
      <c r="F250" s="80" t="s">
        <v>439</v>
      </c>
      <c r="G250" s="80" t="s">
        <v>3</v>
      </c>
      <c r="H250" s="80" t="s">
        <v>900</v>
      </c>
      <c r="I250" s="81" t="s">
        <v>1</v>
      </c>
      <c r="J250" s="81" t="s">
        <v>1</v>
      </c>
      <c r="K250" s="81" t="s">
        <v>1</v>
      </c>
      <c r="L250" s="81" t="s">
        <v>1</v>
      </c>
      <c r="M250" s="81">
        <v>0</v>
      </c>
      <c r="N250" s="80" t="s">
        <v>1</v>
      </c>
      <c r="O250" s="80" t="s">
        <v>901</v>
      </c>
      <c r="P250" s="80" t="s">
        <v>902</v>
      </c>
      <c r="Q250" s="81">
        <f t="shared" si="9"/>
        <v>857056</v>
      </c>
      <c r="R250" s="81">
        <v>0</v>
      </c>
      <c r="S250" s="81">
        <v>857056</v>
      </c>
      <c r="T250" s="81">
        <v>0</v>
      </c>
      <c r="U250" s="80" t="s">
        <v>0</v>
      </c>
      <c r="V250" s="81">
        <v>0</v>
      </c>
      <c r="W250" s="81">
        <v>0</v>
      </c>
      <c r="X250" s="80" t="s">
        <v>0</v>
      </c>
      <c r="Y250" s="81">
        <f t="shared" si="11"/>
        <v>0</v>
      </c>
      <c r="Z250" s="81">
        <v>0</v>
      </c>
      <c r="AA250" s="80" t="s">
        <v>0</v>
      </c>
      <c r="AB250" s="81">
        <v>0</v>
      </c>
      <c r="AC250" s="81">
        <v>0</v>
      </c>
      <c r="AD250" s="80" t="s">
        <v>0</v>
      </c>
      <c r="AE250" s="81">
        <v>0</v>
      </c>
      <c r="AF250" s="80">
        <v>0</v>
      </c>
      <c r="AG250" s="80" t="s">
        <v>0</v>
      </c>
      <c r="AH250" s="81">
        <v>0</v>
      </c>
      <c r="AI250" s="81">
        <v>0</v>
      </c>
      <c r="AJ250" s="80" t="s">
        <v>0</v>
      </c>
      <c r="AK250" s="81">
        <v>0</v>
      </c>
      <c r="AL250" s="81">
        <v>0</v>
      </c>
      <c r="AM250" s="84" t="s">
        <v>1</v>
      </c>
      <c r="AN250" s="80" t="s">
        <v>1</v>
      </c>
      <c r="AO250" s="84" t="s">
        <v>1</v>
      </c>
      <c r="AP250" s="80" t="s">
        <v>1</v>
      </c>
    </row>
    <row r="251" spans="1:42" s="71" customFormat="1" hidden="1" x14ac:dyDescent="0.25">
      <c r="A251" s="80" t="s">
        <v>484</v>
      </c>
      <c r="B251" s="79">
        <v>44024</v>
      </c>
      <c r="C251" s="80" t="s">
        <v>6</v>
      </c>
      <c r="D251" s="80" t="s">
        <v>24</v>
      </c>
      <c r="E251" s="80" t="s">
        <v>210</v>
      </c>
      <c r="F251" s="80" t="s">
        <v>439</v>
      </c>
      <c r="G251" s="80" t="s">
        <v>3</v>
      </c>
      <c r="H251" s="80" t="s">
        <v>903</v>
      </c>
      <c r="I251" s="81" t="s">
        <v>1</v>
      </c>
      <c r="J251" s="81" t="s">
        <v>1</v>
      </c>
      <c r="K251" s="81" t="s">
        <v>1</v>
      </c>
      <c r="L251" s="81" t="s">
        <v>1</v>
      </c>
      <c r="M251" s="81">
        <v>0</v>
      </c>
      <c r="N251" s="80" t="s">
        <v>1</v>
      </c>
      <c r="O251" s="80" t="s">
        <v>207</v>
      </c>
      <c r="P251" s="80" t="s">
        <v>206</v>
      </c>
      <c r="Q251" s="81">
        <f t="shared" si="9"/>
        <v>11226379.29325</v>
      </c>
      <c r="R251" s="81">
        <v>0</v>
      </c>
      <c r="S251" s="81">
        <v>9046778.7912500016</v>
      </c>
      <c r="T251" s="81">
        <v>1878965.95</v>
      </c>
      <c r="U251" s="80" t="s">
        <v>9</v>
      </c>
      <c r="V251" s="81">
        <f>+T251*0.16</f>
        <v>300634.55200000003</v>
      </c>
      <c r="W251" s="81">
        <v>0</v>
      </c>
      <c r="X251" s="80" t="s">
        <v>0</v>
      </c>
      <c r="Y251" s="81">
        <f t="shared" si="11"/>
        <v>0</v>
      </c>
      <c r="Z251" s="81">
        <v>0</v>
      </c>
      <c r="AA251" s="80" t="s">
        <v>0</v>
      </c>
      <c r="AB251" s="81">
        <v>0</v>
      </c>
      <c r="AC251" s="81">
        <v>0</v>
      </c>
      <c r="AD251" s="80" t="s">
        <v>0</v>
      </c>
      <c r="AE251" s="81">
        <v>0</v>
      </c>
      <c r="AF251" s="80">
        <v>0</v>
      </c>
      <c r="AG251" s="80" t="s">
        <v>0</v>
      </c>
      <c r="AH251" s="81">
        <v>0</v>
      </c>
      <c r="AI251" s="81">
        <v>0</v>
      </c>
      <c r="AJ251" s="80" t="s">
        <v>0</v>
      </c>
      <c r="AK251" s="81">
        <v>0</v>
      </c>
      <c r="AL251" s="81">
        <v>0</v>
      </c>
      <c r="AM251" s="84" t="s">
        <v>1</v>
      </c>
      <c r="AN251" s="80" t="s">
        <v>1</v>
      </c>
      <c r="AO251" s="84" t="s">
        <v>1</v>
      </c>
      <c r="AP251" s="80" t="s">
        <v>1</v>
      </c>
    </row>
    <row r="252" spans="1:42" s="71" customFormat="1" hidden="1" x14ac:dyDescent="0.25">
      <c r="A252" s="80" t="s">
        <v>485</v>
      </c>
      <c r="B252" s="79">
        <v>44024</v>
      </c>
      <c r="C252" s="80" t="s">
        <v>6</v>
      </c>
      <c r="D252" s="80" t="s">
        <v>24</v>
      </c>
      <c r="E252" s="80" t="s">
        <v>210</v>
      </c>
      <c r="F252" s="80" t="s">
        <v>439</v>
      </c>
      <c r="G252" s="80" t="s">
        <v>3</v>
      </c>
      <c r="H252" s="80" t="s">
        <v>904</v>
      </c>
      <c r="I252" s="81" t="s">
        <v>1</v>
      </c>
      <c r="J252" s="81" t="s">
        <v>1</v>
      </c>
      <c r="K252" s="81" t="s">
        <v>1</v>
      </c>
      <c r="L252" s="81" t="s">
        <v>1</v>
      </c>
      <c r="M252" s="81">
        <v>0</v>
      </c>
      <c r="N252" s="80" t="s">
        <v>1</v>
      </c>
      <c r="O252" s="80" t="s">
        <v>2</v>
      </c>
      <c r="P252" s="80" t="s">
        <v>1</v>
      </c>
      <c r="Q252" s="81">
        <f t="shared" si="9"/>
        <v>49592605.313050009</v>
      </c>
      <c r="R252" s="81">
        <v>0</v>
      </c>
      <c r="S252" s="81">
        <v>36912860.667050004</v>
      </c>
      <c r="T252" s="81">
        <v>0</v>
      </c>
      <c r="U252" s="80" t="s">
        <v>0</v>
      </c>
      <c r="V252" s="81">
        <f>+T252*0.16</f>
        <v>0</v>
      </c>
      <c r="W252" s="81">
        <v>10930814.350000001</v>
      </c>
      <c r="X252" s="80" t="s">
        <v>0</v>
      </c>
      <c r="Y252" s="81">
        <f t="shared" si="11"/>
        <v>1748930.2960000003</v>
      </c>
      <c r="Z252" s="81">
        <v>0</v>
      </c>
      <c r="AA252" s="80" t="s">
        <v>0</v>
      </c>
      <c r="AB252" s="81">
        <v>0</v>
      </c>
      <c r="AC252" s="81">
        <v>0</v>
      </c>
      <c r="AD252" s="80" t="s">
        <v>0</v>
      </c>
      <c r="AE252" s="81">
        <v>0</v>
      </c>
      <c r="AF252" s="80">
        <v>0</v>
      </c>
      <c r="AG252" s="80" t="s">
        <v>0</v>
      </c>
      <c r="AH252" s="81">
        <v>0</v>
      </c>
      <c r="AI252" s="81">
        <v>0</v>
      </c>
      <c r="AJ252" s="80" t="s">
        <v>0</v>
      </c>
      <c r="AK252" s="81">
        <v>0</v>
      </c>
      <c r="AL252" s="81">
        <v>0</v>
      </c>
      <c r="AM252" s="84" t="s">
        <v>1</v>
      </c>
      <c r="AN252" s="80" t="s">
        <v>1</v>
      </c>
      <c r="AO252" s="84" t="s">
        <v>1</v>
      </c>
      <c r="AP252" s="80" t="s">
        <v>1</v>
      </c>
    </row>
    <row r="253" spans="1:42" s="71" customFormat="1" hidden="1" x14ac:dyDescent="0.25">
      <c r="A253" s="80" t="s">
        <v>486</v>
      </c>
      <c r="B253" s="79">
        <v>44024</v>
      </c>
      <c r="C253" s="80" t="s">
        <v>6</v>
      </c>
      <c r="D253" s="80" t="s">
        <v>24</v>
      </c>
      <c r="E253" s="80" t="s">
        <v>210</v>
      </c>
      <c r="F253" s="80" t="s">
        <v>439</v>
      </c>
      <c r="G253" s="80" t="s">
        <v>3</v>
      </c>
      <c r="H253" s="80" t="s">
        <v>905</v>
      </c>
      <c r="I253" s="81" t="s">
        <v>1</v>
      </c>
      <c r="J253" s="81" t="s">
        <v>1</v>
      </c>
      <c r="K253" s="81" t="s">
        <v>1</v>
      </c>
      <c r="L253" s="81" t="s">
        <v>1</v>
      </c>
      <c r="M253" s="81">
        <v>0</v>
      </c>
      <c r="N253" s="80" t="s">
        <v>1</v>
      </c>
      <c r="O253" s="80" t="s">
        <v>2</v>
      </c>
      <c r="P253" s="80" t="s">
        <v>1</v>
      </c>
      <c r="Q253" s="81">
        <f t="shared" si="9"/>
        <v>45775495.455299996</v>
      </c>
      <c r="R253" s="81">
        <v>0</v>
      </c>
      <c r="S253" s="81">
        <v>35985698.5625</v>
      </c>
      <c r="T253" s="81">
        <v>0</v>
      </c>
      <c r="U253" s="80" t="s">
        <v>0</v>
      </c>
      <c r="V253" s="81">
        <f>+T253*0.16</f>
        <v>0</v>
      </c>
      <c r="W253" s="81">
        <v>8439480.0800000001</v>
      </c>
      <c r="X253" s="80" t="s">
        <v>9</v>
      </c>
      <c r="Y253" s="81">
        <f t="shared" si="11"/>
        <v>1350316.8128</v>
      </c>
      <c r="Z253" s="81">
        <v>0</v>
      </c>
      <c r="AA253" s="80" t="s">
        <v>0</v>
      </c>
      <c r="AB253" s="81">
        <v>0</v>
      </c>
      <c r="AC253" s="81">
        <v>0</v>
      </c>
      <c r="AD253" s="80" t="s">
        <v>0</v>
      </c>
      <c r="AE253" s="81">
        <v>0</v>
      </c>
      <c r="AF253" s="80">
        <v>0</v>
      </c>
      <c r="AG253" s="80" t="s">
        <v>0</v>
      </c>
      <c r="AH253" s="81">
        <v>0</v>
      </c>
      <c r="AI253" s="81">
        <v>0</v>
      </c>
      <c r="AJ253" s="80" t="s">
        <v>0</v>
      </c>
      <c r="AK253" s="81">
        <v>0</v>
      </c>
      <c r="AL253" s="81">
        <v>0</v>
      </c>
      <c r="AM253" s="84" t="s">
        <v>1</v>
      </c>
      <c r="AN253" s="80" t="s">
        <v>1</v>
      </c>
      <c r="AO253" s="84" t="s">
        <v>1</v>
      </c>
      <c r="AP253" s="80" t="s">
        <v>1</v>
      </c>
    </row>
    <row r="254" spans="1:42" s="71" customFormat="1" hidden="1" x14ac:dyDescent="0.25">
      <c r="A254" s="80" t="s">
        <v>487</v>
      </c>
      <c r="B254" s="79">
        <v>44024</v>
      </c>
      <c r="C254" s="80" t="s">
        <v>6</v>
      </c>
      <c r="D254" s="80" t="s">
        <v>24</v>
      </c>
      <c r="E254" s="80" t="s">
        <v>210</v>
      </c>
      <c r="F254" s="80" t="s">
        <v>439</v>
      </c>
      <c r="G254" s="80" t="s">
        <v>3</v>
      </c>
      <c r="H254" s="80" t="s">
        <v>906</v>
      </c>
      <c r="I254" s="81" t="s">
        <v>1</v>
      </c>
      <c r="J254" s="81" t="s">
        <v>1</v>
      </c>
      <c r="K254" s="81" t="s">
        <v>1</v>
      </c>
      <c r="L254" s="81" t="s">
        <v>1</v>
      </c>
      <c r="M254" s="81">
        <v>0</v>
      </c>
      <c r="N254" s="80" t="s">
        <v>1</v>
      </c>
      <c r="O254" s="80" t="s">
        <v>2</v>
      </c>
      <c r="P254" s="80" t="s">
        <v>1</v>
      </c>
      <c r="Q254" s="81">
        <f t="shared" si="9"/>
        <v>3428842.80375</v>
      </c>
      <c r="R254" s="81">
        <v>0</v>
      </c>
      <c r="S254" s="81">
        <v>1974062.4437500001</v>
      </c>
      <c r="T254" s="81">
        <v>0</v>
      </c>
      <c r="U254" s="80" t="s">
        <v>0</v>
      </c>
      <c r="V254" s="81">
        <v>0</v>
      </c>
      <c r="W254" s="81">
        <v>1254121</v>
      </c>
      <c r="X254" s="80" t="s">
        <v>0</v>
      </c>
      <c r="Y254" s="81">
        <f t="shared" si="11"/>
        <v>200659.36000000002</v>
      </c>
      <c r="Z254" s="81">
        <v>0</v>
      </c>
      <c r="AA254" s="80" t="s">
        <v>0</v>
      </c>
      <c r="AB254" s="81">
        <v>0</v>
      </c>
      <c r="AC254" s="81">
        <v>0</v>
      </c>
      <c r="AD254" s="80" t="s">
        <v>0</v>
      </c>
      <c r="AE254" s="81">
        <v>0</v>
      </c>
      <c r="AF254" s="80">
        <v>0</v>
      </c>
      <c r="AG254" s="80" t="s">
        <v>0</v>
      </c>
      <c r="AH254" s="81">
        <v>0</v>
      </c>
      <c r="AI254" s="81">
        <v>0</v>
      </c>
      <c r="AJ254" s="80" t="s">
        <v>0</v>
      </c>
      <c r="AK254" s="81">
        <v>0</v>
      </c>
      <c r="AL254" s="81">
        <v>0</v>
      </c>
      <c r="AM254" s="84" t="s">
        <v>1</v>
      </c>
      <c r="AN254" s="80" t="s">
        <v>1</v>
      </c>
      <c r="AO254" s="84" t="s">
        <v>1</v>
      </c>
      <c r="AP254" s="80" t="s">
        <v>1</v>
      </c>
    </row>
    <row r="255" spans="1:42" s="71" customFormat="1" hidden="1" x14ac:dyDescent="0.25">
      <c r="A255" s="80" t="s">
        <v>488</v>
      </c>
      <c r="B255" s="79">
        <v>44024</v>
      </c>
      <c r="C255" s="80" t="s">
        <v>6</v>
      </c>
      <c r="D255" s="80" t="s">
        <v>22</v>
      </c>
      <c r="E255" s="80" t="s">
        <v>202</v>
      </c>
      <c r="F255" s="80" t="s">
        <v>68</v>
      </c>
      <c r="G255" s="80" t="s">
        <v>3</v>
      </c>
      <c r="H255" s="80" t="s">
        <v>907</v>
      </c>
      <c r="I255" s="81" t="s">
        <v>1</v>
      </c>
      <c r="J255" s="81" t="s">
        <v>1</v>
      </c>
      <c r="K255" s="81" t="s">
        <v>1</v>
      </c>
      <c r="L255" s="81" t="s">
        <v>1</v>
      </c>
      <c r="M255" s="81">
        <v>0</v>
      </c>
      <c r="N255" s="80" t="s">
        <v>1</v>
      </c>
      <c r="O255" s="80" t="s">
        <v>2</v>
      </c>
      <c r="P255" s="80" t="s">
        <v>1</v>
      </c>
      <c r="Q255" s="81">
        <f t="shared" si="9"/>
        <v>86785139.014699996</v>
      </c>
      <c r="R255" s="81">
        <v>0</v>
      </c>
      <c r="S255" s="81">
        <v>57097793.7051</v>
      </c>
      <c r="T255" s="81">
        <v>0</v>
      </c>
      <c r="U255" s="80" t="s">
        <v>0</v>
      </c>
      <c r="V255" s="81">
        <v>0</v>
      </c>
      <c r="W255" s="81">
        <v>25592539.059999999</v>
      </c>
      <c r="X255" s="80" t="s">
        <v>9</v>
      </c>
      <c r="Y255" s="81">
        <f t="shared" si="11"/>
        <v>4094806.2495999997</v>
      </c>
      <c r="Z255" s="81">
        <v>0</v>
      </c>
      <c r="AA255" s="80" t="s">
        <v>0</v>
      </c>
      <c r="AB255" s="81">
        <v>0</v>
      </c>
      <c r="AC255" s="81">
        <v>0</v>
      </c>
      <c r="AD255" s="80" t="s">
        <v>0</v>
      </c>
      <c r="AE255" s="81">
        <v>0</v>
      </c>
      <c r="AF255" s="80">
        <v>0</v>
      </c>
      <c r="AG255" s="80" t="s">
        <v>0</v>
      </c>
      <c r="AH255" s="81">
        <v>0</v>
      </c>
      <c r="AI255" s="81">
        <v>0</v>
      </c>
      <c r="AJ255" s="80" t="s">
        <v>0</v>
      </c>
      <c r="AK255" s="81">
        <v>0</v>
      </c>
      <c r="AL255" s="81">
        <v>0</v>
      </c>
      <c r="AM255" s="84" t="s">
        <v>1</v>
      </c>
      <c r="AN255" s="80" t="s">
        <v>1</v>
      </c>
      <c r="AO255" s="84" t="s">
        <v>1</v>
      </c>
      <c r="AP255" s="80" t="s">
        <v>1</v>
      </c>
    </row>
    <row r="256" spans="1:42" s="71" customFormat="1" hidden="1" x14ac:dyDescent="0.25">
      <c r="A256" s="80" t="s">
        <v>489</v>
      </c>
      <c r="B256" s="79">
        <v>44024</v>
      </c>
      <c r="C256" s="80" t="s">
        <v>6</v>
      </c>
      <c r="D256" s="80" t="s">
        <v>19</v>
      </c>
      <c r="E256" s="80" t="s">
        <v>200</v>
      </c>
      <c r="F256" s="80" t="s">
        <v>171</v>
      </c>
      <c r="G256" s="80" t="s">
        <v>3</v>
      </c>
      <c r="H256" s="80" t="s">
        <v>908</v>
      </c>
      <c r="I256" s="81" t="s">
        <v>1</v>
      </c>
      <c r="J256" s="81" t="s">
        <v>1</v>
      </c>
      <c r="K256" s="81" t="s">
        <v>1</v>
      </c>
      <c r="L256" s="81" t="s">
        <v>1</v>
      </c>
      <c r="M256" s="81">
        <v>0</v>
      </c>
      <c r="N256" s="80" t="s">
        <v>1</v>
      </c>
      <c r="O256" s="80" t="s">
        <v>2</v>
      </c>
      <c r="P256" s="80" t="s">
        <v>1</v>
      </c>
      <c r="Q256" s="81">
        <f t="shared" si="9"/>
        <v>91148981.147100031</v>
      </c>
      <c r="R256" s="81">
        <v>0</v>
      </c>
      <c r="S256" s="81">
        <v>77853039.617500022</v>
      </c>
      <c r="T256" s="81">
        <v>0</v>
      </c>
      <c r="U256" s="80" t="s">
        <v>0</v>
      </c>
      <c r="V256" s="81">
        <v>0</v>
      </c>
      <c r="W256" s="81">
        <v>11462018.559999999</v>
      </c>
      <c r="X256" s="80" t="s">
        <v>9</v>
      </c>
      <c r="Y256" s="81">
        <f t="shared" si="11"/>
        <v>1833922.9695999997</v>
      </c>
      <c r="Z256" s="81">
        <v>0</v>
      </c>
      <c r="AA256" s="80" t="s">
        <v>0</v>
      </c>
      <c r="AB256" s="81">
        <v>0</v>
      </c>
      <c r="AC256" s="81">
        <v>0</v>
      </c>
      <c r="AD256" s="80" t="s">
        <v>0</v>
      </c>
      <c r="AE256" s="81">
        <v>0</v>
      </c>
      <c r="AF256" s="80">
        <v>0</v>
      </c>
      <c r="AG256" s="80" t="s">
        <v>0</v>
      </c>
      <c r="AH256" s="81">
        <v>0</v>
      </c>
      <c r="AI256" s="81">
        <v>0</v>
      </c>
      <c r="AJ256" s="80" t="s">
        <v>0</v>
      </c>
      <c r="AK256" s="81">
        <v>0</v>
      </c>
      <c r="AL256" s="81">
        <v>0</v>
      </c>
      <c r="AM256" s="84" t="s">
        <v>1</v>
      </c>
      <c r="AN256" s="80" t="s">
        <v>1</v>
      </c>
      <c r="AO256" s="84" t="s">
        <v>1</v>
      </c>
      <c r="AP256" s="80" t="s">
        <v>1</v>
      </c>
    </row>
    <row r="257" spans="1:42" s="71" customFormat="1" hidden="1" x14ac:dyDescent="0.25">
      <c r="A257" s="80" t="s">
        <v>490</v>
      </c>
      <c r="B257" s="79">
        <v>44024</v>
      </c>
      <c r="C257" s="80" t="s">
        <v>6</v>
      </c>
      <c r="D257" s="80" t="s">
        <v>17</v>
      </c>
      <c r="E257" s="80" t="s">
        <v>198</v>
      </c>
      <c r="F257" s="80" t="s">
        <v>909</v>
      </c>
      <c r="G257" s="80" t="s">
        <v>3</v>
      </c>
      <c r="H257" s="80" t="s">
        <v>910</v>
      </c>
      <c r="I257" s="81" t="s">
        <v>1</v>
      </c>
      <c r="J257" s="81" t="s">
        <v>1</v>
      </c>
      <c r="K257" s="81" t="s">
        <v>1</v>
      </c>
      <c r="L257" s="81" t="s">
        <v>1</v>
      </c>
      <c r="M257" s="81">
        <v>0</v>
      </c>
      <c r="N257" s="80" t="s">
        <v>1</v>
      </c>
      <c r="O257" s="80" t="s">
        <v>2</v>
      </c>
      <c r="P257" s="80" t="s">
        <v>1</v>
      </c>
      <c r="Q257" s="81">
        <f t="shared" si="9"/>
        <v>51545906.928949997</v>
      </c>
      <c r="R257" s="81">
        <v>0</v>
      </c>
      <c r="S257" s="81">
        <v>39500899.330549993</v>
      </c>
      <c r="T257" s="81">
        <v>0</v>
      </c>
      <c r="U257" s="80" t="s">
        <v>0</v>
      </c>
      <c r="V257" s="81">
        <v>0</v>
      </c>
      <c r="W257" s="81">
        <v>10383627.24</v>
      </c>
      <c r="X257" s="80" t="s">
        <v>0</v>
      </c>
      <c r="Y257" s="81">
        <f t="shared" si="11"/>
        <v>1661380.3584</v>
      </c>
      <c r="Z257" s="81">
        <v>0</v>
      </c>
      <c r="AA257" s="80" t="s">
        <v>0</v>
      </c>
      <c r="AB257" s="81">
        <v>0</v>
      </c>
      <c r="AC257" s="81">
        <v>0</v>
      </c>
      <c r="AD257" s="80" t="s">
        <v>0</v>
      </c>
      <c r="AE257" s="81">
        <v>0</v>
      </c>
      <c r="AF257" s="80">
        <v>0</v>
      </c>
      <c r="AG257" s="80" t="s">
        <v>0</v>
      </c>
      <c r="AH257" s="81">
        <v>0</v>
      </c>
      <c r="AI257" s="81">
        <v>0</v>
      </c>
      <c r="AJ257" s="80" t="s">
        <v>0</v>
      </c>
      <c r="AK257" s="81">
        <v>0</v>
      </c>
      <c r="AL257" s="81">
        <v>0</v>
      </c>
      <c r="AM257" s="84" t="s">
        <v>1</v>
      </c>
      <c r="AN257" s="80" t="s">
        <v>1</v>
      </c>
      <c r="AO257" s="84" t="s">
        <v>1</v>
      </c>
      <c r="AP257" s="80" t="s">
        <v>1</v>
      </c>
    </row>
    <row r="258" spans="1:42" s="71" customFormat="1" hidden="1" x14ac:dyDescent="0.25">
      <c r="A258" s="80" t="s">
        <v>491</v>
      </c>
      <c r="B258" s="79">
        <v>44024</v>
      </c>
      <c r="C258" s="80" t="s">
        <v>6</v>
      </c>
      <c r="D258" s="80" t="s">
        <v>14</v>
      </c>
      <c r="E258" s="80" t="s">
        <v>196</v>
      </c>
      <c r="F258" s="80" t="s">
        <v>911</v>
      </c>
      <c r="G258" s="80" t="s">
        <v>3</v>
      </c>
      <c r="H258" s="80" t="s">
        <v>912</v>
      </c>
      <c r="I258" s="81" t="s">
        <v>1</v>
      </c>
      <c r="J258" s="81" t="s">
        <v>1</v>
      </c>
      <c r="K258" s="81" t="s">
        <v>1</v>
      </c>
      <c r="L258" s="81" t="s">
        <v>1</v>
      </c>
      <c r="M258" s="81">
        <v>0</v>
      </c>
      <c r="N258" s="80" t="s">
        <v>1</v>
      </c>
      <c r="O258" s="80" t="s">
        <v>2</v>
      </c>
      <c r="P258" s="80" t="s">
        <v>1</v>
      </c>
      <c r="Q258" s="81">
        <f t="shared" ref="Q258:Q262" si="12">SUM(R258:AI258)</f>
        <v>22190550.27</v>
      </c>
      <c r="R258" s="81">
        <v>0</v>
      </c>
      <c r="S258" s="81">
        <v>19421982.27</v>
      </c>
      <c r="T258" s="81">
        <v>0</v>
      </c>
      <c r="U258" s="80" t="s">
        <v>0</v>
      </c>
      <c r="V258" s="81">
        <f>+T258*0.16</f>
        <v>0</v>
      </c>
      <c r="W258" s="81">
        <v>2042400</v>
      </c>
      <c r="X258" s="80" t="s">
        <v>0</v>
      </c>
      <c r="Y258" s="81">
        <f t="shared" si="11"/>
        <v>326784</v>
      </c>
      <c r="Z258" s="81">
        <v>0</v>
      </c>
      <c r="AA258" s="80" t="s">
        <v>0</v>
      </c>
      <c r="AB258" s="81">
        <v>0</v>
      </c>
      <c r="AC258" s="81">
        <v>369800</v>
      </c>
      <c r="AD258" s="80" t="s">
        <v>296</v>
      </c>
      <c r="AE258" s="81">
        <v>29584</v>
      </c>
      <c r="AF258" s="80">
        <v>0</v>
      </c>
      <c r="AG258" s="80" t="s">
        <v>0</v>
      </c>
      <c r="AH258" s="81">
        <v>0</v>
      </c>
      <c r="AI258" s="81">
        <v>0</v>
      </c>
      <c r="AJ258" s="80" t="s">
        <v>0</v>
      </c>
      <c r="AK258" s="81">
        <v>0</v>
      </c>
      <c r="AL258" s="81">
        <v>0</v>
      </c>
      <c r="AM258" s="84" t="s">
        <v>1</v>
      </c>
      <c r="AN258" s="80" t="s">
        <v>1</v>
      </c>
      <c r="AO258" s="84" t="s">
        <v>1</v>
      </c>
      <c r="AP258" s="80" t="s">
        <v>1</v>
      </c>
    </row>
    <row r="259" spans="1:42" s="71" customFormat="1" hidden="1" x14ac:dyDescent="0.25">
      <c r="A259" s="80" t="s">
        <v>492</v>
      </c>
      <c r="B259" s="79">
        <v>44024</v>
      </c>
      <c r="C259" s="80" t="s">
        <v>6</v>
      </c>
      <c r="D259" s="80" t="s">
        <v>10</v>
      </c>
      <c r="E259" s="80" t="s">
        <v>193</v>
      </c>
      <c r="F259" s="80" t="s">
        <v>102</v>
      </c>
      <c r="G259" s="80" t="s">
        <v>3</v>
      </c>
      <c r="H259" s="80" t="s">
        <v>913</v>
      </c>
      <c r="I259" s="81" t="s">
        <v>1</v>
      </c>
      <c r="J259" s="81" t="s">
        <v>1</v>
      </c>
      <c r="K259" s="81" t="s">
        <v>1</v>
      </c>
      <c r="L259" s="81" t="s">
        <v>1</v>
      </c>
      <c r="M259" s="81">
        <v>0</v>
      </c>
      <c r="N259" s="80" t="s">
        <v>1</v>
      </c>
      <c r="O259" s="80" t="s">
        <v>2</v>
      </c>
      <c r="P259" s="80" t="s">
        <v>1</v>
      </c>
      <c r="Q259" s="81">
        <f t="shared" si="12"/>
        <v>14958319.6208</v>
      </c>
      <c r="R259" s="81">
        <v>0</v>
      </c>
      <c r="S259" s="81">
        <v>6400899.9999999991</v>
      </c>
      <c r="T259" s="81">
        <v>0</v>
      </c>
      <c r="U259" s="80" t="s">
        <v>0</v>
      </c>
      <c r="V259" s="81">
        <v>0</v>
      </c>
      <c r="W259" s="81">
        <v>7377085.8799999999</v>
      </c>
      <c r="X259" s="80" t="s">
        <v>0</v>
      </c>
      <c r="Y259" s="81">
        <f t="shared" si="11"/>
        <v>1180333.7408</v>
      </c>
      <c r="Z259" s="81">
        <v>0</v>
      </c>
      <c r="AA259" s="80" t="s">
        <v>0</v>
      </c>
      <c r="AB259" s="81">
        <v>0</v>
      </c>
      <c r="AC259" s="81">
        <v>0</v>
      </c>
      <c r="AD259" s="80" t="s">
        <v>0</v>
      </c>
      <c r="AE259" s="81">
        <v>0</v>
      </c>
      <c r="AF259" s="80">
        <v>0</v>
      </c>
      <c r="AG259" s="80" t="s">
        <v>0</v>
      </c>
      <c r="AH259" s="81">
        <v>0</v>
      </c>
      <c r="AI259" s="81">
        <v>0</v>
      </c>
      <c r="AJ259" s="80" t="s">
        <v>0</v>
      </c>
      <c r="AK259" s="81">
        <v>0</v>
      </c>
      <c r="AL259" s="81">
        <v>0</v>
      </c>
      <c r="AM259" s="84" t="s">
        <v>1</v>
      </c>
      <c r="AN259" s="80" t="s">
        <v>1</v>
      </c>
      <c r="AO259" s="84" t="s">
        <v>1</v>
      </c>
      <c r="AP259" s="80" t="s">
        <v>1</v>
      </c>
    </row>
    <row r="260" spans="1:42" s="71" customFormat="1" hidden="1" x14ac:dyDescent="0.25">
      <c r="A260" s="80" t="s">
        <v>493</v>
      </c>
      <c r="B260" s="79">
        <v>44024</v>
      </c>
      <c r="C260" s="80" t="s">
        <v>6</v>
      </c>
      <c r="D260" s="80" t="s">
        <v>311</v>
      </c>
      <c r="E260" s="80" t="s">
        <v>223</v>
      </c>
      <c r="F260" s="80" t="s">
        <v>443</v>
      </c>
      <c r="G260" s="80" t="s">
        <v>3</v>
      </c>
      <c r="H260" s="80" t="s">
        <v>914</v>
      </c>
      <c r="I260" s="137"/>
      <c r="J260" s="81" t="s">
        <v>1</v>
      </c>
      <c r="K260" s="81"/>
      <c r="L260" s="81"/>
      <c r="M260" s="81"/>
      <c r="N260" s="80"/>
      <c r="O260" s="81" t="s">
        <v>2</v>
      </c>
      <c r="P260" s="80"/>
      <c r="Q260" s="81">
        <f t="shared" si="12"/>
        <v>6999245.6087999996</v>
      </c>
      <c r="R260" s="81">
        <v>0</v>
      </c>
      <c r="S260" s="81">
        <v>6285088.79</v>
      </c>
      <c r="T260" s="81">
        <v>0</v>
      </c>
      <c r="U260" s="80" t="s">
        <v>0</v>
      </c>
      <c r="V260" s="81">
        <v>0</v>
      </c>
      <c r="W260" s="81">
        <v>615652.43000000005</v>
      </c>
      <c r="X260" s="80" t="s">
        <v>0</v>
      </c>
      <c r="Y260" s="81">
        <f t="shared" si="11"/>
        <v>98504.388800000015</v>
      </c>
      <c r="Z260" s="81">
        <v>0</v>
      </c>
      <c r="AA260" s="80" t="s">
        <v>0</v>
      </c>
      <c r="AB260" s="81">
        <v>0</v>
      </c>
      <c r="AC260" s="81">
        <v>0</v>
      </c>
      <c r="AD260" s="80" t="s">
        <v>0</v>
      </c>
      <c r="AE260" s="81">
        <v>0</v>
      </c>
      <c r="AF260" s="80">
        <v>0</v>
      </c>
      <c r="AG260" s="80" t="s">
        <v>1</v>
      </c>
      <c r="AH260" s="81">
        <v>0</v>
      </c>
      <c r="AI260" s="81">
        <v>0</v>
      </c>
      <c r="AJ260" s="80" t="s">
        <v>1</v>
      </c>
      <c r="AK260" s="81">
        <v>0</v>
      </c>
      <c r="AL260" s="81">
        <v>0</v>
      </c>
      <c r="AM260" s="84"/>
      <c r="AN260" s="80"/>
      <c r="AO260" s="84"/>
      <c r="AP260" s="80"/>
    </row>
    <row r="261" spans="1:42" s="71" customFormat="1" hidden="1" x14ac:dyDescent="0.25">
      <c r="A261" s="80" t="s">
        <v>494</v>
      </c>
      <c r="B261" s="79">
        <v>44024</v>
      </c>
      <c r="C261" s="80" t="s">
        <v>6</v>
      </c>
      <c r="D261" s="80" t="s">
        <v>7</v>
      </c>
      <c r="E261" s="80" t="s">
        <v>191</v>
      </c>
      <c r="F261" s="80" t="s">
        <v>915</v>
      </c>
      <c r="G261" s="80" t="s">
        <v>3</v>
      </c>
      <c r="H261" s="80" t="s">
        <v>916</v>
      </c>
      <c r="I261" s="81" t="s">
        <v>1</v>
      </c>
      <c r="J261" s="81" t="s">
        <v>1</v>
      </c>
      <c r="K261" s="81" t="s">
        <v>1</v>
      </c>
      <c r="L261" s="81" t="s">
        <v>1</v>
      </c>
      <c r="M261" s="81">
        <v>0</v>
      </c>
      <c r="N261" s="80" t="s">
        <v>1</v>
      </c>
      <c r="O261" s="80" t="s">
        <v>2</v>
      </c>
      <c r="P261" s="80" t="s">
        <v>1</v>
      </c>
      <c r="Q261" s="81">
        <f t="shared" si="12"/>
        <v>8664044.7080000006</v>
      </c>
      <c r="R261" s="81">
        <v>0</v>
      </c>
      <c r="S261" s="81">
        <v>5050823</v>
      </c>
      <c r="T261" s="81">
        <v>0</v>
      </c>
      <c r="U261" s="80" t="s">
        <v>0</v>
      </c>
      <c r="V261" s="81">
        <v>0</v>
      </c>
      <c r="W261" s="81">
        <v>3114846.3</v>
      </c>
      <c r="X261" s="80" t="s">
        <v>0</v>
      </c>
      <c r="Y261" s="81">
        <f t="shared" si="11"/>
        <v>498375.408</v>
      </c>
      <c r="Z261" s="81">
        <v>0</v>
      </c>
      <c r="AA261" s="80" t="s">
        <v>0</v>
      </c>
      <c r="AB261" s="81">
        <v>0</v>
      </c>
      <c r="AC261" s="81">
        <v>0</v>
      </c>
      <c r="AD261" s="80" t="s">
        <v>0</v>
      </c>
      <c r="AE261" s="81">
        <v>0</v>
      </c>
      <c r="AF261" s="80">
        <v>0</v>
      </c>
      <c r="AG261" s="80" t="s">
        <v>0</v>
      </c>
      <c r="AH261" s="81">
        <v>0</v>
      </c>
      <c r="AI261" s="81">
        <v>0</v>
      </c>
      <c r="AJ261" s="80" t="s">
        <v>0</v>
      </c>
      <c r="AK261" s="81">
        <v>0</v>
      </c>
      <c r="AL261" s="81">
        <v>0</v>
      </c>
      <c r="AM261" s="84" t="s">
        <v>1</v>
      </c>
      <c r="AN261" s="80" t="s">
        <v>1</v>
      </c>
      <c r="AO261" s="84" t="s">
        <v>1</v>
      </c>
      <c r="AP261" s="80" t="s">
        <v>1</v>
      </c>
    </row>
    <row r="262" spans="1:42" s="71" customFormat="1" hidden="1" x14ac:dyDescent="0.25">
      <c r="A262" s="80" t="s">
        <v>495</v>
      </c>
      <c r="B262" s="79">
        <v>44024</v>
      </c>
      <c r="C262" s="80" t="s">
        <v>6</v>
      </c>
      <c r="D262" s="80" t="s">
        <v>5</v>
      </c>
      <c r="E262" s="80" t="s">
        <v>189</v>
      </c>
      <c r="F262" s="80" t="s">
        <v>474</v>
      </c>
      <c r="G262" s="80" t="s">
        <v>3</v>
      </c>
      <c r="H262" s="80" t="s">
        <v>917</v>
      </c>
      <c r="I262" s="81" t="s">
        <v>1</v>
      </c>
      <c r="J262" s="81" t="s">
        <v>1</v>
      </c>
      <c r="K262" s="81" t="s">
        <v>1</v>
      </c>
      <c r="L262" s="81" t="s">
        <v>1</v>
      </c>
      <c r="M262" s="81">
        <v>0</v>
      </c>
      <c r="N262" s="80" t="s">
        <v>1</v>
      </c>
      <c r="O262" s="80" t="s">
        <v>2</v>
      </c>
      <c r="P262" s="80" t="s">
        <v>1</v>
      </c>
      <c r="Q262" s="81">
        <f t="shared" si="12"/>
        <v>80700898.671149999</v>
      </c>
      <c r="R262" s="81">
        <v>0</v>
      </c>
      <c r="S262" s="81">
        <v>54905626.158749998</v>
      </c>
      <c r="T262" s="81">
        <v>0</v>
      </c>
      <c r="U262" s="80" t="s">
        <v>0</v>
      </c>
      <c r="V262" s="81">
        <v>0</v>
      </c>
      <c r="W262" s="81">
        <v>22237303.889999997</v>
      </c>
      <c r="X262" s="80" t="s">
        <v>0</v>
      </c>
      <c r="Y262" s="81">
        <f t="shared" si="11"/>
        <v>3557968.6223999998</v>
      </c>
      <c r="Z262" s="81">
        <v>0</v>
      </c>
      <c r="AA262" s="80" t="s">
        <v>0</v>
      </c>
      <c r="AB262" s="81">
        <v>0</v>
      </c>
      <c r="AC262" s="81">
        <v>0</v>
      </c>
      <c r="AD262" s="80" t="s">
        <v>0</v>
      </c>
      <c r="AE262" s="81">
        <v>0</v>
      </c>
      <c r="AF262" s="80">
        <v>0</v>
      </c>
      <c r="AG262" s="80" t="s">
        <v>0</v>
      </c>
      <c r="AH262" s="81">
        <v>0</v>
      </c>
      <c r="AI262" s="81">
        <v>0</v>
      </c>
      <c r="AJ262" s="80" t="s">
        <v>0</v>
      </c>
      <c r="AK262" s="81">
        <v>0</v>
      </c>
      <c r="AL262" s="81">
        <v>0</v>
      </c>
      <c r="AM262" s="84" t="s">
        <v>1</v>
      </c>
      <c r="AN262" s="80" t="s">
        <v>1</v>
      </c>
      <c r="AO262" s="84" t="s">
        <v>1</v>
      </c>
      <c r="AP262" s="80" t="s">
        <v>1</v>
      </c>
    </row>
    <row r="263" spans="1:42" hidden="1" x14ac:dyDescent="0.25">
      <c r="A263" s="2" t="s">
        <v>303</v>
      </c>
      <c r="B263" s="52">
        <v>44025</v>
      </c>
      <c r="C263" s="2" t="s">
        <v>6</v>
      </c>
      <c r="D263" s="2" t="s">
        <v>52</v>
      </c>
      <c r="E263" s="2"/>
      <c r="F263" s="2"/>
      <c r="G263" s="2" t="s">
        <v>3</v>
      </c>
      <c r="H263" s="2" t="s">
        <v>919</v>
      </c>
      <c r="I263" s="1"/>
      <c r="J263" s="1"/>
      <c r="K263" s="1"/>
      <c r="L263" s="1"/>
      <c r="M263" s="1">
        <v>0</v>
      </c>
      <c r="N263" s="2"/>
      <c r="O263" s="2" t="s">
        <v>920</v>
      </c>
      <c r="P263" s="2" t="s">
        <v>921</v>
      </c>
      <c r="Q263" s="1">
        <v>15561831.24</v>
      </c>
      <c r="R263" s="1">
        <v>0</v>
      </c>
      <c r="S263" s="1">
        <v>15561831.24</v>
      </c>
      <c r="T263" s="1">
        <v>0</v>
      </c>
      <c r="U263" s="2"/>
      <c r="V263" s="1">
        <v>0</v>
      </c>
      <c r="W263" s="1">
        <v>0</v>
      </c>
      <c r="X263" s="2"/>
      <c r="Y263" s="1">
        <v>0</v>
      </c>
      <c r="Z263" s="1">
        <v>0</v>
      </c>
      <c r="AA263" s="2"/>
      <c r="AB263" s="1">
        <v>0</v>
      </c>
      <c r="AC263" s="1">
        <v>0</v>
      </c>
      <c r="AD263" s="2"/>
      <c r="AE263" s="1">
        <v>0</v>
      </c>
      <c r="AF263" s="2" t="s">
        <v>420</v>
      </c>
      <c r="AG263" s="2" t="s">
        <v>0</v>
      </c>
      <c r="AH263" s="1">
        <v>0</v>
      </c>
      <c r="AI263" s="1">
        <v>0</v>
      </c>
      <c r="AJ263" s="2"/>
      <c r="AK263" s="1">
        <v>0</v>
      </c>
      <c r="AL263" s="1">
        <v>0</v>
      </c>
      <c r="AM263" s="53"/>
      <c r="AN263" s="2"/>
    </row>
    <row r="264" spans="1:42" hidden="1" x14ac:dyDescent="0.25">
      <c r="A264" s="2" t="s">
        <v>302</v>
      </c>
      <c r="B264" s="52">
        <v>44025</v>
      </c>
      <c r="C264" s="2" t="s">
        <v>29</v>
      </c>
      <c r="D264" s="2" t="s">
        <v>52</v>
      </c>
      <c r="E264" s="2" t="s">
        <v>243</v>
      </c>
      <c r="F264" s="2" t="s">
        <v>516</v>
      </c>
      <c r="G264" s="2" t="s">
        <v>3</v>
      </c>
      <c r="H264" s="2" t="s">
        <v>922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48605953.676800005</v>
      </c>
      <c r="R264" s="1">
        <v>0</v>
      </c>
      <c r="S264" s="1">
        <v>35742163.280000001</v>
      </c>
      <c r="T264" s="1">
        <v>0</v>
      </c>
      <c r="U264" s="2" t="s">
        <v>0</v>
      </c>
      <c r="V264" s="1">
        <v>0</v>
      </c>
      <c r="W264" s="1">
        <v>11089474.48</v>
      </c>
      <c r="X264" s="2" t="s">
        <v>9</v>
      </c>
      <c r="Y264" s="1">
        <v>1774315.9167999998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53" t="s">
        <v>1</v>
      </c>
      <c r="AN264" s="2" t="s">
        <v>1</v>
      </c>
    </row>
    <row r="265" spans="1:42" hidden="1" x14ac:dyDescent="0.25">
      <c r="A265" s="2" t="s">
        <v>301</v>
      </c>
      <c r="B265" s="52">
        <v>44025</v>
      </c>
      <c r="C265" s="2" t="s">
        <v>29</v>
      </c>
      <c r="D265" s="2" t="s">
        <v>52</v>
      </c>
      <c r="E265" s="2" t="s">
        <v>243</v>
      </c>
      <c r="F265" s="2" t="s">
        <v>516</v>
      </c>
      <c r="G265" s="2" t="s">
        <v>3</v>
      </c>
      <c r="H265" s="2" t="s">
        <v>923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924</v>
      </c>
      <c r="P265" s="2" t="s">
        <v>925</v>
      </c>
      <c r="Q265" s="1">
        <v>2282492.4700000002</v>
      </c>
      <c r="R265" s="1">
        <v>0</v>
      </c>
      <c r="S265" s="1">
        <v>512200.52</v>
      </c>
      <c r="T265" s="1">
        <v>1526113.75</v>
      </c>
      <c r="U265" s="2" t="s">
        <v>9</v>
      </c>
      <c r="V265" s="1">
        <v>244178.2</v>
      </c>
      <c r="W265" s="1">
        <v>0</v>
      </c>
      <c r="X265" s="2" t="s">
        <v>0</v>
      </c>
      <c r="Y265" s="1">
        <v>0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53" t="s">
        <v>1</v>
      </c>
      <c r="AN265" s="2" t="s">
        <v>1</v>
      </c>
    </row>
    <row r="266" spans="1:42" hidden="1" x14ac:dyDescent="0.25">
      <c r="A266" s="2" t="s">
        <v>300</v>
      </c>
      <c r="B266" s="52">
        <v>44025</v>
      </c>
      <c r="C266" s="2" t="s">
        <v>29</v>
      </c>
      <c r="D266" s="2" t="s">
        <v>52</v>
      </c>
      <c r="E266" s="2" t="s">
        <v>243</v>
      </c>
      <c r="F266" s="2" t="s">
        <v>516</v>
      </c>
      <c r="G266" s="2" t="s">
        <v>3</v>
      </c>
      <c r="H266" s="2" t="s">
        <v>926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31493573.167349998</v>
      </c>
      <c r="R266" s="1">
        <v>0</v>
      </c>
      <c r="S266" s="1">
        <v>18832733.616250001</v>
      </c>
      <c r="T266" s="1">
        <v>0</v>
      </c>
      <c r="U266" s="2" t="s">
        <v>0</v>
      </c>
      <c r="V266" s="1">
        <v>0</v>
      </c>
      <c r="W266" s="1">
        <v>10914516.854399998</v>
      </c>
      <c r="X266" s="2" t="s">
        <v>0</v>
      </c>
      <c r="Y266" s="1">
        <v>1746322.6967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53" t="s">
        <v>1</v>
      </c>
      <c r="AN266" s="2" t="s">
        <v>1</v>
      </c>
    </row>
    <row r="267" spans="1:42" hidden="1" x14ac:dyDescent="0.25">
      <c r="A267" s="2" t="s">
        <v>299</v>
      </c>
      <c r="B267" s="52">
        <v>44025</v>
      </c>
      <c r="C267" s="2" t="s">
        <v>6</v>
      </c>
      <c r="D267" s="2" t="s">
        <v>52</v>
      </c>
      <c r="E267" s="2" t="s">
        <v>252</v>
      </c>
      <c r="F267" s="2" t="s">
        <v>927</v>
      </c>
      <c r="G267" s="2" t="s">
        <v>3</v>
      </c>
      <c r="H267" s="2" t="s">
        <v>928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1">
        <v>78790065.736699998</v>
      </c>
      <c r="R267" s="1">
        <v>0</v>
      </c>
      <c r="S267" s="1">
        <v>63830909.177500002</v>
      </c>
      <c r="T267" s="1">
        <v>0</v>
      </c>
      <c r="U267" s="2" t="s">
        <v>0</v>
      </c>
      <c r="V267" s="1">
        <v>0</v>
      </c>
      <c r="W267" s="1">
        <v>12895824.619999999</v>
      </c>
      <c r="X267" s="2" t="s">
        <v>0</v>
      </c>
      <c r="Y267" s="1">
        <v>2063331.9392000001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53" t="s">
        <v>1</v>
      </c>
      <c r="AN267" s="2" t="s">
        <v>1</v>
      </c>
    </row>
    <row r="268" spans="1:42" hidden="1" x14ac:dyDescent="0.25">
      <c r="A268" s="2" t="s">
        <v>298</v>
      </c>
      <c r="B268" s="143">
        <v>44025</v>
      </c>
      <c r="C268" s="144" t="s">
        <v>38</v>
      </c>
      <c r="D268" s="144" t="s">
        <v>52</v>
      </c>
      <c r="E268" s="144" t="s">
        <v>196</v>
      </c>
      <c r="F268" s="144" t="s">
        <v>929</v>
      </c>
      <c r="G268" s="144" t="s">
        <v>3</v>
      </c>
      <c r="H268" s="144" t="s">
        <v>930</v>
      </c>
      <c r="I268" s="145" t="s">
        <v>1</v>
      </c>
      <c r="J268" s="145" t="s">
        <v>1</v>
      </c>
      <c r="K268" s="145" t="s">
        <v>1</v>
      </c>
      <c r="L268" s="145" t="s">
        <v>1</v>
      </c>
      <c r="M268" s="145">
        <v>0</v>
      </c>
      <c r="N268" s="144" t="s">
        <v>1</v>
      </c>
      <c r="O268" s="144" t="s">
        <v>2</v>
      </c>
      <c r="P268" s="144" t="s">
        <v>1</v>
      </c>
      <c r="Q268" s="1">
        <v>38276927.654999994</v>
      </c>
      <c r="R268" s="145">
        <v>0</v>
      </c>
      <c r="S268" s="145">
        <v>31723283.654999994</v>
      </c>
      <c r="T268" s="145">
        <v>0</v>
      </c>
      <c r="U268" s="144" t="s">
        <v>0</v>
      </c>
      <c r="V268" s="145">
        <v>0</v>
      </c>
      <c r="W268" s="145">
        <v>4961100</v>
      </c>
      <c r="X268" s="144" t="s">
        <v>0</v>
      </c>
      <c r="Y268" s="145">
        <v>793776</v>
      </c>
      <c r="Z268" s="145">
        <v>0</v>
      </c>
      <c r="AA268" s="144" t="s">
        <v>0</v>
      </c>
      <c r="AB268" s="145">
        <v>0</v>
      </c>
      <c r="AC268" s="145">
        <v>739600</v>
      </c>
      <c r="AD268" s="144" t="s">
        <v>296</v>
      </c>
      <c r="AE268" s="145">
        <v>59168</v>
      </c>
      <c r="AF268" s="144">
        <v>0</v>
      </c>
      <c r="AG268" s="144" t="s">
        <v>0</v>
      </c>
      <c r="AH268" s="145">
        <v>0</v>
      </c>
      <c r="AI268" s="145">
        <v>0</v>
      </c>
      <c r="AJ268" s="144" t="s">
        <v>0</v>
      </c>
      <c r="AK268" s="145">
        <v>0</v>
      </c>
      <c r="AL268" s="145">
        <v>0</v>
      </c>
      <c r="AM268" s="146" t="s">
        <v>1</v>
      </c>
      <c r="AN268" s="144" t="s">
        <v>1</v>
      </c>
    </row>
    <row r="269" spans="1:42" hidden="1" x14ac:dyDescent="0.25">
      <c r="A269" s="2" t="s">
        <v>297</v>
      </c>
      <c r="B269" s="143">
        <v>44025</v>
      </c>
      <c r="C269" s="144" t="s">
        <v>38</v>
      </c>
      <c r="D269" s="144" t="s">
        <v>52</v>
      </c>
      <c r="E269" s="144" t="s">
        <v>196</v>
      </c>
      <c r="F269" s="144" t="s">
        <v>929</v>
      </c>
      <c r="G269" s="144" t="s">
        <v>13</v>
      </c>
      <c r="H269" s="144" t="s">
        <v>1</v>
      </c>
      <c r="I269" s="145" t="s">
        <v>931</v>
      </c>
      <c r="J269" s="145" t="s">
        <v>1</v>
      </c>
      <c r="K269" s="145" t="s">
        <v>932</v>
      </c>
      <c r="L269" s="145" t="s">
        <v>933</v>
      </c>
      <c r="M269" s="145">
        <v>980827.41</v>
      </c>
      <c r="N269" s="144" t="s">
        <v>12</v>
      </c>
      <c r="O269" s="144" t="s">
        <v>934</v>
      </c>
      <c r="P269" s="144" t="s">
        <v>935</v>
      </c>
      <c r="Q269" s="1">
        <v>-209300</v>
      </c>
      <c r="R269" s="145">
        <v>0</v>
      </c>
      <c r="S269" s="145">
        <v>-209300</v>
      </c>
      <c r="T269" s="145">
        <v>0</v>
      </c>
      <c r="U269" s="144" t="s">
        <v>0</v>
      </c>
      <c r="V269" s="145">
        <v>0</v>
      </c>
      <c r="W269" s="145">
        <v>0</v>
      </c>
      <c r="X269" s="144" t="s">
        <v>0</v>
      </c>
      <c r="Y269" s="145">
        <v>0</v>
      </c>
      <c r="Z269" s="145">
        <v>0</v>
      </c>
      <c r="AA269" s="144" t="s">
        <v>0</v>
      </c>
      <c r="AB269" s="145">
        <v>0</v>
      </c>
      <c r="AC269" s="145">
        <v>0</v>
      </c>
      <c r="AD269" s="144" t="s">
        <v>0</v>
      </c>
      <c r="AE269" s="145">
        <v>0</v>
      </c>
      <c r="AF269" s="144">
        <v>0</v>
      </c>
      <c r="AG269" s="144" t="s">
        <v>0</v>
      </c>
      <c r="AH269" s="145">
        <v>0</v>
      </c>
      <c r="AI269" s="145">
        <v>0</v>
      </c>
      <c r="AJ269" s="144" t="s">
        <v>0</v>
      </c>
      <c r="AK269" s="145">
        <v>0</v>
      </c>
      <c r="AL269" s="145">
        <v>0</v>
      </c>
      <c r="AM269" s="146" t="s">
        <v>1</v>
      </c>
      <c r="AN269" s="144" t="s">
        <v>1</v>
      </c>
    </row>
    <row r="270" spans="1:42" hidden="1" x14ac:dyDescent="0.25">
      <c r="A270" s="2" t="s">
        <v>296</v>
      </c>
      <c r="B270" s="52">
        <v>44025</v>
      </c>
      <c r="C270" s="2" t="s">
        <v>29</v>
      </c>
      <c r="D270" s="2" t="s">
        <v>45</v>
      </c>
      <c r="E270" s="2" t="s">
        <v>234</v>
      </c>
      <c r="F270" s="2" t="s">
        <v>936</v>
      </c>
      <c r="G270" s="2" t="s">
        <v>937</v>
      </c>
      <c r="H270" s="2" t="s">
        <v>938</v>
      </c>
      <c r="I270" s="1"/>
      <c r="J270" s="1"/>
      <c r="K270" s="1"/>
      <c r="L270" s="1"/>
      <c r="M270" s="1"/>
      <c r="N270" s="2"/>
      <c r="O270" s="2" t="s">
        <v>106</v>
      </c>
      <c r="P270" s="2"/>
      <c r="Q270" s="1">
        <v>0</v>
      </c>
      <c r="R270" s="1">
        <v>0</v>
      </c>
      <c r="S270" s="1">
        <v>0</v>
      </c>
      <c r="T270" s="1">
        <v>0</v>
      </c>
      <c r="U270" s="2"/>
      <c r="V270" s="1">
        <v>0</v>
      </c>
      <c r="W270" s="1">
        <v>0</v>
      </c>
      <c r="X270" s="2"/>
      <c r="Y270" s="1">
        <v>0</v>
      </c>
      <c r="Z270" s="1">
        <v>0</v>
      </c>
      <c r="AA270" s="2"/>
      <c r="AB270" s="1">
        <v>0</v>
      </c>
      <c r="AC270" s="1">
        <v>0</v>
      </c>
      <c r="AD270" s="2"/>
      <c r="AE270" s="1">
        <v>0</v>
      </c>
      <c r="AF270" s="2" t="s">
        <v>420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53"/>
      <c r="AN270" s="2"/>
    </row>
    <row r="271" spans="1:42" hidden="1" x14ac:dyDescent="0.25">
      <c r="A271" s="2" t="s">
        <v>295</v>
      </c>
      <c r="B271" s="52">
        <v>44025</v>
      </c>
      <c r="C271" s="2" t="s">
        <v>6</v>
      </c>
      <c r="D271" s="2" t="s">
        <v>45</v>
      </c>
      <c r="E271" s="80" t="s">
        <v>237</v>
      </c>
      <c r="F271" s="80" t="s">
        <v>939</v>
      </c>
      <c r="G271" s="80" t="s">
        <v>3</v>
      </c>
      <c r="H271" s="80" t="s">
        <v>940</v>
      </c>
      <c r="I271" s="4"/>
      <c r="J271" s="4"/>
      <c r="K271" s="4"/>
      <c r="L271" s="4"/>
      <c r="M271" s="4"/>
      <c r="N271" s="5"/>
      <c r="O271" s="2" t="s">
        <v>106</v>
      </c>
      <c r="P271" s="5"/>
      <c r="Q271" s="1">
        <v>18503950.390000001</v>
      </c>
      <c r="R271" s="1">
        <v>0</v>
      </c>
      <c r="S271" s="1">
        <v>18503950.390000001</v>
      </c>
      <c r="T271" s="1">
        <v>0</v>
      </c>
      <c r="U271" s="2" t="s">
        <v>0</v>
      </c>
      <c r="V271" s="1">
        <v>0</v>
      </c>
      <c r="W271" s="1">
        <v>0</v>
      </c>
      <c r="X271" s="2" t="s">
        <v>0</v>
      </c>
      <c r="Y271" s="1">
        <v>0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53" t="s">
        <v>1</v>
      </c>
      <c r="AN271" s="2" t="s">
        <v>1</v>
      </c>
    </row>
    <row r="272" spans="1:42" hidden="1" x14ac:dyDescent="0.25">
      <c r="A272" s="2" t="s">
        <v>294</v>
      </c>
      <c r="B272" s="52">
        <v>44025</v>
      </c>
      <c r="C272" s="2" t="s">
        <v>6</v>
      </c>
      <c r="D272" s="2" t="s">
        <v>45</v>
      </c>
      <c r="E272" s="2" t="s">
        <v>241</v>
      </c>
      <c r="F272" s="2" t="s">
        <v>941</v>
      </c>
      <c r="G272" s="2" t="s">
        <v>3</v>
      </c>
      <c r="H272" s="2" t="s">
        <v>942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1">
        <v>24933645.349199999</v>
      </c>
      <c r="R272" s="1">
        <v>0</v>
      </c>
      <c r="S272" s="1">
        <v>19233973.549999997</v>
      </c>
      <c r="T272" s="1">
        <v>0</v>
      </c>
      <c r="U272" s="2" t="s">
        <v>0</v>
      </c>
      <c r="V272" s="1">
        <v>0</v>
      </c>
      <c r="W272" s="1">
        <v>4569213.62</v>
      </c>
      <c r="X272" s="2" t="s">
        <v>0</v>
      </c>
      <c r="Y272" s="1">
        <v>731074.17920000001</v>
      </c>
      <c r="Z272" s="1">
        <v>0</v>
      </c>
      <c r="AA272" s="2" t="s">
        <v>0</v>
      </c>
      <c r="AB272" s="1">
        <v>0</v>
      </c>
      <c r="AC272" s="1">
        <v>369800</v>
      </c>
      <c r="AD272" s="2" t="s">
        <v>0</v>
      </c>
      <c r="AE272" s="1">
        <v>29584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53" t="s">
        <v>1</v>
      </c>
      <c r="AN272" s="2" t="s">
        <v>1</v>
      </c>
    </row>
    <row r="273" spans="1:40" hidden="1" x14ac:dyDescent="0.25">
      <c r="A273" s="2" t="s">
        <v>291</v>
      </c>
      <c r="B273" s="143">
        <v>44025</v>
      </c>
      <c r="C273" s="144" t="s">
        <v>38</v>
      </c>
      <c r="D273" s="144" t="s">
        <v>45</v>
      </c>
      <c r="E273" s="144" t="s">
        <v>239</v>
      </c>
      <c r="F273" s="144" t="s">
        <v>943</v>
      </c>
      <c r="G273" s="144" t="s">
        <v>3</v>
      </c>
      <c r="H273" s="144" t="s">
        <v>944</v>
      </c>
      <c r="I273" s="145" t="s">
        <v>1</v>
      </c>
      <c r="J273" s="145" t="s">
        <v>1</v>
      </c>
      <c r="K273" s="145" t="s">
        <v>1</v>
      </c>
      <c r="L273" s="145" t="s">
        <v>1</v>
      </c>
      <c r="M273" s="145">
        <v>0</v>
      </c>
      <c r="N273" s="144" t="s">
        <v>1</v>
      </c>
      <c r="O273" s="144" t="s">
        <v>2</v>
      </c>
      <c r="P273" s="144" t="s">
        <v>1</v>
      </c>
      <c r="Q273" s="1">
        <v>29190826.551649999</v>
      </c>
      <c r="R273" s="145">
        <v>0</v>
      </c>
      <c r="S273" s="145">
        <v>26400262.471249998</v>
      </c>
      <c r="T273" s="145">
        <v>0</v>
      </c>
      <c r="U273" s="144" t="s">
        <v>0</v>
      </c>
      <c r="V273" s="145">
        <v>0</v>
      </c>
      <c r="W273" s="145">
        <v>2405658.69</v>
      </c>
      <c r="X273" s="144" t="s">
        <v>0</v>
      </c>
      <c r="Y273" s="145">
        <v>384905.39040000003</v>
      </c>
      <c r="Z273" s="145">
        <v>0</v>
      </c>
      <c r="AA273" s="144" t="s">
        <v>0</v>
      </c>
      <c r="AB273" s="145">
        <v>0</v>
      </c>
      <c r="AC273" s="145">
        <v>0</v>
      </c>
      <c r="AD273" s="144" t="s">
        <v>0</v>
      </c>
      <c r="AE273" s="145">
        <v>0</v>
      </c>
      <c r="AF273" s="144">
        <v>0</v>
      </c>
      <c r="AG273" s="144" t="s">
        <v>0</v>
      </c>
      <c r="AH273" s="145">
        <v>0</v>
      </c>
      <c r="AI273" s="145">
        <v>0</v>
      </c>
      <c r="AJ273" s="144" t="s">
        <v>0</v>
      </c>
      <c r="AK273" s="145">
        <v>0</v>
      </c>
      <c r="AL273" s="145">
        <v>0</v>
      </c>
      <c r="AM273" s="146" t="s">
        <v>1</v>
      </c>
      <c r="AN273" s="144" t="s">
        <v>1</v>
      </c>
    </row>
    <row r="274" spans="1:40" hidden="1" x14ac:dyDescent="0.25">
      <c r="A274" s="2" t="s">
        <v>290</v>
      </c>
      <c r="B274" s="52">
        <v>44025</v>
      </c>
      <c r="C274" s="2" t="s">
        <v>29</v>
      </c>
      <c r="D274" s="2" t="s">
        <v>41</v>
      </c>
      <c r="E274" s="2" t="s">
        <v>4</v>
      </c>
      <c r="F274" s="2" t="s">
        <v>516</v>
      </c>
      <c r="G274" s="2" t="s">
        <v>3</v>
      </c>
      <c r="H274" s="2" t="s">
        <v>945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1">
        <v>8799069.8125</v>
      </c>
      <c r="R274" s="1">
        <v>0</v>
      </c>
      <c r="S274" s="1">
        <v>6969870.1624999996</v>
      </c>
      <c r="T274" s="1">
        <v>0</v>
      </c>
      <c r="U274" s="2" t="s">
        <v>0</v>
      </c>
      <c r="V274" s="1">
        <v>0</v>
      </c>
      <c r="W274" s="1">
        <v>1576896.25</v>
      </c>
      <c r="X274" s="2" t="s">
        <v>9</v>
      </c>
      <c r="Y274" s="1">
        <v>252303.4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53" t="s">
        <v>1</v>
      </c>
      <c r="AN274" s="2" t="s">
        <v>1</v>
      </c>
    </row>
    <row r="275" spans="1:40" hidden="1" x14ac:dyDescent="0.25">
      <c r="A275" s="2" t="s">
        <v>289</v>
      </c>
      <c r="B275" s="52">
        <v>44025</v>
      </c>
      <c r="C275" s="2" t="s">
        <v>29</v>
      </c>
      <c r="D275" s="2" t="s">
        <v>41</v>
      </c>
      <c r="E275" s="2" t="s">
        <v>4</v>
      </c>
      <c r="F275" s="2" t="s">
        <v>516</v>
      </c>
      <c r="G275" s="2" t="s">
        <v>3</v>
      </c>
      <c r="H275" s="2" t="s">
        <v>946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513</v>
      </c>
      <c r="P275" s="2" t="s">
        <v>514</v>
      </c>
      <c r="Q275" s="1">
        <v>860000</v>
      </c>
      <c r="R275" s="1">
        <v>0</v>
      </c>
      <c r="S275" s="1">
        <v>860000</v>
      </c>
      <c r="T275" s="1">
        <v>0</v>
      </c>
      <c r="U275" s="2" t="s">
        <v>0</v>
      </c>
      <c r="V275" s="1">
        <v>0</v>
      </c>
      <c r="W275" s="1">
        <v>0</v>
      </c>
      <c r="X275" s="2" t="s">
        <v>0</v>
      </c>
      <c r="Y275" s="1">
        <v>0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53" t="s">
        <v>1</v>
      </c>
      <c r="AN275" s="2" t="s">
        <v>1</v>
      </c>
    </row>
    <row r="276" spans="1:40" hidden="1" x14ac:dyDescent="0.25">
      <c r="A276" s="2" t="s">
        <v>288</v>
      </c>
      <c r="B276" s="52">
        <v>44025</v>
      </c>
      <c r="C276" s="2" t="s">
        <v>29</v>
      </c>
      <c r="D276" s="2" t="s">
        <v>41</v>
      </c>
      <c r="E276" s="2" t="s">
        <v>4</v>
      </c>
      <c r="F276" s="2" t="s">
        <v>516</v>
      </c>
      <c r="G276" s="2" t="s">
        <v>3</v>
      </c>
      <c r="H276" s="2" t="s">
        <v>947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25108783.612050001</v>
      </c>
      <c r="R276" s="1">
        <v>0</v>
      </c>
      <c r="S276" s="1">
        <v>13850299.641249999</v>
      </c>
      <c r="T276" s="1">
        <v>0</v>
      </c>
      <c r="U276" s="2" t="s">
        <v>0</v>
      </c>
      <c r="V276" s="1">
        <v>0</v>
      </c>
      <c r="W276" s="1">
        <v>9705589.629999999</v>
      </c>
      <c r="X276" s="2" t="s">
        <v>9</v>
      </c>
      <c r="Y276" s="1">
        <v>1552894.3407999999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53" t="s">
        <v>1</v>
      </c>
      <c r="AN276" s="2" t="s">
        <v>1</v>
      </c>
    </row>
    <row r="277" spans="1:40" hidden="1" x14ac:dyDescent="0.25">
      <c r="A277" s="2" t="s">
        <v>287</v>
      </c>
      <c r="B277" s="143">
        <v>44025</v>
      </c>
      <c r="C277" s="144" t="s">
        <v>38</v>
      </c>
      <c r="D277" s="144" t="s">
        <v>41</v>
      </c>
      <c r="E277" s="144" t="s">
        <v>230</v>
      </c>
      <c r="F277" s="144" t="s">
        <v>662</v>
      </c>
      <c r="G277" s="144" t="s">
        <v>3</v>
      </c>
      <c r="H277" s="144" t="s">
        <v>948</v>
      </c>
      <c r="I277" s="145" t="s">
        <v>1</v>
      </c>
      <c r="J277" s="145" t="s">
        <v>1</v>
      </c>
      <c r="K277" s="145" t="s">
        <v>1</v>
      </c>
      <c r="L277" s="145" t="s">
        <v>1</v>
      </c>
      <c r="M277" s="145">
        <v>0</v>
      </c>
      <c r="N277" s="144" t="s">
        <v>1</v>
      </c>
      <c r="O277" s="144" t="s">
        <v>2</v>
      </c>
      <c r="P277" s="144" t="s">
        <v>1</v>
      </c>
      <c r="Q277" s="1">
        <v>22113659.102499999</v>
      </c>
      <c r="R277" s="145">
        <v>0</v>
      </c>
      <c r="S277" s="145">
        <v>20542207.102499999</v>
      </c>
      <c r="T277" s="145">
        <v>0</v>
      </c>
      <c r="U277" s="144" t="s">
        <v>0</v>
      </c>
      <c r="V277" s="145">
        <v>0</v>
      </c>
      <c r="W277" s="145">
        <v>1354700</v>
      </c>
      <c r="X277" s="144" t="s">
        <v>0</v>
      </c>
      <c r="Y277" s="145">
        <v>216752</v>
      </c>
      <c r="Z277" s="145">
        <v>0</v>
      </c>
      <c r="AA277" s="144" t="s">
        <v>0</v>
      </c>
      <c r="AB277" s="145">
        <v>0</v>
      </c>
      <c r="AC277" s="145">
        <v>0</v>
      </c>
      <c r="AD277" s="144" t="s">
        <v>0</v>
      </c>
      <c r="AE277" s="145">
        <v>0</v>
      </c>
      <c r="AF277" s="144">
        <v>0</v>
      </c>
      <c r="AG277" s="144" t="s">
        <v>0</v>
      </c>
      <c r="AH277" s="145">
        <v>0</v>
      </c>
      <c r="AI277" s="145">
        <v>0</v>
      </c>
      <c r="AJ277" s="144" t="s">
        <v>0</v>
      </c>
      <c r="AK277" s="145">
        <v>0</v>
      </c>
      <c r="AL277" s="145">
        <v>0</v>
      </c>
      <c r="AM277" s="146" t="s">
        <v>1</v>
      </c>
      <c r="AN277" s="144" t="s">
        <v>1</v>
      </c>
    </row>
    <row r="278" spans="1:40" hidden="1" x14ac:dyDescent="0.25">
      <c r="A278" s="2" t="s">
        <v>9</v>
      </c>
      <c r="B278" s="52">
        <v>44025</v>
      </c>
      <c r="C278" s="2" t="s">
        <v>6</v>
      </c>
      <c r="D278" s="2" t="s">
        <v>41</v>
      </c>
      <c r="E278" s="2" t="s">
        <v>232</v>
      </c>
      <c r="F278" s="2" t="s">
        <v>949</v>
      </c>
      <c r="G278" s="2" t="s">
        <v>3</v>
      </c>
      <c r="H278" s="2" t="s">
        <v>950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2</v>
      </c>
      <c r="P278" s="2" t="s">
        <v>1</v>
      </c>
      <c r="Q278" s="1">
        <v>40084381.956150003</v>
      </c>
      <c r="R278" s="1">
        <v>0</v>
      </c>
      <c r="S278" s="1">
        <v>32670857.173750006</v>
      </c>
      <c r="T278" s="1">
        <v>0</v>
      </c>
      <c r="U278" s="2" t="s">
        <v>0</v>
      </c>
      <c r="V278" s="1">
        <v>0</v>
      </c>
      <c r="W278" s="1">
        <v>6390969.6400000006</v>
      </c>
      <c r="X278" s="2" t="s">
        <v>9</v>
      </c>
      <c r="Y278" s="1">
        <v>1022555.1424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53" t="s">
        <v>1</v>
      </c>
      <c r="AN278" s="2" t="s">
        <v>1</v>
      </c>
    </row>
    <row r="279" spans="1:40" hidden="1" x14ac:dyDescent="0.25">
      <c r="A279" s="2" t="s">
        <v>286</v>
      </c>
      <c r="B279" s="143">
        <v>44025</v>
      </c>
      <c r="C279" s="144" t="s">
        <v>38</v>
      </c>
      <c r="D279" s="144" t="s">
        <v>41</v>
      </c>
      <c r="E279" s="144" t="s">
        <v>453</v>
      </c>
      <c r="F279" s="144" t="s">
        <v>951</v>
      </c>
      <c r="G279" s="144" t="s">
        <v>3</v>
      </c>
      <c r="H279" s="144" t="s">
        <v>952</v>
      </c>
      <c r="I279" s="145" t="s">
        <v>1</v>
      </c>
      <c r="J279" s="145" t="s">
        <v>1</v>
      </c>
      <c r="K279" s="145" t="s">
        <v>1</v>
      </c>
      <c r="L279" s="145" t="s">
        <v>1</v>
      </c>
      <c r="M279" s="145">
        <v>0</v>
      </c>
      <c r="N279" s="144" t="s">
        <v>1</v>
      </c>
      <c r="O279" s="144" t="s">
        <v>2</v>
      </c>
      <c r="P279" s="144" t="s">
        <v>1</v>
      </c>
      <c r="Q279" s="1">
        <v>121550416</v>
      </c>
      <c r="R279" s="145">
        <v>0</v>
      </c>
      <c r="S279" s="145">
        <v>121385000</v>
      </c>
      <c r="T279" s="145">
        <v>0</v>
      </c>
      <c r="U279" s="144" t="s">
        <v>0</v>
      </c>
      <c r="V279" s="145">
        <v>0</v>
      </c>
      <c r="W279" s="145">
        <v>142600</v>
      </c>
      <c r="X279" s="144" t="s">
        <v>0</v>
      </c>
      <c r="Y279" s="145">
        <v>22816</v>
      </c>
      <c r="Z279" s="145">
        <v>0</v>
      </c>
      <c r="AA279" s="144" t="s">
        <v>0</v>
      </c>
      <c r="AB279" s="145">
        <v>0</v>
      </c>
      <c r="AC279" s="145">
        <v>0</v>
      </c>
      <c r="AD279" s="144" t="s">
        <v>296</v>
      </c>
      <c r="AE279" s="145">
        <v>0</v>
      </c>
      <c r="AF279" s="144">
        <v>0</v>
      </c>
      <c r="AG279" s="144" t="s">
        <v>0</v>
      </c>
      <c r="AH279" s="145">
        <v>0</v>
      </c>
      <c r="AI279" s="145">
        <v>0</v>
      </c>
      <c r="AJ279" s="144" t="s">
        <v>0</v>
      </c>
      <c r="AK279" s="145">
        <v>0</v>
      </c>
      <c r="AL279" s="145">
        <v>0</v>
      </c>
      <c r="AM279" s="146" t="s">
        <v>1</v>
      </c>
      <c r="AN279" s="144" t="s">
        <v>1</v>
      </c>
    </row>
    <row r="280" spans="1:40" hidden="1" x14ac:dyDescent="0.25">
      <c r="A280" s="2" t="s">
        <v>285</v>
      </c>
      <c r="B280" s="52">
        <v>44025</v>
      </c>
      <c r="C280" s="2" t="s">
        <v>29</v>
      </c>
      <c r="D280" s="2" t="s">
        <v>36</v>
      </c>
      <c r="E280" s="2" t="s">
        <v>35</v>
      </c>
      <c r="F280" s="2" t="s">
        <v>509</v>
      </c>
      <c r="G280" s="2" t="s">
        <v>3</v>
      </c>
      <c r="H280" s="2" t="s">
        <v>953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2</v>
      </c>
      <c r="P280" s="2" t="s">
        <v>1</v>
      </c>
      <c r="Q280" s="1">
        <v>33029857.510699995</v>
      </c>
      <c r="R280" s="1">
        <v>0</v>
      </c>
      <c r="S280" s="1">
        <v>20969172.187499996</v>
      </c>
      <c r="T280" s="1">
        <v>0</v>
      </c>
      <c r="U280" s="2" t="s">
        <v>0</v>
      </c>
      <c r="V280" s="1">
        <v>0</v>
      </c>
      <c r="W280" s="1">
        <v>10397142.52</v>
      </c>
      <c r="X280" s="2" t="s">
        <v>9</v>
      </c>
      <c r="Y280" s="1">
        <v>1663542.8031999997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53" t="s">
        <v>1</v>
      </c>
      <c r="AN280" s="2" t="s">
        <v>1</v>
      </c>
    </row>
    <row r="281" spans="1:40" hidden="1" x14ac:dyDescent="0.25">
      <c r="A281" s="2" t="s">
        <v>284</v>
      </c>
      <c r="B281" s="52">
        <v>44025</v>
      </c>
      <c r="C281" s="2" t="s">
        <v>6</v>
      </c>
      <c r="D281" s="2" t="s">
        <v>36</v>
      </c>
      <c r="E281" s="2" t="s">
        <v>226</v>
      </c>
      <c r="F281" s="2" t="s">
        <v>407</v>
      </c>
      <c r="G281" s="2" t="s">
        <v>3</v>
      </c>
      <c r="H281" s="2" t="s">
        <v>954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</v>
      </c>
      <c r="P281" s="2" t="s">
        <v>1</v>
      </c>
      <c r="Q281" s="1">
        <v>84218878.591099992</v>
      </c>
      <c r="R281" s="1">
        <v>0</v>
      </c>
      <c r="S281" s="1">
        <v>66627958.088699996</v>
      </c>
      <c r="T281" s="1">
        <v>0</v>
      </c>
      <c r="U281" s="2" t="s">
        <v>0</v>
      </c>
      <c r="V281" s="1">
        <v>0</v>
      </c>
      <c r="W281" s="1">
        <v>15164586.639999999</v>
      </c>
      <c r="X281" s="2" t="s">
        <v>0</v>
      </c>
      <c r="Y281" s="1">
        <v>2426333.8624000004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53" t="s">
        <v>1</v>
      </c>
      <c r="AN281" s="2" t="s">
        <v>1</v>
      </c>
    </row>
    <row r="282" spans="1:40" hidden="1" x14ac:dyDescent="0.25">
      <c r="A282" s="2" t="s">
        <v>282</v>
      </c>
      <c r="B282" s="143">
        <v>44025</v>
      </c>
      <c r="C282" s="144" t="s">
        <v>38</v>
      </c>
      <c r="D282" s="144" t="s">
        <v>36</v>
      </c>
      <c r="E282" s="144" t="s">
        <v>223</v>
      </c>
      <c r="F282" s="144" t="s">
        <v>955</v>
      </c>
      <c r="G282" s="144" t="s">
        <v>3</v>
      </c>
      <c r="H282" s="144" t="s">
        <v>956</v>
      </c>
      <c r="I282" s="145" t="s">
        <v>1</v>
      </c>
      <c r="J282" s="145" t="s">
        <v>1</v>
      </c>
      <c r="K282" s="145" t="s">
        <v>1</v>
      </c>
      <c r="L282" s="145" t="s">
        <v>1</v>
      </c>
      <c r="M282" s="145">
        <v>0</v>
      </c>
      <c r="N282" s="144" t="s">
        <v>1</v>
      </c>
      <c r="O282" s="144" t="s">
        <v>2</v>
      </c>
      <c r="P282" s="144" t="s">
        <v>1</v>
      </c>
      <c r="Q282" s="1">
        <v>19321305.490649998</v>
      </c>
      <c r="R282" s="145">
        <v>0</v>
      </c>
      <c r="S282" s="145">
        <v>13574661.90625</v>
      </c>
      <c r="T282" s="145">
        <v>0</v>
      </c>
      <c r="U282" s="144" t="s">
        <v>0</v>
      </c>
      <c r="V282" s="145">
        <v>0</v>
      </c>
      <c r="W282" s="145">
        <v>4954003.09</v>
      </c>
      <c r="X282" s="144" t="s">
        <v>9</v>
      </c>
      <c r="Y282" s="145">
        <v>792640.49439999997</v>
      </c>
      <c r="Z282" s="145">
        <v>0</v>
      </c>
      <c r="AA282" s="144" t="s">
        <v>0</v>
      </c>
      <c r="AB282" s="145">
        <v>0</v>
      </c>
      <c r="AC282" s="145">
        <v>0</v>
      </c>
      <c r="AD282" s="144" t="s">
        <v>0</v>
      </c>
      <c r="AE282" s="145">
        <v>0</v>
      </c>
      <c r="AF282" s="144">
        <v>0</v>
      </c>
      <c r="AG282" s="144" t="s">
        <v>0</v>
      </c>
      <c r="AH282" s="145">
        <v>0</v>
      </c>
      <c r="AI282" s="145">
        <v>0</v>
      </c>
      <c r="AJ282" s="144" t="s">
        <v>0</v>
      </c>
      <c r="AK282" s="145">
        <v>0</v>
      </c>
      <c r="AL282" s="145">
        <v>0</v>
      </c>
      <c r="AM282" s="146" t="s">
        <v>1</v>
      </c>
      <c r="AN282" s="144" t="s">
        <v>1</v>
      </c>
    </row>
    <row r="283" spans="1:40" hidden="1" x14ac:dyDescent="0.25">
      <c r="A283" s="2" t="s">
        <v>281</v>
      </c>
      <c r="B283" s="143">
        <v>44025</v>
      </c>
      <c r="C283" s="144" t="s">
        <v>38</v>
      </c>
      <c r="D283" s="144" t="s">
        <v>36</v>
      </c>
      <c r="E283" s="144" t="s">
        <v>223</v>
      </c>
      <c r="F283" s="144" t="s">
        <v>955</v>
      </c>
      <c r="G283" s="144" t="s">
        <v>13</v>
      </c>
      <c r="H283" s="144" t="s">
        <v>1</v>
      </c>
      <c r="I283" s="145" t="s">
        <v>542</v>
      </c>
      <c r="J283" s="145" t="s">
        <v>1</v>
      </c>
      <c r="K283" s="145" t="s">
        <v>957</v>
      </c>
      <c r="L283" s="145" t="s">
        <v>958</v>
      </c>
      <c r="M283" s="145">
        <v>1159568.98</v>
      </c>
      <c r="N283" s="144" t="s">
        <v>12</v>
      </c>
      <c r="O283" s="144" t="s">
        <v>959</v>
      </c>
      <c r="P283" s="144" t="s">
        <v>960</v>
      </c>
      <c r="Q283" s="1">
        <v>-150075</v>
      </c>
      <c r="R283" s="145">
        <v>0</v>
      </c>
      <c r="S283" s="145">
        <v>-150075</v>
      </c>
      <c r="T283" s="145">
        <v>0</v>
      </c>
      <c r="U283" s="144" t="s">
        <v>0</v>
      </c>
      <c r="V283" s="145">
        <v>0</v>
      </c>
      <c r="W283" s="145">
        <v>0</v>
      </c>
      <c r="X283" s="144" t="s">
        <v>0</v>
      </c>
      <c r="Y283" s="145">
        <v>0</v>
      </c>
      <c r="Z283" s="145">
        <v>0</v>
      </c>
      <c r="AA283" s="144" t="s">
        <v>0</v>
      </c>
      <c r="AB283" s="145">
        <v>0</v>
      </c>
      <c r="AC283" s="145">
        <v>0</v>
      </c>
      <c r="AD283" s="144" t="s">
        <v>0</v>
      </c>
      <c r="AE283" s="145">
        <v>0</v>
      </c>
      <c r="AF283" s="144">
        <v>0</v>
      </c>
      <c r="AG283" s="144" t="s">
        <v>0</v>
      </c>
      <c r="AH283" s="145">
        <v>0</v>
      </c>
      <c r="AI283" s="145">
        <v>0</v>
      </c>
      <c r="AJ283" s="144" t="s">
        <v>0</v>
      </c>
      <c r="AK283" s="145">
        <v>0</v>
      </c>
      <c r="AL283" s="145">
        <v>0</v>
      </c>
      <c r="AM283" s="146" t="s">
        <v>1</v>
      </c>
      <c r="AN283" s="144" t="s">
        <v>1</v>
      </c>
    </row>
    <row r="284" spans="1:40" hidden="1" x14ac:dyDescent="0.25">
      <c r="A284" s="2" t="s">
        <v>280</v>
      </c>
      <c r="B284" s="52">
        <v>44025</v>
      </c>
      <c r="C284" s="2" t="s">
        <v>29</v>
      </c>
      <c r="D284" s="2" t="s">
        <v>28</v>
      </c>
      <c r="E284" s="2" t="s">
        <v>273</v>
      </c>
      <c r="F284" s="2" t="s">
        <v>505</v>
      </c>
      <c r="G284" s="2" t="s">
        <v>3</v>
      </c>
      <c r="H284" s="2" t="s">
        <v>961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86419146</v>
      </c>
      <c r="R284" s="1">
        <v>0</v>
      </c>
      <c r="S284" s="1">
        <v>52999228.865899995</v>
      </c>
      <c r="T284" s="1">
        <v>0</v>
      </c>
      <c r="U284" s="2" t="s">
        <v>0</v>
      </c>
      <c r="V284" s="1">
        <v>0</v>
      </c>
      <c r="W284" s="1">
        <v>28810273.384400006</v>
      </c>
      <c r="X284" s="2" t="s">
        <v>9</v>
      </c>
      <c r="Y284" s="1">
        <v>4609643.7415000005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53" t="s">
        <v>1</v>
      </c>
      <c r="AN284" s="2" t="s">
        <v>1</v>
      </c>
    </row>
    <row r="285" spans="1:40" hidden="1" x14ac:dyDescent="0.25">
      <c r="A285" s="2" t="s">
        <v>278</v>
      </c>
      <c r="B285" s="52">
        <v>44025</v>
      </c>
      <c r="C285" s="2" t="s">
        <v>6</v>
      </c>
      <c r="D285" s="2" t="s">
        <v>28</v>
      </c>
      <c r="E285" s="2" t="s">
        <v>219</v>
      </c>
      <c r="F285" s="2" t="s">
        <v>962</v>
      </c>
      <c r="G285" s="2" t="s">
        <v>3</v>
      </c>
      <c r="H285" s="2" t="s">
        <v>963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2</v>
      </c>
      <c r="P285" s="2" t="s">
        <v>1</v>
      </c>
      <c r="Q285" s="1">
        <v>65645557.326650001</v>
      </c>
      <c r="R285" s="1">
        <v>0</v>
      </c>
      <c r="S285" s="1">
        <v>50352880.386250004</v>
      </c>
      <c r="T285" s="1">
        <v>0</v>
      </c>
      <c r="U285" s="2" t="s">
        <v>0</v>
      </c>
      <c r="V285" s="1">
        <v>0</v>
      </c>
      <c r="W285" s="1">
        <v>13183342.189999998</v>
      </c>
      <c r="X285" s="2" t="s">
        <v>9</v>
      </c>
      <c r="Y285" s="1">
        <v>2109334.7504000003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53" t="s">
        <v>1</v>
      </c>
      <c r="AN285" s="2" t="s">
        <v>1</v>
      </c>
    </row>
    <row r="286" spans="1:40" hidden="1" x14ac:dyDescent="0.25">
      <c r="A286" s="2" t="s">
        <v>277</v>
      </c>
      <c r="B286" s="52">
        <v>44025</v>
      </c>
      <c r="C286" s="2" t="s">
        <v>29</v>
      </c>
      <c r="D286" s="2" t="s">
        <v>26</v>
      </c>
      <c r="E286" s="2" t="s">
        <v>415</v>
      </c>
      <c r="F286" s="2" t="s">
        <v>964</v>
      </c>
      <c r="G286" s="2" t="s">
        <v>3</v>
      </c>
      <c r="H286" s="2" t="s">
        <v>965</v>
      </c>
      <c r="I286" s="1"/>
      <c r="J286" s="1"/>
      <c r="K286" s="1"/>
      <c r="L286" s="1"/>
      <c r="M286" s="1"/>
      <c r="N286" s="2"/>
      <c r="O286" s="2" t="s">
        <v>106</v>
      </c>
      <c r="P286" s="2"/>
      <c r="Q286" s="1">
        <v>0</v>
      </c>
      <c r="R286" s="1">
        <v>0</v>
      </c>
      <c r="S286" s="1">
        <v>0</v>
      </c>
      <c r="T286" s="1">
        <v>0</v>
      </c>
      <c r="U286" s="2"/>
      <c r="V286" s="1">
        <v>0</v>
      </c>
      <c r="W286" s="1">
        <v>0</v>
      </c>
      <c r="X286" s="2"/>
      <c r="Y286" s="1">
        <v>0</v>
      </c>
      <c r="Z286" s="1">
        <v>0</v>
      </c>
      <c r="AA286" s="2"/>
      <c r="AB286" s="1">
        <v>0</v>
      </c>
      <c r="AC286" s="1">
        <v>0</v>
      </c>
      <c r="AD286" s="2"/>
      <c r="AE286" s="1">
        <v>0</v>
      </c>
      <c r="AF286" s="2" t="s">
        <v>420</v>
      </c>
      <c r="AG286" s="2"/>
      <c r="AH286" s="1">
        <v>0</v>
      </c>
      <c r="AI286" s="1">
        <v>0</v>
      </c>
      <c r="AJ286" s="2"/>
      <c r="AK286" s="1">
        <v>0</v>
      </c>
      <c r="AL286" s="1">
        <v>0</v>
      </c>
      <c r="AM286" s="53"/>
      <c r="AN286" s="2"/>
    </row>
    <row r="287" spans="1:40" hidden="1" x14ac:dyDescent="0.25">
      <c r="A287" s="2" t="s">
        <v>276</v>
      </c>
      <c r="B287" s="52">
        <v>44025</v>
      </c>
      <c r="C287" s="2" t="s">
        <v>6</v>
      </c>
      <c r="D287" s="2" t="s">
        <v>26</v>
      </c>
      <c r="E287" s="2" t="s">
        <v>212</v>
      </c>
      <c r="F287" s="2" t="s">
        <v>966</v>
      </c>
      <c r="G287" s="2" t="s">
        <v>3</v>
      </c>
      <c r="H287" s="2" t="s">
        <v>967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 t="s">
        <v>1</v>
      </c>
      <c r="Q287" s="1">
        <v>56039639.208399989</v>
      </c>
      <c r="R287" s="1">
        <v>0</v>
      </c>
      <c r="S287" s="1">
        <v>45940523.489999987</v>
      </c>
      <c r="T287" s="1">
        <v>0</v>
      </c>
      <c r="U287" s="2" t="s">
        <v>0</v>
      </c>
      <c r="V287" s="1">
        <v>0</v>
      </c>
      <c r="W287" s="1">
        <v>8706134.2400000002</v>
      </c>
      <c r="X287" s="2" t="s">
        <v>9</v>
      </c>
      <c r="Y287" s="1">
        <v>1392981.4783999997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53" t="s">
        <v>1</v>
      </c>
      <c r="AN287" s="2" t="s">
        <v>1</v>
      </c>
    </row>
    <row r="288" spans="1:40" hidden="1" x14ac:dyDescent="0.25">
      <c r="A288" s="2" t="s">
        <v>275</v>
      </c>
      <c r="B288" s="52">
        <v>44025</v>
      </c>
      <c r="C288" s="2" t="s">
        <v>6</v>
      </c>
      <c r="D288" s="2" t="s">
        <v>24</v>
      </c>
      <c r="E288" s="2" t="s">
        <v>210</v>
      </c>
      <c r="F288" s="2" t="s">
        <v>968</v>
      </c>
      <c r="G288" s="2" t="s">
        <v>3</v>
      </c>
      <c r="H288" s="2" t="s">
        <v>969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2</v>
      </c>
      <c r="P288" s="2" t="s">
        <v>1</v>
      </c>
      <c r="Q288" s="1">
        <v>18228667.324849997</v>
      </c>
      <c r="R288" s="1">
        <v>0</v>
      </c>
      <c r="S288" s="1">
        <v>13743474.334849998</v>
      </c>
      <c r="T288" s="1">
        <v>0</v>
      </c>
      <c r="U288" s="2" t="s">
        <v>0</v>
      </c>
      <c r="V288" s="1">
        <v>0</v>
      </c>
      <c r="W288" s="1">
        <v>3522249.13</v>
      </c>
      <c r="X288" s="2" t="s">
        <v>290</v>
      </c>
      <c r="Y288" s="1">
        <v>563559.86</v>
      </c>
      <c r="Z288" s="1">
        <v>0</v>
      </c>
      <c r="AA288" s="2" t="s">
        <v>0</v>
      </c>
      <c r="AB288" s="1">
        <v>0</v>
      </c>
      <c r="AC288" s="1">
        <v>369800</v>
      </c>
      <c r="AD288" s="2" t="s">
        <v>0</v>
      </c>
      <c r="AE288" s="1">
        <v>29584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53" t="s">
        <v>1</v>
      </c>
      <c r="AN288" s="2" t="s">
        <v>1</v>
      </c>
    </row>
    <row r="289" spans="1:40" hidden="1" x14ac:dyDescent="0.25">
      <c r="A289" s="2" t="s">
        <v>274</v>
      </c>
      <c r="B289" s="52">
        <v>44025</v>
      </c>
      <c r="C289" s="2" t="s">
        <v>6</v>
      </c>
      <c r="D289" s="2" t="s">
        <v>22</v>
      </c>
      <c r="E289" s="2" t="s">
        <v>202</v>
      </c>
      <c r="F289" s="2" t="s">
        <v>33</v>
      </c>
      <c r="G289" s="2" t="s">
        <v>3</v>
      </c>
      <c r="H289" s="2" t="s">
        <v>970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719417</v>
      </c>
      <c r="R289" s="1">
        <v>0</v>
      </c>
      <c r="S289" s="1">
        <v>292537</v>
      </c>
      <c r="T289" s="1">
        <v>0</v>
      </c>
      <c r="U289" s="2" t="s">
        <v>0</v>
      </c>
      <c r="V289" s="1">
        <v>0</v>
      </c>
      <c r="W289" s="1">
        <v>368000</v>
      </c>
      <c r="X289" s="2" t="s">
        <v>9</v>
      </c>
      <c r="Y289" s="1">
        <v>58880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53" t="s">
        <v>1</v>
      </c>
      <c r="AN289" s="2" t="s">
        <v>1</v>
      </c>
    </row>
    <row r="290" spans="1:40" hidden="1" x14ac:dyDescent="0.25">
      <c r="A290" s="2" t="s">
        <v>272</v>
      </c>
      <c r="B290" s="52">
        <v>44025</v>
      </c>
      <c r="C290" s="2" t="s">
        <v>6</v>
      </c>
      <c r="D290" s="2" t="s">
        <v>22</v>
      </c>
      <c r="E290" s="2" t="s">
        <v>202</v>
      </c>
      <c r="F290" s="2" t="s">
        <v>33</v>
      </c>
      <c r="G290" s="2" t="s">
        <v>3</v>
      </c>
      <c r="H290" s="2" t="s">
        <v>971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972</v>
      </c>
      <c r="P290" s="2" t="s">
        <v>973</v>
      </c>
      <c r="Q290" s="1">
        <v>434700</v>
      </c>
      <c r="R290" s="1">
        <v>0</v>
      </c>
      <c r="S290" s="1">
        <v>434700</v>
      </c>
      <c r="T290" s="1">
        <v>0</v>
      </c>
      <c r="U290" s="2" t="s">
        <v>0</v>
      </c>
      <c r="V290" s="1">
        <v>0</v>
      </c>
      <c r="W290" s="1">
        <v>0</v>
      </c>
      <c r="X290" s="2" t="s">
        <v>0</v>
      </c>
      <c r="Y290" s="1">
        <v>0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53" t="s">
        <v>1</v>
      </c>
      <c r="AN290" s="2" t="s">
        <v>1</v>
      </c>
    </row>
    <row r="291" spans="1:40" hidden="1" x14ac:dyDescent="0.25">
      <c r="A291" s="2" t="s">
        <v>271</v>
      </c>
      <c r="B291" s="52">
        <v>44025</v>
      </c>
      <c r="C291" s="2" t="s">
        <v>6</v>
      </c>
      <c r="D291" s="2" t="s">
        <v>22</v>
      </c>
      <c r="E291" s="2" t="s">
        <v>202</v>
      </c>
      <c r="F291" s="2" t="s">
        <v>33</v>
      </c>
      <c r="G291" s="2" t="s">
        <v>3</v>
      </c>
      <c r="H291" s="2" t="s">
        <v>974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33533387.113000002</v>
      </c>
      <c r="R291" s="1">
        <v>0</v>
      </c>
      <c r="S291" s="1">
        <v>27830812.555</v>
      </c>
      <c r="T291" s="1">
        <v>0</v>
      </c>
      <c r="U291" s="2" t="s">
        <v>0</v>
      </c>
      <c r="V291" s="1">
        <v>0</v>
      </c>
      <c r="W291" s="1">
        <v>4916012.55</v>
      </c>
      <c r="X291" s="2" t="s">
        <v>0</v>
      </c>
      <c r="Y291" s="1">
        <v>786562.00799999991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53" t="s">
        <v>1</v>
      </c>
      <c r="AN291" s="2" t="s">
        <v>1</v>
      </c>
    </row>
    <row r="292" spans="1:40" hidden="1" x14ac:dyDescent="0.25">
      <c r="A292" s="2" t="s">
        <v>270</v>
      </c>
      <c r="B292" s="52">
        <v>44025</v>
      </c>
      <c r="C292" s="2" t="s">
        <v>6</v>
      </c>
      <c r="D292" s="2" t="s">
        <v>19</v>
      </c>
      <c r="E292" s="2" t="s">
        <v>200</v>
      </c>
      <c r="F292" s="2" t="s">
        <v>132</v>
      </c>
      <c r="G292" s="2" t="s">
        <v>3</v>
      </c>
      <c r="H292" s="2" t="s">
        <v>975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51498042.318500005</v>
      </c>
      <c r="R292" s="1">
        <v>0</v>
      </c>
      <c r="S292" s="1">
        <v>26557310.822500005</v>
      </c>
      <c r="T292" s="1">
        <v>0</v>
      </c>
      <c r="U292" s="2" t="s">
        <v>0</v>
      </c>
      <c r="V292" s="1">
        <v>0</v>
      </c>
      <c r="W292" s="1">
        <v>21500630.600000001</v>
      </c>
      <c r="X292" s="2" t="s">
        <v>0</v>
      </c>
      <c r="Y292" s="1">
        <v>3440100.8959999997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53" t="s">
        <v>1</v>
      </c>
      <c r="AN292" s="2" t="s">
        <v>1</v>
      </c>
    </row>
    <row r="293" spans="1:40" hidden="1" x14ac:dyDescent="0.25">
      <c r="A293" s="2" t="s">
        <v>269</v>
      </c>
      <c r="B293" s="52">
        <v>44025</v>
      </c>
      <c r="C293" s="2" t="s">
        <v>6</v>
      </c>
      <c r="D293" s="2" t="s">
        <v>17</v>
      </c>
      <c r="E293" s="2" t="s">
        <v>198</v>
      </c>
      <c r="F293" s="2" t="s">
        <v>976</v>
      </c>
      <c r="G293" s="2" t="s">
        <v>3</v>
      </c>
      <c r="H293" s="2" t="s">
        <v>977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36199027.4868</v>
      </c>
      <c r="R293" s="1">
        <v>0</v>
      </c>
      <c r="S293" s="1">
        <v>24623690.849999998</v>
      </c>
      <c r="T293" s="1">
        <v>0</v>
      </c>
      <c r="U293" s="2" t="s">
        <v>0</v>
      </c>
      <c r="V293" s="1">
        <v>0</v>
      </c>
      <c r="W293" s="1">
        <v>9978738.4800000004</v>
      </c>
      <c r="X293" s="2" t="s">
        <v>9</v>
      </c>
      <c r="Y293" s="1">
        <v>1596598.1568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53" t="s">
        <v>1</v>
      </c>
      <c r="AN293" s="2" t="s">
        <v>1</v>
      </c>
    </row>
    <row r="294" spans="1:40" hidden="1" x14ac:dyDescent="0.25">
      <c r="A294" s="2" t="s">
        <v>268</v>
      </c>
      <c r="B294" s="52">
        <v>44025</v>
      </c>
      <c r="C294" s="2" t="s">
        <v>6</v>
      </c>
      <c r="D294" s="2" t="s">
        <v>10</v>
      </c>
      <c r="E294" s="2" t="s">
        <v>193</v>
      </c>
      <c r="F294" s="2" t="s">
        <v>978</v>
      </c>
      <c r="G294" s="2" t="s">
        <v>3</v>
      </c>
      <c r="H294" s="2" t="s">
        <v>979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</v>
      </c>
      <c r="P294" s="2" t="s">
        <v>1</v>
      </c>
      <c r="Q294" s="1">
        <v>4782252</v>
      </c>
      <c r="R294" s="1">
        <v>0</v>
      </c>
      <c r="S294" s="1">
        <v>3557640</v>
      </c>
      <c r="T294" s="1">
        <v>0</v>
      </c>
      <c r="U294" s="2" t="s">
        <v>0</v>
      </c>
      <c r="V294" s="1">
        <v>0</v>
      </c>
      <c r="W294" s="1">
        <v>1055700</v>
      </c>
      <c r="X294" s="2" t="s">
        <v>0</v>
      </c>
      <c r="Y294" s="1">
        <v>168912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53" t="s">
        <v>1</v>
      </c>
      <c r="AN294" s="2" t="s">
        <v>1</v>
      </c>
    </row>
    <row r="295" spans="1:40" hidden="1" x14ac:dyDescent="0.25">
      <c r="A295" s="2" t="s">
        <v>267</v>
      </c>
      <c r="B295" s="52">
        <v>44025</v>
      </c>
      <c r="C295" s="2" t="s">
        <v>6</v>
      </c>
      <c r="D295" s="2" t="s">
        <v>7</v>
      </c>
      <c r="E295" s="2" t="s">
        <v>191</v>
      </c>
      <c r="F295" s="2" t="s">
        <v>980</v>
      </c>
      <c r="G295" s="2" t="s">
        <v>3</v>
      </c>
      <c r="H295" s="2" t="s">
        <v>981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982</v>
      </c>
      <c r="P295" s="2" t="s">
        <v>983</v>
      </c>
      <c r="Q295" s="1">
        <v>442196</v>
      </c>
      <c r="R295" s="1">
        <v>0</v>
      </c>
      <c r="S295" s="1">
        <v>50000</v>
      </c>
      <c r="T295" s="1">
        <v>0</v>
      </c>
      <c r="U295" s="2" t="s">
        <v>0</v>
      </c>
      <c r="V295" s="1">
        <v>0</v>
      </c>
      <c r="W295" s="1">
        <v>338100</v>
      </c>
      <c r="X295" s="2" t="s">
        <v>9</v>
      </c>
      <c r="Y295" s="1">
        <v>54096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53" t="s">
        <v>1</v>
      </c>
      <c r="AN295" s="2" t="s">
        <v>1</v>
      </c>
    </row>
    <row r="296" spans="1:40" hidden="1" x14ac:dyDescent="0.25">
      <c r="A296" s="2" t="s">
        <v>266</v>
      </c>
      <c r="B296" s="52">
        <v>44025</v>
      </c>
      <c r="C296" s="2" t="s">
        <v>6</v>
      </c>
      <c r="D296" s="2" t="s">
        <v>5</v>
      </c>
      <c r="E296" s="2" t="s">
        <v>189</v>
      </c>
      <c r="F296" s="2" t="s">
        <v>984</v>
      </c>
      <c r="G296" s="2" t="s">
        <v>3</v>
      </c>
      <c r="H296" s="2" t="s">
        <v>985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2</v>
      </c>
      <c r="P296" s="2" t="s">
        <v>1</v>
      </c>
      <c r="Q296" s="1">
        <v>1636156.95</v>
      </c>
      <c r="R296" s="1">
        <v>0</v>
      </c>
      <c r="S296" s="1">
        <v>1430720.95</v>
      </c>
      <c r="T296" s="1">
        <v>0</v>
      </c>
      <c r="U296" s="2" t="s">
        <v>0</v>
      </c>
      <c r="V296" s="1">
        <v>0</v>
      </c>
      <c r="W296" s="1">
        <v>177100</v>
      </c>
      <c r="X296" s="2" t="s">
        <v>0</v>
      </c>
      <c r="Y296" s="1">
        <v>28336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53" t="s">
        <v>1</v>
      </c>
      <c r="AN296" s="2" t="s">
        <v>1</v>
      </c>
    </row>
    <row r="297" spans="1:40" hidden="1" x14ac:dyDescent="0.25">
      <c r="A297" s="2" t="s">
        <v>265</v>
      </c>
      <c r="B297" s="52">
        <v>44026</v>
      </c>
      <c r="C297" s="2" t="s">
        <v>29</v>
      </c>
      <c r="D297" s="2" t="s">
        <v>52</v>
      </c>
      <c r="E297" s="2" t="s">
        <v>243</v>
      </c>
      <c r="F297" s="2" t="s">
        <v>519</v>
      </c>
      <c r="G297" s="2" t="s">
        <v>3</v>
      </c>
      <c r="H297" s="2" t="s">
        <v>986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15437970.39945</v>
      </c>
      <c r="R297" s="1">
        <v>0</v>
      </c>
      <c r="S297" s="1">
        <v>10742438.856250001</v>
      </c>
      <c r="T297" s="1">
        <v>0</v>
      </c>
      <c r="U297" s="2" t="s">
        <v>0</v>
      </c>
      <c r="V297" s="1">
        <v>0</v>
      </c>
      <c r="W297" s="1">
        <v>4047872.02</v>
      </c>
      <c r="X297" s="2" t="s">
        <v>0</v>
      </c>
      <c r="Y297" s="1">
        <v>647659.52320000005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53" t="s">
        <v>1</v>
      </c>
      <c r="AN297" s="2" t="s">
        <v>1</v>
      </c>
    </row>
    <row r="298" spans="1:40" hidden="1" x14ac:dyDescent="0.25">
      <c r="A298" s="2" t="s">
        <v>264</v>
      </c>
      <c r="B298" s="52">
        <v>44026</v>
      </c>
      <c r="C298" s="2" t="s">
        <v>29</v>
      </c>
      <c r="D298" s="2" t="s">
        <v>52</v>
      </c>
      <c r="E298" s="2" t="s">
        <v>243</v>
      </c>
      <c r="F298" s="2" t="s">
        <v>519</v>
      </c>
      <c r="G298" s="2" t="s">
        <v>3</v>
      </c>
      <c r="H298" s="2" t="s">
        <v>987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820</v>
      </c>
      <c r="P298" s="2" t="s">
        <v>821</v>
      </c>
      <c r="Q298" s="1">
        <v>4118664</v>
      </c>
      <c r="R298" s="1">
        <v>0</v>
      </c>
      <c r="S298" s="1">
        <v>4118664</v>
      </c>
      <c r="T298" s="1">
        <v>0</v>
      </c>
      <c r="U298" s="2" t="s">
        <v>0</v>
      </c>
      <c r="V298" s="1">
        <v>0</v>
      </c>
      <c r="W298" s="1">
        <v>0</v>
      </c>
      <c r="X298" s="2" t="s">
        <v>0</v>
      </c>
      <c r="Y298" s="1">
        <v>0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53" t="s">
        <v>1</v>
      </c>
      <c r="AN298" s="2" t="s">
        <v>1</v>
      </c>
    </row>
    <row r="299" spans="1:40" hidden="1" x14ac:dyDescent="0.25">
      <c r="A299" s="2" t="s">
        <v>263</v>
      </c>
      <c r="B299" s="52">
        <v>44026</v>
      </c>
      <c r="C299" s="2" t="s">
        <v>29</v>
      </c>
      <c r="D299" s="2" t="s">
        <v>52</v>
      </c>
      <c r="E299" s="2" t="s">
        <v>243</v>
      </c>
      <c r="F299" s="2" t="s">
        <v>519</v>
      </c>
      <c r="G299" s="2" t="s">
        <v>3</v>
      </c>
      <c r="H299" s="2" t="s">
        <v>988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2</v>
      </c>
      <c r="P299" s="2" t="s">
        <v>1</v>
      </c>
      <c r="Q299" s="1">
        <v>38153992.067000002</v>
      </c>
      <c r="R299" s="1">
        <v>0</v>
      </c>
      <c r="S299" s="1">
        <v>25633918.985000003</v>
      </c>
      <c r="T299" s="1">
        <v>0</v>
      </c>
      <c r="U299" s="2" t="s">
        <v>0</v>
      </c>
      <c r="V299" s="1">
        <v>0</v>
      </c>
      <c r="W299" s="1">
        <v>10793166.449999999</v>
      </c>
      <c r="X299" s="2" t="s">
        <v>0</v>
      </c>
      <c r="Y299" s="1">
        <v>1726906.632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53" t="s">
        <v>1</v>
      </c>
      <c r="AN299" s="2" t="s">
        <v>1</v>
      </c>
    </row>
    <row r="300" spans="1:40" hidden="1" x14ac:dyDescent="0.25">
      <c r="A300" s="2" t="s">
        <v>262</v>
      </c>
      <c r="B300" s="52">
        <v>44026</v>
      </c>
      <c r="C300" s="2" t="s">
        <v>29</v>
      </c>
      <c r="D300" s="2" t="s">
        <v>52</v>
      </c>
      <c r="E300" s="2" t="s">
        <v>243</v>
      </c>
      <c r="F300" s="2" t="s">
        <v>519</v>
      </c>
      <c r="G300" s="2" t="s">
        <v>3</v>
      </c>
      <c r="H300" s="2" t="s">
        <v>989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990</v>
      </c>
      <c r="P300" s="2" t="s">
        <v>991</v>
      </c>
      <c r="Q300" s="1">
        <v>4305424</v>
      </c>
      <c r="R300" s="1">
        <v>0</v>
      </c>
      <c r="S300" s="1">
        <v>4118664</v>
      </c>
      <c r="T300" s="1">
        <v>161000</v>
      </c>
      <c r="U300" s="2" t="s">
        <v>9</v>
      </c>
      <c r="V300" s="1">
        <v>25760</v>
      </c>
      <c r="W300" s="1">
        <v>0</v>
      </c>
      <c r="X300" s="2" t="s">
        <v>0</v>
      </c>
      <c r="Y300" s="1">
        <v>0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53" t="s">
        <v>1</v>
      </c>
      <c r="AN300" s="2" t="s">
        <v>1</v>
      </c>
    </row>
    <row r="301" spans="1:40" hidden="1" x14ac:dyDescent="0.25">
      <c r="A301" s="2" t="s">
        <v>261</v>
      </c>
      <c r="B301" s="52">
        <v>44026</v>
      </c>
      <c r="C301" s="2" t="s">
        <v>29</v>
      </c>
      <c r="D301" s="2" t="s">
        <v>52</v>
      </c>
      <c r="E301" s="2" t="s">
        <v>243</v>
      </c>
      <c r="F301" s="2" t="s">
        <v>519</v>
      </c>
      <c r="G301" s="2" t="s">
        <v>3</v>
      </c>
      <c r="H301" s="2" t="s">
        <v>992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1">
        <v>44329631.237199999</v>
      </c>
      <c r="R301" s="1">
        <v>0</v>
      </c>
      <c r="S301" s="1">
        <v>33771360.049999997</v>
      </c>
      <c r="T301" s="1">
        <v>0</v>
      </c>
      <c r="U301" s="2" t="s">
        <v>0</v>
      </c>
      <c r="V301" s="1">
        <v>0</v>
      </c>
      <c r="W301" s="1">
        <v>9101957.9200000018</v>
      </c>
      <c r="X301" s="2" t="s">
        <v>0</v>
      </c>
      <c r="Y301" s="1">
        <v>1456313.2671999999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53" t="s">
        <v>1</v>
      </c>
      <c r="AN301" s="2" t="s">
        <v>1</v>
      </c>
    </row>
    <row r="302" spans="1:40" hidden="1" x14ac:dyDescent="0.25">
      <c r="A302" s="2" t="s">
        <v>260</v>
      </c>
      <c r="B302" s="52">
        <v>44026</v>
      </c>
      <c r="C302" s="2" t="s">
        <v>29</v>
      </c>
      <c r="D302" s="2" t="s">
        <v>52</v>
      </c>
      <c r="E302" s="2" t="s">
        <v>243</v>
      </c>
      <c r="F302" s="2" t="s">
        <v>519</v>
      </c>
      <c r="G302" s="2" t="s">
        <v>3</v>
      </c>
      <c r="H302" s="2" t="s">
        <v>993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994</v>
      </c>
      <c r="P302" s="2" t="s">
        <v>995</v>
      </c>
      <c r="Q302" s="1">
        <v>3193788.71</v>
      </c>
      <c r="R302" s="1">
        <v>0</v>
      </c>
      <c r="S302" s="1">
        <v>957737.91000000015</v>
      </c>
      <c r="T302" s="1">
        <v>1927630</v>
      </c>
      <c r="U302" s="2" t="s">
        <v>9</v>
      </c>
      <c r="V302" s="1">
        <v>308420.8</v>
      </c>
      <c r="W302" s="1">
        <v>0</v>
      </c>
      <c r="X302" s="2" t="s">
        <v>0</v>
      </c>
      <c r="Y302" s="1">
        <v>0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53" t="s">
        <v>1</v>
      </c>
      <c r="AN302" s="2" t="s">
        <v>1</v>
      </c>
    </row>
    <row r="303" spans="1:40" hidden="1" x14ac:dyDescent="0.25">
      <c r="A303" s="2" t="s">
        <v>259</v>
      </c>
      <c r="B303" s="52">
        <v>44026</v>
      </c>
      <c r="C303" s="2" t="s">
        <v>29</v>
      </c>
      <c r="D303" s="2" t="s">
        <v>52</v>
      </c>
      <c r="E303" s="2" t="s">
        <v>243</v>
      </c>
      <c r="F303" s="2" t="s">
        <v>519</v>
      </c>
      <c r="G303" s="2" t="s">
        <v>3</v>
      </c>
      <c r="H303" s="2" t="s">
        <v>996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62919423.160350002</v>
      </c>
      <c r="R303" s="1">
        <v>0</v>
      </c>
      <c r="S303" s="1">
        <v>38713097.040000007</v>
      </c>
      <c r="T303" s="1">
        <v>0</v>
      </c>
      <c r="U303" s="2" t="s">
        <v>0</v>
      </c>
      <c r="V303" s="1">
        <v>0</v>
      </c>
      <c r="W303" s="1">
        <v>20867522.517549999</v>
      </c>
      <c r="X303" s="2" t="s">
        <v>9</v>
      </c>
      <c r="Y303" s="1">
        <v>3338803.6028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53" t="s">
        <v>1</v>
      </c>
      <c r="AN303" s="2" t="s">
        <v>1</v>
      </c>
    </row>
    <row r="304" spans="1:40" hidden="1" x14ac:dyDescent="0.25">
      <c r="A304" s="2" t="s">
        <v>258</v>
      </c>
      <c r="B304" s="52">
        <v>44026</v>
      </c>
      <c r="C304" s="2" t="s">
        <v>6</v>
      </c>
      <c r="D304" s="2" t="s">
        <v>52</v>
      </c>
      <c r="E304" s="2" t="s">
        <v>252</v>
      </c>
      <c r="F304" s="2" t="s">
        <v>997</v>
      </c>
      <c r="G304" s="2" t="s">
        <v>3</v>
      </c>
      <c r="H304" s="2" t="s">
        <v>998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1">
        <v>58453540.977200001</v>
      </c>
      <c r="R304" s="1">
        <v>0</v>
      </c>
      <c r="S304" s="1">
        <v>49524843.589999996</v>
      </c>
      <c r="T304" s="1">
        <v>0</v>
      </c>
      <c r="U304" s="2" t="s">
        <v>0</v>
      </c>
      <c r="V304" s="1">
        <v>0</v>
      </c>
      <c r="W304" s="1">
        <v>7697152.9199999999</v>
      </c>
      <c r="X304" s="2" t="s">
        <v>9</v>
      </c>
      <c r="Y304" s="1">
        <v>1231544.4672000001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53" t="s">
        <v>1</v>
      </c>
      <c r="AN304" s="2" t="s">
        <v>1</v>
      </c>
    </row>
    <row r="305" spans="1:40" hidden="1" x14ac:dyDescent="0.25">
      <c r="A305" s="2" t="s">
        <v>257</v>
      </c>
      <c r="B305" s="52">
        <v>44026</v>
      </c>
      <c r="C305" s="2" t="s">
        <v>6</v>
      </c>
      <c r="D305" s="2" t="s">
        <v>52</v>
      </c>
      <c r="E305" s="2" t="s">
        <v>252</v>
      </c>
      <c r="F305" s="2" t="s">
        <v>997</v>
      </c>
      <c r="G305" s="2" t="s">
        <v>3</v>
      </c>
      <c r="H305" s="2" t="s">
        <v>999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293</v>
      </c>
      <c r="P305" s="2" t="s">
        <v>292</v>
      </c>
      <c r="Q305" s="1">
        <v>80250</v>
      </c>
      <c r="R305" s="1">
        <v>0</v>
      </c>
      <c r="S305" s="1">
        <v>80250</v>
      </c>
      <c r="T305" s="1">
        <v>0</v>
      </c>
      <c r="U305" s="2" t="s">
        <v>0</v>
      </c>
      <c r="V305" s="1">
        <v>0</v>
      </c>
      <c r="W305" s="1">
        <v>0</v>
      </c>
      <c r="X305" s="2" t="s">
        <v>0</v>
      </c>
      <c r="Y305" s="1">
        <v>0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53" t="s">
        <v>1</v>
      </c>
      <c r="AN305" s="2" t="s">
        <v>1</v>
      </c>
    </row>
    <row r="306" spans="1:40" hidden="1" x14ac:dyDescent="0.25">
      <c r="A306" s="2" t="s">
        <v>256</v>
      </c>
      <c r="B306" s="52">
        <v>44026</v>
      </c>
      <c r="C306" s="2" t="s">
        <v>6</v>
      </c>
      <c r="D306" s="2" t="s">
        <v>52</v>
      </c>
      <c r="E306" s="2" t="s">
        <v>252</v>
      </c>
      <c r="F306" s="2" t="s">
        <v>997</v>
      </c>
      <c r="G306" s="2" t="s">
        <v>3</v>
      </c>
      <c r="H306" s="2" t="s">
        <v>1000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5934234.71</v>
      </c>
      <c r="R306" s="1">
        <v>0</v>
      </c>
      <c r="S306" s="1">
        <v>3546483.75</v>
      </c>
      <c r="T306" s="1">
        <v>0</v>
      </c>
      <c r="U306" s="2" t="s">
        <v>0</v>
      </c>
      <c r="V306" s="1">
        <v>0</v>
      </c>
      <c r="W306" s="1">
        <v>2058406</v>
      </c>
      <c r="X306" s="2" t="s">
        <v>0</v>
      </c>
      <c r="Y306" s="1">
        <v>329344.96000000002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53" t="s">
        <v>1</v>
      </c>
      <c r="AN306" s="2" t="s">
        <v>1</v>
      </c>
    </row>
    <row r="307" spans="1:40" hidden="1" x14ac:dyDescent="0.25">
      <c r="A307" s="2" t="s">
        <v>255</v>
      </c>
      <c r="B307" s="143">
        <v>44026</v>
      </c>
      <c r="C307" s="144" t="s">
        <v>38</v>
      </c>
      <c r="D307" s="144" t="s">
        <v>52</v>
      </c>
      <c r="E307" s="144" t="s">
        <v>196</v>
      </c>
      <c r="F307" s="144" t="s">
        <v>1001</v>
      </c>
      <c r="G307" s="144" t="s">
        <v>3</v>
      </c>
      <c r="H307" s="144" t="s">
        <v>1002</v>
      </c>
      <c r="I307" s="145" t="s">
        <v>1</v>
      </c>
      <c r="J307" s="145" t="s">
        <v>1</v>
      </c>
      <c r="K307" s="145" t="s">
        <v>1</v>
      </c>
      <c r="L307" s="145" t="s">
        <v>1</v>
      </c>
      <c r="M307" s="145">
        <v>0</v>
      </c>
      <c r="N307" s="144" t="s">
        <v>1</v>
      </c>
      <c r="O307" s="144" t="s">
        <v>2</v>
      </c>
      <c r="P307" s="144" t="s">
        <v>1</v>
      </c>
      <c r="Q307" s="1">
        <v>31232350.003700003</v>
      </c>
      <c r="R307" s="145">
        <v>0</v>
      </c>
      <c r="S307" s="145">
        <v>28190931.5733</v>
      </c>
      <c r="T307" s="145">
        <v>0</v>
      </c>
      <c r="U307" s="144" t="s">
        <v>0</v>
      </c>
      <c r="V307" s="145">
        <v>0</v>
      </c>
      <c r="W307" s="145">
        <v>2621912.44</v>
      </c>
      <c r="X307" s="144" t="s">
        <v>9</v>
      </c>
      <c r="Y307" s="145">
        <v>419505.99040000001</v>
      </c>
      <c r="Z307" s="145">
        <v>0</v>
      </c>
      <c r="AA307" s="144" t="s">
        <v>0</v>
      </c>
      <c r="AB307" s="145">
        <v>0</v>
      </c>
      <c r="AC307" s="145">
        <v>0</v>
      </c>
      <c r="AD307" s="144" t="s">
        <v>0</v>
      </c>
      <c r="AE307" s="145">
        <v>0</v>
      </c>
      <c r="AF307" s="144">
        <v>0</v>
      </c>
      <c r="AG307" s="144" t="s">
        <v>0</v>
      </c>
      <c r="AH307" s="145">
        <v>0</v>
      </c>
      <c r="AI307" s="145">
        <v>0</v>
      </c>
      <c r="AJ307" s="144" t="s">
        <v>0</v>
      </c>
      <c r="AK307" s="145">
        <v>0</v>
      </c>
      <c r="AL307" s="145">
        <v>0</v>
      </c>
      <c r="AM307" s="146" t="s">
        <v>1</v>
      </c>
      <c r="AN307" s="144" t="s">
        <v>1</v>
      </c>
    </row>
    <row r="308" spans="1:40" hidden="1" x14ac:dyDescent="0.25">
      <c r="A308" s="2" t="s">
        <v>254</v>
      </c>
      <c r="B308" s="52">
        <v>44026</v>
      </c>
      <c r="C308" s="2" t="s">
        <v>29</v>
      </c>
      <c r="D308" s="2" t="s">
        <v>45</v>
      </c>
      <c r="E308" s="2" t="s">
        <v>234</v>
      </c>
      <c r="F308" s="2" t="s">
        <v>1003</v>
      </c>
      <c r="G308" s="2" t="s">
        <v>3</v>
      </c>
      <c r="H308" s="2" t="s">
        <v>1004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8652437.7609999999</v>
      </c>
      <c r="R308" s="1">
        <v>0</v>
      </c>
      <c r="S308" s="1">
        <v>6544149.8249999993</v>
      </c>
      <c r="T308" s="1">
        <v>0</v>
      </c>
      <c r="U308" s="2" t="s">
        <v>0</v>
      </c>
      <c r="V308" s="1">
        <v>0</v>
      </c>
      <c r="W308" s="1">
        <v>1817489.6</v>
      </c>
      <c r="X308" s="2" t="s">
        <v>9</v>
      </c>
      <c r="Y308" s="1">
        <v>290798.33600000001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53" t="s">
        <v>1</v>
      </c>
      <c r="AN308" s="2" t="s">
        <v>1</v>
      </c>
    </row>
    <row r="309" spans="1:40" hidden="1" x14ac:dyDescent="0.25">
      <c r="A309" s="2" t="s">
        <v>253</v>
      </c>
      <c r="B309" s="52">
        <v>44026</v>
      </c>
      <c r="C309" s="2" t="s">
        <v>29</v>
      </c>
      <c r="D309" s="2" t="s">
        <v>45</v>
      </c>
      <c r="E309" s="2" t="s">
        <v>234</v>
      </c>
      <c r="F309" s="2" t="s">
        <v>1003</v>
      </c>
      <c r="G309" s="2" t="s">
        <v>3</v>
      </c>
      <c r="H309" s="2" t="s">
        <v>1005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1006</v>
      </c>
      <c r="P309" s="2" t="s">
        <v>1007</v>
      </c>
      <c r="Q309" s="1">
        <v>570400</v>
      </c>
      <c r="R309" s="1">
        <v>0</v>
      </c>
      <c r="S309" s="1">
        <v>570400</v>
      </c>
      <c r="T309" s="1">
        <v>0</v>
      </c>
      <c r="U309" s="2" t="s">
        <v>0</v>
      </c>
      <c r="V309" s="1">
        <v>0</v>
      </c>
      <c r="W309" s="1">
        <v>0</v>
      </c>
      <c r="X309" s="2" t="s">
        <v>0</v>
      </c>
      <c r="Y309" s="1">
        <v>0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53" t="s">
        <v>1</v>
      </c>
      <c r="AN309" s="2" t="s">
        <v>1</v>
      </c>
    </row>
    <row r="310" spans="1:40" hidden="1" x14ac:dyDescent="0.25">
      <c r="A310" s="2" t="s">
        <v>251</v>
      </c>
      <c r="B310" s="52">
        <v>44026</v>
      </c>
      <c r="C310" s="2" t="s">
        <v>29</v>
      </c>
      <c r="D310" s="2" t="s">
        <v>45</v>
      </c>
      <c r="E310" s="2" t="s">
        <v>234</v>
      </c>
      <c r="F310" s="2" t="s">
        <v>1003</v>
      </c>
      <c r="G310" s="2" t="s">
        <v>3</v>
      </c>
      <c r="H310" s="2" t="s">
        <v>1008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2</v>
      </c>
      <c r="P310" s="2" t="s">
        <v>1</v>
      </c>
      <c r="Q310" s="1">
        <v>57957746.848099999</v>
      </c>
      <c r="R310" s="1">
        <v>0</v>
      </c>
      <c r="S310" s="1">
        <v>45309055.808099993</v>
      </c>
      <c r="T310" s="1">
        <v>0</v>
      </c>
      <c r="U310" s="2" t="s">
        <v>0</v>
      </c>
      <c r="V310" s="1">
        <v>0</v>
      </c>
      <c r="W310" s="1">
        <v>10904044</v>
      </c>
      <c r="X310" s="2" t="s">
        <v>9</v>
      </c>
      <c r="Y310" s="1">
        <v>1744647.0399999998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53" t="s">
        <v>1</v>
      </c>
      <c r="AN310" s="2" t="s">
        <v>1</v>
      </c>
    </row>
    <row r="311" spans="1:40" hidden="1" x14ac:dyDescent="0.25">
      <c r="A311" s="2" t="s">
        <v>250</v>
      </c>
      <c r="B311" s="52">
        <v>44026</v>
      </c>
      <c r="C311" s="2" t="s">
        <v>6</v>
      </c>
      <c r="D311" s="2" t="s">
        <v>45</v>
      </c>
      <c r="E311" s="2" t="s">
        <v>237</v>
      </c>
      <c r="F311" s="80" t="s">
        <v>1009</v>
      </c>
      <c r="G311" s="2" t="s">
        <v>3</v>
      </c>
      <c r="H311" s="80" t="s">
        <v>1010</v>
      </c>
      <c r="I311" s="4"/>
      <c r="J311" s="4"/>
      <c r="K311" s="4"/>
      <c r="L311" s="4"/>
      <c r="M311" s="4"/>
      <c r="N311" s="5"/>
      <c r="O311" s="2" t="s">
        <v>106</v>
      </c>
      <c r="P311" s="5"/>
      <c r="Q311" s="1">
        <v>16703110.43</v>
      </c>
      <c r="R311" s="1">
        <v>0</v>
      </c>
      <c r="S311" s="1">
        <v>16703110.43</v>
      </c>
      <c r="T311" s="1">
        <v>0</v>
      </c>
      <c r="U311" s="2" t="s">
        <v>0</v>
      </c>
      <c r="V311" s="1">
        <v>0</v>
      </c>
      <c r="W311" s="1">
        <v>0</v>
      </c>
      <c r="X311" s="2" t="s">
        <v>0</v>
      </c>
      <c r="Y311" s="1">
        <v>0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53" t="s">
        <v>1</v>
      </c>
      <c r="AN311" s="2" t="s">
        <v>1</v>
      </c>
    </row>
    <row r="312" spans="1:40" hidden="1" x14ac:dyDescent="0.25">
      <c r="A312" s="2" t="s">
        <v>249</v>
      </c>
      <c r="B312" s="52">
        <v>44026</v>
      </c>
      <c r="C312" s="2" t="s">
        <v>6</v>
      </c>
      <c r="D312" s="2" t="s">
        <v>45</v>
      </c>
      <c r="E312" s="2" t="s">
        <v>241</v>
      </c>
      <c r="F312" s="2" t="s">
        <v>1011</v>
      </c>
      <c r="G312" s="2" t="s">
        <v>3</v>
      </c>
      <c r="H312" s="2" t="s">
        <v>1012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2</v>
      </c>
      <c r="P312" s="2" t="s">
        <v>1</v>
      </c>
      <c r="Q312" s="1">
        <v>67173554.559799999</v>
      </c>
      <c r="R312" s="1">
        <v>0</v>
      </c>
      <c r="S312" s="1">
        <v>57796676.695799999</v>
      </c>
      <c r="T312" s="1">
        <v>0</v>
      </c>
      <c r="U312" s="2" t="s">
        <v>0</v>
      </c>
      <c r="V312" s="1">
        <v>0</v>
      </c>
      <c r="W312" s="1">
        <v>8083515.4000000004</v>
      </c>
      <c r="X312" s="2" t="s">
        <v>0</v>
      </c>
      <c r="Y312" s="1">
        <v>1293362.4639999999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53" t="s">
        <v>1</v>
      </c>
      <c r="AN312" s="2" t="s">
        <v>1</v>
      </c>
    </row>
    <row r="313" spans="1:40" hidden="1" x14ac:dyDescent="0.25">
      <c r="A313" s="2" t="s">
        <v>248</v>
      </c>
      <c r="B313" s="143">
        <v>44026</v>
      </c>
      <c r="C313" s="144" t="s">
        <v>38</v>
      </c>
      <c r="D313" s="144" t="s">
        <v>45</v>
      </c>
      <c r="E313" s="144" t="s">
        <v>239</v>
      </c>
      <c r="F313" s="144" t="s">
        <v>1013</v>
      </c>
      <c r="G313" s="144" t="s">
        <v>3</v>
      </c>
      <c r="H313" s="144" t="s">
        <v>1014</v>
      </c>
      <c r="I313" s="145" t="s">
        <v>1</v>
      </c>
      <c r="J313" s="145" t="s">
        <v>1</v>
      </c>
      <c r="K313" s="145" t="s">
        <v>1</v>
      </c>
      <c r="L313" s="145" t="s">
        <v>1</v>
      </c>
      <c r="M313" s="145">
        <v>0</v>
      </c>
      <c r="N313" s="144" t="s">
        <v>1</v>
      </c>
      <c r="O313" s="144" t="s">
        <v>2</v>
      </c>
      <c r="P313" s="144" t="s">
        <v>1</v>
      </c>
      <c r="Q313" s="1">
        <v>12631308.36925</v>
      </c>
      <c r="R313" s="145">
        <v>0</v>
      </c>
      <c r="S313" s="145">
        <v>9233695.2232499998</v>
      </c>
      <c r="T313" s="145">
        <v>0</v>
      </c>
      <c r="U313" s="144" t="s">
        <v>0</v>
      </c>
      <c r="V313" s="145">
        <v>0</v>
      </c>
      <c r="W313" s="145">
        <v>2928976.85</v>
      </c>
      <c r="X313" s="144" t="s">
        <v>0</v>
      </c>
      <c r="Y313" s="145">
        <v>468636.29599999997</v>
      </c>
      <c r="Z313" s="145">
        <v>0</v>
      </c>
      <c r="AA313" s="144" t="s">
        <v>0</v>
      </c>
      <c r="AB313" s="145">
        <v>0</v>
      </c>
      <c r="AC313" s="145">
        <v>0</v>
      </c>
      <c r="AD313" s="144" t="s">
        <v>0</v>
      </c>
      <c r="AE313" s="145">
        <v>0</v>
      </c>
      <c r="AF313" s="144">
        <v>0</v>
      </c>
      <c r="AG313" s="144" t="s">
        <v>0</v>
      </c>
      <c r="AH313" s="145">
        <v>0</v>
      </c>
      <c r="AI313" s="145">
        <v>0</v>
      </c>
      <c r="AJ313" s="144" t="s">
        <v>0</v>
      </c>
      <c r="AK313" s="145">
        <v>0</v>
      </c>
      <c r="AL313" s="145">
        <v>0</v>
      </c>
      <c r="AM313" s="146" t="s">
        <v>1</v>
      </c>
      <c r="AN313" s="144" t="s">
        <v>1</v>
      </c>
    </row>
    <row r="314" spans="1:40" hidden="1" x14ac:dyDescent="0.25">
      <c r="A314" s="2" t="s">
        <v>247</v>
      </c>
      <c r="B314" s="143">
        <v>44026</v>
      </c>
      <c r="C314" s="144" t="s">
        <v>38</v>
      </c>
      <c r="D314" s="144" t="s">
        <v>45</v>
      </c>
      <c r="E314" s="144" t="s">
        <v>239</v>
      </c>
      <c r="F314" s="144" t="s">
        <v>1013</v>
      </c>
      <c r="G314" s="144" t="s">
        <v>3</v>
      </c>
      <c r="H314" s="144" t="s">
        <v>1015</v>
      </c>
      <c r="I314" s="145" t="s">
        <v>1</v>
      </c>
      <c r="J314" s="145" t="s">
        <v>1</v>
      </c>
      <c r="K314" s="145" t="s">
        <v>1</v>
      </c>
      <c r="L314" s="145" t="s">
        <v>1</v>
      </c>
      <c r="M314" s="145">
        <v>0</v>
      </c>
      <c r="N314" s="144" t="s">
        <v>1</v>
      </c>
      <c r="O314" s="144" t="s">
        <v>664</v>
      </c>
      <c r="P314" s="144" t="s">
        <v>665</v>
      </c>
      <c r="Q314" s="1">
        <v>326952.7</v>
      </c>
      <c r="R314" s="145">
        <v>0</v>
      </c>
      <c r="S314" s="145">
        <v>326952.7</v>
      </c>
      <c r="T314" s="145">
        <v>0</v>
      </c>
      <c r="U314" s="144" t="s">
        <v>0</v>
      </c>
      <c r="V314" s="145">
        <v>0</v>
      </c>
      <c r="W314" s="145">
        <v>0</v>
      </c>
      <c r="X314" s="144" t="s">
        <v>0</v>
      </c>
      <c r="Y314" s="145">
        <v>0</v>
      </c>
      <c r="Z314" s="145">
        <v>0</v>
      </c>
      <c r="AA314" s="144" t="s">
        <v>0</v>
      </c>
      <c r="AB314" s="145">
        <v>0</v>
      </c>
      <c r="AC314" s="145">
        <v>0</v>
      </c>
      <c r="AD314" s="144" t="s">
        <v>0</v>
      </c>
      <c r="AE314" s="145">
        <v>0</v>
      </c>
      <c r="AF314" s="144">
        <v>0</v>
      </c>
      <c r="AG314" s="144" t="s">
        <v>0</v>
      </c>
      <c r="AH314" s="145">
        <v>0</v>
      </c>
      <c r="AI314" s="145">
        <v>0</v>
      </c>
      <c r="AJ314" s="144" t="s">
        <v>0</v>
      </c>
      <c r="AK314" s="145">
        <v>0</v>
      </c>
      <c r="AL314" s="145">
        <v>0</v>
      </c>
      <c r="AM314" s="146" t="s">
        <v>1</v>
      </c>
      <c r="AN314" s="144" t="s">
        <v>1</v>
      </c>
    </row>
    <row r="315" spans="1:40" hidden="1" x14ac:dyDescent="0.25">
      <c r="A315" s="2" t="s">
        <v>246</v>
      </c>
      <c r="B315" s="143">
        <v>44026</v>
      </c>
      <c r="C315" s="144" t="s">
        <v>38</v>
      </c>
      <c r="D315" s="144" t="s">
        <v>45</v>
      </c>
      <c r="E315" s="144" t="s">
        <v>239</v>
      </c>
      <c r="F315" s="144" t="s">
        <v>1013</v>
      </c>
      <c r="G315" s="144" t="s">
        <v>3</v>
      </c>
      <c r="H315" s="144" t="s">
        <v>1016</v>
      </c>
      <c r="I315" s="145" t="s">
        <v>1</v>
      </c>
      <c r="J315" s="145" t="s">
        <v>1</v>
      </c>
      <c r="K315" s="145" t="s">
        <v>1</v>
      </c>
      <c r="L315" s="145" t="s">
        <v>1</v>
      </c>
      <c r="M315" s="145">
        <v>0</v>
      </c>
      <c r="N315" s="144" t="s">
        <v>1</v>
      </c>
      <c r="O315" s="144" t="s">
        <v>2</v>
      </c>
      <c r="P315" s="144" t="s">
        <v>1</v>
      </c>
      <c r="Q315" s="1">
        <v>24857447.76284999</v>
      </c>
      <c r="R315" s="145">
        <v>0</v>
      </c>
      <c r="S315" s="145">
        <v>19734187.350049995</v>
      </c>
      <c r="T315" s="145">
        <v>0</v>
      </c>
      <c r="U315" s="144" t="s">
        <v>0</v>
      </c>
      <c r="V315" s="145">
        <v>0</v>
      </c>
      <c r="W315" s="145">
        <v>3033012.08</v>
      </c>
      <c r="X315" s="144" t="s">
        <v>9</v>
      </c>
      <c r="Y315" s="145">
        <v>485281.93280000001</v>
      </c>
      <c r="Z315" s="145">
        <v>0</v>
      </c>
      <c r="AA315" s="144" t="s">
        <v>0</v>
      </c>
      <c r="AB315" s="145">
        <v>0</v>
      </c>
      <c r="AC315" s="145">
        <v>1486080</v>
      </c>
      <c r="AD315" s="144" t="s">
        <v>296</v>
      </c>
      <c r="AE315" s="145">
        <v>118886.39999999999</v>
      </c>
      <c r="AF315" s="144">
        <v>0</v>
      </c>
      <c r="AG315" s="144" t="s">
        <v>0</v>
      </c>
      <c r="AH315" s="145">
        <v>0</v>
      </c>
      <c r="AI315" s="145">
        <v>0</v>
      </c>
      <c r="AJ315" s="144" t="s">
        <v>0</v>
      </c>
      <c r="AK315" s="145">
        <v>0</v>
      </c>
      <c r="AL315" s="145">
        <v>0</v>
      </c>
      <c r="AM315" s="146" t="s">
        <v>1</v>
      </c>
      <c r="AN315" s="144" t="s">
        <v>1</v>
      </c>
    </row>
    <row r="316" spans="1:40" hidden="1" x14ac:dyDescent="0.25">
      <c r="A316" s="2" t="s">
        <v>245</v>
      </c>
      <c r="B316" s="52">
        <v>44026</v>
      </c>
      <c r="C316" s="2" t="s">
        <v>29</v>
      </c>
      <c r="D316" s="2" t="s">
        <v>41</v>
      </c>
      <c r="E316" s="2" t="s">
        <v>4</v>
      </c>
      <c r="F316" s="2" t="s">
        <v>519</v>
      </c>
      <c r="G316" s="2" t="s">
        <v>3</v>
      </c>
      <c r="H316" s="2" t="s">
        <v>1017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1018</v>
      </c>
      <c r="P316" s="2" t="s">
        <v>1019</v>
      </c>
      <c r="Q316" s="1">
        <v>1125489.3764500001</v>
      </c>
      <c r="R316" s="1">
        <v>0</v>
      </c>
      <c r="S316" s="1">
        <v>955489.38125000009</v>
      </c>
      <c r="T316" s="1">
        <v>0</v>
      </c>
      <c r="U316" s="2" t="s">
        <v>0</v>
      </c>
      <c r="V316" s="1">
        <v>0</v>
      </c>
      <c r="W316" s="1">
        <v>146551.72</v>
      </c>
      <c r="X316" s="2" t="s">
        <v>9</v>
      </c>
      <c r="Y316" s="1">
        <v>23448.2752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53" t="s">
        <v>1</v>
      </c>
      <c r="AN316" s="2" t="s">
        <v>1</v>
      </c>
    </row>
    <row r="317" spans="1:40" hidden="1" x14ac:dyDescent="0.25">
      <c r="A317" s="2" t="s">
        <v>244</v>
      </c>
      <c r="B317" s="52">
        <v>44026</v>
      </c>
      <c r="C317" s="2" t="s">
        <v>6</v>
      </c>
      <c r="D317" s="2" t="s">
        <v>41</v>
      </c>
      <c r="E317" s="2" t="s">
        <v>232</v>
      </c>
      <c r="F317" s="2" t="s">
        <v>1020</v>
      </c>
      <c r="G317" s="2" t="s">
        <v>3</v>
      </c>
      <c r="H317" s="2" t="s">
        <v>1021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 t="s">
        <v>1</v>
      </c>
      <c r="Q317" s="1">
        <v>6750298.6400000006</v>
      </c>
      <c r="R317" s="1">
        <v>0</v>
      </c>
      <c r="S317" s="1">
        <v>6750298.6400000006</v>
      </c>
      <c r="T317" s="1">
        <v>0</v>
      </c>
      <c r="U317" s="2" t="s">
        <v>0</v>
      </c>
      <c r="V317" s="1">
        <v>0</v>
      </c>
      <c r="W317" s="1">
        <v>0</v>
      </c>
      <c r="X317" s="2" t="s">
        <v>0</v>
      </c>
      <c r="Y317" s="1">
        <v>0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53" t="s">
        <v>1</v>
      </c>
      <c r="AN317" s="2" t="s">
        <v>1</v>
      </c>
    </row>
    <row r="318" spans="1:40" hidden="1" x14ac:dyDescent="0.25">
      <c r="A318" s="2" t="s">
        <v>242</v>
      </c>
      <c r="B318" s="52">
        <v>44026</v>
      </c>
      <c r="C318" s="2" t="s">
        <v>6</v>
      </c>
      <c r="D318" s="2" t="s">
        <v>41</v>
      </c>
      <c r="E318" s="2" t="s">
        <v>232</v>
      </c>
      <c r="F318" s="2" t="s">
        <v>1020</v>
      </c>
      <c r="G318" s="2" t="s">
        <v>3</v>
      </c>
      <c r="H318" s="2" t="s">
        <v>1022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1023</v>
      </c>
      <c r="P318" s="2" t="s">
        <v>1024</v>
      </c>
      <c r="Q318" s="1">
        <v>6501273.1500000004</v>
      </c>
      <c r="R318" s="1">
        <v>0</v>
      </c>
      <c r="S318" s="1">
        <v>6255817.1500000004</v>
      </c>
      <c r="T318" s="1">
        <v>211600</v>
      </c>
      <c r="U318" s="2" t="s">
        <v>9</v>
      </c>
      <c r="V318" s="1">
        <v>33856</v>
      </c>
      <c r="W318" s="1">
        <v>0</v>
      </c>
      <c r="X318" s="2" t="s">
        <v>0</v>
      </c>
      <c r="Y318" s="1">
        <v>0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53" t="s">
        <v>1</v>
      </c>
      <c r="AN318" s="2" t="s">
        <v>1</v>
      </c>
    </row>
    <row r="319" spans="1:40" hidden="1" x14ac:dyDescent="0.25">
      <c r="A319" s="2" t="s">
        <v>240</v>
      </c>
      <c r="B319" s="52">
        <v>44026</v>
      </c>
      <c r="C319" s="2" t="s">
        <v>6</v>
      </c>
      <c r="D319" s="2" t="s">
        <v>41</v>
      </c>
      <c r="E319" s="2" t="s">
        <v>232</v>
      </c>
      <c r="F319" s="2" t="s">
        <v>1020</v>
      </c>
      <c r="G319" s="2" t="s">
        <v>3</v>
      </c>
      <c r="H319" s="2" t="s">
        <v>1025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65177178.103199996</v>
      </c>
      <c r="R319" s="1">
        <v>0</v>
      </c>
      <c r="S319" s="1">
        <v>43657913.390000001</v>
      </c>
      <c r="T319" s="1">
        <v>0</v>
      </c>
      <c r="U319" s="2" t="s">
        <v>0</v>
      </c>
      <c r="V319" s="1">
        <v>0</v>
      </c>
      <c r="W319" s="1">
        <v>18551090.27</v>
      </c>
      <c r="X319" s="2" t="s">
        <v>9</v>
      </c>
      <c r="Y319" s="1">
        <v>2968174.4432000001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53" t="s">
        <v>1</v>
      </c>
      <c r="AN319" s="2" t="s">
        <v>1</v>
      </c>
    </row>
    <row r="320" spans="1:40" hidden="1" x14ac:dyDescent="0.25">
      <c r="A320" s="2" t="s">
        <v>238</v>
      </c>
      <c r="B320" s="143">
        <v>44026</v>
      </c>
      <c r="C320" s="144" t="s">
        <v>38</v>
      </c>
      <c r="D320" s="144" t="s">
        <v>41</v>
      </c>
      <c r="E320" s="144" t="s">
        <v>230</v>
      </c>
      <c r="F320" s="144" t="s">
        <v>734</v>
      </c>
      <c r="G320" s="144" t="s">
        <v>3</v>
      </c>
      <c r="H320" s="144" t="s">
        <v>1026</v>
      </c>
      <c r="I320" s="145" t="s">
        <v>1</v>
      </c>
      <c r="J320" s="145" t="s">
        <v>1</v>
      </c>
      <c r="K320" s="145" t="s">
        <v>1</v>
      </c>
      <c r="L320" s="145" t="s">
        <v>1</v>
      </c>
      <c r="M320" s="145">
        <v>0</v>
      </c>
      <c r="N320" s="144" t="s">
        <v>1</v>
      </c>
      <c r="O320" s="144" t="s">
        <v>2</v>
      </c>
      <c r="P320" s="144" t="s">
        <v>1</v>
      </c>
      <c r="Q320" s="1">
        <v>34162352.433399998</v>
      </c>
      <c r="R320" s="145">
        <v>0</v>
      </c>
      <c r="S320" s="145">
        <v>30279419.484999992</v>
      </c>
      <c r="T320" s="145">
        <v>0</v>
      </c>
      <c r="U320" s="144" t="s">
        <v>0</v>
      </c>
      <c r="V320" s="145">
        <v>0</v>
      </c>
      <c r="W320" s="145">
        <v>3347355.99</v>
      </c>
      <c r="X320" s="144" t="s">
        <v>0</v>
      </c>
      <c r="Y320" s="145">
        <v>535576.9584</v>
      </c>
      <c r="Z320" s="145">
        <v>0</v>
      </c>
      <c r="AA320" s="144" t="s">
        <v>0</v>
      </c>
      <c r="AB320" s="145">
        <v>0</v>
      </c>
      <c r="AC320" s="145">
        <v>0</v>
      </c>
      <c r="AD320" s="144" t="s">
        <v>0</v>
      </c>
      <c r="AE320" s="145">
        <v>0</v>
      </c>
      <c r="AF320" s="144">
        <v>0</v>
      </c>
      <c r="AG320" s="144" t="s">
        <v>0</v>
      </c>
      <c r="AH320" s="145">
        <v>0</v>
      </c>
      <c r="AI320" s="145">
        <v>0</v>
      </c>
      <c r="AJ320" s="144" t="s">
        <v>0</v>
      </c>
      <c r="AK320" s="145">
        <v>0</v>
      </c>
      <c r="AL320" s="145">
        <v>0</v>
      </c>
      <c r="AM320" s="146" t="s">
        <v>1</v>
      </c>
      <c r="AN320" s="144" t="s">
        <v>1</v>
      </c>
    </row>
    <row r="321" spans="1:40" hidden="1" x14ac:dyDescent="0.25">
      <c r="A321" s="2" t="s">
        <v>236</v>
      </c>
      <c r="B321" s="143">
        <v>44026</v>
      </c>
      <c r="C321" s="144" t="s">
        <v>38</v>
      </c>
      <c r="D321" s="144" t="s">
        <v>41</v>
      </c>
      <c r="E321" s="144" t="s">
        <v>453</v>
      </c>
      <c r="F321" s="144" t="s">
        <v>1027</v>
      </c>
      <c r="G321" s="144" t="s">
        <v>3</v>
      </c>
      <c r="H321" s="144" t="s">
        <v>1028</v>
      </c>
      <c r="I321" s="145" t="s">
        <v>1</v>
      </c>
      <c r="J321" s="145" t="s">
        <v>1</v>
      </c>
      <c r="K321" s="145" t="s">
        <v>1</v>
      </c>
      <c r="L321" s="145" t="s">
        <v>1</v>
      </c>
      <c r="M321" s="145">
        <v>0</v>
      </c>
      <c r="N321" s="144" t="s">
        <v>1</v>
      </c>
      <c r="O321" s="144" t="s">
        <v>2</v>
      </c>
      <c r="P321" s="144" t="s">
        <v>1</v>
      </c>
      <c r="Q321" s="1">
        <v>88339804.799999997</v>
      </c>
      <c r="R321" s="145">
        <v>0</v>
      </c>
      <c r="S321" s="145">
        <v>87930000</v>
      </c>
      <c r="T321" s="145">
        <v>0</v>
      </c>
      <c r="U321" s="144" t="s">
        <v>0</v>
      </c>
      <c r="V321" s="145">
        <v>0</v>
      </c>
      <c r="W321" s="145">
        <v>353280</v>
      </c>
      <c r="X321" s="144" t="s">
        <v>9</v>
      </c>
      <c r="Y321" s="145">
        <v>56524.800000000003</v>
      </c>
      <c r="Z321" s="145">
        <v>0</v>
      </c>
      <c r="AA321" s="144" t="s">
        <v>0</v>
      </c>
      <c r="AB321" s="145">
        <v>0</v>
      </c>
      <c r="AC321" s="145">
        <v>0</v>
      </c>
      <c r="AD321" s="144" t="s">
        <v>0</v>
      </c>
      <c r="AE321" s="145">
        <v>0</v>
      </c>
      <c r="AF321" s="144">
        <v>0</v>
      </c>
      <c r="AG321" s="144" t="s">
        <v>0</v>
      </c>
      <c r="AH321" s="145">
        <v>0</v>
      </c>
      <c r="AI321" s="145">
        <v>0</v>
      </c>
      <c r="AJ321" s="144" t="s">
        <v>0</v>
      </c>
      <c r="AK321" s="145">
        <v>0</v>
      </c>
      <c r="AL321" s="145">
        <v>0</v>
      </c>
      <c r="AM321" s="146" t="s">
        <v>1</v>
      </c>
      <c r="AN321" s="144" t="s">
        <v>1</v>
      </c>
    </row>
    <row r="322" spans="1:40" hidden="1" x14ac:dyDescent="0.25">
      <c r="A322" s="2" t="s">
        <v>235</v>
      </c>
      <c r="B322" s="52">
        <v>44026</v>
      </c>
      <c r="C322" s="2" t="s">
        <v>29</v>
      </c>
      <c r="D322" s="2" t="s">
        <v>36</v>
      </c>
      <c r="E322" s="2" t="s">
        <v>35</v>
      </c>
      <c r="F322" s="2" t="s">
        <v>510</v>
      </c>
      <c r="G322" s="2" t="s">
        <v>3</v>
      </c>
      <c r="H322" s="2" t="s">
        <v>1029</v>
      </c>
      <c r="I322" s="1"/>
      <c r="J322" s="1"/>
      <c r="K322" s="1"/>
      <c r="L322" s="1"/>
      <c r="M322" s="1"/>
      <c r="N322" s="2"/>
      <c r="O322" s="2" t="s">
        <v>106</v>
      </c>
      <c r="P322" s="2"/>
      <c r="Q322" s="1">
        <v>0</v>
      </c>
      <c r="R322" s="1">
        <v>0</v>
      </c>
      <c r="S322" s="1">
        <v>0</v>
      </c>
      <c r="T322" s="1">
        <v>0</v>
      </c>
      <c r="U322" s="2"/>
      <c r="V322" s="1">
        <v>0</v>
      </c>
      <c r="W322" s="1">
        <v>0</v>
      </c>
      <c r="X322" s="2"/>
      <c r="Y322" s="1">
        <v>0</v>
      </c>
      <c r="Z322" s="1">
        <v>0</v>
      </c>
      <c r="AA322" s="2"/>
      <c r="AB322" s="1">
        <v>0</v>
      </c>
      <c r="AC322" s="1">
        <v>0</v>
      </c>
      <c r="AD322" s="2"/>
      <c r="AE322" s="1">
        <v>0</v>
      </c>
      <c r="AF322" s="2" t="s">
        <v>420</v>
      </c>
      <c r="AG322" s="2"/>
      <c r="AH322" s="1">
        <v>0</v>
      </c>
      <c r="AI322" s="1">
        <v>0</v>
      </c>
      <c r="AJ322" s="2"/>
      <c r="AK322" s="1">
        <v>0</v>
      </c>
      <c r="AL322" s="1">
        <v>0</v>
      </c>
      <c r="AM322" s="53"/>
      <c r="AN322" s="2"/>
    </row>
    <row r="323" spans="1:40" hidden="1" x14ac:dyDescent="0.25">
      <c r="A323" s="2" t="s">
        <v>233</v>
      </c>
      <c r="B323" s="52">
        <v>44026</v>
      </c>
      <c r="C323" s="2" t="s">
        <v>6</v>
      </c>
      <c r="D323" s="2" t="s">
        <v>36</v>
      </c>
      <c r="E323" s="2" t="s">
        <v>226</v>
      </c>
      <c r="F323" s="2" t="s">
        <v>408</v>
      </c>
      <c r="G323" s="2" t="s">
        <v>3</v>
      </c>
      <c r="H323" s="2" t="s">
        <v>1030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2</v>
      </c>
      <c r="P323" s="2" t="s">
        <v>1</v>
      </c>
      <c r="Q323" s="1">
        <v>23969751.846999999</v>
      </c>
      <c r="R323" s="1">
        <v>0</v>
      </c>
      <c r="S323" s="1">
        <v>20071021.206600003</v>
      </c>
      <c r="T323" s="1">
        <v>0</v>
      </c>
      <c r="U323" s="2" t="s">
        <v>0</v>
      </c>
      <c r="V323" s="1">
        <v>0</v>
      </c>
      <c r="W323" s="1">
        <v>3360974.6899999995</v>
      </c>
      <c r="X323" s="2" t="s">
        <v>0</v>
      </c>
      <c r="Y323" s="1">
        <v>537755.95039999997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53" t="s">
        <v>1</v>
      </c>
      <c r="AN323" s="2" t="s">
        <v>1</v>
      </c>
    </row>
    <row r="324" spans="1:40" hidden="1" x14ac:dyDescent="0.25">
      <c r="A324" s="2" t="s">
        <v>231</v>
      </c>
      <c r="B324" s="52">
        <v>44026</v>
      </c>
      <c r="C324" s="2" t="s">
        <v>6</v>
      </c>
      <c r="D324" s="2" t="s">
        <v>36</v>
      </c>
      <c r="E324" s="2" t="s">
        <v>226</v>
      </c>
      <c r="F324" s="2" t="s">
        <v>408</v>
      </c>
      <c r="G324" s="2" t="s">
        <v>3</v>
      </c>
      <c r="H324" s="2" t="s">
        <v>1031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1032</v>
      </c>
      <c r="P324" s="2" t="s">
        <v>1033</v>
      </c>
      <c r="Q324" s="1">
        <v>9039127.6530000009</v>
      </c>
      <c r="R324" s="1">
        <v>0</v>
      </c>
      <c r="S324" s="1">
        <v>4181500.2850000001</v>
      </c>
      <c r="T324" s="1">
        <v>4187609.8</v>
      </c>
      <c r="U324" s="2" t="s">
        <v>9</v>
      </c>
      <c r="V324" s="1">
        <v>670017.56799999997</v>
      </c>
      <c r="W324" s="1">
        <v>0</v>
      </c>
      <c r="X324" s="2" t="s">
        <v>0</v>
      </c>
      <c r="Y324" s="1">
        <v>0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53" t="s">
        <v>1</v>
      </c>
      <c r="AN324" s="2" t="s">
        <v>1</v>
      </c>
    </row>
    <row r="325" spans="1:40" hidden="1" x14ac:dyDescent="0.25">
      <c r="A325" s="2" t="s">
        <v>229</v>
      </c>
      <c r="B325" s="52">
        <v>44026</v>
      </c>
      <c r="C325" s="2" t="s">
        <v>6</v>
      </c>
      <c r="D325" s="2" t="s">
        <v>36</v>
      </c>
      <c r="E325" s="2" t="s">
        <v>226</v>
      </c>
      <c r="F325" s="2" t="s">
        <v>408</v>
      </c>
      <c r="G325" s="2" t="s">
        <v>3</v>
      </c>
      <c r="H325" s="2" t="s">
        <v>1034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</v>
      </c>
      <c r="P325" s="2" t="s">
        <v>1</v>
      </c>
      <c r="Q325" s="1">
        <v>4116835.51</v>
      </c>
      <c r="R325" s="1">
        <v>0</v>
      </c>
      <c r="S325" s="1">
        <v>3476515.51</v>
      </c>
      <c r="T325" s="1">
        <v>0</v>
      </c>
      <c r="U325" s="2" t="s">
        <v>0</v>
      </c>
      <c r="V325" s="1">
        <v>0</v>
      </c>
      <c r="W325" s="1">
        <v>552000</v>
      </c>
      <c r="X325" s="2" t="s">
        <v>9</v>
      </c>
      <c r="Y325" s="1">
        <v>88320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53" t="s">
        <v>1</v>
      </c>
      <c r="AN325" s="2" t="s">
        <v>1</v>
      </c>
    </row>
    <row r="326" spans="1:40" hidden="1" x14ac:dyDescent="0.25">
      <c r="A326" s="2" t="s">
        <v>228</v>
      </c>
      <c r="B326" s="52">
        <v>44026</v>
      </c>
      <c r="C326" s="2" t="s">
        <v>6</v>
      </c>
      <c r="D326" s="2" t="s">
        <v>36</v>
      </c>
      <c r="E326" s="2" t="s">
        <v>226</v>
      </c>
      <c r="F326" s="2" t="s">
        <v>408</v>
      </c>
      <c r="G326" s="2" t="s">
        <v>3</v>
      </c>
      <c r="H326" s="2" t="s">
        <v>1035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1036</v>
      </c>
      <c r="P326" s="2" t="s">
        <v>1037</v>
      </c>
      <c r="Q326" s="1">
        <v>3463099.0628</v>
      </c>
      <c r="R326" s="1">
        <v>0</v>
      </c>
      <c r="S326" s="1">
        <v>1984282.3543999998</v>
      </c>
      <c r="T326" s="1">
        <v>1274841.99</v>
      </c>
      <c r="U326" s="2" t="s">
        <v>9</v>
      </c>
      <c r="V326" s="1">
        <v>203974.71840000001</v>
      </c>
      <c r="W326" s="1">
        <v>0</v>
      </c>
      <c r="X326" s="2" t="s">
        <v>0</v>
      </c>
      <c r="Y326" s="1">
        <v>0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53" t="s">
        <v>1</v>
      </c>
      <c r="AN326" s="2" t="s">
        <v>1</v>
      </c>
    </row>
    <row r="327" spans="1:40" hidden="1" x14ac:dyDescent="0.25">
      <c r="A327" s="2" t="s">
        <v>227</v>
      </c>
      <c r="B327" s="52">
        <v>44026</v>
      </c>
      <c r="C327" s="2" t="s">
        <v>6</v>
      </c>
      <c r="D327" s="2" t="s">
        <v>36</v>
      </c>
      <c r="E327" s="2" t="s">
        <v>226</v>
      </c>
      <c r="F327" s="2" t="s">
        <v>408</v>
      </c>
      <c r="G327" s="2" t="s">
        <v>3</v>
      </c>
      <c r="H327" s="2" t="s">
        <v>1038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</v>
      </c>
      <c r="P327" s="2" t="s">
        <v>1</v>
      </c>
      <c r="Q327" s="1">
        <v>16563305.910199998</v>
      </c>
      <c r="R327" s="1">
        <v>0</v>
      </c>
      <c r="S327" s="1">
        <v>14531190.673399998</v>
      </c>
      <c r="T327" s="1">
        <v>0</v>
      </c>
      <c r="U327" s="2" t="s">
        <v>0</v>
      </c>
      <c r="V327" s="1">
        <v>0</v>
      </c>
      <c r="W327" s="1">
        <v>1751823.4800000002</v>
      </c>
      <c r="X327" s="2" t="s">
        <v>9</v>
      </c>
      <c r="Y327" s="1">
        <v>280291.75679999997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53" t="s">
        <v>1</v>
      </c>
      <c r="AN327" s="2" t="s">
        <v>1</v>
      </c>
    </row>
    <row r="328" spans="1:40" hidden="1" x14ac:dyDescent="0.25">
      <c r="A328" s="2" t="s">
        <v>224</v>
      </c>
      <c r="B328" s="143">
        <v>44026</v>
      </c>
      <c r="C328" s="144" t="s">
        <v>38</v>
      </c>
      <c r="D328" s="144" t="s">
        <v>36</v>
      </c>
      <c r="E328" s="144" t="s">
        <v>223</v>
      </c>
      <c r="F328" s="144" t="s">
        <v>1039</v>
      </c>
      <c r="G328" s="144" t="s">
        <v>3</v>
      </c>
      <c r="H328" s="144" t="s">
        <v>1040</v>
      </c>
      <c r="I328" s="145" t="s">
        <v>1</v>
      </c>
      <c r="J328" s="145" t="s">
        <v>1</v>
      </c>
      <c r="K328" s="145" t="s">
        <v>1</v>
      </c>
      <c r="L328" s="145" t="s">
        <v>1</v>
      </c>
      <c r="M328" s="145">
        <v>0</v>
      </c>
      <c r="N328" s="144" t="s">
        <v>1</v>
      </c>
      <c r="O328" s="144" t="s">
        <v>2</v>
      </c>
      <c r="P328" s="144" t="s">
        <v>1</v>
      </c>
      <c r="Q328" s="1">
        <v>5866062.6657999996</v>
      </c>
      <c r="R328" s="145">
        <v>0</v>
      </c>
      <c r="S328" s="145">
        <v>4031794.2450000001</v>
      </c>
      <c r="T328" s="145">
        <v>0</v>
      </c>
      <c r="U328" s="144" t="s">
        <v>0</v>
      </c>
      <c r="V328" s="145">
        <v>0</v>
      </c>
      <c r="W328" s="145">
        <v>1581265.88</v>
      </c>
      <c r="X328" s="144" t="s">
        <v>0</v>
      </c>
      <c r="Y328" s="145">
        <v>253002.54079999999</v>
      </c>
      <c r="Z328" s="145">
        <v>0</v>
      </c>
      <c r="AA328" s="144" t="s">
        <v>0</v>
      </c>
      <c r="AB328" s="145">
        <v>0</v>
      </c>
      <c r="AC328" s="145">
        <v>0</v>
      </c>
      <c r="AD328" s="144" t="s">
        <v>0</v>
      </c>
      <c r="AE328" s="145">
        <v>0</v>
      </c>
      <c r="AF328" s="144">
        <v>0</v>
      </c>
      <c r="AG328" s="144" t="s">
        <v>0</v>
      </c>
      <c r="AH328" s="145">
        <v>0</v>
      </c>
      <c r="AI328" s="145">
        <v>0</v>
      </c>
      <c r="AJ328" s="144" t="s">
        <v>0</v>
      </c>
      <c r="AK328" s="145">
        <v>0</v>
      </c>
      <c r="AL328" s="145">
        <v>0</v>
      </c>
      <c r="AM328" s="146" t="s">
        <v>1</v>
      </c>
      <c r="AN328" s="144" t="s">
        <v>1</v>
      </c>
    </row>
    <row r="329" spans="1:40" hidden="1" x14ac:dyDescent="0.25">
      <c r="A329" s="2" t="s">
        <v>222</v>
      </c>
      <c r="B329" s="52">
        <v>44026</v>
      </c>
      <c r="C329" s="2" t="s">
        <v>29</v>
      </c>
      <c r="D329" s="2" t="s">
        <v>28</v>
      </c>
      <c r="E329" s="2" t="s">
        <v>273</v>
      </c>
      <c r="F329" s="2" t="s">
        <v>506</v>
      </c>
      <c r="G329" s="2" t="s">
        <v>3</v>
      </c>
      <c r="H329" s="2" t="s">
        <v>1041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2</v>
      </c>
      <c r="P329" s="2" t="s">
        <v>1</v>
      </c>
      <c r="Q329" s="1">
        <v>84932181.527100012</v>
      </c>
      <c r="R329" s="1">
        <v>0</v>
      </c>
      <c r="S329" s="1">
        <v>48229165.567100003</v>
      </c>
      <c r="T329" s="1">
        <v>0</v>
      </c>
      <c r="U329" s="2" t="s">
        <v>0</v>
      </c>
      <c r="V329" s="1">
        <v>0</v>
      </c>
      <c r="W329" s="1">
        <v>31640531.000000004</v>
      </c>
      <c r="X329" s="2" t="s">
        <v>9</v>
      </c>
      <c r="Y329" s="1">
        <v>5062484.9600000009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53" t="s">
        <v>1</v>
      </c>
      <c r="AN329" s="2" t="s">
        <v>1</v>
      </c>
    </row>
    <row r="330" spans="1:40" hidden="1" x14ac:dyDescent="0.25">
      <c r="A330" s="2" t="s">
        <v>221</v>
      </c>
      <c r="B330" s="52">
        <v>44026</v>
      </c>
      <c r="C330" s="2" t="s">
        <v>29</v>
      </c>
      <c r="D330" s="2" t="s">
        <v>28</v>
      </c>
      <c r="E330" s="2" t="s">
        <v>273</v>
      </c>
      <c r="F330" s="2" t="s">
        <v>506</v>
      </c>
      <c r="G330" s="2" t="s">
        <v>3</v>
      </c>
      <c r="H330" s="2" t="s">
        <v>1042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1043</v>
      </c>
      <c r="P330" s="2" t="s">
        <v>1044</v>
      </c>
      <c r="Q330" s="1">
        <v>2463410.3124000002</v>
      </c>
      <c r="R330" s="1">
        <v>0</v>
      </c>
      <c r="S330" s="1">
        <v>10000</v>
      </c>
      <c r="T330" s="1">
        <v>2115008.89</v>
      </c>
      <c r="U330" s="2" t="s">
        <v>9</v>
      </c>
      <c r="V330" s="1">
        <v>338401.42239999998</v>
      </c>
      <c r="W330" s="1">
        <v>0</v>
      </c>
      <c r="X330" s="2" t="s">
        <v>0</v>
      </c>
      <c r="Y330" s="1">
        <v>0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53" t="s">
        <v>1</v>
      </c>
      <c r="AN330" s="2" t="s">
        <v>1</v>
      </c>
    </row>
    <row r="331" spans="1:40" hidden="1" x14ac:dyDescent="0.25">
      <c r="A331" s="2" t="s">
        <v>220</v>
      </c>
      <c r="B331" s="52">
        <v>44026</v>
      </c>
      <c r="C331" s="2" t="s">
        <v>29</v>
      </c>
      <c r="D331" s="2" t="s">
        <v>28</v>
      </c>
      <c r="E331" s="2" t="s">
        <v>273</v>
      </c>
      <c r="F331" s="2" t="s">
        <v>506</v>
      </c>
      <c r="G331" s="2" t="s">
        <v>3</v>
      </c>
      <c r="H331" s="2" t="s">
        <v>1045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54347418.291000001</v>
      </c>
      <c r="R331" s="1">
        <v>0</v>
      </c>
      <c r="S331" s="1">
        <v>28308873.619999997</v>
      </c>
      <c r="T331" s="1">
        <v>0</v>
      </c>
      <c r="U331" s="2" t="s">
        <v>0</v>
      </c>
      <c r="V331" s="1">
        <v>0</v>
      </c>
      <c r="W331" s="1">
        <v>22447021.268100001</v>
      </c>
      <c r="X331" s="2" t="s">
        <v>0</v>
      </c>
      <c r="Y331" s="1">
        <v>3591523.4028999996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53" t="s">
        <v>1</v>
      </c>
      <c r="AN331" s="2" t="s">
        <v>1</v>
      </c>
    </row>
    <row r="332" spans="1:40" hidden="1" x14ac:dyDescent="0.25">
      <c r="A332" s="2" t="s">
        <v>217</v>
      </c>
      <c r="B332" s="52">
        <v>44026</v>
      </c>
      <c r="C332" s="2" t="s">
        <v>6</v>
      </c>
      <c r="D332" s="2" t="s">
        <v>28</v>
      </c>
      <c r="E332" s="2" t="s">
        <v>219</v>
      </c>
      <c r="F332" s="2" t="s">
        <v>556</v>
      </c>
      <c r="G332" s="2" t="s">
        <v>3</v>
      </c>
      <c r="H332" s="2" t="s">
        <v>1046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2</v>
      </c>
      <c r="P332" s="2" t="s">
        <v>1</v>
      </c>
      <c r="Q332" s="1">
        <v>44604699.040599994</v>
      </c>
      <c r="R332" s="1">
        <v>0</v>
      </c>
      <c r="S332" s="1">
        <v>36734712.784999996</v>
      </c>
      <c r="T332" s="1">
        <v>0</v>
      </c>
      <c r="U332" s="2" t="s">
        <v>0</v>
      </c>
      <c r="V332" s="1">
        <v>0</v>
      </c>
      <c r="W332" s="1">
        <v>6784470.9100000001</v>
      </c>
      <c r="X332" s="2" t="s">
        <v>0</v>
      </c>
      <c r="Y332" s="1">
        <v>1085515.3455999999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53" t="s">
        <v>1</v>
      </c>
      <c r="AN332" s="2" t="s">
        <v>1</v>
      </c>
    </row>
    <row r="333" spans="1:40" hidden="1" x14ac:dyDescent="0.25">
      <c r="A333" s="2" t="s">
        <v>216</v>
      </c>
      <c r="B333" s="52">
        <v>44026</v>
      </c>
      <c r="C333" s="2" t="s">
        <v>29</v>
      </c>
      <c r="D333" s="2" t="s">
        <v>26</v>
      </c>
      <c r="E333" s="2" t="s">
        <v>415</v>
      </c>
      <c r="F333" s="2" t="s">
        <v>1047</v>
      </c>
      <c r="G333" s="2" t="s">
        <v>3</v>
      </c>
      <c r="H333" s="2" t="s">
        <v>965</v>
      </c>
      <c r="I333" s="1"/>
      <c r="J333" s="1"/>
      <c r="K333" s="1"/>
      <c r="L333" s="1"/>
      <c r="M333" s="1"/>
      <c r="N333" s="2"/>
      <c r="O333" s="2" t="s">
        <v>106</v>
      </c>
      <c r="P333" s="2"/>
      <c r="Q333" s="1">
        <v>0</v>
      </c>
      <c r="R333" s="1">
        <v>0</v>
      </c>
      <c r="S333" s="1">
        <v>0</v>
      </c>
      <c r="T333" s="1">
        <v>0</v>
      </c>
      <c r="U333" s="2"/>
      <c r="V333" s="1">
        <v>0</v>
      </c>
      <c r="W333" s="1">
        <v>0</v>
      </c>
      <c r="X333" s="2"/>
      <c r="Y333" s="1">
        <v>0</v>
      </c>
      <c r="Z333" s="1">
        <v>0</v>
      </c>
      <c r="AA333" s="2"/>
      <c r="AB333" s="1">
        <v>0</v>
      </c>
      <c r="AC333" s="1">
        <v>0</v>
      </c>
      <c r="AD333" s="2"/>
      <c r="AE333" s="1">
        <v>0</v>
      </c>
      <c r="AF333" s="2" t="s">
        <v>420</v>
      </c>
      <c r="AG333" s="2"/>
      <c r="AH333" s="1">
        <v>0</v>
      </c>
      <c r="AI333" s="1">
        <v>0</v>
      </c>
      <c r="AJ333" s="2"/>
      <c r="AK333" s="1">
        <v>0</v>
      </c>
      <c r="AL333" s="1">
        <v>0</v>
      </c>
      <c r="AM333" s="53"/>
      <c r="AN333" s="2"/>
    </row>
    <row r="334" spans="1:40" hidden="1" x14ac:dyDescent="0.25">
      <c r="A334" s="2" t="s">
        <v>213</v>
      </c>
      <c r="B334" s="52">
        <v>44026</v>
      </c>
      <c r="C334" s="2" t="s">
        <v>6</v>
      </c>
      <c r="D334" s="2" t="s">
        <v>26</v>
      </c>
      <c r="E334" s="2" t="s">
        <v>212</v>
      </c>
      <c r="F334" s="2" t="s">
        <v>1048</v>
      </c>
      <c r="G334" s="2" t="s">
        <v>3</v>
      </c>
      <c r="H334" s="2" t="s">
        <v>1049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2</v>
      </c>
      <c r="P334" s="2" t="s">
        <v>1</v>
      </c>
      <c r="Q334" s="1">
        <v>85163558.413000017</v>
      </c>
      <c r="R334" s="1">
        <v>0</v>
      </c>
      <c r="S334" s="1">
        <v>65332533.595000014</v>
      </c>
      <c r="T334" s="1">
        <v>0</v>
      </c>
      <c r="U334" s="2" t="s">
        <v>0</v>
      </c>
      <c r="V334" s="1">
        <v>0</v>
      </c>
      <c r="W334" s="1">
        <v>17095711.050000001</v>
      </c>
      <c r="X334" s="2" t="s">
        <v>0</v>
      </c>
      <c r="Y334" s="1">
        <v>2735313.7680000006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53" t="s">
        <v>1</v>
      </c>
      <c r="AN334" s="2" t="s">
        <v>1</v>
      </c>
    </row>
    <row r="335" spans="1:40" hidden="1" x14ac:dyDescent="0.25">
      <c r="A335" s="2" t="s">
        <v>211</v>
      </c>
      <c r="B335" s="52">
        <v>44026</v>
      </c>
      <c r="C335" s="2" t="s">
        <v>6</v>
      </c>
      <c r="D335" s="2" t="s">
        <v>26</v>
      </c>
      <c r="E335" s="2" t="s">
        <v>212</v>
      </c>
      <c r="F335" s="2" t="s">
        <v>1048</v>
      </c>
      <c r="G335" s="2" t="s">
        <v>13</v>
      </c>
      <c r="H335" s="2" t="s">
        <v>1</v>
      </c>
      <c r="I335" s="1" t="s">
        <v>1050</v>
      </c>
      <c r="J335" s="1" t="s">
        <v>1</v>
      </c>
      <c r="K335" s="1" t="s">
        <v>1051</v>
      </c>
      <c r="L335" s="1" t="s">
        <v>1052</v>
      </c>
      <c r="M335" s="1">
        <v>810560</v>
      </c>
      <c r="N335" s="2" t="s">
        <v>12</v>
      </c>
      <c r="O335" s="2" t="s">
        <v>1053</v>
      </c>
      <c r="P335" s="2" t="s">
        <v>1054</v>
      </c>
      <c r="Q335" s="1">
        <v>-229448</v>
      </c>
      <c r="R335" s="1">
        <v>0</v>
      </c>
      <c r="S335" s="1">
        <v>0</v>
      </c>
      <c r="T335" s="1">
        <v>0</v>
      </c>
      <c r="U335" s="2" t="s">
        <v>0</v>
      </c>
      <c r="V335" s="1">
        <v>0</v>
      </c>
      <c r="W335" s="1">
        <v>-197800</v>
      </c>
      <c r="X335" s="2" t="s">
        <v>9</v>
      </c>
      <c r="Y335" s="1">
        <v>-31648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53" t="s">
        <v>1</v>
      </c>
      <c r="AN335" s="2" t="s">
        <v>1</v>
      </c>
    </row>
    <row r="336" spans="1:40" hidden="1" x14ac:dyDescent="0.25">
      <c r="A336" s="2" t="s">
        <v>209</v>
      </c>
      <c r="B336" s="52">
        <v>44026</v>
      </c>
      <c r="C336" s="2" t="s">
        <v>6</v>
      </c>
      <c r="D336" s="2" t="s">
        <v>24</v>
      </c>
      <c r="E336" s="2" t="s">
        <v>210</v>
      </c>
      <c r="F336" s="2" t="s">
        <v>1055</v>
      </c>
      <c r="G336" s="2"/>
      <c r="H336" s="2" t="s">
        <v>1056</v>
      </c>
      <c r="I336" s="1"/>
      <c r="J336" s="1"/>
      <c r="K336" s="1"/>
      <c r="L336" s="1"/>
      <c r="M336" s="1"/>
      <c r="N336" s="2"/>
      <c r="O336" s="2" t="s">
        <v>106</v>
      </c>
      <c r="P336" s="2"/>
      <c r="Q336" s="1">
        <v>0</v>
      </c>
      <c r="R336" s="1">
        <v>0</v>
      </c>
      <c r="S336" s="1">
        <v>0</v>
      </c>
      <c r="T336" s="1">
        <v>0</v>
      </c>
      <c r="U336" s="2" t="s">
        <v>0</v>
      </c>
      <c r="V336" s="1">
        <v>0</v>
      </c>
      <c r="W336" s="1">
        <v>0</v>
      </c>
      <c r="X336" s="2" t="s">
        <v>290</v>
      </c>
      <c r="Y336" s="1">
        <v>0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53" t="s">
        <v>1</v>
      </c>
      <c r="AN336" s="2" t="s">
        <v>1</v>
      </c>
    </row>
    <row r="337" spans="1:40" hidden="1" x14ac:dyDescent="0.25">
      <c r="A337" s="2" t="s">
        <v>208</v>
      </c>
      <c r="B337" s="52">
        <v>44026</v>
      </c>
      <c r="C337" s="2" t="s">
        <v>6</v>
      </c>
      <c r="D337" s="2" t="s">
        <v>22</v>
      </c>
      <c r="E337" s="2" t="s">
        <v>202</v>
      </c>
      <c r="F337" s="2" t="s">
        <v>941</v>
      </c>
      <c r="G337" s="2" t="s">
        <v>3</v>
      </c>
      <c r="H337" s="2" t="s">
        <v>1057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2</v>
      </c>
      <c r="P337" s="2" t="s">
        <v>1</v>
      </c>
      <c r="Q337" s="1">
        <v>28889111.019999992</v>
      </c>
      <c r="R337" s="1">
        <v>0</v>
      </c>
      <c r="S337" s="1">
        <v>20049578.549999993</v>
      </c>
      <c r="T337" s="1">
        <v>0</v>
      </c>
      <c r="U337" s="2" t="s">
        <v>0</v>
      </c>
      <c r="V337" s="1">
        <v>0</v>
      </c>
      <c r="W337" s="1">
        <v>6928490.75</v>
      </c>
      <c r="X337" s="2" t="s">
        <v>9</v>
      </c>
      <c r="Y337" s="1">
        <v>1108558.52</v>
      </c>
      <c r="Z337" s="1">
        <v>0</v>
      </c>
      <c r="AA337" s="2" t="s">
        <v>0</v>
      </c>
      <c r="AB337" s="1">
        <v>0</v>
      </c>
      <c r="AC337" s="1">
        <v>743040</v>
      </c>
      <c r="AD337" s="2" t="s">
        <v>0</v>
      </c>
      <c r="AE337" s="1">
        <v>59443.199999999997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53" t="s">
        <v>1</v>
      </c>
      <c r="AN337" s="2" t="s">
        <v>1</v>
      </c>
    </row>
    <row r="338" spans="1:40" hidden="1" x14ac:dyDescent="0.25">
      <c r="A338" s="2" t="s">
        <v>205</v>
      </c>
      <c r="B338" s="52">
        <v>44026</v>
      </c>
      <c r="C338" s="2" t="s">
        <v>6</v>
      </c>
      <c r="D338" s="2" t="s">
        <v>19</v>
      </c>
      <c r="E338" s="2" t="s">
        <v>200</v>
      </c>
      <c r="F338" s="2" t="s">
        <v>97</v>
      </c>
      <c r="G338" s="2" t="s">
        <v>3</v>
      </c>
      <c r="H338" s="2" t="s">
        <v>1058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88157490.247599989</v>
      </c>
      <c r="R338" s="1">
        <v>0</v>
      </c>
      <c r="S338" s="1">
        <v>65324407.33039999</v>
      </c>
      <c r="T338" s="1">
        <v>0</v>
      </c>
      <c r="U338" s="2" t="s">
        <v>0</v>
      </c>
      <c r="V338" s="1">
        <v>0</v>
      </c>
      <c r="W338" s="1">
        <v>19683692.170000002</v>
      </c>
      <c r="X338" s="2" t="s">
        <v>9</v>
      </c>
      <c r="Y338" s="1">
        <v>3149390.7471999996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53" t="s">
        <v>1</v>
      </c>
      <c r="AN338" s="2" t="s">
        <v>1</v>
      </c>
    </row>
    <row r="339" spans="1:40" hidden="1" x14ac:dyDescent="0.25">
      <c r="A339" s="2" t="s">
        <v>204</v>
      </c>
      <c r="B339" s="52">
        <v>44026</v>
      </c>
      <c r="C339" s="2" t="s">
        <v>6</v>
      </c>
      <c r="D339" s="2" t="s">
        <v>17</v>
      </c>
      <c r="E339" s="2" t="s">
        <v>198</v>
      </c>
      <c r="F339" s="2" t="s">
        <v>1059</v>
      </c>
      <c r="G339" s="2" t="s">
        <v>3</v>
      </c>
      <c r="H339" s="2" t="s">
        <v>1060</v>
      </c>
      <c r="I339" s="1"/>
      <c r="J339" s="1"/>
      <c r="K339" s="1"/>
      <c r="L339" s="1"/>
      <c r="M339" s="1"/>
      <c r="N339" s="2"/>
      <c r="O339" s="2" t="s">
        <v>106</v>
      </c>
      <c r="P339" s="2"/>
      <c r="Q339" s="1">
        <v>0</v>
      </c>
      <c r="R339" s="1">
        <v>0</v>
      </c>
      <c r="S339" s="1">
        <v>0</v>
      </c>
      <c r="T339" s="1">
        <v>0</v>
      </c>
      <c r="U339" s="2"/>
      <c r="V339" s="1">
        <v>0</v>
      </c>
      <c r="W339" s="1">
        <v>0</v>
      </c>
      <c r="X339" s="2"/>
      <c r="Y339" s="1">
        <v>0</v>
      </c>
      <c r="Z339" s="1">
        <v>0</v>
      </c>
      <c r="AA339" s="2"/>
      <c r="AB339" s="1">
        <v>0</v>
      </c>
      <c r="AC339" s="1">
        <v>0</v>
      </c>
      <c r="AD339" s="2"/>
      <c r="AE339" s="1">
        <v>0</v>
      </c>
      <c r="AF339" s="2" t="s">
        <v>420</v>
      </c>
      <c r="AG339" s="2"/>
      <c r="AH339" s="1">
        <v>0</v>
      </c>
      <c r="AI339" s="1">
        <v>0</v>
      </c>
      <c r="AJ339" s="2"/>
      <c r="AK339" s="1">
        <v>0</v>
      </c>
      <c r="AL339" s="1">
        <v>0</v>
      </c>
      <c r="AM339" s="53"/>
      <c r="AN339" s="2"/>
    </row>
    <row r="340" spans="1:40" hidden="1" x14ac:dyDescent="0.25">
      <c r="A340" s="2" t="s">
        <v>203</v>
      </c>
      <c r="B340" s="52">
        <v>44026</v>
      </c>
      <c r="C340" s="2" t="s">
        <v>6</v>
      </c>
      <c r="D340" s="2" t="s">
        <v>10</v>
      </c>
      <c r="E340" s="2" t="s">
        <v>193</v>
      </c>
      <c r="F340" s="2" t="s">
        <v>1061</v>
      </c>
      <c r="G340" s="2" t="s">
        <v>3</v>
      </c>
      <c r="H340" s="2" t="s">
        <v>1062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 t="s">
        <v>1</v>
      </c>
      <c r="Q340" s="1">
        <v>3363827.2108</v>
      </c>
      <c r="R340" s="1">
        <v>0</v>
      </c>
      <c r="S340" s="1">
        <v>1577800</v>
      </c>
      <c r="T340" s="1">
        <v>0</v>
      </c>
      <c r="U340" s="2" t="s">
        <v>0</v>
      </c>
      <c r="V340" s="1">
        <v>0</v>
      </c>
      <c r="W340" s="1">
        <v>1539678.63</v>
      </c>
      <c r="X340" s="2" t="s">
        <v>9</v>
      </c>
      <c r="Y340" s="1">
        <v>246348.5808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53" t="s">
        <v>1</v>
      </c>
      <c r="AN340" s="2" t="s">
        <v>1</v>
      </c>
    </row>
    <row r="341" spans="1:40" hidden="1" x14ac:dyDescent="0.25">
      <c r="A341" s="2" t="s">
        <v>201</v>
      </c>
      <c r="B341" s="52">
        <v>44026</v>
      </c>
      <c r="C341" s="2" t="s">
        <v>6</v>
      </c>
      <c r="D341" s="2" t="s">
        <v>7</v>
      </c>
      <c r="E341" s="2" t="s">
        <v>191</v>
      </c>
      <c r="F341" s="2" t="s">
        <v>1063</v>
      </c>
      <c r="G341" s="2" t="s">
        <v>3</v>
      </c>
      <c r="H341" s="2" t="s">
        <v>1064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</v>
      </c>
      <c r="P341" s="2" t="s">
        <v>1</v>
      </c>
      <c r="Q341" s="1">
        <v>3336625.4000000004</v>
      </c>
      <c r="R341" s="1">
        <v>0</v>
      </c>
      <c r="S341" s="1">
        <v>2785950.2</v>
      </c>
      <c r="T341" s="1">
        <v>0</v>
      </c>
      <c r="U341" s="2" t="s">
        <v>0</v>
      </c>
      <c r="V341" s="1">
        <v>0</v>
      </c>
      <c r="W341" s="1">
        <v>474720</v>
      </c>
      <c r="X341" s="2" t="s">
        <v>9</v>
      </c>
      <c r="Y341" s="1">
        <v>75955.199999999997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53" t="s">
        <v>1</v>
      </c>
      <c r="AN341" s="2" t="s">
        <v>1</v>
      </c>
    </row>
    <row r="342" spans="1:40" hidden="1" x14ac:dyDescent="0.25">
      <c r="A342" s="2" t="s">
        <v>199</v>
      </c>
      <c r="B342" s="52">
        <v>44026</v>
      </c>
      <c r="C342" s="2" t="s">
        <v>6</v>
      </c>
      <c r="D342" s="2" t="s">
        <v>5</v>
      </c>
      <c r="E342" s="2" t="s">
        <v>189</v>
      </c>
      <c r="F342" s="2" t="s">
        <v>1065</v>
      </c>
      <c r="G342" s="2" t="s">
        <v>3</v>
      </c>
      <c r="H342" s="2" t="s">
        <v>1066</v>
      </c>
      <c r="I342" s="1"/>
      <c r="J342" s="1"/>
      <c r="K342" s="1"/>
      <c r="L342" s="1"/>
      <c r="M342" s="1"/>
      <c r="N342" s="2"/>
      <c r="O342" s="2" t="s">
        <v>106</v>
      </c>
      <c r="P342" s="2"/>
      <c r="Q342" s="1">
        <v>0</v>
      </c>
      <c r="R342" s="1">
        <v>0</v>
      </c>
      <c r="S342" s="1">
        <v>0</v>
      </c>
      <c r="T342" s="1">
        <v>0</v>
      </c>
      <c r="U342" s="2" t="s">
        <v>0</v>
      </c>
      <c r="V342" s="1">
        <v>0</v>
      </c>
      <c r="W342" s="1">
        <v>0</v>
      </c>
      <c r="X342" s="2" t="s">
        <v>0</v>
      </c>
      <c r="Y342" s="1">
        <v>0</v>
      </c>
      <c r="Z342" s="1">
        <v>0</v>
      </c>
      <c r="AA342" s="2" t="s">
        <v>0</v>
      </c>
      <c r="AB342" s="1">
        <v>0</v>
      </c>
      <c r="AC342" s="1">
        <v>0</v>
      </c>
      <c r="AD342" s="2"/>
      <c r="AE342" s="1">
        <v>0</v>
      </c>
      <c r="AF342" s="2" t="s">
        <v>420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53"/>
      <c r="AN342" s="2"/>
    </row>
    <row r="343" spans="1:40" hidden="1" x14ac:dyDescent="0.25">
      <c r="A343" s="2" t="s">
        <v>197</v>
      </c>
      <c r="B343" s="52">
        <v>44027</v>
      </c>
      <c r="C343" s="2" t="s">
        <v>29</v>
      </c>
      <c r="D343" s="2" t="s">
        <v>52</v>
      </c>
      <c r="E343" s="2" t="s">
        <v>243</v>
      </c>
      <c r="F343" s="2" t="s">
        <v>936</v>
      </c>
      <c r="G343" s="2" t="s">
        <v>3</v>
      </c>
      <c r="H343" s="2" t="s">
        <v>1067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2</v>
      </c>
      <c r="P343" s="2" t="s">
        <v>1</v>
      </c>
      <c r="Q343" s="1">
        <v>44314109.358799994</v>
      </c>
      <c r="R343" s="1">
        <v>0</v>
      </c>
      <c r="S343" s="1">
        <v>28466620.960000001</v>
      </c>
      <c r="T343" s="1">
        <v>0</v>
      </c>
      <c r="U343" s="2" t="s">
        <v>0</v>
      </c>
      <c r="V343" s="1">
        <v>0</v>
      </c>
      <c r="W343" s="1">
        <v>13661627.929999998</v>
      </c>
      <c r="X343" s="2" t="s">
        <v>9</v>
      </c>
      <c r="Y343" s="1">
        <v>2185860.4687999999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53" t="s">
        <v>1</v>
      </c>
      <c r="AN343" s="2" t="s">
        <v>1</v>
      </c>
    </row>
    <row r="344" spans="1:40" hidden="1" x14ac:dyDescent="0.25">
      <c r="A344" s="2" t="s">
        <v>195</v>
      </c>
      <c r="B344" s="52">
        <v>44027</v>
      </c>
      <c r="C344" s="2" t="s">
        <v>6</v>
      </c>
      <c r="D344" s="2" t="s">
        <v>52</v>
      </c>
      <c r="E344" s="2" t="s">
        <v>252</v>
      </c>
      <c r="F344" s="2" t="s">
        <v>1068</v>
      </c>
      <c r="G344" s="2" t="s">
        <v>3</v>
      </c>
      <c r="H344" s="2" t="s">
        <v>1069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1070</v>
      </c>
      <c r="P344" s="2" t="s">
        <v>1071</v>
      </c>
      <c r="Q344" s="1">
        <v>174800</v>
      </c>
      <c r="R344" s="1">
        <v>0</v>
      </c>
      <c r="S344" s="1">
        <v>174800</v>
      </c>
      <c r="T344" s="1">
        <v>0</v>
      </c>
      <c r="U344" s="2" t="s">
        <v>0</v>
      </c>
      <c r="V344" s="1">
        <v>0</v>
      </c>
      <c r="W344" s="1">
        <v>0</v>
      </c>
      <c r="X344" s="2" t="s">
        <v>0</v>
      </c>
      <c r="Y344" s="1">
        <v>0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53" t="s">
        <v>1</v>
      </c>
      <c r="AN344" s="2" t="s">
        <v>1</v>
      </c>
    </row>
    <row r="345" spans="1:40" hidden="1" x14ac:dyDescent="0.25">
      <c r="A345" s="2" t="s">
        <v>194</v>
      </c>
      <c r="B345" s="52">
        <v>44027</v>
      </c>
      <c r="C345" s="2" t="s">
        <v>6</v>
      </c>
      <c r="D345" s="2" t="s">
        <v>52</v>
      </c>
      <c r="E345" s="2" t="s">
        <v>252</v>
      </c>
      <c r="F345" s="2" t="s">
        <v>1068</v>
      </c>
      <c r="G345" s="2" t="s">
        <v>3</v>
      </c>
      <c r="H345" s="2" t="s">
        <v>1072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515</v>
      </c>
      <c r="P345" s="2" t="s">
        <v>592</v>
      </c>
      <c r="Q345" s="1">
        <v>91323754</v>
      </c>
      <c r="R345" s="1">
        <v>0</v>
      </c>
      <c r="S345" s="1">
        <v>91323754</v>
      </c>
      <c r="T345" s="1">
        <v>0</v>
      </c>
      <c r="U345" s="2" t="s">
        <v>0</v>
      </c>
      <c r="V345" s="1">
        <v>0</v>
      </c>
      <c r="W345" s="1">
        <v>0</v>
      </c>
      <c r="X345" s="2" t="s">
        <v>0</v>
      </c>
      <c r="Y345" s="1">
        <v>0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53" t="s">
        <v>1</v>
      </c>
      <c r="AN345" s="2" t="s">
        <v>1</v>
      </c>
    </row>
    <row r="346" spans="1:40" hidden="1" x14ac:dyDescent="0.25">
      <c r="A346" s="2" t="s">
        <v>192</v>
      </c>
      <c r="B346" s="52">
        <v>44027</v>
      </c>
      <c r="C346" s="2" t="s">
        <v>6</v>
      </c>
      <c r="D346" s="2" t="s">
        <v>52</v>
      </c>
      <c r="E346" s="2" t="s">
        <v>252</v>
      </c>
      <c r="F346" s="2" t="s">
        <v>1068</v>
      </c>
      <c r="G346" s="2" t="s">
        <v>3</v>
      </c>
      <c r="H346" s="2" t="s">
        <v>1073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61518590.769400015</v>
      </c>
      <c r="R346" s="1">
        <v>0</v>
      </c>
      <c r="S346" s="1">
        <v>51511549.169400014</v>
      </c>
      <c r="T346" s="1">
        <v>0</v>
      </c>
      <c r="U346" s="2" t="s">
        <v>0</v>
      </c>
      <c r="V346" s="1">
        <v>0</v>
      </c>
      <c r="W346" s="1">
        <v>8626760</v>
      </c>
      <c r="X346" s="2" t="s">
        <v>0</v>
      </c>
      <c r="Y346" s="1">
        <v>1380281.6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53" t="s">
        <v>1</v>
      </c>
      <c r="AN346" s="2" t="s">
        <v>1</v>
      </c>
    </row>
    <row r="347" spans="1:40" hidden="1" x14ac:dyDescent="0.25">
      <c r="A347" s="2" t="s">
        <v>190</v>
      </c>
      <c r="B347" s="143">
        <v>44027</v>
      </c>
      <c r="C347" s="144" t="s">
        <v>38</v>
      </c>
      <c r="D347" s="144" t="s">
        <v>52</v>
      </c>
      <c r="E347" s="144" t="s">
        <v>196</v>
      </c>
      <c r="F347" s="144" t="s">
        <v>1074</v>
      </c>
      <c r="G347" s="144" t="s">
        <v>3</v>
      </c>
      <c r="H347" s="144" t="s">
        <v>1075</v>
      </c>
      <c r="I347" s="145" t="s">
        <v>1</v>
      </c>
      <c r="J347" s="145" t="s">
        <v>1</v>
      </c>
      <c r="K347" s="145" t="s">
        <v>1</v>
      </c>
      <c r="L347" s="145" t="s">
        <v>1</v>
      </c>
      <c r="M347" s="145">
        <v>0</v>
      </c>
      <c r="N347" s="144" t="s">
        <v>1</v>
      </c>
      <c r="O347" s="144" t="s">
        <v>2</v>
      </c>
      <c r="P347" s="144" t="s">
        <v>1</v>
      </c>
      <c r="Q347" s="1">
        <v>4685953.3</v>
      </c>
      <c r="R347" s="145">
        <v>0</v>
      </c>
      <c r="S347" s="145">
        <v>4685953.3</v>
      </c>
      <c r="T347" s="145">
        <v>0</v>
      </c>
      <c r="U347" s="144" t="s">
        <v>0</v>
      </c>
      <c r="V347" s="145">
        <v>0</v>
      </c>
      <c r="W347" s="145">
        <v>0</v>
      </c>
      <c r="X347" s="144" t="s">
        <v>0</v>
      </c>
      <c r="Y347" s="145">
        <v>0</v>
      </c>
      <c r="Z347" s="145">
        <v>0</v>
      </c>
      <c r="AA347" s="144" t="s">
        <v>0</v>
      </c>
      <c r="AB347" s="145">
        <v>0</v>
      </c>
      <c r="AC347" s="145">
        <v>0</v>
      </c>
      <c r="AD347" s="144" t="s">
        <v>0</v>
      </c>
      <c r="AE347" s="145">
        <v>0</v>
      </c>
      <c r="AF347" s="144">
        <v>0</v>
      </c>
      <c r="AG347" s="144" t="s">
        <v>0</v>
      </c>
      <c r="AH347" s="145">
        <v>0</v>
      </c>
      <c r="AI347" s="145">
        <v>0</v>
      </c>
      <c r="AJ347" s="144" t="s">
        <v>0</v>
      </c>
      <c r="AK347" s="145">
        <v>0</v>
      </c>
      <c r="AL347" s="145">
        <v>0</v>
      </c>
      <c r="AM347" s="146" t="s">
        <v>1</v>
      </c>
      <c r="AN347" s="144" t="s">
        <v>1</v>
      </c>
    </row>
    <row r="348" spans="1:40" hidden="1" x14ac:dyDescent="0.25">
      <c r="A348" s="2" t="s">
        <v>188</v>
      </c>
      <c r="B348" s="143">
        <v>44027</v>
      </c>
      <c r="C348" s="144" t="s">
        <v>38</v>
      </c>
      <c r="D348" s="144" t="s">
        <v>52</v>
      </c>
      <c r="E348" s="144" t="s">
        <v>196</v>
      </c>
      <c r="F348" s="144" t="s">
        <v>1074</v>
      </c>
      <c r="G348" s="144" t="s">
        <v>3</v>
      </c>
      <c r="H348" s="144" t="s">
        <v>1076</v>
      </c>
      <c r="I348" s="145" t="s">
        <v>1</v>
      </c>
      <c r="J348" s="145" t="s">
        <v>1</v>
      </c>
      <c r="K348" s="145" t="s">
        <v>1</v>
      </c>
      <c r="L348" s="145" t="s">
        <v>1</v>
      </c>
      <c r="M348" s="145">
        <v>0</v>
      </c>
      <c r="N348" s="144" t="s">
        <v>1</v>
      </c>
      <c r="O348" s="144" t="s">
        <v>1077</v>
      </c>
      <c r="P348" s="144" t="s">
        <v>1078</v>
      </c>
      <c r="Q348" s="1">
        <v>1510500</v>
      </c>
      <c r="R348" s="145">
        <v>0</v>
      </c>
      <c r="S348" s="145">
        <v>1510500</v>
      </c>
      <c r="T348" s="145">
        <v>0</v>
      </c>
      <c r="U348" s="144" t="s">
        <v>0</v>
      </c>
      <c r="V348" s="145">
        <v>0</v>
      </c>
      <c r="W348" s="145">
        <v>0</v>
      </c>
      <c r="X348" s="144" t="s">
        <v>0</v>
      </c>
      <c r="Y348" s="145">
        <v>0</v>
      </c>
      <c r="Z348" s="145">
        <v>0</v>
      </c>
      <c r="AA348" s="144" t="s">
        <v>0</v>
      </c>
      <c r="AB348" s="145">
        <v>0</v>
      </c>
      <c r="AC348" s="145">
        <v>0</v>
      </c>
      <c r="AD348" s="144" t="s">
        <v>0</v>
      </c>
      <c r="AE348" s="145">
        <v>0</v>
      </c>
      <c r="AF348" s="144">
        <v>0</v>
      </c>
      <c r="AG348" s="144" t="s">
        <v>0</v>
      </c>
      <c r="AH348" s="145">
        <v>0</v>
      </c>
      <c r="AI348" s="145">
        <v>0</v>
      </c>
      <c r="AJ348" s="144" t="s">
        <v>0</v>
      </c>
      <c r="AK348" s="145">
        <v>0</v>
      </c>
      <c r="AL348" s="145">
        <v>0</v>
      </c>
      <c r="AM348" s="146" t="s">
        <v>1</v>
      </c>
      <c r="AN348" s="144" t="s">
        <v>1</v>
      </c>
    </row>
    <row r="349" spans="1:40" hidden="1" x14ac:dyDescent="0.25">
      <c r="A349" s="2" t="s">
        <v>187</v>
      </c>
      <c r="B349" s="143">
        <v>44027</v>
      </c>
      <c r="C349" s="144" t="s">
        <v>38</v>
      </c>
      <c r="D349" s="144" t="s">
        <v>52</v>
      </c>
      <c r="E349" s="144" t="s">
        <v>196</v>
      </c>
      <c r="F349" s="144" t="s">
        <v>1074</v>
      </c>
      <c r="G349" s="144" t="s">
        <v>3</v>
      </c>
      <c r="H349" s="144" t="s">
        <v>1079</v>
      </c>
      <c r="I349" s="145" t="s">
        <v>1</v>
      </c>
      <c r="J349" s="145" t="s">
        <v>1</v>
      </c>
      <c r="K349" s="145" t="s">
        <v>1</v>
      </c>
      <c r="L349" s="145" t="s">
        <v>1</v>
      </c>
      <c r="M349" s="145">
        <v>0</v>
      </c>
      <c r="N349" s="144" t="s">
        <v>1</v>
      </c>
      <c r="O349" s="144" t="s">
        <v>2</v>
      </c>
      <c r="P349" s="144" t="s">
        <v>1</v>
      </c>
      <c r="Q349" s="1">
        <v>19788314.254599996</v>
      </c>
      <c r="R349" s="145">
        <v>0</v>
      </c>
      <c r="S349" s="145">
        <v>18232356.884999998</v>
      </c>
      <c r="T349" s="145">
        <v>0</v>
      </c>
      <c r="U349" s="144" t="s">
        <v>0</v>
      </c>
      <c r="V349" s="145">
        <v>0</v>
      </c>
      <c r="W349" s="145">
        <v>1341342.56</v>
      </c>
      <c r="X349" s="144" t="s">
        <v>0</v>
      </c>
      <c r="Y349" s="145">
        <v>214614.80960000001</v>
      </c>
      <c r="Z349" s="145">
        <v>0</v>
      </c>
      <c r="AA349" s="144" t="s">
        <v>0</v>
      </c>
      <c r="AB349" s="145">
        <v>0</v>
      </c>
      <c r="AC349" s="145">
        <v>0</v>
      </c>
      <c r="AD349" s="144" t="s">
        <v>0</v>
      </c>
      <c r="AE349" s="145">
        <v>0</v>
      </c>
      <c r="AF349" s="144">
        <v>0</v>
      </c>
      <c r="AG349" s="144" t="s">
        <v>0</v>
      </c>
      <c r="AH349" s="145">
        <v>0</v>
      </c>
      <c r="AI349" s="145">
        <v>0</v>
      </c>
      <c r="AJ349" s="144" t="s">
        <v>0</v>
      </c>
      <c r="AK349" s="145">
        <v>0</v>
      </c>
      <c r="AL349" s="145">
        <v>0</v>
      </c>
      <c r="AM349" s="146" t="s">
        <v>1</v>
      </c>
      <c r="AN349" s="144" t="s">
        <v>1</v>
      </c>
    </row>
    <row r="350" spans="1:40" hidden="1" x14ac:dyDescent="0.25">
      <c r="A350" s="2" t="s">
        <v>186</v>
      </c>
      <c r="B350" s="52">
        <v>44027</v>
      </c>
      <c r="C350" s="2" t="s">
        <v>29</v>
      </c>
      <c r="D350" s="2" t="s">
        <v>45</v>
      </c>
      <c r="E350" s="2" t="s">
        <v>234</v>
      </c>
      <c r="F350" s="2" t="s">
        <v>1080</v>
      </c>
      <c r="G350" s="2" t="s">
        <v>3</v>
      </c>
      <c r="H350" s="2" t="s">
        <v>1081</v>
      </c>
      <c r="I350" s="1"/>
      <c r="J350" s="1"/>
      <c r="K350" s="1"/>
      <c r="L350" s="1"/>
      <c r="M350" s="1"/>
      <c r="N350" s="2"/>
      <c r="O350" s="2" t="s">
        <v>106</v>
      </c>
      <c r="P350" s="2"/>
      <c r="Q350" s="1">
        <v>0</v>
      </c>
      <c r="R350" s="1">
        <v>0</v>
      </c>
      <c r="S350" s="1">
        <v>0</v>
      </c>
      <c r="T350" s="1">
        <v>0</v>
      </c>
      <c r="U350" s="2"/>
      <c r="V350" s="1">
        <v>0</v>
      </c>
      <c r="W350" s="1">
        <v>0</v>
      </c>
      <c r="X350" s="2"/>
      <c r="Y350" s="1">
        <v>0</v>
      </c>
      <c r="Z350" s="1">
        <v>0</v>
      </c>
      <c r="AA350" s="2"/>
      <c r="AB350" s="1">
        <v>0</v>
      </c>
      <c r="AC350" s="1">
        <v>0</v>
      </c>
      <c r="AD350" s="2"/>
      <c r="AE350" s="1">
        <v>0</v>
      </c>
      <c r="AF350" s="2" t="s">
        <v>420</v>
      </c>
      <c r="AG350" s="2"/>
      <c r="AH350" s="1">
        <v>0</v>
      </c>
      <c r="AI350" s="1">
        <v>0</v>
      </c>
      <c r="AJ350" s="2"/>
      <c r="AK350" s="1">
        <v>0</v>
      </c>
      <c r="AL350" s="1">
        <v>0</v>
      </c>
      <c r="AM350" s="53"/>
      <c r="AN350" s="2"/>
    </row>
    <row r="351" spans="1:40" hidden="1" x14ac:dyDescent="0.25">
      <c r="A351" s="2" t="s">
        <v>185</v>
      </c>
      <c r="B351" s="52">
        <v>44027</v>
      </c>
      <c r="C351" s="2" t="s">
        <v>6</v>
      </c>
      <c r="D351" s="2" t="s">
        <v>45</v>
      </c>
      <c r="E351" s="2" t="s">
        <v>237</v>
      </c>
      <c r="F351" s="80" t="s">
        <v>1082</v>
      </c>
      <c r="G351" s="2" t="s">
        <v>3</v>
      </c>
      <c r="H351" s="80" t="s">
        <v>1083</v>
      </c>
      <c r="I351" s="4"/>
      <c r="J351" s="4"/>
      <c r="K351" s="4"/>
      <c r="L351" s="4"/>
      <c r="M351" s="4"/>
      <c r="N351" s="5"/>
      <c r="O351" s="2" t="s">
        <v>106</v>
      </c>
      <c r="P351" s="5"/>
      <c r="Q351" s="1">
        <v>19719179.800000001</v>
      </c>
      <c r="R351" s="1">
        <v>0</v>
      </c>
      <c r="S351" s="1">
        <v>19719179.800000001</v>
      </c>
      <c r="T351" s="1">
        <v>0</v>
      </c>
      <c r="U351" s="2" t="s">
        <v>0</v>
      </c>
      <c r="V351" s="1">
        <v>0</v>
      </c>
      <c r="W351" s="1">
        <v>0</v>
      </c>
      <c r="X351" s="2" t="s">
        <v>0</v>
      </c>
      <c r="Y351" s="1">
        <v>0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53" t="s">
        <v>1</v>
      </c>
      <c r="AN351" s="2" t="s">
        <v>1</v>
      </c>
    </row>
    <row r="352" spans="1:40" hidden="1" x14ac:dyDescent="0.25">
      <c r="A352" s="2" t="s">
        <v>184</v>
      </c>
      <c r="B352" s="52">
        <v>44027</v>
      </c>
      <c r="C352" s="2" t="s">
        <v>6</v>
      </c>
      <c r="D352" s="2" t="s">
        <v>45</v>
      </c>
      <c r="E352" s="2" t="s">
        <v>241</v>
      </c>
      <c r="F352" s="2" t="s">
        <v>1084</v>
      </c>
      <c r="G352" s="2" t="s">
        <v>3</v>
      </c>
      <c r="H352" s="2" t="s">
        <v>1085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2</v>
      </c>
      <c r="P352" s="2" t="s">
        <v>1</v>
      </c>
      <c r="Q352" s="1">
        <v>106489320.95539996</v>
      </c>
      <c r="R352" s="1">
        <v>0</v>
      </c>
      <c r="S352" s="1">
        <v>73013197.07859996</v>
      </c>
      <c r="T352" s="1">
        <v>0</v>
      </c>
      <c r="U352" s="2" t="s">
        <v>0</v>
      </c>
      <c r="V352" s="1">
        <v>0</v>
      </c>
      <c r="W352" s="1">
        <v>28858727.48</v>
      </c>
      <c r="X352" s="2" t="s">
        <v>0</v>
      </c>
      <c r="Y352" s="1">
        <v>4617396.3968000002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53" t="s">
        <v>1</v>
      </c>
      <c r="AN352" s="2" t="s">
        <v>1</v>
      </c>
    </row>
    <row r="353" spans="1:40" hidden="1" x14ac:dyDescent="0.25">
      <c r="A353" s="2" t="s">
        <v>183</v>
      </c>
      <c r="B353" s="143">
        <v>44027</v>
      </c>
      <c r="C353" s="144" t="s">
        <v>38</v>
      </c>
      <c r="D353" s="144" t="s">
        <v>45</v>
      </c>
      <c r="E353" s="144" t="s">
        <v>239</v>
      </c>
      <c r="F353" s="144" t="s">
        <v>1086</v>
      </c>
      <c r="G353" s="144" t="s">
        <v>3</v>
      </c>
      <c r="H353" s="144" t="s">
        <v>1087</v>
      </c>
      <c r="I353" s="145" t="s">
        <v>1</v>
      </c>
      <c r="J353" s="145" t="s">
        <v>1</v>
      </c>
      <c r="K353" s="145" t="s">
        <v>1</v>
      </c>
      <c r="L353" s="145" t="s">
        <v>1</v>
      </c>
      <c r="M353" s="145">
        <v>0</v>
      </c>
      <c r="N353" s="144" t="s">
        <v>1</v>
      </c>
      <c r="O353" s="144" t="s">
        <v>2</v>
      </c>
      <c r="P353" s="144" t="s">
        <v>1</v>
      </c>
      <c r="Q353" s="1">
        <v>20935829.370000001</v>
      </c>
      <c r="R353" s="145">
        <v>0</v>
      </c>
      <c r="S353" s="145">
        <v>20007365.370000001</v>
      </c>
      <c r="T353" s="145">
        <v>0</v>
      </c>
      <c r="U353" s="144" t="s">
        <v>0</v>
      </c>
      <c r="V353" s="145">
        <v>0</v>
      </c>
      <c r="W353" s="145">
        <v>800400</v>
      </c>
      <c r="X353" s="144" t="s">
        <v>9</v>
      </c>
      <c r="Y353" s="145">
        <v>128064</v>
      </c>
      <c r="Z353" s="145">
        <v>0</v>
      </c>
      <c r="AA353" s="144" t="s">
        <v>0</v>
      </c>
      <c r="AB353" s="145">
        <v>0</v>
      </c>
      <c r="AC353" s="145">
        <v>0</v>
      </c>
      <c r="AD353" s="144" t="s">
        <v>0</v>
      </c>
      <c r="AE353" s="145">
        <v>0</v>
      </c>
      <c r="AF353" s="144">
        <v>0</v>
      </c>
      <c r="AG353" s="144" t="s">
        <v>0</v>
      </c>
      <c r="AH353" s="145">
        <v>0</v>
      </c>
      <c r="AI353" s="145">
        <v>0</v>
      </c>
      <c r="AJ353" s="144" t="s">
        <v>0</v>
      </c>
      <c r="AK353" s="145">
        <v>0</v>
      </c>
      <c r="AL353" s="145">
        <v>0</v>
      </c>
      <c r="AM353" s="146" t="s">
        <v>1</v>
      </c>
      <c r="AN353" s="144" t="s">
        <v>1</v>
      </c>
    </row>
    <row r="354" spans="1:40" hidden="1" x14ac:dyDescent="0.25">
      <c r="A354" s="2" t="s">
        <v>182</v>
      </c>
      <c r="B354" s="52">
        <v>44027</v>
      </c>
      <c r="C354" s="2" t="s">
        <v>29</v>
      </c>
      <c r="D354" s="2" t="s">
        <v>41</v>
      </c>
      <c r="E354" s="2" t="s">
        <v>4</v>
      </c>
      <c r="F354" s="2" t="s">
        <v>936</v>
      </c>
      <c r="G354" s="2" t="s">
        <v>3</v>
      </c>
      <c r="H354" s="2" t="s">
        <v>1088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1">
        <v>47745679.057999998</v>
      </c>
      <c r="R354" s="1">
        <v>0</v>
      </c>
      <c r="S354" s="1">
        <v>36686443.739999995</v>
      </c>
      <c r="T354" s="1">
        <v>0</v>
      </c>
      <c r="U354" s="2" t="s">
        <v>0</v>
      </c>
      <c r="V354" s="1">
        <v>0</v>
      </c>
      <c r="W354" s="1">
        <v>9533823.5500000007</v>
      </c>
      <c r="X354" s="2" t="s">
        <v>0</v>
      </c>
      <c r="Y354" s="1">
        <v>1525411.7679999999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53" t="s">
        <v>1</v>
      </c>
      <c r="AN354" s="2" t="s">
        <v>1</v>
      </c>
    </row>
    <row r="355" spans="1:40" hidden="1" x14ac:dyDescent="0.25">
      <c r="A355" s="2" t="s">
        <v>181</v>
      </c>
      <c r="B355" s="52">
        <v>44027</v>
      </c>
      <c r="C355" s="2" t="s">
        <v>29</v>
      </c>
      <c r="D355" s="2" t="s">
        <v>41</v>
      </c>
      <c r="E355" s="2" t="s">
        <v>4</v>
      </c>
      <c r="F355" s="2" t="s">
        <v>936</v>
      </c>
      <c r="G355" s="2" t="s">
        <v>3</v>
      </c>
      <c r="H355" s="2" t="s">
        <v>1089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1090</v>
      </c>
      <c r="P355" s="2" t="s">
        <v>1091</v>
      </c>
      <c r="Q355" s="1">
        <v>4212037.4676000001</v>
      </c>
      <c r="R355" s="1">
        <v>0</v>
      </c>
      <c r="S355" s="1">
        <v>2630568.4500000002</v>
      </c>
      <c r="T355" s="1">
        <v>1363335.36</v>
      </c>
      <c r="U355" s="2" t="s">
        <v>9</v>
      </c>
      <c r="V355" s="1">
        <v>218133.65760000001</v>
      </c>
      <c r="W355" s="1">
        <v>0</v>
      </c>
      <c r="X355" s="2" t="s">
        <v>0</v>
      </c>
      <c r="Y355" s="1">
        <v>0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53" t="s">
        <v>1</v>
      </c>
      <c r="AN355" s="2" t="s">
        <v>1</v>
      </c>
    </row>
    <row r="356" spans="1:40" hidden="1" x14ac:dyDescent="0.25">
      <c r="A356" s="2" t="s">
        <v>180</v>
      </c>
      <c r="B356" s="52">
        <v>44027</v>
      </c>
      <c r="C356" s="2" t="s">
        <v>29</v>
      </c>
      <c r="D356" s="2" t="s">
        <v>41</v>
      </c>
      <c r="E356" s="2" t="s">
        <v>4</v>
      </c>
      <c r="F356" s="2" t="s">
        <v>936</v>
      </c>
      <c r="G356" s="2" t="s">
        <v>3</v>
      </c>
      <c r="H356" s="2" t="s">
        <v>1092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2</v>
      </c>
      <c r="P356" s="2" t="s">
        <v>1</v>
      </c>
      <c r="Q356" s="1">
        <v>8110436.8343500001</v>
      </c>
      <c r="R356" s="1">
        <v>0</v>
      </c>
      <c r="S356" s="1">
        <v>3722606.1399999997</v>
      </c>
      <c r="T356" s="1">
        <v>0</v>
      </c>
      <c r="U356" s="2" t="s">
        <v>0</v>
      </c>
      <c r="V356" s="1">
        <v>0</v>
      </c>
      <c r="W356" s="1">
        <v>3782612.6675500004</v>
      </c>
      <c r="X356" s="2" t="s">
        <v>0</v>
      </c>
      <c r="Y356" s="1">
        <v>605218.02679999999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53" t="s">
        <v>1</v>
      </c>
      <c r="AN356" s="2" t="s">
        <v>1</v>
      </c>
    </row>
    <row r="357" spans="1:40" hidden="1" x14ac:dyDescent="0.25">
      <c r="A357" s="2" t="s">
        <v>179</v>
      </c>
      <c r="B357" s="52">
        <v>44027</v>
      </c>
      <c r="C357" s="2" t="s">
        <v>29</v>
      </c>
      <c r="D357" s="2" t="s">
        <v>41</v>
      </c>
      <c r="E357" s="2" t="s">
        <v>4</v>
      </c>
      <c r="F357" s="2" t="s">
        <v>936</v>
      </c>
      <c r="G357" s="2" t="s">
        <v>3</v>
      </c>
      <c r="H357" s="2" t="s">
        <v>1093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513</v>
      </c>
      <c r="P357" s="2" t="s">
        <v>514</v>
      </c>
      <c r="Q357" s="1">
        <v>878200</v>
      </c>
      <c r="R357" s="1">
        <v>0</v>
      </c>
      <c r="S357" s="1">
        <v>878200</v>
      </c>
      <c r="T357" s="1">
        <v>0</v>
      </c>
      <c r="U357" s="2" t="s">
        <v>0</v>
      </c>
      <c r="V357" s="1">
        <v>0</v>
      </c>
      <c r="W357" s="1">
        <v>0</v>
      </c>
      <c r="X357" s="2" t="s">
        <v>0</v>
      </c>
      <c r="Y357" s="1">
        <v>0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53" t="s">
        <v>1</v>
      </c>
      <c r="AN357" s="2" t="s">
        <v>1</v>
      </c>
    </row>
    <row r="358" spans="1:40" hidden="1" x14ac:dyDescent="0.25">
      <c r="A358" s="2" t="s">
        <v>178</v>
      </c>
      <c r="B358" s="52">
        <v>44027</v>
      </c>
      <c r="C358" s="2" t="s">
        <v>29</v>
      </c>
      <c r="D358" s="2" t="s">
        <v>41</v>
      </c>
      <c r="E358" s="2" t="s">
        <v>4</v>
      </c>
      <c r="F358" s="2" t="s">
        <v>936</v>
      </c>
      <c r="G358" s="2" t="s">
        <v>3</v>
      </c>
      <c r="H358" s="2" t="s">
        <v>1094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1095</v>
      </c>
      <c r="P358" s="2" t="s">
        <v>1096</v>
      </c>
      <c r="Q358" s="1">
        <v>615731.38</v>
      </c>
      <c r="R358" s="1">
        <v>0</v>
      </c>
      <c r="S358" s="1">
        <v>615731.38</v>
      </c>
      <c r="T358" s="1">
        <v>0</v>
      </c>
      <c r="U358" s="2" t="s">
        <v>0</v>
      </c>
      <c r="V358" s="1">
        <v>0</v>
      </c>
      <c r="W358" s="1">
        <v>0</v>
      </c>
      <c r="X358" s="2" t="s">
        <v>0</v>
      </c>
      <c r="Y358" s="1">
        <v>0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53" t="s">
        <v>1</v>
      </c>
      <c r="AN358" s="2" t="s">
        <v>1</v>
      </c>
    </row>
    <row r="359" spans="1:40" hidden="1" x14ac:dyDescent="0.25">
      <c r="A359" s="2" t="s">
        <v>177</v>
      </c>
      <c r="B359" s="52">
        <v>44027</v>
      </c>
      <c r="C359" s="2" t="s">
        <v>29</v>
      </c>
      <c r="D359" s="2" t="s">
        <v>41</v>
      </c>
      <c r="E359" s="2" t="s">
        <v>4</v>
      </c>
      <c r="F359" s="2" t="s">
        <v>936</v>
      </c>
      <c r="G359" s="2" t="s">
        <v>3</v>
      </c>
      <c r="H359" s="2" t="s">
        <v>1097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43178873.665200002</v>
      </c>
      <c r="R359" s="1">
        <v>0</v>
      </c>
      <c r="S359" s="1">
        <v>27306931.839999996</v>
      </c>
      <c r="T359" s="1">
        <v>0</v>
      </c>
      <c r="U359" s="2" t="s">
        <v>0</v>
      </c>
      <c r="V359" s="1">
        <v>0</v>
      </c>
      <c r="W359" s="1">
        <v>13682708.470000001</v>
      </c>
      <c r="X359" s="2" t="s">
        <v>9</v>
      </c>
      <c r="Y359" s="1">
        <v>2189233.3552000001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53" t="s">
        <v>1</v>
      </c>
      <c r="AN359" s="2" t="s">
        <v>1</v>
      </c>
    </row>
    <row r="360" spans="1:40" hidden="1" x14ac:dyDescent="0.25">
      <c r="A360" s="2" t="s">
        <v>176</v>
      </c>
      <c r="B360" s="52">
        <v>44027</v>
      </c>
      <c r="C360" s="2" t="s">
        <v>6</v>
      </c>
      <c r="D360" s="2" t="s">
        <v>41</v>
      </c>
      <c r="E360" s="2" t="s">
        <v>232</v>
      </c>
      <c r="F360" s="2" t="s">
        <v>1098</v>
      </c>
      <c r="G360" s="2" t="s">
        <v>3</v>
      </c>
      <c r="H360" s="2" t="s">
        <v>1099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2</v>
      </c>
      <c r="P360" s="2" t="s">
        <v>1</v>
      </c>
      <c r="Q360" s="1">
        <v>65229027.648000009</v>
      </c>
      <c r="R360" s="1">
        <v>0</v>
      </c>
      <c r="S360" s="1">
        <v>44576849.850000009</v>
      </c>
      <c r="T360" s="1">
        <v>0</v>
      </c>
      <c r="U360" s="2" t="s">
        <v>0</v>
      </c>
      <c r="V360" s="1">
        <v>0</v>
      </c>
      <c r="W360" s="1">
        <v>17803601.549999997</v>
      </c>
      <c r="X360" s="2" t="s">
        <v>0</v>
      </c>
      <c r="Y360" s="1">
        <v>2848576.2480000001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53" t="s">
        <v>1</v>
      </c>
      <c r="AN360" s="2" t="s">
        <v>1</v>
      </c>
    </row>
    <row r="361" spans="1:40" hidden="1" x14ac:dyDescent="0.25">
      <c r="A361" s="2" t="s">
        <v>175</v>
      </c>
      <c r="B361" s="143">
        <v>44027</v>
      </c>
      <c r="C361" s="144" t="s">
        <v>38</v>
      </c>
      <c r="D361" s="144" t="s">
        <v>41</v>
      </c>
      <c r="E361" s="144" t="s">
        <v>230</v>
      </c>
      <c r="F361" s="144" t="s">
        <v>778</v>
      </c>
      <c r="G361" s="144" t="s">
        <v>3</v>
      </c>
      <c r="H361" s="144" t="s">
        <v>1100</v>
      </c>
      <c r="I361" s="145" t="s">
        <v>1</v>
      </c>
      <c r="J361" s="145" t="s">
        <v>1</v>
      </c>
      <c r="K361" s="145" t="s">
        <v>1</v>
      </c>
      <c r="L361" s="145" t="s">
        <v>1</v>
      </c>
      <c r="M361" s="145">
        <v>0</v>
      </c>
      <c r="N361" s="144" t="s">
        <v>1</v>
      </c>
      <c r="O361" s="144" t="s">
        <v>2</v>
      </c>
      <c r="P361" s="144" t="s">
        <v>1</v>
      </c>
      <c r="Q361" s="1">
        <v>21005153.995799996</v>
      </c>
      <c r="R361" s="145">
        <v>0</v>
      </c>
      <c r="S361" s="145">
        <v>19754189.834999997</v>
      </c>
      <c r="T361" s="145">
        <v>0</v>
      </c>
      <c r="U361" s="144" t="s">
        <v>0</v>
      </c>
      <c r="V361" s="145">
        <v>0</v>
      </c>
      <c r="W361" s="145">
        <v>1078417.3799999999</v>
      </c>
      <c r="X361" s="144" t="s">
        <v>9</v>
      </c>
      <c r="Y361" s="145">
        <v>172546.78080000001</v>
      </c>
      <c r="Z361" s="145">
        <v>0</v>
      </c>
      <c r="AA361" s="144" t="s">
        <v>0</v>
      </c>
      <c r="AB361" s="145">
        <v>0</v>
      </c>
      <c r="AC361" s="145">
        <v>0</v>
      </c>
      <c r="AD361" s="144" t="s">
        <v>0</v>
      </c>
      <c r="AE361" s="145">
        <v>0</v>
      </c>
      <c r="AF361" s="144">
        <v>0</v>
      </c>
      <c r="AG361" s="144" t="s">
        <v>0</v>
      </c>
      <c r="AH361" s="145">
        <v>0</v>
      </c>
      <c r="AI361" s="145">
        <v>0</v>
      </c>
      <c r="AJ361" s="144" t="s">
        <v>0</v>
      </c>
      <c r="AK361" s="145">
        <v>0</v>
      </c>
      <c r="AL361" s="145">
        <v>0</v>
      </c>
      <c r="AM361" s="146" t="s">
        <v>1</v>
      </c>
      <c r="AN361" s="144" t="s">
        <v>1</v>
      </c>
    </row>
    <row r="362" spans="1:40" hidden="1" x14ac:dyDescent="0.25">
      <c r="A362" s="2" t="s">
        <v>173</v>
      </c>
      <c r="B362" s="143">
        <v>44027</v>
      </c>
      <c r="C362" s="144" t="s">
        <v>38</v>
      </c>
      <c r="D362" s="144" t="s">
        <v>41</v>
      </c>
      <c r="E362" s="144" t="s">
        <v>453</v>
      </c>
      <c r="F362" s="144" t="s">
        <v>1101</v>
      </c>
      <c r="G362" s="144" t="s">
        <v>3</v>
      </c>
      <c r="H362" s="144" t="s">
        <v>1102</v>
      </c>
      <c r="I362" s="145" t="s">
        <v>1</v>
      </c>
      <c r="J362" s="145" t="s">
        <v>1</v>
      </c>
      <c r="K362" s="145" t="s">
        <v>1</v>
      </c>
      <c r="L362" s="145" t="s">
        <v>1</v>
      </c>
      <c r="M362" s="145">
        <v>0</v>
      </c>
      <c r="N362" s="144" t="s">
        <v>1</v>
      </c>
      <c r="O362" s="144" t="s">
        <v>2</v>
      </c>
      <c r="P362" s="144" t="s">
        <v>1</v>
      </c>
      <c r="Q362" s="1">
        <v>73937688</v>
      </c>
      <c r="R362" s="145">
        <v>0</v>
      </c>
      <c r="S362" s="145">
        <v>73895000</v>
      </c>
      <c r="T362" s="145">
        <v>0</v>
      </c>
      <c r="U362" s="144" t="s">
        <v>0</v>
      </c>
      <c r="V362" s="145">
        <v>0</v>
      </c>
      <c r="W362" s="145">
        <v>36800</v>
      </c>
      <c r="X362" s="144" t="s">
        <v>0</v>
      </c>
      <c r="Y362" s="145">
        <v>5888</v>
      </c>
      <c r="Z362" s="145">
        <v>0</v>
      </c>
      <c r="AA362" s="144" t="s">
        <v>0</v>
      </c>
      <c r="AB362" s="145">
        <v>0</v>
      </c>
      <c r="AC362" s="145">
        <v>0</v>
      </c>
      <c r="AD362" s="144" t="s">
        <v>0</v>
      </c>
      <c r="AE362" s="145">
        <v>0</v>
      </c>
      <c r="AF362" s="144">
        <v>0</v>
      </c>
      <c r="AG362" s="144" t="s">
        <v>0</v>
      </c>
      <c r="AH362" s="145">
        <v>0</v>
      </c>
      <c r="AI362" s="145">
        <v>0</v>
      </c>
      <c r="AJ362" s="144" t="s">
        <v>0</v>
      </c>
      <c r="AK362" s="145">
        <v>0</v>
      </c>
      <c r="AL362" s="145">
        <v>0</v>
      </c>
      <c r="AM362" s="146" t="s">
        <v>1</v>
      </c>
      <c r="AN362" s="144" t="s">
        <v>1</v>
      </c>
    </row>
    <row r="363" spans="1:40" hidden="1" x14ac:dyDescent="0.25">
      <c r="A363" s="2" t="s">
        <v>172</v>
      </c>
      <c r="B363" s="52">
        <v>44027</v>
      </c>
      <c r="C363" s="2" t="s">
        <v>29</v>
      </c>
      <c r="D363" s="2" t="s">
        <v>36</v>
      </c>
      <c r="E363" s="2" t="s">
        <v>35</v>
      </c>
      <c r="F363" s="2" t="s">
        <v>516</v>
      </c>
      <c r="G363" s="2" t="s">
        <v>3</v>
      </c>
      <c r="H363" s="2" t="s">
        <v>1103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2</v>
      </c>
      <c r="P363" s="2" t="s">
        <v>1</v>
      </c>
      <c r="Q363" s="1">
        <v>10471089.2072</v>
      </c>
      <c r="R363" s="1">
        <v>0</v>
      </c>
      <c r="S363" s="1">
        <v>7539351.410000002</v>
      </c>
      <c r="T363" s="1">
        <v>0</v>
      </c>
      <c r="U363" s="2" t="s">
        <v>0</v>
      </c>
      <c r="V363" s="1">
        <v>0</v>
      </c>
      <c r="W363" s="1">
        <v>2527360.17</v>
      </c>
      <c r="X363" s="2" t="s">
        <v>9</v>
      </c>
      <c r="Y363" s="1">
        <v>404377.62719999999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53" t="s">
        <v>1</v>
      </c>
      <c r="AN363" s="2" t="s">
        <v>1</v>
      </c>
    </row>
    <row r="364" spans="1:40" hidden="1" x14ac:dyDescent="0.25">
      <c r="A364" s="2" t="s">
        <v>170</v>
      </c>
      <c r="B364" s="52">
        <v>44027</v>
      </c>
      <c r="C364" s="2" t="s">
        <v>6</v>
      </c>
      <c r="D364" s="2" t="s">
        <v>36</v>
      </c>
      <c r="E364" s="2" t="s">
        <v>226</v>
      </c>
      <c r="F364" s="2" t="s">
        <v>411</v>
      </c>
      <c r="G364" s="2" t="s">
        <v>3</v>
      </c>
      <c r="H364" s="2" t="s">
        <v>1104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v>71721080.059199989</v>
      </c>
      <c r="R364" s="1">
        <v>0</v>
      </c>
      <c r="S364" s="1">
        <v>55531470.899999991</v>
      </c>
      <c r="T364" s="1">
        <v>0</v>
      </c>
      <c r="U364" s="2" t="s">
        <v>0</v>
      </c>
      <c r="V364" s="1">
        <v>0</v>
      </c>
      <c r="W364" s="1">
        <v>13956559.620000001</v>
      </c>
      <c r="X364" s="2" t="s">
        <v>0</v>
      </c>
      <c r="Y364" s="1">
        <v>2233049.5392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53" t="s">
        <v>1</v>
      </c>
      <c r="AN364" s="2" t="s">
        <v>1</v>
      </c>
    </row>
    <row r="365" spans="1:40" hidden="1" x14ac:dyDescent="0.25">
      <c r="A365" s="2" t="s">
        <v>169</v>
      </c>
      <c r="B365" s="143">
        <v>44027</v>
      </c>
      <c r="C365" s="144" t="s">
        <v>38</v>
      </c>
      <c r="D365" s="144" t="s">
        <v>36</v>
      </c>
      <c r="E365" s="144" t="s">
        <v>223</v>
      </c>
      <c r="F365" s="144" t="s">
        <v>1105</v>
      </c>
      <c r="G365" s="144" t="s">
        <v>3</v>
      </c>
      <c r="H365" s="144" t="s">
        <v>1106</v>
      </c>
      <c r="I365" s="145" t="s">
        <v>1</v>
      </c>
      <c r="J365" s="145" t="s">
        <v>1</v>
      </c>
      <c r="K365" s="145" t="s">
        <v>1</v>
      </c>
      <c r="L365" s="145" t="s">
        <v>1</v>
      </c>
      <c r="M365" s="145">
        <v>0</v>
      </c>
      <c r="N365" s="144" t="s">
        <v>1</v>
      </c>
      <c r="O365" s="144" t="s">
        <v>2</v>
      </c>
      <c r="P365" s="144" t="s">
        <v>1</v>
      </c>
      <c r="Q365" s="1">
        <v>7255445.3449999988</v>
      </c>
      <c r="R365" s="145">
        <v>0</v>
      </c>
      <c r="S365" s="145">
        <v>6553761.3449999988</v>
      </c>
      <c r="T365" s="145">
        <v>0</v>
      </c>
      <c r="U365" s="144" t="s">
        <v>0</v>
      </c>
      <c r="V365" s="145">
        <v>0</v>
      </c>
      <c r="W365" s="145">
        <v>604900</v>
      </c>
      <c r="X365" s="144" t="s">
        <v>0</v>
      </c>
      <c r="Y365" s="145">
        <v>96784</v>
      </c>
      <c r="Z365" s="145">
        <v>0</v>
      </c>
      <c r="AA365" s="144" t="s">
        <v>0</v>
      </c>
      <c r="AB365" s="145">
        <v>0</v>
      </c>
      <c r="AC365" s="145">
        <v>0</v>
      </c>
      <c r="AD365" s="144" t="s">
        <v>0</v>
      </c>
      <c r="AE365" s="145">
        <v>0</v>
      </c>
      <c r="AF365" s="144">
        <v>0</v>
      </c>
      <c r="AG365" s="144" t="s">
        <v>0</v>
      </c>
      <c r="AH365" s="145">
        <v>0</v>
      </c>
      <c r="AI365" s="145">
        <v>0</v>
      </c>
      <c r="AJ365" s="144" t="s">
        <v>0</v>
      </c>
      <c r="AK365" s="145">
        <v>0</v>
      </c>
      <c r="AL365" s="145">
        <v>0</v>
      </c>
      <c r="AM365" s="146" t="s">
        <v>1</v>
      </c>
      <c r="AN365" s="144" t="s">
        <v>1</v>
      </c>
    </row>
    <row r="366" spans="1:40" hidden="1" x14ac:dyDescent="0.25">
      <c r="A366" s="2" t="s">
        <v>168</v>
      </c>
      <c r="B366" s="52">
        <v>44027</v>
      </c>
      <c r="C366" s="2" t="s">
        <v>29</v>
      </c>
      <c r="D366" s="2" t="s">
        <v>28</v>
      </c>
      <c r="E366" s="2" t="s">
        <v>273</v>
      </c>
      <c r="F366" s="2" t="s">
        <v>507</v>
      </c>
      <c r="G366" s="2" t="s">
        <v>3</v>
      </c>
      <c r="H366" s="2" t="s">
        <v>1107</v>
      </c>
      <c r="I366" s="1"/>
      <c r="J366" s="1"/>
      <c r="K366" s="1"/>
      <c r="L366" s="1"/>
      <c r="M366" s="1"/>
      <c r="N366" s="2"/>
      <c r="O366" s="2" t="s">
        <v>106</v>
      </c>
      <c r="P366" s="2"/>
      <c r="Q366" s="1">
        <v>0</v>
      </c>
      <c r="R366" s="1">
        <v>0</v>
      </c>
      <c r="S366" s="1">
        <v>0</v>
      </c>
      <c r="T366" s="1">
        <v>0</v>
      </c>
      <c r="U366" s="2"/>
      <c r="V366" s="1">
        <v>0</v>
      </c>
      <c r="W366" s="1">
        <v>0</v>
      </c>
      <c r="X366" s="2"/>
      <c r="Y366" s="1">
        <v>0</v>
      </c>
      <c r="Z366" s="1">
        <v>0</v>
      </c>
      <c r="AA366" s="2"/>
      <c r="AB366" s="1">
        <v>0</v>
      </c>
      <c r="AC366" s="1">
        <v>0</v>
      </c>
      <c r="AD366" s="2"/>
      <c r="AE366" s="1">
        <v>0</v>
      </c>
      <c r="AF366" s="2" t="s">
        <v>420</v>
      </c>
      <c r="AG366" s="2"/>
      <c r="AH366" s="1">
        <v>0</v>
      </c>
      <c r="AI366" s="1">
        <v>0</v>
      </c>
      <c r="AJ366" s="2"/>
      <c r="AK366" s="1">
        <v>0</v>
      </c>
      <c r="AL366" s="1">
        <v>0</v>
      </c>
      <c r="AM366" s="53"/>
      <c r="AN366" s="2"/>
    </row>
    <row r="367" spans="1:40" hidden="1" x14ac:dyDescent="0.25">
      <c r="A367" s="2" t="s">
        <v>167</v>
      </c>
      <c r="B367" s="52">
        <v>44027</v>
      </c>
      <c r="C367" s="2" t="s">
        <v>6</v>
      </c>
      <c r="D367" s="2" t="s">
        <v>28</v>
      </c>
      <c r="E367" s="2" t="s">
        <v>219</v>
      </c>
      <c r="F367" s="2" t="s">
        <v>606</v>
      </c>
      <c r="G367" s="2" t="s">
        <v>3</v>
      </c>
      <c r="H367" s="2" t="s">
        <v>1108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2</v>
      </c>
      <c r="P367" s="2" t="s">
        <v>1</v>
      </c>
      <c r="Q367" s="1">
        <v>41942852.426000006</v>
      </c>
      <c r="R367" s="1">
        <v>0</v>
      </c>
      <c r="S367" s="1">
        <v>32683094.310000002</v>
      </c>
      <c r="T367" s="1">
        <v>0</v>
      </c>
      <c r="U367" s="2" t="s">
        <v>0</v>
      </c>
      <c r="V367" s="1">
        <v>0</v>
      </c>
      <c r="W367" s="1">
        <v>7982550.1000000006</v>
      </c>
      <c r="X367" s="2" t="s">
        <v>9</v>
      </c>
      <c r="Y367" s="1">
        <v>1277208.0159999998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53" t="s">
        <v>1</v>
      </c>
      <c r="AN367" s="2" t="s">
        <v>1</v>
      </c>
    </row>
    <row r="368" spans="1:40" hidden="1" x14ac:dyDescent="0.25">
      <c r="A368" s="2" t="s">
        <v>166</v>
      </c>
      <c r="B368" s="52">
        <v>44027</v>
      </c>
      <c r="C368" s="2" t="s">
        <v>6</v>
      </c>
      <c r="D368" s="2" t="s">
        <v>28</v>
      </c>
      <c r="E368" s="2" t="s">
        <v>219</v>
      </c>
      <c r="F368" s="2" t="s">
        <v>606</v>
      </c>
      <c r="G368" s="2" t="s">
        <v>3</v>
      </c>
      <c r="H368" s="2" t="s">
        <v>1109</v>
      </c>
      <c r="I368" s="64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215</v>
      </c>
      <c r="P368" s="2" t="s">
        <v>214</v>
      </c>
      <c r="Q368" s="1">
        <v>2030348</v>
      </c>
      <c r="R368" s="1">
        <v>0</v>
      </c>
      <c r="S368" s="1">
        <v>0</v>
      </c>
      <c r="T368" s="1">
        <v>1750300</v>
      </c>
      <c r="U368" s="2" t="s">
        <v>9</v>
      </c>
      <c r="V368" s="1">
        <v>280048</v>
      </c>
      <c r="W368" s="1">
        <v>0</v>
      </c>
      <c r="X368" s="2" t="s">
        <v>0</v>
      </c>
      <c r="Y368" s="1">
        <v>0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53" t="s">
        <v>1</v>
      </c>
      <c r="AN368" s="2" t="s">
        <v>1</v>
      </c>
    </row>
    <row r="369" spans="1:40" hidden="1" x14ac:dyDescent="0.25">
      <c r="A369" s="2" t="s">
        <v>164</v>
      </c>
      <c r="B369" s="52">
        <v>44027</v>
      </c>
      <c r="C369" s="2" t="s">
        <v>6</v>
      </c>
      <c r="D369" s="2" t="s">
        <v>28</v>
      </c>
      <c r="E369" s="2" t="s">
        <v>219</v>
      </c>
      <c r="F369" s="2" t="s">
        <v>606</v>
      </c>
      <c r="G369" s="2" t="s">
        <v>3</v>
      </c>
      <c r="H369" s="147" t="s">
        <v>1110</v>
      </c>
      <c r="I369" s="1" t="s">
        <v>1</v>
      </c>
      <c r="J369" s="148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215</v>
      </c>
      <c r="P369" s="2" t="s">
        <v>214</v>
      </c>
      <c r="Q369" s="1">
        <v>1435200</v>
      </c>
      <c r="R369" s="1">
        <v>0</v>
      </c>
      <c r="S369" s="1">
        <v>1435200</v>
      </c>
      <c r="T369" s="1">
        <v>0</v>
      </c>
      <c r="U369" s="2" t="s">
        <v>0</v>
      </c>
      <c r="V369" s="1">
        <v>0</v>
      </c>
      <c r="W369" s="1">
        <v>0</v>
      </c>
      <c r="X369" s="2" t="s">
        <v>0</v>
      </c>
      <c r="Y369" s="1">
        <v>0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53" t="s">
        <v>1</v>
      </c>
      <c r="AN369" s="2" t="s">
        <v>1</v>
      </c>
    </row>
    <row r="370" spans="1:40" hidden="1" x14ac:dyDescent="0.25">
      <c r="A370" s="2" t="s">
        <v>163</v>
      </c>
      <c r="B370" s="52">
        <v>44027</v>
      </c>
      <c r="C370" s="2" t="s">
        <v>6</v>
      </c>
      <c r="D370" s="2" t="s">
        <v>28</v>
      </c>
      <c r="E370" s="2" t="s">
        <v>219</v>
      </c>
      <c r="F370" s="2" t="s">
        <v>606</v>
      </c>
      <c r="G370" s="2" t="s">
        <v>3</v>
      </c>
      <c r="H370" s="2" t="s">
        <v>1111</v>
      </c>
      <c r="I370" s="149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 t="s">
        <v>1</v>
      </c>
      <c r="Q370" s="1">
        <v>35086798.5832</v>
      </c>
      <c r="R370" s="1">
        <v>0</v>
      </c>
      <c r="S370" s="1">
        <v>24952260.489999998</v>
      </c>
      <c r="T370" s="1">
        <v>0</v>
      </c>
      <c r="U370" s="2" t="s">
        <v>0</v>
      </c>
      <c r="V370" s="1">
        <v>0</v>
      </c>
      <c r="W370" s="1">
        <v>8736670.7699999996</v>
      </c>
      <c r="X370" s="2" t="s">
        <v>0</v>
      </c>
      <c r="Y370" s="1">
        <v>1397867.3232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53" t="s">
        <v>1</v>
      </c>
      <c r="AN370" s="2" t="s">
        <v>1</v>
      </c>
    </row>
    <row r="371" spans="1:40" hidden="1" x14ac:dyDescent="0.25">
      <c r="A371" s="2" t="s">
        <v>162</v>
      </c>
      <c r="B371" s="52">
        <v>44027</v>
      </c>
      <c r="C371" s="2" t="s">
        <v>29</v>
      </c>
      <c r="D371" s="2" t="s">
        <v>26</v>
      </c>
      <c r="E371" s="2" t="s">
        <v>415</v>
      </c>
      <c r="F371" s="2" t="s">
        <v>1112</v>
      </c>
      <c r="G371" s="2" t="s">
        <v>3</v>
      </c>
      <c r="H371" s="2" t="s">
        <v>1113</v>
      </c>
      <c r="I371" s="149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2</v>
      </c>
      <c r="P371" s="2" t="s">
        <v>1</v>
      </c>
      <c r="Q371" s="1">
        <v>84669389.312000006</v>
      </c>
      <c r="R371" s="1">
        <v>0</v>
      </c>
      <c r="S371" s="1">
        <v>57783678.739999995</v>
      </c>
      <c r="T371" s="1">
        <v>0</v>
      </c>
      <c r="U371" s="2" t="s">
        <v>0</v>
      </c>
      <c r="V371" s="1">
        <v>0</v>
      </c>
      <c r="W371" s="1">
        <v>23177336.700000003</v>
      </c>
      <c r="X371" s="2" t="s">
        <v>0</v>
      </c>
      <c r="Y371" s="1">
        <v>3708373.8719999995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53" t="s">
        <v>1</v>
      </c>
      <c r="AN371" s="2" t="s">
        <v>1</v>
      </c>
    </row>
    <row r="372" spans="1:40" hidden="1" x14ac:dyDescent="0.25">
      <c r="A372" s="2" t="s">
        <v>161</v>
      </c>
      <c r="B372" s="52">
        <v>44027</v>
      </c>
      <c r="C372" s="2" t="s">
        <v>6</v>
      </c>
      <c r="D372" s="2" t="s">
        <v>26</v>
      </c>
      <c r="E372" s="2" t="s">
        <v>212</v>
      </c>
      <c r="F372" s="2" t="s">
        <v>309</v>
      </c>
      <c r="G372" s="2" t="s">
        <v>3</v>
      </c>
      <c r="H372" s="2" t="s">
        <v>1114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32326017.231400006</v>
      </c>
      <c r="R372" s="1">
        <v>0</v>
      </c>
      <c r="S372" s="1">
        <v>25418132.795000006</v>
      </c>
      <c r="T372" s="1">
        <v>0</v>
      </c>
      <c r="U372" s="2" t="s">
        <v>0</v>
      </c>
      <c r="V372" s="1">
        <v>0</v>
      </c>
      <c r="W372" s="1">
        <v>5955072.79</v>
      </c>
      <c r="X372" s="2" t="s">
        <v>9</v>
      </c>
      <c r="Y372" s="1">
        <v>952811.64639999997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53" t="s">
        <v>1</v>
      </c>
      <c r="AN372" s="2" t="s">
        <v>1</v>
      </c>
    </row>
    <row r="373" spans="1:40" hidden="1" x14ac:dyDescent="0.25">
      <c r="A373" s="2" t="s">
        <v>160</v>
      </c>
      <c r="B373" s="52">
        <v>44027</v>
      </c>
      <c r="C373" s="2" t="s">
        <v>6</v>
      </c>
      <c r="D373" s="2" t="s">
        <v>24</v>
      </c>
      <c r="E373" s="2" t="s">
        <v>210</v>
      </c>
      <c r="F373" s="2" t="s">
        <v>1115</v>
      </c>
      <c r="G373" s="2" t="s">
        <v>3</v>
      </c>
      <c r="H373" s="2" t="s">
        <v>1116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2</v>
      </c>
      <c r="P373" s="2" t="s">
        <v>1</v>
      </c>
      <c r="Q373" s="1">
        <v>61265270.707399994</v>
      </c>
      <c r="R373" s="1">
        <v>0</v>
      </c>
      <c r="S373" s="1">
        <v>38553546.734999985</v>
      </c>
      <c r="T373" s="1">
        <v>0</v>
      </c>
      <c r="U373" s="2" t="s">
        <v>0</v>
      </c>
      <c r="V373" s="1">
        <v>0</v>
      </c>
      <c r="W373" s="1">
        <v>19579072.390000008</v>
      </c>
      <c r="X373" s="2" t="s">
        <v>0</v>
      </c>
      <c r="Y373" s="1">
        <v>3132651.5824000002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53" t="s">
        <v>1</v>
      </c>
      <c r="AN373" s="2" t="s">
        <v>1</v>
      </c>
    </row>
    <row r="374" spans="1:40" hidden="1" x14ac:dyDescent="0.25">
      <c r="A374" s="2" t="s">
        <v>159</v>
      </c>
      <c r="B374" s="52">
        <v>44027</v>
      </c>
      <c r="C374" s="2" t="s">
        <v>6</v>
      </c>
      <c r="D374" s="2" t="s">
        <v>22</v>
      </c>
      <c r="E374" s="2" t="s">
        <v>202</v>
      </c>
      <c r="F374" s="2" t="s">
        <v>1011</v>
      </c>
      <c r="G374" s="2" t="s">
        <v>3</v>
      </c>
      <c r="H374" s="2" t="s">
        <v>1117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65351637.939599976</v>
      </c>
      <c r="R374" s="1">
        <v>0</v>
      </c>
      <c r="S374" s="1">
        <v>48458562.13879998</v>
      </c>
      <c r="T374" s="1">
        <v>0</v>
      </c>
      <c r="U374" s="2" t="s">
        <v>0</v>
      </c>
      <c r="V374" s="1">
        <v>0</v>
      </c>
      <c r="W374" s="1">
        <v>14562996.379999999</v>
      </c>
      <c r="X374" s="2" t="s">
        <v>9</v>
      </c>
      <c r="Y374" s="1">
        <v>2330079.4208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53" t="s">
        <v>1</v>
      </c>
      <c r="AN374" s="2" t="s">
        <v>1</v>
      </c>
    </row>
    <row r="375" spans="1:40" hidden="1" x14ac:dyDescent="0.25">
      <c r="A375" s="2" t="s">
        <v>158</v>
      </c>
      <c r="B375" s="52">
        <v>44027</v>
      </c>
      <c r="C375" s="2" t="s">
        <v>6</v>
      </c>
      <c r="D375" s="2" t="s">
        <v>19</v>
      </c>
      <c r="E375" s="2" t="s">
        <v>200</v>
      </c>
      <c r="F375" s="2" t="s">
        <v>68</v>
      </c>
      <c r="G375" s="2" t="s">
        <v>3</v>
      </c>
      <c r="H375" s="2" t="s">
        <v>1118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</v>
      </c>
      <c r="P375" s="2" t="s">
        <v>1</v>
      </c>
      <c r="Q375" s="1">
        <v>6257714.3140000012</v>
      </c>
      <c r="R375" s="1">
        <v>0</v>
      </c>
      <c r="S375" s="1">
        <v>4299084.3000000007</v>
      </c>
      <c r="T375" s="1">
        <v>0</v>
      </c>
      <c r="U375" s="2" t="s">
        <v>0</v>
      </c>
      <c r="V375" s="1">
        <v>0</v>
      </c>
      <c r="W375" s="1">
        <v>1688474.15</v>
      </c>
      <c r="X375" s="2" t="s">
        <v>0</v>
      </c>
      <c r="Y375" s="1">
        <v>270155.864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53" t="s">
        <v>1</v>
      </c>
      <c r="AN375" s="2" t="s">
        <v>1</v>
      </c>
    </row>
    <row r="376" spans="1:40" hidden="1" x14ac:dyDescent="0.25">
      <c r="A376" s="2" t="s">
        <v>157</v>
      </c>
      <c r="B376" s="52">
        <v>44027</v>
      </c>
      <c r="C376" s="2" t="s">
        <v>6</v>
      </c>
      <c r="D376" s="2" t="s">
        <v>19</v>
      </c>
      <c r="E376" s="2" t="s">
        <v>200</v>
      </c>
      <c r="F376" s="2" t="s">
        <v>68</v>
      </c>
      <c r="G376" s="2" t="s">
        <v>3</v>
      </c>
      <c r="H376" s="2" t="s">
        <v>1119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1120</v>
      </c>
      <c r="P376" s="2" t="s">
        <v>1121</v>
      </c>
      <c r="Q376" s="1">
        <v>3130010.8408000004</v>
      </c>
      <c r="R376" s="1">
        <v>0</v>
      </c>
      <c r="S376" s="1">
        <v>1526168.3000000003</v>
      </c>
      <c r="T376" s="1">
        <v>1382622.88</v>
      </c>
      <c r="U376" s="2" t="s">
        <v>9</v>
      </c>
      <c r="V376" s="1">
        <v>221219.66080000001</v>
      </c>
      <c r="W376" s="1">
        <v>0</v>
      </c>
      <c r="X376" s="2" t="s">
        <v>0</v>
      </c>
      <c r="Y376" s="1">
        <v>0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53" t="s">
        <v>1</v>
      </c>
      <c r="AN376" s="2" t="s">
        <v>1</v>
      </c>
    </row>
    <row r="377" spans="1:40" hidden="1" x14ac:dyDescent="0.25">
      <c r="A377" s="2" t="s">
        <v>156</v>
      </c>
      <c r="B377" s="52">
        <v>44027</v>
      </c>
      <c r="C377" s="2" t="s">
        <v>6</v>
      </c>
      <c r="D377" s="2" t="s">
        <v>19</v>
      </c>
      <c r="E377" s="2" t="s">
        <v>200</v>
      </c>
      <c r="F377" s="2" t="s">
        <v>68</v>
      </c>
      <c r="G377" s="2" t="s">
        <v>3</v>
      </c>
      <c r="H377" s="2" t="s">
        <v>1122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1">
        <v>20185440.721199997</v>
      </c>
      <c r="R377" s="1">
        <v>0</v>
      </c>
      <c r="S377" s="1">
        <v>13744018.349999998</v>
      </c>
      <c r="T377" s="1">
        <v>0</v>
      </c>
      <c r="U377" s="2" t="s">
        <v>0</v>
      </c>
      <c r="V377" s="1">
        <v>0</v>
      </c>
      <c r="W377" s="1">
        <v>5552950.3200000003</v>
      </c>
      <c r="X377" s="2" t="s">
        <v>0</v>
      </c>
      <c r="Y377" s="1">
        <v>888472.05119999999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53" t="s">
        <v>1</v>
      </c>
      <c r="AN377" s="2" t="s">
        <v>1</v>
      </c>
    </row>
    <row r="378" spans="1:40" hidden="1" x14ac:dyDescent="0.25">
      <c r="A378" s="2" t="s">
        <v>155</v>
      </c>
      <c r="B378" s="52">
        <v>44027</v>
      </c>
      <c r="C378" s="2" t="s">
        <v>6</v>
      </c>
      <c r="D378" s="2" t="s">
        <v>17</v>
      </c>
      <c r="E378" s="2" t="s">
        <v>198</v>
      </c>
      <c r="F378" s="2" t="s">
        <v>1123</v>
      </c>
      <c r="G378" s="2" t="s">
        <v>3</v>
      </c>
      <c r="H378" s="2" t="s">
        <v>1060</v>
      </c>
      <c r="I378" s="1"/>
      <c r="J378" s="1"/>
      <c r="K378" s="1"/>
      <c r="L378" s="1"/>
      <c r="M378" s="1"/>
      <c r="N378" s="2"/>
      <c r="O378" s="2" t="s">
        <v>106</v>
      </c>
      <c r="P378" s="2"/>
      <c r="Q378" s="1">
        <v>0</v>
      </c>
      <c r="R378" s="1">
        <v>0</v>
      </c>
      <c r="S378" s="1">
        <v>0</v>
      </c>
      <c r="T378" s="1">
        <v>0</v>
      </c>
      <c r="U378" s="2"/>
      <c r="V378" s="1">
        <v>0</v>
      </c>
      <c r="W378" s="1">
        <v>0</v>
      </c>
      <c r="X378" s="2"/>
      <c r="Y378" s="1">
        <v>0</v>
      </c>
      <c r="Z378" s="1">
        <v>0</v>
      </c>
      <c r="AA378" s="2"/>
      <c r="AB378" s="1">
        <v>0</v>
      </c>
      <c r="AC378" s="1">
        <v>0</v>
      </c>
      <c r="AD378" s="2"/>
      <c r="AE378" s="1">
        <v>0</v>
      </c>
      <c r="AF378" s="2" t="s">
        <v>420</v>
      </c>
      <c r="AG378" s="2"/>
      <c r="AH378" s="1">
        <v>0</v>
      </c>
      <c r="AI378" s="1">
        <v>0</v>
      </c>
      <c r="AJ378" s="2"/>
      <c r="AK378" s="1">
        <v>0</v>
      </c>
      <c r="AL378" s="1">
        <v>0</v>
      </c>
      <c r="AM378" s="53"/>
      <c r="AN378" s="2"/>
    </row>
    <row r="379" spans="1:40" hidden="1" x14ac:dyDescent="0.25">
      <c r="A379" s="2" t="s">
        <v>154</v>
      </c>
      <c r="B379" s="52">
        <v>44027</v>
      </c>
      <c r="C379" s="2" t="s">
        <v>6</v>
      </c>
      <c r="D379" s="2" t="s">
        <v>10</v>
      </c>
      <c r="E379" s="2" t="s">
        <v>193</v>
      </c>
      <c r="F379" s="2" t="s">
        <v>1124</v>
      </c>
      <c r="G379" s="2" t="s">
        <v>3</v>
      </c>
      <c r="H379" s="2" t="s">
        <v>1125</v>
      </c>
      <c r="I379" s="1"/>
      <c r="J379" s="1"/>
      <c r="K379" s="1"/>
      <c r="L379" s="1"/>
      <c r="M379" s="1"/>
      <c r="N379" s="2"/>
      <c r="O379" s="2" t="s">
        <v>106</v>
      </c>
      <c r="P379" s="2"/>
      <c r="Q379" s="1">
        <v>0</v>
      </c>
      <c r="R379" s="1">
        <v>0</v>
      </c>
      <c r="S379" s="1">
        <v>0</v>
      </c>
      <c r="T379" s="1">
        <v>0</v>
      </c>
      <c r="U379" s="2" t="s">
        <v>0</v>
      </c>
      <c r="V379" s="1">
        <v>0</v>
      </c>
      <c r="W379" s="1">
        <v>0</v>
      </c>
      <c r="X379" s="2" t="s">
        <v>9</v>
      </c>
      <c r="Y379" s="1">
        <v>0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53" t="s">
        <v>1</v>
      </c>
      <c r="AN379" s="2" t="s">
        <v>1</v>
      </c>
    </row>
    <row r="380" spans="1:40" hidden="1" x14ac:dyDescent="0.25">
      <c r="A380" s="2" t="s">
        <v>153</v>
      </c>
      <c r="B380" s="52">
        <v>44027</v>
      </c>
      <c r="C380" s="2" t="s">
        <v>6</v>
      </c>
      <c r="D380" s="2" t="s">
        <v>7</v>
      </c>
      <c r="E380" s="2" t="s">
        <v>191</v>
      </c>
      <c r="F380" s="2" t="s">
        <v>1126</v>
      </c>
      <c r="G380" s="2" t="s">
        <v>3</v>
      </c>
      <c r="H380" s="2" t="s">
        <v>1127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1">
        <v>1032516</v>
      </c>
      <c r="R380" s="1">
        <v>0</v>
      </c>
      <c r="S380" s="1">
        <v>0</v>
      </c>
      <c r="T380" s="1">
        <v>0</v>
      </c>
      <c r="U380" s="2" t="s">
        <v>0</v>
      </c>
      <c r="V380" s="1">
        <v>0</v>
      </c>
      <c r="W380" s="1">
        <v>890100</v>
      </c>
      <c r="X380" s="2" t="s">
        <v>9</v>
      </c>
      <c r="Y380" s="1">
        <v>142416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53" t="s">
        <v>1</v>
      </c>
      <c r="AN380" s="2" t="s">
        <v>1</v>
      </c>
    </row>
    <row r="381" spans="1:40" hidden="1" x14ac:dyDescent="0.25">
      <c r="A381" s="2" t="s">
        <v>152</v>
      </c>
      <c r="B381" s="52">
        <v>44027</v>
      </c>
      <c r="C381" s="2" t="s">
        <v>6</v>
      </c>
      <c r="D381" s="2" t="s">
        <v>5</v>
      </c>
      <c r="E381" s="2" t="s">
        <v>189</v>
      </c>
      <c r="F381" s="2" t="s">
        <v>1128</v>
      </c>
      <c r="G381" s="2" t="s">
        <v>3</v>
      </c>
      <c r="H381" s="2" t="s">
        <v>1129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1">
        <v>25080309.920200001</v>
      </c>
      <c r="R381" s="1">
        <v>0</v>
      </c>
      <c r="S381" s="1">
        <v>19380597.175000004</v>
      </c>
      <c r="T381" s="1">
        <v>0</v>
      </c>
      <c r="U381" s="2" t="s">
        <v>0</v>
      </c>
      <c r="V381" s="1">
        <v>0</v>
      </c>
      <c r="W381" s="1">
        <v>4913545.47</v>
      </c>
      <c r="X381" s="2" t="s">
        <v>0</v>
      </c>
      <c r="Y381" s="1">
        <v>786167.2751999998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53" t="s">
        <v>1</v>
      </c>
      <c r="AN381" s="2" t="s">
        <v>1</v>
      </c>
    </row>
    <row r="382" spans="1:40" hidden="1" x14ac:dyDescent="0.25">
      <c r="A382" s="2" t="s">
        <v>151</v>
      </c>
      <c r="B382" s="52">
        <v>44028</v>
      </c>
      <c r="C382" s="2" t="s">
        <v>29</v>
      </c>
      <c r="D382" s="2" t="s">
        <v>52</v>
      </c>
      <c r="E382" s="2" t="s">
        <v>243</v>
      </c>
      <c r="F382" s="2" t="s">
        <v>1003</v>
      </c>
      <c r="G382" s="2" t="s">
        <v>3</v>
      </c>
      <c r="H382" s="2" t="s">
        <v>1130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113041586.73080002</v>
      </c>
      <c r="R382" s="1">
        <v>0</v>
      </c>
      <c r="S382" s="1">
        <v>70420572.142999977</v>
      </c>
      <c r="T382" s="1">
        <v>0</v>
      </c>
      <c r="U382" s="2" t="s">
        <v>0</v>
      </c>
      <c r="V382" s="1">
        <v>0</v>
      </c>
      <c r="W382" s="1">
        <v>36742253.955000006</v>
      </c>
      <c r="X382" s="2" t="s">
        <v>0</v>
      </c>
      <c r="Y382" s="1">
        <v>5878760.6328000007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53" t="s">
        <v>1</v>
      </c>
      <c r="AN382" s="2" t="s">
        <v>1</v>
      </c>
    </row>
    <row r="383" spans="1:40" hidden="1" x14ac:dyDescent="0.25">
      <c r="A383" s="2" t="s">
        <v>150</v>
      </c>
      <c r="B383" s="52">
        <v>44028</v>
      </c>
      <c r="C383" s="2" t="s">
        <v>6</v>
      </c>
      <c r="D383" s="2" t="s">
        <v>52</v>
      </c>
      <c r="E383" s="2" t="s">
        <v>252</v>
      </c>
      <c r="F383" s="2" t="s">
        <v>1131</v>
      </c>
      <c r="G383" s="2" t="s">
        <v>3</v>
      </c>
      <c r="H383" s="2" t="s">
        <v>1132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2</v>
      </c>
      <c r="P383" s="2" t="s">
        <v>1</v>
      </c>
      <c r="Q383" s="1">
        <v>91005797.710799992</v>
      </c>
      <c r="R383" s="1">
        <v>0</v>
      </c>
      <c r="S383" s="1">
        <v>78745374.325000003</v>
      </c>
      <c r="T383" s="1">
        <v>0</v>
      </c>
      <c r="U383" s="2" t="s">
        <v>0</v>
      </c>
      <c r="V383" s="1">
        <v>0</v>
      </c>
      <c r="W383" s="1">
        <v>10569330.505000001</v>
      </c>
      <c r="X383" s="2" t="s">
        <v>0</v>
      </c>
      <c r="Y383" s="1">
        <v>1691092.8808000002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53" t="s">
        <v>1</v>
      </c>
      <c r="AN383" s="2" t="s">
        <v>1</v>
      </c>
    </row>
    <row r="384" spans="1:40" hidden="1" x14ac:dyDescent="0.25">
      <c r="A384" s="2" t="s">
        <v>149</v>
      </c>
      <c r="B384" s="143">
        <v>44028</v>
      </c>
      <c r="C384" s="144" t="s">
        <v>38</v>
      </c>
      <c r="D384" s="144" t="s">
        <v>52</v>
      </c>
      <c r="E384" s="144" t="s">
        <v>196</v>
      </c>
      <c r="F384" s="144" t="s">
        <v>1133</v>
      </c>
      <c r="G384" s="144" t="s">
        <v>3</v>
      </c>
      <c r="H384" s="144" t="s">
        <v>1134</v>
      </c>
      <c r="I384" s="145" t="s">
        <v>1</v>
      </c>
      <c r="J384" s="145" t="s">
        <v>1</v>
      </c>
      <c r="K384" s="145" t="s">
        <v>1</v>
      </c>
      <c r="L384" s="145" t="s">
        <v>1</v>
      </c>
      <c r="M384" s="145">
        <v>0</v>
      </c>
      <c r="N384" s="144" t="s">
        <v>1</v>
      </c>
      <c r="O384" s="144" t="s">
        <v>1135</v>
      </c>
      <c r="P384" s="144" t="s">
        <v>1136</v>
      </c>
      <c r="Q384" s="1">
        <v>821059.2</v>
      </c>
      <c r="R384" s="145">
        <v>0</v>
      </c>
      <c r="S384" s="145">
        <v>0</v>
      </c>
      <c r="T384" s="145">
        <v>0</v>
      </c>
      <c r="U384" s="144" t="s">
        <v>0</v>
      </c>
      <c r="V384" s="145">
        <v>0</v>
      </c>
      <c r="W384" s="145">
        <v>0</v>
      </c>
      <c r="X384" s="144" t="s">
        <v>0</v>
      </c>
      <c r="Y384" s="145">
        <v>0</v>
      </c>
      <c r="Z384" s="145">
        <v>0</v>
      </c>
      <c r="AA384" s="144" t="s">
        <v>0</v>
      </c>
      <c r="AB384" s="145">
        <v>0</v>
      </c>
      <c r="AC384" s="145">
        <v>760240</v>
      </c>
      <c r="AD384" s="144" t="s">
        <v>296</v>
      </c>
      <c r="AE384" s="145">
        <v>60819.199999999997</v>
      </c>
      <c r="AF384" s="144">
        <v>0</v>
      </c>
      <c r="AG384" s="144" t="s">
        <v>0</v>
      </c>
      <c r="AH384" s="145">
        <v>0</v>
      </c>
      <c r="AI384" s="145">
        <v>0</v>
      </c>
      <c r="AJ384" s="144" t="s">
        <v>0</v>
      </c>
      <c r="AK384" s="145">
        <v>0</v>
      </c>
      <c r="AL384" s="145">
        <v>0</v>
      </c>
      <c r="AM384" s="146" t="s">
        <v>1</v>
      </c>
      <c r="AN384" s="144" t="s">
        <v>1</v>
      </c>
    </row>
    <row r="385" spans="1:40" hidden="1" x14ac:dyDescent="0.25">
      <c r="A385" s="2" t="s">
        <v>148</v>
      </c>
      <c r="B385" s="143">
        <v>44028</v>
      </c>
      <c r="C385" s="144" t="s">
        <v>38</v>
      </c>
      <c r="D385" s="144" t="s">
        <v>52</v>
      </c>
      <c r="E385" s="144" t="s">
        <v>196</v>
      </c>
      <c r="F385" s="144" t="s">
        <v>1133</v>
      </c>
      <c r="G385" s="144" t="s">
        <v>3</v>
      </c>
      <c r="H385" s="144" t="s">
        <v>1137</v>
      </c>
      <c r="I385" s="145" t="s">
        <v>1</v>
      </c>
      <c r="J385" s="145" t="s">
        <v>1</v>
      </c>
      <c r="K385" s="145" t="s">
        <v>1</v>
      </c>
      <c r="L385" s="145" t="s">
        <v>1</v>
      </c>
      <c r="M385" s="145">
        <v>0</v>
      </c>
      <c r="N385" s="144" t="s">
        <v>1</v>
      </c>
      <c r="O385" s="144" t="s">
        <v>2</v>
      </c>
      <c r="P385" s="144" t="s">
        <v>1</v>
      </c>
      <c r="Q385" s="1">
        <v>16594056.880800001</v>
      </c>
      <c r="R385" s="145">
        <v>0</v>
      </c>
      <c r="S385" s="145">
        <v>15325619.260000002</v>
      </c>
      <c r="T385" s="145">
        <v>0</v>
      </c>
      <c r="U385" s="144" t="s">
        <v>0</v>
      </c>
      <c r="V385" s="145">
        <v>0</v>
      </c>
      <c r="W385" s="145">
        <v>739575.88</v>
      </c>
      <c r="X385" s="144" t="s">
        <v>0</v>
      </c>
      <c r="Y385" s="145">
        <v>118332.14079999999</v>
      </c>
      <c r="Z385" s="145">
        <v>0</v>
      </c>
      <c r="AA385" s="144" t="s">
        <v>0</v>
      </c>
      <c r="AB385" s="145">
        <v>0</v>
      </c>
      <c r="AC385" s="145">
        <v>380120</v>
      </c>
      <c r="AD385" s="144" t="s">
        <v>296</v>
      </c>
      <c r="AE385" s="145">
        <v>30409.599999999999</v>
      </c>
      <c r="AF385" s="144">
        <v>0</v>
      </c>
      <c r="AG385" s="144" t="s">
        <v>0</v>
      </c>
      <c r="AH385" s="145">
        <v>0</v>
      </c>
      <c r="AI385" s="145">
        <v>0</v>
      </c>
      <c r="AJ385" s="144" t="s">
        <v>0</v>
      </c>
      <c r="AK385" s="145">
        <v>0</v>
      </c>
      <c r="AL385" s="145">
        <v>0</v>
      </c>
      <c r="AM385" s="146" t="s">
        <v>1</v>
      </c>
      <c r="AN385" s="144" t="s">
        <v>1</v>
      </c>
    </row>
    <row r="386" spans="1:40" hidden="1" x14ac:dyDescent="0.25">
      <c r="A386" s="2" t="s">
        <v>147</v>
      </c>
      <c r="B386" s="143">
        <v>44028</v>
      </c>
      <c r="C386" s="144" t="s">
        <v>38</v>
      </c>
      <c r="D386" s="144" t="s">
        <v>52</v>
      </c>
      <c r="E386" s="144" t="s">
        <v>196</v>
      </c>
      <c r="F386" s="144" t="s">
        <v>1133</v>
      </c>
      <c r="G386" s="144" t="s">
        <v>3</v>
      </c>
      <c r="H386" s="144" t="s">
        <v>1138</v>
      </c>
      <c r="I386" s="145" t="s">
        <v>1</v>
      </c>
      <c r="J386" s="145" t="s">
        <v>1</v>
      </c>
      <c r="K386" s="145" t="s">
        <v>1</v>
      </c>
      <c r="L386" s="145" t="s">
        <v>1</v>
      </c>
      <c r="M386" s="145">
        <v>0</v>
      </c>
      <c r="N386" s="144" t="s">
        <v>1</v>
      </c>
      <c r="O386" s="144" t="s">
        <v>2</v>
      </c>
      <c r="P386" s="144" t="s">
        <v>1</v>
      </c>
      <c r="Q386" s="1">
        <v>8043706.9337999988</v>
      </c>
      <c r="R386" s="145">
        <v>0</v>
      </c>
      <c r="S386" s="145">
        <v>7227992.1149999993</v>
      </c>
      <c r="T386" s="145">
        <v>0</v>
      </c>
      <c r="U386" s="144" t="s">
        <v>0</v>
      </c>
      <c r="V386" s="145">
        <v>0</v>
      </c>
      <c r="W386" s="145">
        <v>703202.42999999993</v>
      </c>
      <c r="X386" s="144" t="s">
        <v>9</v>
      </c>
      <c r="Y386" s="145">
        <v>112512.3888</v>
      </c>
      <c r="Z386" s="145">
        <v>0</v>
      </c>
      <c r="AA386" s="144" t="s">
        <v>0</v>
      </c>
      <c r="AB386" s="145">
        <v>0</v>
      </c>
      <c r="AC386" s="145">
        <v>0</v>
      </c>
      <c r="AD386" s="144" t="s">
        <v>0</v>
      </c>
      <c r="AE386" s="145">
        <v>0</v>
      </c>
      <c r="AF386" s="144">
        <v>0</v>
      </c>
      <c r="AG386" s="144" t="s">
        <v>0</v>
      </c>
      <c r="AH386" s="145">
        <v>0</v>
      </c>
      <c r="AI386" s="145">
        <v>0</v>
      </c>
      <c r="AJ386" s="144" t="s">
        <v>0</v>
      </c>
      <c r="AK386" s="145">
        <v>0</v>
      </c>
      <c r="AL386" s="145">
        <v>0</v>
      </c>
      <c r="AM386" s="146" t="s">
        <v>1</v>
      </c>
      <c r="AN386" s="144" t="s">
        <v>1</v>
      </c>
    </row>
    <row r="387" spans="1:40" hidden="1" x14ac:dyDescent="0.25">
      <c r="A387" s="2" t="s">
        <v>146</v>
      </c>
      <c r="B387" s="52">
        <v>44028</v>
      </c>
      <c r="C387" s="2" t="s">
        <v>29</v>
      </c>
      <c r="D387" s="2" t="s">
        <v>45</v>
      </c>
      <c r="E387" s="2" t="s">
        <v>234</v>
      </c>
      <c r="F387" s="2" t="s">
        <v>1139</v>
      </c>
      <c r="G387" s="2" t="s">
        <v>3</v>
      </c>
      <c r="H387" s="2" t="s">
        <v>1081</v>
      </c>
      <c r="I387" s="1"/>
      <c r="J387" s="1"/>
      <c r="K387" s="1"/>
      <c r="L387" s="1"/>
      <c r="M387" s="1"/>
      <c r="N387" s="2"/>
      <c r="O387" s="2" t="s">
        <v>106</v>
      </c>
      <c r="P387" s="2"/>
      <c r="Q387" s="1">
        <v>0</v>
      </c>
      <c r="R387" s="1">
        <v>0</v>
      </c>
      <c r="S387" s="1">
        <v>0</v>
      </c>
      <c r="T387" s="1">
        <v>0</v>
      </c>
      <c r="U387" s="2"/>
      <c r="V387" s="1">
        <v>0</v>
      </c>
      <c r="W387" s="1">
        <v>0</v>
      </c>
      <c r="X387" s="2"/>
      <c r="Y387" s="1">
        <v>0</v>
      </c>
      <c r="Z387" s="1">
        <v>0</v>
      </c>
      <c r="AA387" s="2"/>
      <c r="AB387" s="1">
        <v>0</v>
      </c>
      <c r="AC387" s="1">
        <v>0</v>
      </c>
      <c r="AD387" s="2"/>
      <c r="AE387" s="1">
        <v>0</v>
      </c>
      <c r="AF387" s="2" t="s">
        <v>420</v>
      </c>
      <c r="AG387" s="2"/>
      <c r="AH387" s="1">
        <v>0</v>
      </c>
      <c r="AI387" s="1">
        <v>0</v>
      </c>
      <c r="AJ387" s="2"/>
      <c r="AK387" s="1">
        <v>0</v>
      </c>
      <c r="AL387" s="1">
        <v>0</v>
      </c>
      <c r="AM387" s="53"/>
      <c r="AN387" s="2"/>
    </row>
    <row r="388" spans="1:40" hidden="1" x14ac:dyDescent="0.25">
      <c r="A388" s="2" t="s">
        <v>145</v>
      </c>
      <c r="B388" s="52">
        <v>44028</v>
      </c>
      <c r="C388" s="2" t="s">
        <v>6</v>
      </c>
      <c r="D388" s="2" t="s">
        <v>45</v>
      </c>
      <c r="E388" s="2" t="s">
        <v>237</v>
      </c>
      <c r="F388" s="80" t="s">
        <v>1140</v>
      </c>
      <c r="G388" s="2" t="s">
        <v>3</v>
      </c>
      <c r="H388" s="80" t="s">
        <v>1141</v>
      </c>
      <c r="I388" s="4"/>
      <c r="J388" s="4"/>
      <c r="K388" s="4"/>
      <c r="L388" s="4"/>
      <c r="M388" s="4"/>
      <c r="N388" s="5"/>
      <c r="O388" s="2" t="s">
        <v>106</v>
      </c>
      <c r="P388" s="5"/>
      <c r="Q388" s="1">
        <v>21529918.719999999</v>
      </c>
      <c r="R388" s="1">
        <v>0</v>
      </c>
      <c r="S388" s="1">
        <v>21529918.719999999</v>
      </c>
      <c r="T388" s="1">
        <v>0</v>
      </c>
      <c r="U388" s="2" t="s">
        <v>0</v>
      </c>
      <c r="V388" s="1">
        <v>0</v>
      </c>
      <c r="W388" s="1">
        <v>0</v>
      </c>
      <c r="X388" s="2" t="s">
        <v>0</v>
      </c>
      <c r="Y388" s="1">
        <v>0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53" t="s">
        <v>1</v>
      </c>
      <c r="AN388" s="2" t="s">
        <v>1</v>
      </c>
    </row>
    <row r="389" spans="1:40" hidden="1" x14ac:dyDescent="0.25">
      <c r="A389" s="2" t="s">
        <v>144</v>
      </c>
      <c r="B389" s="52">
        <v>44028</v>
      </c>
      <c r="C389" s="2" t="s">
        <v>6</v>
      </c>
      <c r="D389" s="2" t="s">
        <v>45</v>
      </c>
      <c r="E389" s="2" t="s">
        <v>241</v>
      </c>
      <c r="F389" s="2" t="s">
        <v>1142</v>
      </c>
      <c r="G389" s="2" t="s">
        <v>3</v>
      </c>
      <c r="H389" s="2" t="s">
        <v>1143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</v>
      </c>
      <c r="P389" s="2" t="s">
        <v>1</v>
      </c>
      <c r="Q389" s="1">
        <v>163719416.06280002</v>
      </c>
      <c r="R389" s="1">
        <v>0</v>
      </c>
      <c r="S389" s="1">
        <v>135068386.89000002</v>
      </c>
      <c r="T389" s="1">
        <v>0</v>
      </c>
      <c r="U389" s="2" t="s">
        <v>0</v>
      </c>
      <c r="V389" s="1">
        <v>0</v>
      </c>
      <c r="W389" s="1">
        <v>24699163.080000006</v>
      </c>
      <c r="X389" s="2" t="s">
        <v>9</v>
      </c>
      <c r="Y389" s="1">
        <v>3951866.0928000002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53" t="s">
        <v>1</v>
      </c>
      <c r="AN389" s="2" t="s">
        <v>1</v>
      </c>
    </row>
    <row r="390" spans="1:40" hidden="1" x14ac:dyDescent="0.25">
      <c r="A390" s="2" t="s">
        <v>143</v>
      </c>
      <c r="B390" s="143">
        <v>44028</v>
      </c>
      <c r="C390" s="144" t="s">
        <v>38</v>
      </c>
      <c r="D390" s="144" t="s">
        <v>45</v>
      </c>
      <c r="E390" s="144" t="s">
        <v>239</v>
      </c>
      <c r="F390" s="144" t="s">
        <v>1144</v>
      </c>
      <c r="G390" s="144" t="s">
        <v>3</v>
      </c>
      <c r="H390" s="144" t="s">
        <v>1145</v>
      </c>
      <c r="I390" s="145" t="s">
        <v>1</v>
      </c>
      <c r="J390" s="145" t="s">
        <v>1</v>
      </c>
      <c r="K390" s="145" t="s">
        <v>1</v>
      </c>
      <c r="L390" s="145" t="s">
        <v>1</v>
      </c>
      <c r="M390" s="145">
        <v>0</v>
      </c>
      <c r="N390" s="144" t="s">
        <v>1</v>
      </c>
      <c r="O390" s="144" t="s">
        <v>2</v>
      </c>
      <c r="P390" s="144" t="s">
        <v>1</v>
      </c>
      <c r="Q390" s="1">
        <v>29557314.989999998</v>
      </c>
      <c r="R390" s="145">
        <v>0</v>
      </c>
      <c r="S390" s="145">
        <v>27986384.989999998</v>
      </c>
      <c r="T390" s="145">
        <v>0</v>
      </c>
      <c r="U390" s="144" t="s">
        <v>0</v>
      </c>
      <c r="V390" s="145">
        <v>0</v>
      </c>
      <c r="W390" s="145">
        <v>1354250</v>
      </c>
      <c r="X390" s="144" t="s">
        <v>0</v>
      </c>
      <c r="Y390" s="145">
        <v>216680</v>
      </c>
      <c r="Z390" s="145">
        <v>0</v>
      </c>
      <c r="AA390" s="144" t="s">
        <v>0</v>
      </c>
      <c r="AB390" s="145">
        <v>0</v>
      </c>
      <c r="AC390" s="145">
        <v>0</v>
      </c>
      <c r="AD390" s="144" t="s">
        <v>0</v>
      </c>
      <c r="AE390" s="145">
        <v>0</v>
      </c>
      <c r="AF390" s="144">
        <v>0</v>
      </c>
      <c r="AG390" s="144" t="s">
        <v>0</v>
      </c>
      <c r="AH390" s="145">
        <v>0</v>
      </c>
      <c r="AI390" s="145">
        <v>0</v>
      </c>
      <c r="AJ390" s="144" t="s">
        <v>0</v>
      </c>
      <c r="AK390" s="145">
        <v>0</v>
      </c>
      <c r="AL390" s="145">
        <v>0</v>
      </c>
      <c r="AM390" s="146" t="s">
        <v>1</v>
      </c>
      <c r="AN390" s="144" t="s">
        <v>1</v>
      </c>
    </row>
    <row r="391" spans="1:40" hidden="1" x14ac:dyDescent="0.25">
      <c r="A391" s="2" t="s">
        <v>142</v>
      </c>
      <c r="B391" s="143">
        <v>44028</v>
      </c>
      <c r="C391" s="144" t="s">
        <v>38</v>
      </c>
      <c r="D391" s="144" t="s">
        <v>45</v>
      </c>
      <c r="E391" s="144" t="s">
        <v>239</v>
      </c>
      <c r="F391" s="144" t="s">
        <v>1144</v>
      </c>
      <c r="G391" s="144" t="s">
        <v>3</v>
      </c>
      <c r="H391" s="144" t="s">
        <v>1146</v>
      </c>
      <c r="I391" s="145" t="s">
        <v>1</v>
      </c>
      <c r="J391" s="145" t="s">
        <v>1</v>
      </c>
      <c r="K391" s="145" t="s">
        <v>1</v>
      </c>
      <c r="L391" s="145" t="s">
        <v>1</v>
      </c>
      <c r="M391" s="145">
        <v>0</v>
      </c>
      <c r="N391" s="144" t="s">
        <v>1</v>
      </c>
      <c r="O391" s="144" t="s">
        <v>1147</v>
      </c>
      <c r="P391" s="144" t="s">
        <v>1148</v>
      </c>
      <c r="Q391" s="1">
        <v>175650.75</v>
      </c>
      <c r="R391" s="145">
        <v>0</v>
      </c>
      <c r="S391" s="145">
        <v>175650.75</v>
      </c>
      <c r="T391" s="145">
        <v>0</v>
      </c>
      <c r="U391" s="144" t="s">
        <v>0</v>
      </c>
      <c r="V391" s="145">
        <v>0</v>
      </c>
      <c r="W391" s="145">
        <v>0</v>
      </c>
      <c r="X391" s="144" t="s">
        <v>0</v>
      </c>
      <c r="Y391" s="145">
        <v>0</v>
      </c>
      <c r="Z391" s="145">
        <v>0</v>
      </c>
      <c r="AA391" s="144" t="s">
        <v>0</v>
      </c>
      <c r="AB391" s="145">
        <v>0</v>
      </c>
      <c r="AC391" s="145">
        <v>0</v>
      </c>
      <c r="AD391" s="144" t="s">
        <v>0</v>
      </c>
      <c r="AE391" s="145">
        <v>0</v>
      </c>
      <c r="AF391" s="144">
        <v>0</v>
      </c>
      <c r="AG391" s="144" t="s">
        <v>0</v>
      </c>
      <c r="AH391" s="145">
        <v>0</v>
      </c>
      <c r="AI391" s="145">
        <v>0</v>
      </c>
      <c r="AJ391" s="144" t="s">
        <v>0</v>
      </c>
      <c r="AK391" s="145">
        <v>0</v>
      </c>
      <c r="AL391" s="145">
        <v>0</v>
      </c>
      <c r="AM391" s="146" t="s">
        <v>1</v>
      </c>
      <c r="AN391" s="144" t="s">
        <v>1</v>
      </c>
    </row>
    <row r="392" spans="1:40" hidden="1" x14ac:dyDescent="0.25">
      <c r="A392" s="2" t="s">
        <v>141</v>
      </c>
      <c r="B392" s="143">
        <v>44028</v>
      </c>
      <c r="C392" s="144" t="s">
        <v>38</v>
      </c>
      <c r="D392" s="144" t="s">
        <v>45</v>
      </c>
      <c r="E392" s="144" t="s">
        <v>239</v>
      </c>
      <c r="F392" s="144" t="s">
        <v>1144</v>
      </c>
      <c r="G392" s="144" t="s">
        <v>3</v>
      </c>
      <c r="H392" s="144" t="s">
        <v>1149</v>
      </c>
      <c r="I392" s="145" t="s">
        <v>1</v>
      </c>
      <c r="J392" s="145" t="s">
        <v>1</v>
      </c>
      <c r="K392" s="145" t="s">
        <v>1</v>
      </c>
      <c r="L392" s="145" t="s">
        <v>1</v>
      </c>
      <c r="M392" s="145">
        <v>0</v>
      </c>
      <c r="N392" s="144" t="s">
        <v>1</v>
      </c>
      <c r="O392" s="144" t="s">
        <v>2</v>
      </c>
      <c r="P392" s="144" t="s">
        <v>1</v>
      </c>
      <c r="Q392" s="1">
        <v>14030972.368799999</v>
      </c>
      <c r="R392" s="145">
        <v>0</v>
      </c>
      <c r="S392" s="145">
        <v>13187724.949999999</v>
      </c>
      <c r="T392" s="145">
        <v>0</v>
      </c>
      <c r="U392" s="144" t="s">
        <v>0</v>
      </c>
      <c r="V392" s="145">
        <v>0</v>
      </c>
      <c r="W392" s="145">
        <v>726937.42999999993</v>
      </c>
      <c r="X392" s="144" t="s">
        <v>0</v>
      </c>
      <c r="Y392" s="145">
        <v>116309.98879999999</v>
      </c>
      <c r="Z392" s="145">
        <v>0</v>
      </c>
      <c r="AA392" s="144" t="s">
        <v>0</v>
      </c>
      <c r="AB392" s="145">
        <v>0</v>
      </c>
      <c r="AC392" s="145">
        <v>0</v>
      </c>
      <c r="AD392" s="144" t="s">
        <v>0</v>
      </c>
      <c r="AE392" s="145">
        <v>0</v>
      </c>
      <c r="AF392" s="144">
        <v>0</v>
      </c>
      <c r="AG392" s="144" t="s">
        <v>0</v>
      </c>
      <c r="AH392" s="145">
        <v>0</v>
      </c>
      <c r="AI392" s="145">
        <v>0</v>
      </c>
      <c r="AJ392" s="144" t="s">
        <v>0</v>
      </c>
      <c r="AK392" s="145">
        <v>0</v>
      </c>
      <c r="AL392" s="145">
        <v>0</v>
      </c>
      <c r="AM392" s="146" t="s">
        <v>1</v>
      </c>
      <c r="AN392" s="144" t="s">
        <v>1</v>
      </c>
    </row>
    <row r="393" spans="1:40" hidden="1" x14ac:dyDescent="0.25">
      <c r="A393" s="2" t="s">
        <v>140</v>
      </c>
      <c r="B393" s="52">
        <v>44028</v>
      </c>
      <c r="C393" s="2" t="s">
        <v>29</v>
      </c>
      <c r="D393" s="2" t="s">
        <v>41</v>
      </c>
      <c r="E393" s="2" t="s">
        <v>4</v>
      </c>
      <c r="F393" s="2" t="s">
        <v>1003</v>
      </c>
      <c r="G393" s="2" t="s">
        <v>3</v>
      </c>
      <c r="H393" s="2" t="s">
        <v>1150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2</v>
      </c>
      <c r="P393" s="2" t="s">
        <v>1</v>
      </c>
      <c r="Q393" s="1">
        <v>57827879.855399996</v>
      </c>
      <c r="R393" s="1">
        <v>0</v>
      </c>
      <c r="S393" s="1">
        <v>35473301.265000008</v>
      </c>
      <c r="T393" s="1">
        <v>0</v>
      </c>
      <c r="U393" s="2" t="s">
        <v>0</v>
      </c>
      <c r="V393" s="1">
        <v>0</v>
      </c>
      <c r="W393" s="1">
        <v>19271188.439999998</v>
      </c>
      <c r="X393" s="2" t="s">
        <v>0</v>
      </c>
      <c r="Y393" s="1">
        <v>3083390.1504000002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53" t="s">
        <v>1</v>
      </c>
      <c r="AN393" s="2" t="s">
        <v>1</v>
      </c>
    </row>
    <row r="394" spans="1:40" hidden="1" x14ac:dyDescent="0.25">
      <c r="A394" s="2" t="s">
        <v>139</v>
      </c>
      <c r="B394" s="52">
        <v>44028</v>
      </c>
      <c r="C394" s="2" t="s">
        <v>29</v>
      </c>
      <c r="D394" s="2" t="s">
        <v>41</v>
      </c>
      <c r="E394" s="2" t="s">
        <v>4</v>
      </c>
      <c r="F394" s="2" t="s">
        <v>1003</v>
      </c>
      <c r="G394" s="2" t="s">
        <v>3</v>
      </c>
      <c r="H394" s="2" t="s">
        <v>1151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1152</v>
      </c>
      <c r="P394" s="2" t="s">
        <v>1153</v>
      </c>
      <c r="Q394" s="1">
        <v>4684720.6399999997</v>
      </c>
      <c r="R394" s="1">
        <v>0</v>
      </c>
      <c r="S394" s="1">
        <v>3021860.6399999997</v>
      </c>
      <c r="T394" s="1">
        <v>1433500</v>
      </c>
      <c r="U394" s="2" t="s">
        <v>9</v>
      </c>
      <c r="V394" s="1">
        <v>229360</v>
      </c>
      <c r="W394" s="1">
        <v>0</v>
      </c>
      <c r="X394" s="2" t="s">
        <v>0</v>
      </c>
      <c r="Y394" s="1">
        <v>0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53" t="s">
        <v>1</v>
      </c>
      <c r="AN394" s="2" t="s">
        <v>1</v>
      </c>
    </row>
    <row r="395" spans="1:40" hidden="1" x14ac:dyDescent="0.25">
      <c r="A395" s="2" t="s">
        <v>138</v>
      </c>
      <c r="B395" s="52">
        <v>44028</v>
      </c>
      <c r="C395" s="2" t="s">
        <v>29</v>
      </c>
      <c r="D395" s="2" t="s">
        <v>41</v>
      </c>
      <c r="E395" s="2" t="s">
        <v>4</v>
      </c>
      <c r="F395" s="2" t="s">
        <v>1003</v>
      </c>
      <c r="G395" s="2" t="s">
        <v>3</v>
      </c>
      <c r="H395" s="2" t="s">
        <v>1154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2</v>
      </c>
      <c r="P395" s="2" t="s">
        <v>1</v>
      </c>
      <c r="Q395" s="1">
        <v>52200342.776200004</v>
      </c>
      <c r="R395" s="1">
        <v>0</v>
      </c>
      <c r="S395" s="1">
        <v>35070998.680000007</v>
      </c>
      <c r="T395" s="1">
        <v>0</v>
      </c>
      <c r="U395" s="2" t="s">
        <v>0</v>
      </c>
      <c r="V395" s="1">
        <v>0</v>
      </c>
      <c r="W395" s="1">
        <v>14766675.944999998</v>
      </c>
      <c r="X395" s="2" t="s">
        <v>9</v>
      </c>
      <c r="Y395" s="1">
        <v>2362668.1511999997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53" t="s">
        <v>1</v>
      </c>
      <c r="AN395" s="2" t="s">
        <v>1</v>
      </c>
    </row>
    <row r="396" spans="1:40" hidden="1" x14ac:dyDescent="0.25">
      <c r="A396" s="2" t="s">
        <v>137</v>
      </c>
      <c r="B396" s="52">
        <v>44028</v>
      </c>
      <c r="C396" s="2" t="s">
        <v>6</v>
      </c>
      <c r="D396" s="2" t="s">
        <v>41</v>
      </c>
      <c r="E396" s="2" t="s">
        <v>232</v>
      </c>
      <c r="F396" s="2" t="s">
        <v>1155</v>
      </c>
      <c r="G396" s="2" t="s">
        <v>3</v>
      </c>
      <c r="H396" s="2" t="s">
        <v>1156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 t="s">
        <v>1</v>
      </c>
      <c r="Q396" s="1">
        <v>80783698.551400006</v>
      </c>
      <c r="R396" s="1">
        <v>0</v>
      </c>
      <c r="S396" s="1">
        <v>61091532.803600013</v>
      </c>
      <c r="T396" s="1">
        <v>0</v>
      </c>
      <c r="U396" s="2" t="s">
        <v>0</v>
      </c>
      <c r="V396" s="1">
        <v>0</v>
      </c>
      <c r="W396" s="1">
        <v>16976004.954999998</v>
      </c>
      <c r="X396" s="2" t="s">
        <v>0</v>
      </c>
      <c r="Y396" s="1">
        <v>2716160.7927999999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53" t="s">
        <v>1</v>
      </c>
      <c r="AN396" s="2" t="s">
        <v>1</v>
      </c>
    </row>
    <row r="397" spans="1:40" hidden="1" x14ac:dyDescent="0.25">
      <c r="A397" s="2" t="s">
        <v>135</v>
      </c>
      <c r="B397" s="143">
        <v>44028</v>
      </c>
      <c r="C397" s="144" t="s">
        <v>38</v>
      </c>
      <c r="D397" s="144" t="s">
        <v>41</v>
      </c>
      <c r="E397" s="144" t="s">
        <v>230</v>
      </c>
      <c r="F397" s="144" t="s">
        <v>830</v>
      </c>
      <c r="G397" s="144" t="s">
        <v>3</v>
      </c>
      <c r="H397" s="144" t="s">
        <v>1157</v>
      </c>
      <c r="I397" s="145" t="s">
        <v>1</v>
      </c>
      <c r="J397" s="145" t="s">
        <v>1</v>
      </c>
      <c r="K397" s="145" t="s">
        <v>1</v>
      </c>
      <c r="L397" s="145" t="s">
        <v>1</v>
      </c>
      <c r="M397" s="145">
        <v>0</v>
      </c>
      <c r="N397" s="144" t="s">
        <v>1</v>
      </c>
      <c r="O397" s="144" t="s">
        <v>2</v>
      </c>
      <c r="P397" s="144" t="s">
        <v>1</v>
      </c>
      <c r="Q397" s="1">
        <v>37749563.739999995</v>
      </c>
      <c r="R397" s="145">
        <v>0</v>
      </c>
      <c r="S397" s="145">
        <v>33582930.449999996</v>
      </c>
      <c r="T397" s="145">
        <v>0</v>
      </c>
      <c r="U397" s="144" t="s">
        <v>0</v>
      </c>
      <c r="V397" s="145">
        <v>0</v>
      </c>
      <c r="W397" s="145">
        <v>3591925.25</v>
      </c>
      <c r="X397" s="144" t="s">
        <v>0</v>
      </c>
      <c r="Y397" s="145">
        <v>574708.04</v>
      </c>
      <c r="Z397" s="145">
        <v>0</v>
      </c>
      <c r="AA397" s="144" t="s">
        <v>0</v>
      </c>
      <c r="AB397" s="145">
        <v>0</v>
      </c>
      <c r="AC397" s="145">
        <v>0</v>
      </c>
      <c r="AD397" s="144" t="s">
        <v>0</v>
      </c>
      <c r="AE397" s="145">
        <v>0</v>
      </c>
      <c r="AF397" s="144">
        <v>0</v>
      </c>
      <c r="AG397" s="144" t="s">
        <v>0</v>
      </c>
      <c r="AH397" s="145">
        <v>0</v>
      </c>
      <c r="AI397" s="145">
        <v>0</v>
      </c>
      <c r="AJ397" s="144" t="s">
        <v>0</v>
      </c>
      <c r="AK397" s="145">
        <v>0</v>
      </c>
      <c r="AL397" s="145">
        <v>0</v>
      </c>
      <c r="AM397" s="146" t="s">
        <v>1</v>
      </c>
      <c r="AN397" s="144" t="s">
        <v>1</v>
      </c>
    </row>
    <row r="398" spans="1:40" hidden="1" x14ac:dyDescent="0.25">
      <c r="A398" s="2" t="s">
        <v>134</v>
      </c>
      <c r="B398" s="143">
        <v>44028</v>
      </c>
      <c r="C398" s="144" t="s">
        <v>38</v>
      </c>
      <c r="D398" s="144" t="s">
        <v>41</v>
      </c>
      <c r="E398" s="144" t="s">
        <v>453</v>
      </c>
      <c r="F398" s="144" t="s">
        <v>1158</v>
      </c>
      <c r="G398" s="144" t="s">
        <v>3</v>
      </c>
      <c r="H398" s="144" t="s">
        <v>1159</v>
      </c>
      <c r="I398" s="145" t="s">
        <v>1</v>
      </c>
      <c r="J398" s="145" t="s">
        <v>1</v>
      </c>
      <c r="K398" s="145" t="s">
        <v>1</v>
      </c>
      <c r="L398" s="145" t="s">
        <v>1</v>
      </c>
      <c r="M398" s="145">
        <v>0</v>
      </c>
      <c r="N398" s="144" t="s">
        <v>1</v>
      </c>
      <c r="O398" s="144" t="s">
        <v>2</v>
      </c>
      <c r="P398" s="144" t="s">
        <v>1</v>
      </c>
      <c r="Q398" s="1">
        <v>66108616</v>
      </c>
      <c r="R398" s="145">
        <v>0</v>
      </c>
      <c r="S398" s="145">
        <v>66065000</v>
      </c>
      <c r="T398" s="145">
        <v>0</v>
      </c>
      <c r="U398" s="144" t="s">
        <v>0</v>
      </c>
      <c r="V398" s="145">
        <v>0</v>
      </c>
      <c r="W398" s="145">
        <v>37600</v>
      </c>
      <c r="X398" s="144" t="s">
        <v>0</v>
      </c>
      <c r="Y398" s="145">
        <v>6016</v>
      </c>
      <c r="Z398" s="145">
        <v>0</v>
      </c>
      <c r="AA398" s="144" t="s">
        <v>0</v>
      </c>
      <c r="AB398" s="145">
        <v>0</v>
      </c>
      <c r="AC398" s="145">
        <v>0</v>
      </c>
      <c r="AD398" s="144" t="s">
        <v>0</v>
      </c>
      <c r="AE398" s="145">
        <v>0</v>
      </c>
      <c r="AF398" s="144">
        <v>0</v>
      </c>
      <c r="AG398" s="144" t="s">
        <v>0</v>
      </c>
      <c r="AH398" s="145">
        <v>0</v>
      </c>
      <c r="AI398" s="145">
        <v>0</v>
      </c>
      <c r="AJ398" s="144" t="s">
        <v>0</v>
      </c>
      <c r="AK398" s="145">
        <v>0</v>
      </c>
      <c r="AL398" s="145">
        <v>0</v>
      </c>
      <c r="AM398" s="146" t="s">
        <v>1</v>
      </c>
      <c r="AN398" s="144" t="s">
        <v>1</v>
      </c>
    </row>
    <row r="399" spans="1:40" hidden="1" x14ac:dyDescent="0.25">
      <c r="A399" s="2" t="s">
        <v>133</v>
      </c>
      <c r="B399" s="52">
        <v>44028</v>
      </c>
      <c r="C399" s="2" t="s">
        <v>29</v>
      </c>
      <c r="D399" s="2" t="s">
        <v>36</v>
      </c>
      <c r="E399" s="2" t="s">
        <v>35</v>
      </c>
      <c r="F399" s="2" t="s">
        <v>519</v>
      </c>
      <c r="G399" s="2" t="s">
        <v>3</v>
      </c>
      <c r="H399" s="2" t="s">
        <v>1160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2</v>
      </c>
      <c r="P399" s="2" t="s">
        <v>1</v>
      </c>
      <c r="Q399" s="1">
        <v>6172700</v>
      </c>
      <c r="R399" s="1">
        <v>0</v>
      </c>
      <c r="S399" s="1">
        <v>3464615.0000000005</v>
      </c>
      <c r="T399" s="1">
        <v>0</v>
      </c>
      <c r="U399" s="2" t="s">
        <v>0</v>
      </c>
      <c r="V399" s="1">
        <v>0</v>
      </c>
      <c r="W399" s="1">
        <v>2334556.0299999998</v>
      </c>
      <c r="X399" s="2" t="s">
        <v>9</v>
      </c>
      <c r="Y399" s="1">
        <v>373528.96480000002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53" t="s">
        <v>1</v>
      </c>
      <c r="AN399" s="2" t="s">
        <v>1</v>
      </c>
    </row>
    <row r="400" spans="1:40" hidden="1" x14ac:dyDescent="0.25">
      <c r="A400" s="2" t="s">
        <v>131</v>
      </c>
      <c r="B400" s="52">
        <v>44028</v>
      </c>
      <c r="C400" s="2" t="s">
        <v>6</v>
      </c>
      <c r="D400" s="2" t="s">
        <v>36</v>
      </c>
      <c r="E400" s="2" t="s">
        <v>226</v>
      </c>
      <c r="F400" s="2" t="s">
        <v>414</v>
      </c>
      <c r="G400" s="2" t="s">
        <v>3</v>
      </c>
      <c r="H400" s="2" t="s">
        <v>1161</v>
      </c>
      <c r="I400" s="1" t="s">
        <v>1</v>
      </c>
      <c r="J400" s="1" t="s">
        <v>1</v>
      </c>
      <c r="K400" s="1" t="s">
        <v>1</v>
      </c>
      <c r="L400" s="1" t="s">
        <v>1</v>
      </c>
      <c r="M400" s="1">
        <v>0</v>
      </c>
      <c r="N400" s="2" t="s">
        <v>1</v>
      </c>
      <c r="O400" s="2" t="s">
        <v>2</v>
      </c>
      <c r="P400" s="2" t="s">
        <v>1</v>
      </c>
      <c r="Q400" s="1">
        <v>85825372.117599979</v>
      </c>
      <c r="R400" s="1">
        <v>0</v>
      </c>
      <c r="S400" s="1">
        <v>65172958.769999981</v>
      </c>
      <c r="T400" s="1">
        <v>0</v>
      </c>
      <c r="U400" s="2" t="s">
        <v>0</v>
      </c>
      <c r="V400" s="1">
        <v>0</v>
      </c>
      <c r="W400" s="1">
        <v>17803804.609999999</v>
      </c>
      <c r="X400" s="2" t="s">
        <v>9</v>
      </c>
      <c r="Y400" s="1">
        <v>2848608.7376000001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53" t="s">
        <v>1</v>
      </c>
      <c r="AN400" s="2" t="s">
        <v>1</v>
      </c>
    </row>
    <row r="401" spans="1:40" hidden="1" x14ac:dyDescent="0.25">
      <c r="A401" s="2" t="s">
        <v>130</v>
      </c>
      <c r="B401" s="52">
        <v>44028</v>
      </c>
      <c r="C401" s="2" t="s">
        <v>6</v>
      </c>
      <c r="D401" s="2" t="s">
        <v>36</v>
      </c>
      <c r="E401" s="2" t="s">
        <v>226</v>
      </c>
      <c r="F401" s="2" t="s">
        <v>414</v>
      </c>
      <c r="G401" s="2" t="s">
        <v>3</v>
      </c>
      <c r="H401" s="2" t="s">
        <v>1162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14314739.473000001</v>
      </c>
      <c r="R401" s="1">
        <v>0</v>
      </c>
      <c r="S401" s="1">
        <v>12179031.225</v>
      </c>
      <c r="T401" s="1">
        <v>0</v>
      </c>
      <c r="U401" s="2" t="s">
        <v>0</v>
      </c>
      <c r="V401" s="1">
        <v>0</v>
      </c>
      <c r="W401" s="1">
        <v>1841127.8</v>
      </c>
      <c r="X401" s="2" t="s">
        <v>0</v>
      </c>
      <c r="Y401" s="1">
        <v>294580.44799999997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53" t="s">
        <v>1</v>
      </c>
      <c r="AN401" s="2" t="s">
        <v>1</v>
      </c>
    </row>
    <row r="402" spans="1:40" hidden="1" x14ac:dyDescent="0.25">
      <c r="A402" s="2" t="s">
        <v>129</v>
      </c>
      <c r="B402" s="143">
        <v>44028</v>
      </c>
      <c r="C402" s="144" t="s">
        <v>38</v>
      </c>
      <c r="D402" s="144" t="s">
        <v>36</v>
      </c>
      <c r="E402" s="144" t="s">
        <v>223</v>
      </c>
      <c r="F402" s="144" t="s">
        <v>1163</v>
      </c>
      <c r="G402" s="144" t="s">
        <v>3</v>
      </c>
      <c r="H402" s="144" t="s">
        <v>1164</v>
      </c>
      <c r="I402" s="145" t="s">
        <v>1</v>
      </c>
      <c r="J402" s="145" t="s">
        <v>1</v>
      </c>
      <c r="K402" s="145" t="s">
        <v>1</v>
      </c>
      <c r="L402" s="145" t="s">
        <v>1</v>
      </c>
      <c r="M402" s="145">
        <v>0</v>
      </c>
      <c r="N402" s="144" t="s">
        <v>1</v>
      </c>
      <c r="O402" s="144" t="s">
        <v>2</v>
      </c>
      <c r="P402" s="144" t="s">
        <v>1</v>
      </c>
      <c r="Q402" s="1">
        <v>19007969.7788</v>
      </c>
      <c r="R402" s="145">
        <v>0</v>
      </c>
      <c r="S402" s="145">
        <v>17629652.350000001</v>
      </c>
      <c r="T402" s="145">
        <v>0</v>
      </c>
      <c r="U402" s="144" t="s">
        <v>0</v>
      </c>
      <c r="V402" s="145">
        <v>0</v>
      </c>
      <c r="W402" s="145">
        <v>1188204.68</v>
      </c>
      <c r="X402" s="144" t="s">
        <v>0</v>
      </c>
      <c r="Y402" s="145">
        <v>190112.7488</v>
      </c>
      <c r="Z402" s="145">
        <v>0</v>
      </c>
      <c r="AA402" s="144" t="s">
        <v>0</v>
      </c>
      <c r="AB402" s="145">
        <v>0</v>
      </c>
      <c r="AC402" s="145">
        <v>0</v>
      </c>
      <c r="AD402" s="144" t="s">
        <v>0</v>
      </c>
      <c r="AE402" s="145">
        <v>0</v>
      </c>
      <c r="AF402" s="144">
        <v>0</v>
      </c>
      <c r="AG402" s="144" t="s">
        <v>0</v>
      </c>
      <c r="AH402" s="145">
        <v>0</v>
      </c>
      <c r="AI402" s="145">
        <v>0</v>
      </c>
      <c r="AJ402" s="144" t="s">
        <v>0</v>
      </c>
      <c r="AK402" s="145">
        <v>0</v>
      </c>
      <c r="AL402" s="145">
        <v>0</v>
      </c>
      <c r="AM402" s="146" t="s">
        <v>1</v>
      </c>
      <c r="AN402" s="144" t="s">
        <v>1</v>
      </c>
    </row>
    <row r="403" spans="1:40" hidden="1" x14ac:dyDescent="0.25">
      <c r="A403" s="2" t="s">
        <v>128</v>
      </c>
      <c r="B403" s="52">
        <v>44028</v>
      </c>
      <c r="C403" s="2" t="s">
        <v>29</v>
      </c>
      <c r="D403" s="2" t="s">
        <v>28</v>
      </c>
      <c r="E403" s="2" t="s">
        <v>273</v>
      </c>
      <c r="F403" s="2" t="s">
        <v>508</v>
      </c>
      <c r="G403" s="2" t="s">
        <v>3</v>
      </c>
      <c r="H403" s="2" t="s">
        <v>1165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</v>
      </c>
      <c r="P403" s="2" t="s">
        <v>1</v>
      </c>
      <c r="Q403" s="1">
        <v>73697400.147599995</v>
      </c>
      <c r="R403" s="1">
        <v>0</v>
      </c>
      <c r="S403" s="1">
        <v>52981201.299999997</v>
      </c>
      <c r="T403" s="1">
        <v>0</v>
      </c>
      <c r="U403" s="2" t="s">
        <v>0</v>
      </c>
      <c r="V403" s="1">
        <v>0</v>
      </c>
      <c r="W403" s="1">
        <v>17858792.109999999</v>
      </c>
      <c r="X403" s="2" t="s">
        <v>0</v>
      </c>
      <c r="Y403" s="1">
        <v>2857406.7376000001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53" t="s">
        <v>1</v>
      </c>
      <c r="AN403" s="2" t="s">
        <v>1</v>
      </c>
    </row>
    <row r="404" spans="1:40" hidden="1" x14ac:dyDescent="0.25">
      <c r="A404" s="2" t="s">
        <v>127</v>
      </c>
      <c r="B404" s="52">
        <v>44028</v>
      </c>
      <c r="C404" s="2" t="s">
        <v>29</v>
      </c>
      <c r="D404" s="2" t="s">
        <v>28</v>
      </c>
      <c r="E404" s="2" t="s">
        <v>273</v>
      </c>
      <c r="F404" s="2" t="s">
        <v>508</v>
      </c>
      <c r="G404" s="2" t="s">
        <v>3</v>
      </c>
      <c r="H404" s="2" t="s">
        <v>1166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1090</v>
      </c>
      <c r="P404" s="2" t="s">
        <v>1091</v>
      </c>
      <c r="Q404" s="1">
        <v>876550</v>
      </c>
      <c r="R404" s="1">
        <v>0</v>
      </c>
      <c r="S404" s="1">
        <v>876550</v>
      </c>
      <c r="T404" s="1">
        <v>0</v>
      </c>
      <c r="U404" s="2" t="s">
        <v>0</v>
      </c>
      <c r="V404" s="1">
        <v>0</v>
      </c>
      <c r="W404" s="1">
        <v>0</v>
      </c>
      <c r="X404" s="2" t="s">
        <v>0</v>
      </c>
      <c r="Y404" s="1">
        <v>0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53" t="s">
        <v>1</v>
      </c>
      <c r="AN404" s="2" t="s">
        <v>1</v>
      </c>
    </row>
    <row r="405" spans="1:40" hidden="1" x14ac:dyDescent="0.25">
      <c r="A405" s="2" t="s">
        <v>126</v>
      </c>
      <c r="B405" s="52">
        <v>44028</v>
      </c>
      <c r="C405" s="2" t="s">
        <v>29</v>
      </c>
      <c r="D405" s="2" t="s">
        <v>28</v>
      </c>
      <c r="E405" s="2" t="s">
        <v>273</v>
      </c>
      <c r="F405" s="2" t="s">
        <v>508</v>
      </c>
      <c r="G405" s="2" t="s">
        <v>3</v>
      </c>
      <c r="H405" s="2" t="s">
        <v>1167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58247293.854800001</v>
      </c>
      <c r="R405" s="1">
        <v>0</v>
      </c>
      <c r="S405" s="1">
        <v>29649835.57</v>
      </c>
      <c r="T405" s="1">
        <v>0</v>
      </c>
      <c r="U405" s="2" t="s">
        <v>0</v>
      </c>
      <c r="V405" s="1">
        <v>0</v>
      </c>
      <c r="W405" s="1">
        <v>24652981.280000001</v>
      </c>
      <c r="X405" s="2" t="s">
        <v>9</v>
      </c>
      <c r="Y405" s="1">
        <v>3944477.0047999993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53" t="s">
        <v>1</v>
      </c>
      <c r="AN405" s="2" t="s">
        <v>1</v>
      </c>
    </row>
    <row r="406" spans="1:40" hidden="1" x14ac:dyDescent="0.25">
      <c r="A406" s="2" t="s">
        <v>124</v>
      </c>
      <c r="B406" s="52">
        <v>44028</v>
      </c>
      <c r="C406" s="2" t="s">
        <v>6</v>
      </c>
      <c r="D406" s="2" t="s">
        <v>28</v>
      </c>
      <c r="E406" s="2" t="s">
        <v>219</v>
      </c>
      <c r="F406" s="2" t="s">
        <v>670</v>
      </c>
      <c r="G406" s="2" t="s">
        <v>3</v>
      </c>
      <c r="H406" s="2" t="s">
        <v>1168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2</v>
      </c>
      <c r="P406" s="2" t="s">
        <v>1</v>
      </c>
      <c r="Q406" s="1">
        <v>121491466.491</v>
      </c>
      <c r="R406" s="1">
        <v>0</v>
      </c>
      <c r="S406" s="1">
        <v>86308793.881000012</v>
      </c>
      <c r="T406" s="1">
        <v>0</v>
      </c>
      <c r="U406" s="2" t="s">
        <v>0</v>
      </c>
      <c r="V406" s="1">
        <v>0</v>
      </c>
      <c r="W406" s="1">
        <v>29975985.350000001</v>
      </c>
      <c r="X406" s="2" t="s">
        <v>9</v>
      </c>
      <c r="Y406" s="1">
        <v>4796157.66</v>
      </c>
      <c r="Z406" s="1">
        <v>0</v>
      </c>
      <c r="AA406" s="2" t="s">
        <v>0</v>
      </c>
      <c r="AB406" s="1">
        <v>0</v>
      </c>
      <c r="AC406" s="1">
        <v>380120</v>
      </c>
      <c r="AD406" s="2" t="s">
        <v>0</v>
      </c>
      <c r="AE406" s="1">
        <v>30409.599999999999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53" t="s">
        <v>1</v>
      </c>
      <c r="AN406" s="2" t="s">
        <v>1</v>
      </c>
    </row>
    <row r="407" spans="1:40" hidden="1" x14ac:dyDescent="0.25">
      <c r="A407" s="2" t="s">
        <v>123</v>
      </c>
      <c r="B407" s="52">
        <v>44028</v>
      </c>
      <c r="C407" s="2" t="s">
        <v>29</v>
      </c>
      <c r="D407" s="2" t="s">
        <v>26</v>
      </c>
      <c r="E407" s="2" t="s">
        <v>415</v>
      </c>
      <c r="F407" s="2" t="s">
        <v>1169</v>
      </c>
      <c r="G407" s="2" t="s">
        <v>3</v>
      </c>
      <c r="H407" s="2" t="s">
        <v>1170</v>
      </c>
      <c r="I407" s="1"/>
      <c r="J407" s="1"/>
      <c r="K407" s="1"/>
      <c r="L407" s="1"/>
      <c r="M407" s="1"/>
      <c r="N407" s="2"/>
      <c r="O407" s="2" t="s">
        <v>106</v>
      </c>
      <c r="P407" s="2"/>
      <c r="Q407" s="1">
        <v>0</v>
      </c>
      <c r="R407" s="1">
        <v>0</v>
      </c>
      <c r="S407" s="1">
        <v>0</v>
      </c>
      <c r="T407" s="1">
        <v>0</v>
      </c>
      <c r="U407" s="2"/>
      <c r="V407" s="1">
        <v>0</v>
      </c>
      <c r="W407" s="1">
        <v>0</v>
      </c>
      <c r="X407" s="2"/>
      <c r="Y407" s="1">
        <v>0</v>
      </c>
      <c r="Z407" s="1">
        <v>0</v>
      </c>
      <c r="AA407" s="2"/>
      <c r="AB407" s="1">
        <v>0</v>
      </c>
      <c r="AC407" s="1">
        <v>0</v>
      </c>
      <c r="AD407" s="2"/>
      <c r="AE407" s="1">
        <v>0</v>
      </c>
      <c r="AF407" s="2" t="s">
        <v>420</v>
      </c>
      <c r="AG407" s="2"/>
      <c r="AH407" s="1">
        <v>0</v>
      </c>
      <c r="AI407" s="1">
        <v>0</v>
      </c>
      <c r="AJ407" s="2"/>
      <c r="AK407" s="1">
        <v>0</v>
      </c>
      <c r="AL407" s="1">
        <v>0</v>
      </c>
      <c r="AM407" s="53"/>
      <c r="AN407" s="2"/>
    </row>
    <row r="408" spans="1:40" hidden="1" x14ac:dyDescent="0.25">
      <c r="A408" s="2" t="s">
        <v>122</v>
      </c>
      <c r="B408" s="52">
        <v>44028</v>
      </c>
      <c r="C408" s="2" t="s">
        <v>6</v>
      </c>
      <c r="D408" s="2" t="s">
        <v>26</v>
      </c>
      <c r="E408" s="2" t="s">
        <v>212</v>
      </c>
      <c r="F408" s="2" t="s">
        <v>308</v>
      </c>
      <c r="G408" s="2" t="s">
        <v>3</v>
      </c>
      <c r="H408" s="2" t="s">
        <v>1171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28312053.643399999</v>
      </c>
      <c r="R408" s="1">
        <v>0</v>
      </c>
      <c r="S408" s="1">
        <v>19882879.3596</v>
      </c>
      <c r="T408" s="1">
        <v>0</v>
      </c>
      <c r="U408" s="2" t="s">
        <v>0</v>
      </c>
      <c r="V408" s="1">
        <v>0</v>
      </c>
      <c r="W408" s="1">
        <v>7266529.5550000006</v>
      </c>
      <c r="X408" s="2" t="s">
        <v>0</v>
      </c>
      <c r="Y408" s="1">
        <v>1162644.7287999999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53" t="s">
        <v>1</v>
      </c>
      <c r="AN408" s="2" t="s">
        <v>1</v>
      </c>
    </row>
    <row r="409" spans="1:40" hidden="1" x14ac:dyDescent="0.25">
      <c r="A409" s="2" t="s">
        <v>121</v>
      </c>
      <c r="B409" s="52">
        <v>44028</v>
      </c>
      <c r="C409" s="2" t="s">
        <v>6</v>
      </c>
      <c r="D409" s="2" t="s">
        <v>24</v>
      </c>
      <c r="E409" s="2" t="s">
        <v>210</v>
      </c>
      <c r="F409" s="2" t="s">
        <v>1172</v>
      </c>
      <c r="G409" s="2"/>
      <c r="H409" s="2" t="s">
        <v>1173</v>
      </c>
      <c r="I409" s="1"/>
      <c r="J409" s="1"/>
      <c r="K409" s="1"/>
      <c r="L409" s="1"/>
      <c r="M409" s="1"/>
      <c r="N409" s="2"/>
      <c r="O409" s="2" t="s">
        <v>106</v>
      </c>
      <c r="P409" s="2"/>
      <c r="Q409" s="1">
        <v>0</v>
      </c>
      <c r="R409" s="1">
        <v>0</v>
      </c>
      <c r="S409" s="1">
        <v>0</v>
      </c>
      <c r="T409" s="1">
        <v>0</v>
      </c>
      <c r="U409" s="2"/>
      <c r="V409" s="1">
        <v>0</v>
      </c>
      <c r="W409" s="1">
        <v>0</v>
      </c>
      <c r="X409" s="2"/>
      <c r="Y409" s="1"/>
      <c r="Z409" s="1">
        <v>0</v>
      </c>
      <c r="AA409" s="2"/>
      <c r="AB409" s="1">
        <v>0</v>
      </c>
      <c r="AC409" s="1">
        <v>0</v>
      </c>
      <c r="AD409" s="2"/>
      <c r="AE409" s="1">
        <v>0</v>
      </c>
      <c r="AF409" s="2">
        <v>0</v>
      </c>
      <c r="AG409" s="2"/>
      <c r="AH409" s="1"/>
      <c r="AI409" s="1"/>
      <c r="AJ409" s="2"/>
      <c r="AK409" s="1"/>
      <c r="AL409" s="1"/>
      <c r="AM409" s="53"/>
      <c r="AN409" s="2"/>
    </row>
    <row r="410" spans="1:40" hidden="1" x14ac:dyDescent="0.25">
      <c r="A410" s="2" t="s">
        <v>120</v>
      </c>
      <c r="B410" s="52">
        <v>44028</v>
      </c>
      <c r="C410" s="2" t="s">
        <v>6</v>
      </c>
      <c r="D410" s="2" t="s">
        <v>22</v>
      </c>
      <c r="E410" s="2" t="s">
        <v>202</v>
      </c>
      <c r="F410" s="2" t="s">
        <v>1084</v>
      </c>
      <c r="G410" s="2" t="s">
        <v>3</v>
      </c>
      <c r="H410" s="2" t="s">
        <v>1174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2</v>
      </c>
      <c r="P410" s="2" t="s">
        <v>1</v>
      </c>
      <c r="Q410" s="1">
        <v>6817002.4168000007</v>
      </c>
      <c r="R410" s="1">
        <v>0</v>
      </c>
      <c r="S410" s="1">
        <v>4114646.3000000003</v>
      </c>
      <c r="T410" s="1">
        <v>0</v>
      </c>
      <c r="U410" s="2" t="s">
        <v>0</v>
      </c>
      <c r="V410" s="1">
        <v>0</v>
      </c>
      <c r="W410" s="1">
        <v>2277187</v>
      </c>
      <c r="X410" s="2" t="s">
        <v>9</v>
      </c>
      <c r="Y410" s="1">
        <v>425169.11680000002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53" t="s">
        <v>1</v>
      </c>
      <c r="AN410" s="2" t="s">
        <v>1</v>
      </c>
    </row>
    <row r="411" spans="1:40" hidden="1" x14ac:dyDescent="0.25">
      <c r="A411" s="2" t="s">
        <v>119</v>
      </c>
      <c r="B411" s="52">
        <v>44028</v>
      </c>
      <c r="C411" s="2" t="s">
        <v>6</v>
      </c>
      <c r="D411" s="2" t="s">
        <v>22</v>
      </c>
      <c r="E411" s="2" t="s">
        <v>202</v>
      </c>
      <c r="F411" s="2" t="s">
        <v>1084</v>
      </c>
      <c r="G411" s="2" t="s">
        <v>3</v>
      </c>
      <c r="H411" s="2" t="s">
        <v>1175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1176</v>
      </c>
      <c r="P411" s="2" t="s">
        <v>1177</v>
      </c>
      <c r="Q411" s="1">
        <v>3263988.7</v>
      </c>
      <c r="R411" s="1">
        <v>0</v>
      </c>
      <c r="S411" s="1">
        <v>1432116.7000000002</v>
      </c>
      <c r="T411" s="1">
        <v>1579200</v>
      </c>
      <c r="U411" s="2" t="s">
        <v>9</v>
      </c>
      <c r="V411" s="1">
        <v>252672</v>
      </c>
      <c r="W411" s="1">
        <v>0</v>
      </c>
      <c r="X411" s="2" t="s">
        <v>0</v>
      </c>
      <c r="Y411" s="1">
        <v>0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53" t="s">
        <v>1</v>
      </c>
      <c r="AN411" s="2" t="s">
        <v>1</v>
      </c>
    </row>
    <row r="412" spans="1:40" hidden="1" x14ac:dyDescent="0.25">
      <c r="A412" s="2" t="s">
        <v>118</v>
      </c>
      <c r="B412" s="52">
        <v>44028</v>
      </c>
      <c r="C412" s="2" t="s">
        <v>6</v>
      </c>
      <c r="D412" s="2" t="s">
        <v>22</v>
      </c>
      <c r="E412" s="2" t="s">
        <v>202</v>
      </c>
      <c r="F412" s="2" t="s">
        <v>1084</v>
      </c>
      <c r="G412" s="2" t="s">
        <v>3</v>
      </c>
      <c r="H412" s="2" t="s">
        <v>1178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</v>
      </c>
      <c r="P412" s="2" t="s">
        <v>1</v>
      </c>
      <c r="Q412" s="1">
        <v>60097795.147999994</v>
      </c>
      <c r="R412" s="1">
        <v>0</v>
      </c>
      <c r="S412" s="1">
        <v>45447501.584999993</v>
      </c>
      <c r="T412" s="1">
        <v>0</v>
      </c>
      <c r="U412" s="2" t="s">
        <v>0</v>
      </c>
      <c r="V412" s="1">
        <v>0</v>
      </c>
      <c r="W412" s="1">
        <v>12328088.924999999</v>
      </c>
      <c r="X412" s="2" t="s">
        <v>0</v>
      </c>
      <c r="Y412" s="1">
        <v>1911675.0379999999</v>
      </c>
      <c r="Z412" s="1">
        <v>0</v>
      </c>
      <c r="AA412" s="2" t="s">
        <v>0</v>
      </c>
      <c r="AB412" s="1">
        <v>0</v>
      </c>
      <c r="AC412" s="1">
        <v>380120</v>
      </c>
      <c r="AD412" s="2" t="s">
        <v>0</v>
      </c>
      <c r="AE412" s="1">
        <v>30409.599999999999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53" t="s">
        <v>1</v>
      </c>
      <c r="AN412" s="2" t="s">
        <v>1</v>
      </c>
    </row>
    <row r="413" spans="1:40" hidden="1" x14ac:dyDescent="0.25">
      <c r="A413" s="2" t="s">
        <v>117</v>
      </c>
      <c r="B413" s="52">
        <v>44028</v>
      </c>
      <c r="C413" s="2" t="s">
        <v>6</v>
      </c>
      <c r="D413" s="2" t="s">
        <v>19</v>
      </c>
      <c r="E413" s="2" t="s">
        <v>200</v>
      </c>
      <c r="F413" s="2" t="s">
        <v>33</v>
      </c>
      <c r="G413" s="2" t="s">
        <v>3</v>
      </c>
      <c r="H413" s="2" t="s">
        <v>1179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</v>
      </c>
      <c r="P413" s="2" t="s">
        <v>1</v>
      </c>
      <c r="Q413" s="1">
        <v>60157636.575399995</v>
      </c>
      <c r="R413" s="1">
        <v>0</v>
      </c>
      <c r="S413" s="1">
        <v>45789682.055</v>
      </c>
      <c r="T413" s="1">
        <v>0</v>
      </c>
      <c r="U413" s="2" t="s">
        <v>0</v>
      </c>
      <c r="V413" s="1">
        <v>0</v>
      </c>
      <c r="W413" s="1">
        <v>12386167.689999999</v>
      </c>
      <c r="X413" s="2" t="s">
        <v>9</v>
      </c>
      <c r="Y413" s="1">
        <v>1981786.8304000001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53" t="s">
        <v>1</v>
      </c>
      <c r="AN413" s="2" t="s">
        <v>1</v>
      </c>
    </row>
    <row r="414" spans="1:40" hidden="1" x14ac:dyDescent="0.25">
      <c r="A414" s="2" t="s">
        <v>116</v>
      </c>
      <c r="B414" s="52">
        <v>44028</v>
      </c>
      <c r="C414" s="2" t="s">
        <v>6</v>
      </c>
      <c r="D414" s="2" t="s">
        <v>17</v>
      </c>
      <c r="E414" s="2" t="s">
        <v>198</v>
      </c>
      <c r="F414" s="2" t="s">
        <v>1180</v>
      </c>
      <c r="G414" s="2" t="s">
        <v>3</v>
      </c>
      <c r="H414" s="2" t="s">
        <v>1060</v>
      </c>
      <c r="I414" s="1"/>
      <c r="J414" s="1"/>
      <c r="K414" s="1"/>
      <c r="L414" s="1"/>
      <c r="M414" s="1"/>
      <c r="N414" s="2"/>
      <c r="O414" s="2" t="s">
        <v>106</v>
      </c>
      <c r="P414" s="2"/>
      <c r="Q414" s="1">
        <v>0</v>
      </c>
      <c r="R414" s="1">
        <v>0</v>
      </c>
      <c r="S414" s="1">
        <v>0</v>
      </c>
      <c r="T414" s="1">
        <v>0</v>
      </c>
      <c r="U414" s="2"/>
      <c r="V414" s="1">
        <v>0</v>
      </c>
      <c r="W414" s="1">
        <v>0</v>
      </c>
      <c r="X414" s="2"/>
      <c r="Y414" s="1">
        <v>0</v>
      </c>
      <c r="Z414" s="1">
        <v>0</v>
      </c>
      <c r="AA414" s="2"/>
      <c r="AB414" s="1">
        <v>0</v>
      </c>
      <c r="AC414" s="1">
        <v>0</v>
      </c>
      <c r="AD414" s="2"/>
      <c r="AE414" s="1">
        <v>0</v>
      </c>
      <c r="AF414" s="2" t="s">
        <v>420</v>
      </c>
      <c r="AG414" s="2"/>
      <c r="AH414" s="1">
        <v>0</v>
      </c>
      <c r="AI414" s="1">
        <v>0</v>
      </c>
      <c r="AJ414" s="2"/>
      <c r="AK414" s="1">
        <v>0</v>
      </c>
      <c r="AL414" s="1">
        <v>0</v>
      </c>
      <c r="AM414" s="53"/>
      <c r="AN414" s="2"/>
    </row>
    <row r="415" spans="1:40" hidden="1" x14ac:dyDescent="0.25">
      <c r="A415" s="2" t="s">
        <v>115</v>
      </c>
      <c r="B415" s="52">
        <v>44028</v>
      </c>
      <c r="C415" s="2" t="s">
        <v>6</v>
      </c>
      <c r="D415" s="2" t="s">
        <v>10</v>
      </c>
      <c r="E415" s="2" t="s">
        <v>193</v>
      </c>
      <c r="F415" s="2" t="s">
        <v>1181</v>
      </c>
      <c r="G415" s="2" t="s">
        <v>3</v>
      </c>
      <c r="H415" s="2" t="s">
        <v>1125</v>
      </c>
      <c r="I415" s="1"/>
      <c r="J415" s="1"/>
      <c r="K415" s="1"/>
      <c r="L415" s="1"/>
      <c r="M415" s="1"/>
      <c r="N415" s="2"/>
      <c r="O415" s="2" t="s">
        <v>106</v>
      </c>
      <c r="P415" s="2"/>
      <c r="Q415" s="1">
        <v>0</v>
      </c>
      <c r="R415" s="1">
        <v>0</v>
      </c>
      <c r="S415" s="1">
        <v>0</v>
      </c>
      <c r="T415" s="1">
        <v>0</v>
      </c>
      <c r="U415" s="2" t="s">
        <v>0</v>
      </c>
      <c r="V415" s="1">
        <v>0</v>
      </c>
      <c r="W415" s="1">
        <v>0</v>
      </c>
      <c r="X415" s="2" t="s">
        <v>9</v>
      </c>
      <c r="Y415" s="1">
        <v>0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53" t="s">
        <v>1</v>
      </c>
      <c r="AN415" s="2" t="s">
        <v>1</v>
      </c>
    </row>
    <row r="416" spans="1:40" hidden="1" x14ac:dyDescent="0.25">
      <c r="A416" s="2" t="s">
        <v>114</v>
      </c>
      <c r="B416" s="52">
        <v>44028</v>
      </c>
      <c r="C416" s="2" t="s">
        <v>6</v>
      </c>
      <c r="D416" s="2" t="s">
        <v>7</v>
      </c>
      <c r="E416" s="2" t="s">
        <v>191</v>
      </c>
      <c r="F416" s="2" t="s">
        <v>1182</v>
      </c>
      <c r="G416" s="2" t="s">
        <v>3</v>
      </c>
      <c r="H416" s="2" t="s">
        <v>1183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2</v>
      </c>
      <c r="P416" s="2" t="s">
        <v>1</v>
      </c>
      <c r="Q416" s="1">
        <v>12107252.520399999</v>
      </c>
      <c r="R416" s="1">
        <v>0</v>
      </c>
      <c r="S416" s="1">
        <v>4859776.17</v>
      </c>
      <c r="T416" s="1">
        <v>0</v>
      </c>
      <c r="U416" s="2" t="s">
        <v>0</v>
      </c>
      <c r="V416" s="1">
        <v>0</v>
      </c>
      <c r="W416" s="1">
        <v>6247824.4399999995</v>
      </c>
      <c r="X416" s="2" t="s">
        <v>9</v>
      </c>
      <c r="Y416" s="1">
        <v>999651.91040000005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53" t="s">
        <v>1</v>
      </c>
      <c r="AN416" s="2" t="s">
        <v>1</v>
      </c>
    </row>
    <row r="417" spans="1:40" hidden="1" x14ac:dyDescent="0.25">
      <c r="A417" s="2" t="s">
        <v>113</v>
      </c>
      <c r="B417" s="52">
        <v>44028</v>
      </c>
      <c r="C417" s="2" t="s">
        <v>6</v>
      </c>
      <c r="D417" s="2" t="s">
        <v>5</v>
      </c>
      <c r="E417" s="2" t="s">
        <v>189</v>
      </c>
      <c r="F417" s="2" t="s">
        <v>1184</v>
      </c>
      <c r="G417" s="2" t="s">
        <v>3</v>
      </c>
      <c r="H417" s="2" t="s">
        <v>1185</v>
      </c>
      <c r="I417" s="1"/>
      <c r="J417" s="1"/>
      <c r="K417" s="1"/>
      <c r="L417" s="1"/>
      <c r="M417" s="1"/>
      <c r="N417" s="2"/>
      <c r="O417" s="2" t="s">
        <v>106</v>
      </c>
      <c r="P417" s="2"/>
      <c r="Q417" s="1">
        <v>0</v>
      </c>
      <c r="R417" s="1">
        <v>0</v>
      </c>
      <c r="S417" s="1">
        <v>0</v>
      </c>
      <c r="T417" s="1">
        <v>0</v>
      </c>
      <c r="U417" s="2" t="s">
        <v>0</v>
      </c>
      <c r="V417" s="1">
        <v>0</v>
      </c>
      <c r="W417" s="1">
        <v>0</v>
      </c>
      <c r="X417" s="2" t="s">
        <v>0</v>
      </c>
      <c r="Y417" s="1">
        <v>0</v>
      </c>
      <c r="Z417" s="1">
        <v>0</v>
      </c>
      <c r="AA417" s="2" t="s">
        <v>0</v>
      </c>
      <c r="AB417" s="1">
        <v>0</v>
      </c>
      <c r="AC417" s="1">
        <v>0</v>
      </c>
      <c r="AD417" s="2"/>
      <c r="AE417" s="1">
        <v>0</v>
      </c>
      <c r="AF417" s="2" t="s">
        <v>420</v>
      </c>
      <c r="AG417" s="2"/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53"/>
      <c r="AN417" s="2"/>
    </row>
    <row r="418" spans="1:40" hidden="1" x14ac:dyDescent="0.25">
      <c r="A418" s="2" t="s">
        <v>112</v>
      </c>
      <c r="B418" s="52">
        <v>44029</v>
      </c>
      <c r="C418" s="2" t="s">
        <v>29</v>
      </c>
      <c r="D418" s="2" t="s">
        <v>52</v>
      </c>
      <c r="E418" s="2" t="s">
        <v>243</v>
      </c>
      <c r="F418" s="2" t="s">
        <v>1080</v>
      </c>
      <c r="G418" s="2" t="s">
        <v>3</v>
      </c>
      <c r="H418" s="2" t="s">
        <v>1186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19523409.490000002</v>
      </c>
      <c r="R418" s="1">
        <v>0</v>
      </c>
      <c r="S418" s="1">
        <v>17429187.25</v>
      </c>
      <c r="T418" s="1">
        <v>0</v>
      </c>
      <c r="U418" s="2" t="s">
        <v>0</v>
      </c>
      <c r="V418" s="1">
        <v>0</v>
      </c>
      <c r="W418" s="1">
        <v>1805364</v>
      </c>
      <c r="X418" s="2" t="s">
        <v>0</v>
      </c>
      <c r="Y418" s="1">
        <v>288858.23999999999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53" t="s">
        <v>1</v>
      </c>
      <c r="AN418" s="2" t="s">
        <v>1</v>
      </c>
    </row>
    <row r="419" spans="1:40" hidden="1" x14ac:dyDescent="0.25">
      <c r="A419" s="2" t="s">
        <v>111</v>
      </c>
      <c r="B419" s="52">
        <v>44029</v>
      </c>
      <c r="C419" s="2" t="s">
        <v>29</v>
      </c>
      <c r="D419" s="2" t="s">
        <v>52</v>
      </c>
      <c r="E419" s="2" t="s">
        <v>243</v>
      </c>
      <c r="F419" s="2" t="s">
        <v>1080</v>
      </c>
      <c r="G419" s="2" t="s">
        <v>3</v>
      </c>
      <c r="H419" s="2" t="s">
        <v>1187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1188</v>
      </c>
      <c r="P419" s="2" t="s">
        <v>1189</v>
      </c>
      <c r="Q419" s="1">
        <v>380000</v>
      </c>
      <c r="R419" s="1">
        <v>0</v>
      </c>
      <c r="S419" s="1">
        <v>380000</v>
      </c>
      <c r="T419" s="1">
        <v>0</v>
      </c>
      <c r="U419" s="2" t="s">
        <v>0</v>
      </c>
      <c r="V419" s="1">
        <v>0</v>
      </c>
      <c r="W419" s="1">
        <v>0</v>
      </c>
      <c r="X419" s="2" t="s">
        <v>0</v>
      </c>
      <c r="Y419" s="1">
        <v>0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53" t="s">
        <v>1</v>
      </c>
      <c r="AN419" s="2" t="s">
        <v>1</v>
      </c>
    </row>
    <row r="420" spans="1:40" hidden="1" x14ac:dyDescent="0.25">
      <c r="A420" s="2" t="s">
        <v>110</v>
      </c>
      <c r="B420" s="52">
        <v>44029</v>
      </c>
      <c r="C420" s="2" t="s">
        <v>29</v>
      </c>
      <c r="D420" s="2" t="s">
        <v>52</v>
      </c>
      <c r="E420" s="2" t="s">
        <v>243</v>
      </c>
      <c r="F420" s="2" t="s">
        <v>1080</v>
      </c>
      <c r="G420" s="2" t="s">
        <v>3</v>
      </c>
      <c r="H420" s="2" t="s">
        <v>1190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</v>
      </c>
      <c r="P420" s="2" t="s">
        <v>1</v>
      </c>
      <c r="Q420" s="1">
        <v>199557355.79359999</v>
      </c>
      <c r="R420" s="1">
        <v>0</v>
      </c>
      <c r="S420" s="1">
        <v>123240327.5550001</v>
      </c>
      <c r="T420" s="1">
        <v>0</v>
      </c>
      <c r="U420" s="2" t="s">
        <v>0</v>
      </c>
      <c r="V420" s="1">
        <v>0</v>
      </c>
      <c r="W420" s="1">
        <v>65790541.584999986</v>
      </c>
      <c r="X420" s="2" t="s">
        <v>0</v>
      </c>
      <c r="Y420" s="1">
        <v>10526486.653600002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53" t="s">
        <v>1</v>
      </c>
      <c r="AN420" s="2" t="s">
        <v>1</v>
      </c>
    </row>
    <row r="421" spans="1:40" hidden="1" x14ac:dyDescent="0.25">
      <c r="A421" s="2" t="s">
        <v>109</v>
      </c>
      <c r="B421" s="52">
        <v>44029</v>
      </c>
      <c r="C421" s="2" t="s">
        <v>6</v>
      </c>
      <c r="D421" s="2" t="s">
        <v>52</v>
      </c>
      <c r="E421" s="2" t="s">
        <v>252</v>
      </c>
      <c r="F421" s="2" t="s">
        <v>1191</v>
      </c>
      <c r="G421" s="2" t="s">
        <v>3</v>
      </c>
      <c r="H421" s="2" t="s">
        <v>1192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</v>
      </c>
      <c r="P421" s="2" t="s">
        <v>1</v>
      </c>
      <c r="Q421" s="1">
        <v>80251135.686100006</v>
      </c>
      <c r="R421" s="1">
        <v>0</v>
      </c>
      <c r="S421" s="1">
        <v>64561635.316500008</v>
      </c>
      <c r="T421" s="1">
        <v>0</v>
      </c>
      <c r="U421" s="2" t="s">
        <v>0</v>
      </c>
      <c r="V421" s="1">
        <v>0</v>
      </c>
      <c r="W421" s="1">
        <v>13525431.353100002</v>
      </c>
      <c r="X421" s="2" t="s">
        <v>9</v>
      </c>
      <c r="Y421" s="1">
        <v>2164069.0165000004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53" t="s">
        <v>1</v>
      </c>
      <c r="AN421" s="2" t="s">
        <v>1</v>
      </c>
    </row>
    <row r="422" spans="1:40" hidden="1" x14ac:dyDescent="0.25">
      <c r="A422" s="2" t="s">
        <v>108</v>
      </c>
      <c r="B422" s="143">
        <v>44029</v>
      </c>
      <c r="C422" s="144" t="s">
        <v>38</v>
      </c>
      <c r="D422" s="144" t="s">
        <v>52</v>
      </c>
      <c r="E422" s="144" t="s">
        <v>196</v>
      </c>
      <c r="F422" s="144" t="s">
        <v>1193</v>
      </c>
      <c r="G422" s="144" t="s">
        <v>3</v>
      </c>
      <c r="H422" s="144" t="s">
        <v>1194</v>
      </c>
      <c r="I422" s="145" t="s">
        <v>1</v>
      </c>
      <c r="J422" s="145" t="s">
        <v>1</v>
      </c>
      <c r="K422" s="145" t="s">
        <v>1</v>
      </c>
      <c r="L422" s="145" t="s">
        <v>1</v>
      </c>
      <c r="M422" s="145">
        <v>0</v>
      </c>
      <c r="N422" s="144" t="s">
        <v>1</v>
      </c>
      <c r="O422" s="144" t="s">
        <v>1195</v>
      </c>
      <c r="P422" s="144" t="s">
        <v>1196</v>
      </c>
      <c r="Q422" s="1">
        <v>2100649.65</v>
      </c>
      <c r="R422" s="145">
        <v>0</v>
      </c>
      <c r="S422" s="145">
        <v>2100649.65</v>
      </c>
      <c r="T422" s="145">
        <v>0</v>
      </c>
      <c r="U422" s="144" t="s">
        <v>0</v>
      </c>
      <c r="V422" s="145">
        <v>0</v>
      </c>
      <c r="W422" s="145">
        <v>0</v>
      </c>
      <c r="X422" s="144" t="s">
        <v>0</v>
      </c>
      <c r="Y422" s="145">
        <v>0</v>
      </c>
      <c r="Z422" s="145">
        <v>0</v>
      </c>
      <c r="AA422" s="144" t="s">
        <v>0</v>
      </c>
      <c r="AB422" s="145">
        <v>0</v>
      </c>
      <c r="AC422" s="145">
        <v>0</v>
      </c>
      <c r="AD422" s="144" t="s">
        <v>0</v>
      </c>
      <c r="AE422" s="145">
        <v>0</v>
      </c>
      <c r="AF422" s="144">
        <v>0</v>
      </c>
      <c r="AG422" s="144" t="s">
        <v>0</v>
      </c>
      <c r="AH422" s="145">
        <v>0</v>
      </c>
      <c r="AI422" s="145">
        <v>0</v>
      </c>
      <c r="AJ422" s="144" t="s">
        <v>0</v>
      </c>
      <c r="AK422" s="145">
        <v>0</v>
      </c>
      <c r="AL422" s="145">
        <v>0</v>
      </c>
      <c r="AM422" s="146" t="s">
        <v>1</v>
      </c>
      <c r="AN422" s="144" t="s">
        <v>1</v>
      </c>
    </row>
    <row r="423" spans="1:40" hidden="1" x14ac:dyDescent="0.25">
      <c r="A423" s="2" t="s">
        <v>107</v>
      </c>
      <c r="B423" s="143">
        <v>44029</v>
      </c>
      <c r="C423" s="144" t="s">
        <v>38</v>
      </c>
      <c r="D423" s="144" t="s">
        <v>52</v>
      </c>
      <c r="E423" s="144" t="s">
        <v>196</v>
      </c>
      <c r="F423" s="144" t="s">
        <v>1193</v>
      </c>
      <c r="G423" s="144" t="s">
        <v>3</v>
      </c>
      <c r="H423" s="144" t="s">
        <v>1197</v>
      </c>
      <c r="I423" s="145" t="s">
        <v>1</v>
      </c>
      <c r="J423" s="145" t="s">
        <v>1</v>
      </c>
      <c r="K423" s="145" t="s">
        <v>1</v>
      </c>
      <c r="L423" s="145" t="s">
        <v>1</v>
      </c>
      <c r="M423" s="145">
        <v>0</v>
      </c>
      <c r="N423" s="144" t="s">
        <v>1</v>
      </c>
      <c r="O423" s="144" t="s">
        <v>2</v>
      </c>
      <c r="P423" s="144" t="s">
        <v>1</v>
      </c>
      <c r="Q423" s="1">
        <v>28858504.544999998</v>
      </c>
      <c r="R423" s="145">
        <v>0</v>
      </c>
      <c r="S423" s="145">
        <v>28035252.544999998</v>
      </c>
      <c r="T423" s="145">
        <v>0</v>
      </c>
      <c r="U423" s="144" t="s">
        <v>0</v>
      </c>
      <c r="V423" s="145">
        <v>0</v>
      </c>
      <c r="W423" s="145">
        <v>709700</v>
      </c>
      <c r="X423" s="144" t="s">
        <v>0</v>
      </c>
      <c r="Y423" s="145">
        <v>113552</v>
      </c>
      <c r="Z423" s="145">
        <v>0</v>
      </c>
      <c r="AA423" s="144" t="s">
        <v>0</v>
      </c>
      <c r="AB423" s="145">
        <v>0</v>
      </c>
      <c r="AC423" s="145">
        <v>0</v>
      </c>
      <c r="AD423" s="144" t="s">
        <v>0</v>
      </c>
      <c r="AE423" s="145">
        <v>0</v>
      </c>
      <c r="AF423" s="144">
        <v>0</v>
      </c>
      <c r="AG423" s="144" t="s">
        <v>0</v>
      </c>
      <c r="AH423" s="145">
        <v>0</v>
      </c>
      <c r="AI423" s="145">
        <v>0</v>
      </c>
      <c r="AJ423" s="144" t="s">
        <v>0</v>
      </c>
      <c r="AK423" s="145">
        <v>0</v>
      </c>
      <c r="AL423" s="145">
        <v>0</v>
      </c>
      <c r="AM423" s="146" t="s">
        <v>1</v>
      </c>
      <c r="AN423" s="144" t="s">
        <v>1</v>
      </c>
    </row>
    <row r="424" spans="1:40" hidden="1" x14ac:dyDescent="0.25">
      <c r="A424" s="2" t="s">
        <v>105</v>
      </c>
      <c r="B424" s="143">
        <v>44029</v>
      </c>
      <c r="C424" s="144" t="s">
        <v>38</v>
      </c>
      <c r="D424" s="144" t="s">
        <v>52</v>
      </c>
      <c r="E424" s="144" t="s">
        <v>196</v>
      </c>
      <c r="F424" s="144" t="s">
        <v>1193</v>
      </c>
      <c r="G424" s="144" t="s">
        <v>3</v>
      </c>
      <c r="H424" s="144" t="s">
        <v>1198</v>
      </c>
      <c r="I424" s="145" t="s">
        <v>1</v>
      </c>
      <c r="J424" s="145" t="s">
        <v>1</v>
      </c>
      <c r="K424" s="145" t="s">
        <v>1</v>
      </c>
      <c r="L424" s="145" t="s">
        <v>1</v>
      </c>
      <c r="M424" s="145">
        <v>0</v>
      </c>
      <c r="N424" s="144" t="s">
        <v>1</v>
      </c>
      <c r="O424" s="144" t="s">
        <v>2</v>
      </c>
      <c r="P424" s="144" t="s">
        <v>1</v>
      </c>
      <c r="Q424" s="1">
        <v>7544278.3949999996</v>
      </c>
      <c r="R424" s="145">
        <v>0</v>
      </c>
      <c r="S424" s="145">
        <v>6505672.3949999996</v>
      </c>
      <c r="T424" s="145">
        <v>0</v>
      </c>
      <c r="U424" s="144" t="s">
        <v>0</v>
      </c>
      <c r="V424" s="145">
        <v>0</v>
      </c>
      <c r="W424" s="145">
        <v>895350</v>
      </c>
      <c r="X424" s="144" t="s">
        <v>0</v>
      </c>
      <c r="Y424" s="145">
        <v>143256</v>
      </c>
      <c r="Z424" s="145">
        <v>0</v>
      </c>
      <c r="AA424" s="144" t="s">
        <v>0</v>
      </c>
      <c r="AB424" s="145">
        <v>0</v>
      </c>
      <c r="AC424" s="145">
        <v>0</v>
      </c>
      <c r="AD424" s="144" t="s">
        <v>0</v>
      </c>
      <c r="AE424" s="145">
        <v>0</v>
      </c>
      <c r="AF424" s="144">
        <v>0</v>
      </c>
      <c r="AG424" s="144" t="s">
        <v>0</v>
      </c>
      <c r="AH424" s="145">
        <v>0</v>
      </c>
      <c r="AI424" s="145">
        <v>0</v>
      </c>
      <c r="AJ424" s="144" t="s">
        <v>0</v>
      </c>
      <c r="AK424" s="145">
        <v>0</v>
      </c>
      <c r="AL424" s="145">
        <v>0</v>
      </c>
      <c r="AM424" s="146" t="s">
        <v>1</v>
      </c>
      <c r="AN424" s="144" t="s">
        <v>1</v>
      </c>
    </row>
    <row r="425" spans="1:40" hidden="1" x14ac:dyDescent="0.25">
      <c r="A425" s="2" t="s">
        <v>104</v>
      </c>
      <c r="B425" s="52">
        <v>44029</v>
      </c>
      <c r="C425" s="2" t="s">
        <v>29</v>
      </c>
      <c r="D425" s="2" t="s">
        <v>45</v>
      </c>
      <c r="E425" s="2" t="s">
        <v>234</v>
      </c>
      <c r="F425" s="2" t="s">
        <v>563</v>
      </c>
      <c r="G425" s="2" t="s">
        <v>3</v>
      </c>
      <c r="H425" s="2" t="s">
        <v>1081</v>
      </c>
      <c r="I425" s="1"/>
      <c r="J425" s="1"/>
      <c r="K425" s="1"/>
      <c r="L425" s="1"/>
      <c r="M425" s="1"/>
      <c r="N425" s="2"/>
      <c r="O425" s="2" t="s">
        <v>106</v>
      </c>
      <c r="P425" s="2"/>
      <c r="Q425" s="1">
        <v>0</v>
      </c>
      <c r="R425" s="1">
        <v>0</v>
      </c>
      <c r="S425" s="1">
        <v>0</v>
      </c>
      <c r="T425" s="1">
        <v>0</v>
      </c>
      <c r="U425" s="2"/>
      <c r="V425" s="1">
        <v>0</v>
      </c>
      <c r="W425" s="1">
        <v>0</v>
      </c>
      <c r="X425" s="2"/>
      <c r="Y425" s="1">
        <v>0</v>
      </c>
      <c r="Z425" s="1">
        <v>0</v>
      </c>
      <c r="AA425" s="2"/>
      <c r="AB425" s="1">
        <v>0</v>
      </c>
      <c r="AC425" s="1">
        <v>0</v>
      </c>
      <c r="AD425" s="2"/>
      <c r="AE425" s="1">
        <v>0</v>
      </c>
      <c r="AF425" s="2" t="s">
        <v>420</v>
      </c>
      <c r="AG425" s="2"/>
      <c r="AH425" s="1">
        <v>0</v>
      </c>
      <c r="AI425" s="1">
        <v>0</v>
      </c>
      <c r="AJ425" s="2"/>
      <c r="AK425" s="1">
        <v>0</v>
      </c>
      <c r="AL425" s="1">
        <v>0</v>
      </c>
      <c r="AM425" s="53"/>
      <c r="AN425" s="2"/>
    </row>
    <row r="426" spans="1:40" hidden="1" x14ac:dyDescent="0.25">
      <c r="A426" s="2" t="s">
        <v>103</v>
      </c>
      <c r="B426" s="52">
        <v>44029</v>
      </c>
      <c r="C426" s="2" t="s">
        <v>6</v>
      </c>
      <c r="D426" s="2" t="s">
        <v>45</v>
      </c>
      <c r="E426" s="2" t="s">
        <v>237</v>
      </c>
      <c r="F426" s="80" t="s">
        <v>1199</v>
      </c>
      <c r="G426" s="2" t="s">
        <v>3</v>
      </c>
      <c r="H426" s="80" t="s">
        <v>1200</v>
      </c>
      <c r="I426" s="4"/>
      <c r="J426" s="4"/>
      <c r="K426" s="4"/>
      <c r="L426" s="4"/>
      <c r="M426" s="4"/>
      <c r="N426" s="5"/>
      <c r="O426" s="2" t="s">
        <v>106</v>
      </c>
      <c r="P426" s="5"/>
      <c r="Q426" s="1">
        <v>19398660.129999999</v>
      </c>
      <c r="R426" s="1">
        <v>0</v>
      </c>
      <c r="S426" s="1">
        <v>19398660.129999999</v>
      </c>
      <c r="T426" s="1">
        <v>0</v>
      </c>
      <c r="U426" s="2" t="s">
        <v>0</v>
      </c>
      <c r="V426" s="1">
        <v>0</v>
      </c>
      <c r="W426" s="1">
        <v>0</v>
      </c>
      <c r="X426" s="2" t="s">
        <v>0</v>
      </c>
      <c r="Y426" s="1">
        <v>0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53" t="s">
        <v>1</v>
      </c>
      <c r="AN426" s="2" t="s">
        <v>1</v>
      </c>
    </row>
    <row r="427" spans="1:40" hidden="1" x14ac:dyDescent="0.25">
      <c r="A427" s="2" t="s">
        <v>101</v>
      </c>
      <c r="B427" s="52">
        <v>44029</v>
      </c>
      <c r="C427" s="2" t="s">
        <v>6</v>
      </c>
      <c r="D427" s="2" t="s">
        <v>45</v>
      </c>
      <c r="E427" s="2" t="s">
        <v>241</v>
      </c>
      <c r="F427" s="2" t="s">
        <v>1201</v>
      </c>
      <c r="G427" s="2" t="s">
        <v>3</v>
      </c>
      <c r="H427" s="2" t="s">
        <v>1202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</v>
      </c>
      <c r="P427" s="2" t="s">
        <v>1</v>
      </c>
      <c r="Q427" s="1">
        <v>78109633.077100009</v>
      </c>
      <c r="R427" s="1">
        <v>0</v>
      </c>
      <c r="S427" s="1">
        <v>60320931.159500003</v>
      </c>
      <c r="T427" s="1">
        <v>0</v>
      </c>
      <c r="U427" s="2" t="s">
        <v>0</v>
      </c>
      <c r="V427" s="1">
        <v>0</v>
      </c>
      <c r="W427" s="1">
        <v>15335087.859999998</v>
      </c>
      <c r="X427" s="2" t="s">
        <v>0</v>
      </c>
      <c r="Y427" s="1">
        <v>2453614.0575999999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53" t="s">
        <v>1</v>
      </c>
      <c r="AN427" s="2" t="s">
        <v>1</v>
      </c>
    </row>
    <row r="428" spans="1:40" hidden="1" x14ac:dyDescent="0.25">
      <c r="A428" s="2" t="s">
        <v>100</v>
      </c>
      <c r="B428" s="52">
        <v>44029</v>
      </c>
      <c r="C428" s="2" t="s">
        <v>6</v>
      </c>
      <c r="D428" s="2" t="s">
        <v>45</v>
      </c>
      <c r="E428" s="2" t="s">
        <v>241</v>
      </c>
      <c r="F428" s="2" t="s">
        <v>1201</v>
      </c>
      <c r="G428" s="2" t="s">
        <v>3</v>
      </c>
      <c r="H428" s="2" t="s">
        <v>1203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1120</v>
      </c>
      <c r="P428" s="2" t="s">
        <v>1204</v>
      </c>
      <c r="Q428" s="1">
        <v>2303579.645</v>
      </c>
      <c r="R428" s="1">
        <v>0</v>
      </c>
      <c r="S428" s="1">
        <v>1445312.1749999998</v>
      </c>
      <c r="T428" s="1">
        <v>739885.75</v>
      </c>
      <c r="U428" s="2" t="s">
        <v>9</v>
      </c>
      <c r="V428" s="1">
        <v>118381.72</v>
      </c>
      <c r="W428" s="1">
        <v>0</v>
      </c>
      <c r="X428" s="2" t="s">
        <v>0</v>
      </c>
      <c r="Y428" s="1">
        <v>0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53" t="s">
        <v>1</v>
      </c>
      <c r="AN428" s="2" t="s">
        <v>1</v>
      </c>
    </row>
    <row r="429" spans="1:40" hidden="1" x14ac:dyDescent="0.25">
      <c r="A429" s="2" t="s">
        <v>99</v>
      </c>
      <c r="B429" s="52">
        <v>44029</v>
      </c>
      <c r="C429" s="2" t="s">
        <v>6</v>
      </c>
      <c r="D429" s="2" t="s">
        <v>45</v>
      </c>
      <c r="E429" s="2" t="s">
        <v>241</v>
      </c>
      <c r="F429" s="2" t="s">
        <v>1201</v>
      </c>
      <c r="G429" s="2" t="s">
        <v>3</v>
      </c>
      <c r="H429" s="2" t="s">
        <v>1205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62633841.258000009</v>
      </c>
      <c r="R429" s="1">
        <v>0</v>
      </c>
      <c r="S429" s="1">
        <v>43900854.787000008</v>
      </c>
      <c r="T429" s="1">
        <v>0</v>
      </c>
      <c r="U429" s="2" t="s">
        <v>0</v>
      </c>
      <c r="V429" s="1">
        <v>0</v>
      </c>
      <c r="W429" s="1">
        <v>16149126.268100001</v>
      </c>
      <c r="X429" s="2" t="s">
        <v>9</v>
      </c>
      <c r="Y429" s="1">
        <v>2583860.2028999999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53" t="s">
        <v>1</v>
      </c>
      <c r="AN429" s="2" t="s">
        <v>1</v>
      </c>
    </row>
    <row r="430" spans="1:40" hidden="1" x14ac:dyDescent="0.25">
      <c r="A430" s="2" t="s">
        <v>98</v>
      </c>
      <c r="B430" s="143">
        <v>44029</v>
      </c>
      <c r="C430" s="144" t="s">
        <v>38</v>
      </c>
      <c r="D430" s="144" t="s">
        <v>45</v>
      </c>
      <c r="E430" s="144" t="s">
        <v>239</v>
      </c>
      <c r="F430" s="144" t="s">
        <v>1206</v>
      </c>
      <c r="G430" s="144" t="s">
        <v>3</v>
      </c>
      <c r="H430" s="144" t="s">
        <v>1207</v>
      </c>
      <c r="I430" s="145" t="s">
        <v>1</v>
      </c>
      <c r="J430" s="145" t="s">
        <v>1</v>
      </c>
      <c r="K430" s="145" t="s">
        <v>1</v>
      </c>
      <c r="L430" s="145" t="s">
        <v>1</v>
      </c>
      <c r="M430" s="145">
        <v>0</v>
      </c>
      <c r="N430" s="144" t="s">
        <v>1</v>
      </c>
      <c r="O430" s="144" t="s">
        <v>2</v>
      </c>
      <c r="P430" s="144" t="s">
        <v>1</v>
      </c>
      <c r="Q430" s="1">
        <v>46240139.888800003</v>
      </c>
      <c r="R430" s="145">
        <v>0</v>
      </c>
      <c r="S430" s="145">
        <v>42398565.07</v>
      </c>
      <c r="T430" s="145">
        <v>0</v>
      </c>
      <c r="U430" s="144" t="s">
        <v>0</v>
      </c>
      <c r="V430" s="145">
        <v>0</v>
      </c>
      <c r="W430" s="145">
        <v>3311702.43</v>
      </c>
      <c r="X430" s="144" t="s">
        <v>9</v>
      </c>
      <c r="Y430" s="145">
        <v>529872.38879999996</v>
      </c>
      <c r="Z430" s="145">
        <v>0</v>
      </c>
      <c r="AA430" s="144" t="s">
        <v>0</v>
      </c>
      <c r="AB430" s="145">
        <v>0</v>
      </c>
      <c r="AC430" s="145">
        <v>0</v>
      </c>
      <c r="AD430" s="144" t="s">
        <v>0</v>
      </c>
      <c r="AE430" s="145">
        <v>0</v>
      </c>
      <c r="AF430" s="144">
        <v>0</v>
      </c>
      <c r="AG430" s="144" t="s">
        <v>0</v>
      </c>
      <c r="AH430" s="145">
        <v>0</v>
      </c>
      <c r="AI430" s="145">
        <v>0</v>
      </c>
      <c r="AJ430" s="144" t="s">
        <v>0</v>
      </c>
      <c r="AK430" s="145">
        <v>0</v>
      </c>
      <c r="AL430" s="145">
        <v>0</v>
      </c>
      <c r="AM430" s="146" t="s">
        <v>1</v>
      </c>
      <c r="AN430" s="144" t="s">
        <v>1</v>
      </c>
    </row>
    <row r="431" spans="1:40" hidden="1" x14ac:dyDescent="0.25">
      <c r="A431" s="2" t="s">
        <v>96</v>
      </c>
      <c r="B431" s="143">
        <v>44029</v>
      </c>
      <c r="C431" s="144" t="s">
        <v>38</v>
      </c>
      <c r="D431" s="144" t="s">
        <v>45</v>
      </c>
      <c r="E431" s="144" t="s">
        <v>239</v>
      </c>
      <c r="F431" s="144" t="s">
        <v>1206</v>
      </c>
      <c r="G431" s="144" t="s">
        <v>13</v>
      </c>
      <c r="H431" s="144" t="s">
        <v>1</v>
      </c>
      <c r="I431" s="145" t="s">
        <v>1208</v>
      </c>
      <c r="J431" s="145" t="s">
        <v>1</v>
      </c>
      <c r="K431" s="145" t="s">
        <v>1209</v>
      </c>
      <c r="L431" s="145" t="s">
        <v>1210</v>
      </c>
      <c r="M431" s="145">
        <v>235000</v>
      </c>
      <c r="N431" s="144" t="s">
        <v>12</v>
      </c>
      <c r="O431" s="144" t="s">
        <v>1211</v>
      </c>
      <c r="P431" s="144" t="s">
        <v>1212</v>
      </c>
      <c r="Q431" s="1">
        <v>-235000</v>
      </c>
      <c r="R431" s="145">
        <v>0</v>
      </c>
      <c r="S431" s="145">
        <v>-235000</v>
      </c>
      <c r="T431" s="145">
        <v>0</v>
      </c>
      <c r="U431" s="144" t="s">
        <v>0</v>
      </c>
      <c r="V431" s="145">
        <v>0</v>
      </c>
      <c r="W431" s="145">
        <v>0</v>
      </c>
      <c r="X431" s="144" t="s">
        <v>0</v>
      </c>
      <c r="Y431" s="145">
        <v>0</v>
      </c>
      <c r="Z431" s="145">
        <v>0</v>
      </c>
      <c r="AA431" s="144" t="s">
        <v>0</v>
      </c>
      <c r="AB431" s="145">
        <v>0</v>
      </c>
      <c r="AC431" s="145">
        <v>0</v>
      </c>
      <c r="AD431" s="144" t="s">
        <v>0</v>
      </c>
      <c r="AE431" s="145">
        <v>0</v>
      </c>
      <c r="AF431" s="144">
        <v>0</v>
      </c>
      <c r="AG431" s="144" t="s">
        <v>0</v>
      </c>
      <c r="AH431" s="145">
        <v>0</v>
      </c>
      <c r="AI431" s="145">
        <v>0</v>
      </c>
      <c r="AJ431" s="144" t="s">
        <v>0</v>
      </c>
      <c r="AK431" s="145">
        <v>0</v>
      </c>
      <c r="AL431" s="145">
        <v>0</v>
      </c>
      <c r="AM431" s="146" t="s">
        <v>1</v>
      </c>
      <c r="AN431" s="144" t="s">
        <v>1</v>
      </c>
    </row>
    <row r="432" spans="1:40" hidden="1" x14ac:dyDescent="0.25">
      <c r="A432" s="2" t="s">
        <v>95</v>
      </c>
      <c r="B432" s="52">
        <v>44029</v>
      </c>
      <c r="C432" s="2" t="s">
        <v>29</v>
      </c>
      <c r="D432" s="2" t="s">
        <v>41</v>
      </c>
      <c r="E432" s="2" t="s">
        <v>4</v>
      </c>
      <c r="F432" s="2" t="s">
        <v>1080</v>
      </c>
      <c r="G432" s="2" t="s">
        <v>3</v>
      </c>
      <c r="H432" s="2" t="s">
        <v>1213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106452476.0484</v>
      </c>
      <c r="R432" s="1">
        <v>0</v>
      </c>
      <c r="S432" s="1">
        <v>67671660.560000017</v>
      </c>
      <c r="T432" s="1">
        <v>0</v>
      </c>
      <c r="U432" s="2" t="s">
        <v>0</v>
      </c>
      <c r="V432" s="1">
        <v>0</v>
      </c>
      <c r="W432" s="1">
        <v>33431737.489999995</v>
      </c>
      <c r="X432" s="2" t="s">
        <v>0</v>
      </c>
      <c r="Y432" s="1">
        <v>5349077.998399999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53" t="s">
        <v>1</v>
      </c>
      <c r="AN432" s="2" t="s">
        <v>1</v>
      </c>
    </row>
    <row r="433" spans="1:40" hidden="1" x14ac:dyDescent="0.25">
      <c r="A433" s="2" t="s">
        <v>94</v>
      </c>
      <c r="B433" s="52">
        <v>44029</v>
      </c>
      <c r="C433" s="2" t="s">
        <v>29</v>
      </c>
      <c r="D433" s="2" t="s">
        <v>41</v>
      </c>
      <c r="E433" s="2" t="s">
        <v>4</v>
      </c>
      <c r="F433" s="2" t="s">
        <v>1080</v>
      </c>
      <c r="G433" s="2" t="s">
        <v>3</v>
      </c>
      <c r="H433" s="2" t="s">
        <v>1214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1090</v>
      </c>
      <c r="P433" s="2" t="s">
        <v>1091</v>
      </c>
      <c r="Q433" s="1">
        <v>8842302.4464999996</v>
      </c>
      <c r="R433" s="1">
        <v>0</v>
      </c>
      <c r="S433" s="1">
        <v>8599688.4464999996</v>
      </c>
      <c r="T433" s="1">
        <v>209150</v>
      </c>
      <c r="U433" s="2" t="s">
        <v>9</v>
      </c>
      <c r="V433" s="1">
        <v>33464</v>
      </c>
      <c r="W433" s="1">
        <v>0</v>
      </c>
      <c r="X433" s="2" t="s">
        <v>0</v>
      </c>
      <c r="Y433" s="1">
        <v>0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53" t="s">
        <v>1</v>
      </c>
      <c r="AN433" s="2" t="s">
        <v>1</v>
      </c>
    </row>
    <row r="434" spans="1:40" hidden="1" x14ac:dyDescent="0.25">
      <c r="A434" s="2" t="s">
        <v>93</v>
      </c>
      <c r="B434" s="52">
        <v>44029</v>
      </c>
      <c r="C434" s="2" t="s">
        <v>29</v>
      </c>
      <c r="D434" s="2" t="s">
        <v>41</v>
      </c>
      <c r="E434" s="2" t="s">
        <v>4</v>
      </c>
      <c r="F434" s="2" t="s">
        <v>1080</v>
      </c>
      <c r="G434" s="2" t="s">
        <v>3</v>
      </c>
      <c r="H434" s="2" t="s">
        <v>1215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2</v>
      </c>
      <c r="P434" s="2" t="s">
        <v>1</v>
      </c>
      <c r="Q434" s="1">
        <v>25479323.926800001</v>
      </c>
      <c r="R434" s="1">
        <v>0</v>
      </c>
      <c r="S434" s="1">
        <v>18336699.93</v>
      </c>
      <c r="T434" s="1">
        <v>0</v>
      </c>
      <c r="U434" s="2" t="s">
        <v>0</v>
      </c>
      <c r="V434" s="1">
        <v>0</v>
      </c>
      <c r="W434" s="1">
        <v>6157434.4800000004</v>
      </c>
      <c r="X434" s="2" t="s">
        <v>0</v>
      </c>
      <c r="Y434" s="1">
        <v>985189.5168000001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53" t="s">
        <v>1</v>
      </c>
      <c r="AN434" s="2" t="s">
        <v>1</v>
      </c>
    </row>
    <row r="435" spans="1:40" hidden="1" x14ac:dyDescent="0.25">
      <c r="A435" s="2" t="s">
        <v>91</v>
      </c>
      <c r="B435" s="52">
        <v>44029</v>
      </c>
      <c r="C435" s="2" t="s">
        <v>29</v>
      </c>
      <c r="D435" s="2" t="s">
        <v>41</v>
      </c>
      <c r="E435" s="2" t="s">
        <v>4</v>
      </c>
      <c r="F435" s="2" t="s">
        <v>1080</v>
      </c>
      <c r="G435" s="2" t="s">
        <v>13</v>
      </c>
      <c r="H435" s="2" t="s">
        <v>1</v>
      </c>
      <c r="I435" s="1" t="s">
        <v>1216</v>
      </c>
      <c r="J435" s="1" t="s">
        <v>1</v>
      </c>
      <c r="K435" s="1" t="s">
        <v>1217</v>
      </c>
      <c r="L435" s="1" t="s">
        <v>1210</v>
      </c>
      <c r="M435" s="1">
        <v>10917921.99</v>
      </c>
      <c r="N435" s="2" t="s">
        <v>12</v>
      </c>
      <c r="O435" s="2" t="s">
        <v>1218</v>
      </c>
      <c r="P435" s="2" t="s">
        <v>1219</v>
      </c>
      <c r="Q435" s="1">
        <v>-1360697</v>
      </c>
      <c r="R435" s="1">
        <v>0</v>
      </c>
      <c r="S435" s="1">
        <v>-1360697</v>
      </c>
      <c r="T435" s="1">
        <v>0</v>
      </c>
      <c r="U435" s="2" t="s">
        <v>0</v>
      </c>
      <c r="V435" s="1">
        <v>0</v>
      </c>
      <c r="W435" s="1">
        <v>0</v>
      </c>
      <c r="X435" s="2" t="s">
        <v>0</v>
      </c>
      <c r="Y435" s="1">
        <v>0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53" t="s">
        <v>1</v>
      </c>
      <c r="AN435" s="2" t="s">
        <v>1</v>
      </c>
    </row>
    <row r="436" spans="1:40" hidden="1" x14ac:dyDescent="0.25">
      <c r="A436" s="2" t="s">
        <v>90</v>
      </c>
      <c r="B436" s="52">
        <v>44029</v>
      </c>
      <c r="C436" s="2" t="s">
        <v>6</v>
      </c>
      <c r="D436" s="2" t="s">
        <v>41</v>
      </c>
      <c r="E436" s="2" t="s">
        <v>232</v>
      </c>
      <c r="F436" s="2" t="s">
        <v>1220</v>
      </c>
      <c r="G436" s="2" t="s">
        <v>3</v>
      </c>
      <c r="H436" s="2" t="s">
        <v>1221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</v>
      </c>
      <c r="P436" s="2" t="s">
        <v>1</v>
      </c>
      <c r="Q436" s="1">
        <v>58645790.380699992</v>
      </c>
      <c r="R436" s="1">
        <v>0</v>
      </c>
      <c r="S436" s="1">
        <v>50174433.23049999</v>
      </c>
      <c r="T436" s="1">
        <v>0</v>
      </c>
      <c r="U436" s="2" t="s">
        <v>0</v>
      </c>
      <c r="V436" s="1">
        <v>0</v>
      </c>
      <c r="W436" s="1">
        <v>7302894.0949999997</v>
      </c>
      <c r="X436" s="2" t="s">
        <v>0</v>
      </c>
      <c r="Y436" s="1">
        <v>1168463.0552000003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53" t="s">
        <v>1</v>
      </c>
      <c r="AN436" s="2" t="s">
        <v>1</v>
      </c>
    </row>
    <row r="437" spans="1:40" hidden="1" x14ac:dyDescent="0.25">
      <c r="A437" s="2" t="s">
        <v>89</v>
      </c>
      <c r="B437" s="143">
        <v>44029</v>
      </c>
      <c r="C437" s="144" t="s">
        <v>38</v>
      </c>
      <c r="D437" s="144" t="s">
        <v>41</v>
      </c>
      <c r="E437" s="144" t="s">
        <v>230</v>
      </c>
      <c r="F437" s="144" t="s">
        <v>879</v>
      </c>
      <c r="G437" s="144" t="s">
        <v>3</v>
      </c>
      <c r="H437" s="144" t="s">
        <v>1222</v>
      </c>
      <c r="I437" s="145" t="s">
        <v>1</v>
      </c>
      <c r="J437" s="145" t="s">
        <v>1</v>
      </c>
      <c r="K437" s="145" t="s">
        <v>1</v>
      </c>
      <c r="L437" s="145" t="s">
        <v>1</v>
      </c>
      <c r="M437" s="145">
        <v>0</v>
      </c>
      <c r="N437" s="144" t="s">
        <v>1</v>
      </c>
      <c r="O437" s="144" t="s">
        <v>2</v>
      </c>
      <c r="P437" s="144" t="s">
        <v>1</v>
      </c>
      <c r="Q437" s="1">
        <v>32844775.936999995</v>
      </c>
      <c r="R437" s="145">
        <v>0</v>
      </c>
      <c r="S437" s="145">
        <v>30162542.794999994</v>
      </c>
      <c r="T437" s="145">
        <v>0</v>
      </c>
      <c r="U437" s="144" t="s">
        <v>0</v>
      </c>
      <c r="V437" s="145">
        <v>0</v>
      </c>
      <c r="W437" s="145">
        <v>2312269.9500000002</v>
      </c>
      <c r="X437" s="144" t="s">
        <v>0</v>
      </c>
      <c r="Y437" s="145">
        <v>369963.19200000004</v>
      </c>
      <c r="Z437" s="145">
        <v>0</v>
      </c>
      <c r="AA437" s="144" t="s">
        <v>0</v>
      </c>
      <c r="AB437" s="145">
        <v>0</v>
      </c>
      <c r="AC437" s="145">
        <v>0</v>
      </c>
      <c r="AD437" s="144" t="s">
        <v>0</v>
      </c>
      <c r="AE437" s="145">
        <v>0</v>
      </c>
      <c r="AF437" s="144">
        <v>0</v>
      </c>
      <c r="AG437" s="144" t="s">
        <v>0</v>
      </c>
      <c r="AH437" s="145">
        <v>0</v>
      </c>
      <c r="AI437" s="145">
        <v>0</v>
      </c>
      <c r="AJ437" s="144" t="s">
        <v>0</v>
      </c>
      <c r="AK437" s="145">
        <v>0</v>
      </c>
      <c r="AL437" s="145">
        <v>0</v>
      </c>
      <c r="AM437" s="146" t="s">
        <v>1</v>
      </c>
      <c r="AN437" s="144" t="s">
        <v>1</v>
      </c>
    </row>
    <row r="438" spans="1:40" hidden="1" x14ac:dyDescent="0.25">
      <c r="A438" s="2" t="s">
        <v>88</v>
      </c>
      <c r="B438" s="143">
        <v>44029</v>
      </c>
      <c r="C438" s="144" t="s">
        <v>38</v>
      </c>
      <c r="D438" s="144" t="s">
        <v>41</v>
      </c>
      <c r="E438" s="144" t="s">
        <v>453</v>
      </c>
      <c r="F438" s="144" t="s">
        <v>1223</v>
      </c>
      <c r="G438" s="144" t="s">
        <v>3</v>
      </c>
      <c r="H438" s="144" t="s">
        <v>1224</v>
      </c>
      <c r="I438" s="145" t="s">
        <v>1</v>
      </c>
      <c r="J438" s="145" t="s">
        <v>1</v>
      </c>
      <c r="K438" s="145" t="s">
        <v>1</v>
      </c>
      <c r="L438" s="145" t="s">
        <v>1</v>
      </c>
      <c r="M438" s="145">
        <v>0</v>
      </c>
      <c r="N438" s="144" t="s">
        <v>1</v>
      </c>
      <c r="O438" s="144" t="s">
        <v>2</v>
      </c>
      <c r="P438" s="144" t="s">
        <v>1</v>
      </c>
      <c r="Q438" s="1">
        <v>71494026</v>
      </c>
      <c r="R438" s="145">
        <v>0</v>
      </c>
      <c r="S438" s="145">
        <v>71355000</v>
      </c>
      <c r="T438" s="145">
        <v>0</v>
      </c>
      <c r="U438" s="144" t="s">
        <v>0</v>
      </c>
      <c r="V438" s="145">
        <v>0</v>
      </c>
      <c r="W438" s="145">
        <v>119850</v>
      </c>
      <c r="X438" s="144" t="s">
        <v>9</v>
      </c>
      <c r="Y438" s="145">
        <v>19176</v>
      </c>
      <c r="Z438" s="145">
        <v>0</v>
      </c>
      <c r="AA438" s="144" t="s">
        <v>0</v>
      </c>
      <c r="AB438" s="145">
        <v>0</v>
      </c>
      <c r="AC438" s="145">
        <v>0</v>
      </c>
      <c r="AD438" s="144" t="s">
        <v>0</v>
      </c>
      <c r="AE438" s="145">
        <v>0</v>
      </c>
      <c r="AF438" s="144">
        <v>0</v>
      </c>
      <c r="AG438" s="144" t="s">
        <v>0</v>
      </c>
      <c r="AH438" s="145">
        <v>0</v>
      </c>
      <c r="AI438" s="145">
        <v>0</v>
      </c>
      <c r="AJ438" s="144" t="s">
        <v>0</v>
      </c>
      <c r="AK438" s="145">
        <v>0</v>
      </c>
      <c r="AL438" s="145">
        <v>0</v>
      </c>
      <c r="AM438" s="146" t="s">
        <v>1</v>
      </c>
      <c r="AN438" s="144" t="s">
        <v>1</v>
      </c>
    </row>
    <row r="439" spans="1:40" hidden="1" x14ac:dyDescent="0.25">
      <c r="A439" s="2" t="s">
        <v>87</v>
      </c>
      <c r="B439" s="52">
        <v>44029</v>
      </c>
      <c r="C439" s="2" t="s">
        <v>29</v>
      </c>
      <c r="D439" s="2" t="s">
        <v>36</v>
      </c>
      <c r="E439" s="2" t="s">
        <v>35</v>
      </c>
      <c r="F439" s="2" t="s">
        <v>936</v>
      </c>
      <c r="G439" s="2" t="s">
        <v>3</v>
      </c>
      <c r="H439" s="2" t="s">
        <v>1225</v>
      </c>
      <c r="I439" s="1"/>
      <c r="J439" s="1"/>
      <c r="K439" s="1"/>
      <c r="L439" s="1"/>
      <c r="M439" s="1"/>
      <c r="N439" s="2"/>
      <c r="O439" s="2" t="s">
        <v>106</v>
      </c>
      <c r="P439" s="2"/>
      <c r="Q439" s="1">
        <v>0</v>
      </c>
      <c r="R439" s="1">
        <v>0</v>
      </c>
      <c r="S439" s="1">
        <v>0</v>
      </c>
      <c r="T439" s="1">
        <v>0</v>
      </c>
      <c r="U439" s="2"/>
      <c r="V439" s="1">
        <v>0</v>
      </c>
      <c r="W439" s="1">
        <v>0</v>
      </c>
      <c r="X439" s="2"/>
      <c r="Y439" s="1">
        <v>0</v>
      </c>
      <c r="Z439" s="1">
        <v>0</v>
      </c>
      <c r="AA439" s="2"/>
      <c r="AB439" s="1">
        <v>0</v>
      </c>
      <c r="AC439" s="1">
        <v>0</v>
      </c>
      <c r="AD439" s="2"/>
      <c r="AE439" s="1">
        <v>0</v>
      </c>
      <c r="AF439" s="2" t="s">
        <v>420</v>
      </c>
      <c r="AG439" s="2"/>
      <c r="AH439" s="1">
        <v>0</v>
      </c>
      <c r="AI439" s="1">
        <v>0</v>
      </c>
      <c r="AJ439" s="2"/>
      <c r="AK439" s="1">
        <v>0</v>
      </c>
      <c r="AL439" s="1">
        <v>0</v>
      </c>
      <c r="AM439" s="53"/>
      <c r="AN439" s="2"/>
    </row>
    <row r="440" spans="1:40" hidden="1" x14ac:dyDescent="0.25">
      <c r="A440" s="2" t="s">
        <v>86</v>
      </c>
      <c r="B440" s="52">
        <v>44029</v>
      </c>
      <c r="C440" s="2" t="s">
        <v>6</v>
      </c>
      <c r="D440" s="2" t="s">
        <v>36</v>
      </c>
      <c r="E440" s="2" t="s">
        <v>226</v>
      </c>
      <c r="F440" s="2" t="s">
        <v>939</v>
      </c>
      <c r="G440" s="2" t="s">
        <v>3</v>
      </c>
      <c r="H440" s="2" t="s">
        <v>1226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24468856.502300002</v>
      </c>
      <c r="R440" s="1">
        <v>0</v>
      </c>
      <c r="S440" s="1">
        <v>19402906.8455</v>
      </c>
      <c r="T440" s="1">
        <v>0</v>
      </c>
      <c r="U440" s="2" t="s">
        <v>0</v>
      </c>
      <c r="V440" s="1">
        <v>0</v>
      </c>
      <c r="W440" s="1">
        <v>4367197.9800000004</v>
      </c>
      <c r="X440" s="2" t="s">
        <v>9</v>
      </c>
      <c r="Y440" s="1">
        <v>698751.67680000013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53" t="s">
        <v>1</v>
      </c>
      <c r="AN440" s="2" t="s">
        <v>1</v>
      </c>
    </row>
    <row r="441" spans="1:40" hidden="1" x14ac:dyDescent="0.25">
      <c r="A441" s="2" t="s">
        <v>85</v>
      </c>
      <c r="B441" s="52">
        <v>44029</v>
      </c>
      <c r="C441" s="2" t="s">
        <v>6</v>
      </c>
      <c r="D441" s="2" t="s">
        <v>36</v>
      </c>
      <c r="E441" s="2" t="s">
        <v>226</v>
      </c>
      <c r="F441" s="2" t="s">
        <v>939</v>
      </c>
      <c r="G441" s="2" t="s">
        <v>3</v>
      </c>
      <c r="H441" s="2" t="s">
        <v>1227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1228</v>
      </c>
      <c r="P441" s="2" t="s">
        <v>1229</v>
      </c>
      <c r="Q441" s="1">
        <v>8285083.4071999993</v>
      </c>
      <c r="R441" s="1">
        <v>0</v>
      </c>
      <c r="S441" s="1">
        <v>5049768.68</v>
      </c>
      <c r="T441" s="1">
        <v>2789064.42</v>
      </c>
      <c r="U441" s="2" t="s">
        <v>9</v>
      </c>
      <c r="V441" s="1">
        <v>446250.30719999998</v>
      </c>
      <c r="W441" s="1">
        <v>0</v>
      </c>
      <c r="X441" s="2" t="s">
        <v>0</v>
      </c>
      <c r="Y441" s="1">
        <v>0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53" t="s">
        <v>1</v>
      </c>
      <c r="AN441" s="2" t="s">
        <v>1</v>
      </c>
    </row>
    <row r="442" spans="1:40" hidden="1" x14ac:dyDescent="0.25">
      <c r="A442" s="2" t="s">
        <v>84</v>
      </c>
      <c r="B442" s="52">
        <v>44029</v>
      </c>
      <c r="C442" s="2" t="s">
        <v>6</v>
      </c>
      <c r="D442" s="2" t="s">
        <v>36</v>
      </c>
      <c r="E442" s="2" t="s">
        <v>226</v>
      </c>
      <c r="F442" s="2" t="s">
        <v>939</v>
      </c>
      <c r="G442" s="2" t="s">
        <v>3</v>
      </c>
      <c r="H442" s="2" t="s">
        <v>1230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2</v>
      </c>
      <c r="P442" s="2" t="s">
        <v>1</v>
      </c>
      <c r="Q442" s="1">
        <v>86983728.222799987</v>
      </c>
      <c r="R442" s="1">
        <v>0</v>
      </c>
      <c r="S442" s="1">
        <v>66506637.889999986</v>
      </c>
      <c r="T442" s="1">
        <v>0</v>
      </c>
      <c r="U442" s="2" t="s">
        <v>0</v>
      </c>
      <c r="V442" s="1">
        <v>0</v>
      </c>
      <c r="W442" s="1">
        <v>17652664.079999998</v>
      </c>
      <c r="X442" s="2" t="s">
        <v>0</v>
      </c>
      <c r="Y442" s="1">
        <v>2824426.2527999999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53" t="s">
        <v>1</v>
      </c>
      <c r="AN442" s="2" t="s">
        <v>1</v>
      </c>
    </row>
    <row r="443" spans="1:40" hidden="1" x14ac:dyDescent="0.25">
      <c r="A443" s="2" t="s">
        <v>83</v>
      </c>
      <c r="B443" s="143">
        <v>44029</v>
      </c>
      <c r="C443" s="144" t="s">
        <v>38</v>
      </c>
      <c r="D443" s="144" t="s">
        <v>36</v>
      </c>
      <c r="E443" s="144" t="s">
        <v>223</v>
      </c>
      <c r="F443" s="144" t="s">
        <v>1231</v>
      </c>
      <c r="G443" s="144" t="s">
        <v>3</v>
      </c>
      <c r="H443" s="144" t="s">
        <v>1232</v>
      </c>
      <c r="I443" s="145" t="s">
        <v>1</v>
      </c>
      <c r="J443" s="145" t="s">
        <v>1</v>
      </c>
      <c r="K443" s="145" t="s">
        <v>1</v>
      </c>
      <c r="L443" s="145" t="s">
        <v>1</v>
      </c>
      <c r="M443" s="145">
        <v>0</v>
      </c>
      <c r="N443" s="144" t="s">
        <v>1</v>
      </c>
      <c r="O443" s="144" t="s">
        <v>2</v>
      </c>
      <c r="P443" s="144" t="s">
        <v>1</v>
      </c>
      <c r="Q443" s="1">
        <v>29700303.137999997</v>
      </c>
      <c r="R443" s="145">
        <v>0</v>
      </c>
      <c r="S443" s="145">
        <v>25434497.329999994</v>
      </c>
      <c r="T443" s="145">
        <v>0</v>
      </c>
      <c r="U443" s="144" t="s">
        <v>0</v>
      </c>
      <c r="V443" s="145">
        <v>0</v>
      </c>
      <c r="W443" s="145">
        <v>3677418.8</v>
      </c>
      <c r="X443" s="144" t="s">
        <v>9</v>
      </c>
      <c r="Y443" s="145">
        <v>588387.00800000015</v>
      </c>
      <c r="Z443" s="145">
        <v>0</v>
      </c>
      <c r="AA443" s="144" t="s">
        <v>0</v>
      </c>
      <c r="AB443" s="145">
        <v>0</v>
      </c>
      <c r="AC443" s="145">
        <v>0</v>
      </c>
      <c r="AD443" s="144" t="s">
        <v>0</v>
      </c>
      <c r="AE443" s="145">
        <v>0</v>
      </c>
      <c r="AF443" s="144">
        <v>0</v>
      </c>
      <c r="AG443" s="144" t="s">
        <v>0</v>
      </c>
      <c r="AH443" s="145">
        <v>0</v>
      </c>
      <c r="AI443" s="145">
        <v>0</v>
      </c>
      <c r="AJ443" s="144" t="s">
        <v>0</v>
      </c>
      <c r="AK443" s="145">
        <v>0</v>
      </c>
      <c r="AL443" s="145">
        <v>0</v>
      </c>
      <c r="AM443" s="146" t="s">
        <v>1</v>
      </c>
      <c r="AN443" s="144" t="s">
        <v>1</v>
      </c>
    </row>
    <row r="444" spans="1:40" hidden="1" x14ac:dyDescent="0.25">
      <c r="A444" s="2" t="s">
        <v>82</v>
      </c>
      <c r="B444" s="52">
        <v>44029</v>
      </c>
      <c r="C444" s="2" t="s">
        <v>29</v>
      </c>
      <c r="D444" s="2" t="s">
        <v>28</v>
      </c>
      <c r="E444" s="2" t="s">
        <v>273</v>
      </c>
      <c r="F444" s="2" t="s">
        <v>509</v>
      </c>
      <c r="G444" s="2" t="s">
        <v>3</v>
      </c>
      <c r="H444" s="2" t="s">
        <v>1233</v>
      </c>
      <c r="I444" s="1" t="s">
        <v>1</v>
      </c>
      <c r="J444" s="1" t="s">
        <v>1</v>
      </c>
      <c r="K444" s="1" t="s">
        <v>1</v>
      </c>
      <c r="L444" s="1" t="s">
        <v>1</v>
      </c>
      <c r="M444" s="1">
        <v>0</v>
      </c>
      <c r="N444" s="2" t="s">
        <v>1</v>
      </c>
      <c r="O444" s="2" t="s">
        <v>2</v>
      </c>
      <c r="P444" s="2" t="s">
        <v>1</v>
      </c>
      <c r="Q444" s="1">
        <v>59290407.832350008</v>
      </c>
      <c r="R444" s="1">
        <v>0</v>
      </c>
      <c r="S444" s="1">
        <v>45692739.334999993</v>
      </c>
      <c r="T444" s="1">
        <v>0</v>
      </c>
      <c r="U444" s="2" t="s">
        <v>0</v>
      </c>
      <c r="V444" s="1">
        <v>0</v>
      </c>
      <c r="W444" s="1">
        <v>11722128.01495</v>
      </c>
      <c r="X444" s="2" t="s">
        <v>9</v>
      </c>
      <c r="Y444" s="1">
        <v>1875540.4824000001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53" t="s">
        <v>1</v>
      </c>
      <c r="AN444" s="2" t="s">
        <v>1</v>
      </c>
    </row>
    <row r="445" spans="1:40" hidden="1" x14ac:dyDescent="0.25">
      <c r="A445" s="2" t="s">
        <v>81</v>
      </c>
      <c r="B445" s="52">
        <v>44029</v>
      </c>
      <c r="C445" s="2" t="s">
        <v>29</v>
      </c>
      <c r="D445" s="2" t="s">
        <v>28</v>
      </c>
      <c r="E445" s="2" t="s">
        <v>273</v>
      </c>
      <c r="F445" s="2" t="s">
        <v>509</v>
      </c>
      <c r="G445" s="2" t="s">
        <v>3</v>
      </c>
      <c r="H445" s="2" t="s">
        <v>1234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1235</v>
      </c>
      <c r="P445" s="2" t="s">
        <v>1236</v>
      </c>
      <c r="Q445" s="1">
        <v>2477221.3511999999</v>
      </c>
      <c r="R445" s="1">
        <v>0</v>
      </c>
      <c r="S445" s="1">
        <v>2352468.7800000003</v>
      </c>
      <c r="T445" s="1">
        <v>107545.32</v>
      </c>
      <c r="U445" s="2" t="s">
        <v>9</v>
      </c>
      <c r="V445" s="1">
        <v>17207.251199999999</v>
      </c>
      <c r="W445" s="1">
        <v>0</v>
      </c>
      <c r="X445" s="2" t="s">
        <v>0</v>
      </c>
      <c r="Y445" s="1">
        <v>0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53" t="s">
        <v>1</v>
      </c>
      <c r="AN445" s="2" t="s">
        <v>1</v>
      </c>
    </row>
    <row r="446" spans="1:40" hidden="1" x14ac:dyDescent="0.25">
      <c r="A446" s="2" t="s">
        <v>80</v>
      </c>
      <c r="B446" s="52">
        <v>44029</v>
      </c>
      <c r="C446" s="2" t="s">
        <v>29</v>
      </c>
      <c r="D446" s="2" t="s">
        <v>28</v>
      </c>
      <c r="E446" s="2" t="s">
        <v>273</v>
      </c>
      <c r="F446" s="2" t="s">
        <v>509</v>
      </c>
      <c r="G446" s="2" t="s">
        <v>3</v>
      </c>
      <c r="H446" s="2" t="s">
        <v>1237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</v>
      </c>
      <c r="P446" s="2" t="s">
        <v>1</v>
      </c>
      <c r="Q446" s="1">
        <v>34345588.958999999</v>
      </c>
      <c r="R446" s="1">
        <v>0</v>
      </c>
      <c r="S446" s="1">
        <v>22775061.775000002</v>
      </c>
      <c r="T446" s="1">
        <v>0</v>
      </c>
      <c r="U446" s="2" t="s">
        <v>0</v>
      </c>
      <c r="V446" s="1">
        <v>0</v>
      </c>
      <c r="W446" s="1">
        <v>9974592.3999999985</v>
      </c>
      <c r="X446" s="2" t="s">
        <v>9</v>
      </c>
      <c r="Y446" s="1">
        <v>1595934.784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53" t="s">
        <v>1</v>
      </c>
      <c r="AN446" s="2" t="s">
        <v>1</v>
      </c>
    </row>
    <row r="447" spans="1:40" hidden="1" x14ac:dyDescent="0.25">
      <c r="A447" s="2" t="s">
        <v>79</v>
      </c>
      <c r="B447" s="52">
        <v>44029</v>
      </c>
      <c r="C447" s="2" t="s">
        <v>6</v>
      </c>
      <c r="D447" s="2" t="s">
        <v>28</v>
      </c>
      <c r="E447" s="2" t="s">
        <v>219</v>
      </c>
      <c r="F447" s="2" t="s">
        <v>736</v>
      </c>
      <c r="G447" s="2" t="s">
        <v>3</v>
      </c>
      <c r="H447" s="2" t="s">
        <v>1238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2</v>
      </c>
      <c r="P447" s="2" t="s">
        <v>1</v>
      </c>
      <c r="Q447" s="1">
        <v>100113924.05949999</v>
      </c>
      <c r="R447" s="1">
        <v>0</v>
      </c>
      <c r="S447" s="1">
        <v>73579378.879500002</v>
      </c>
      <c r="T447" s="1">
        <v>0</v>
      </c>
      <c r="U447" s="2" t="s">
        <v>0</v>
      </c>
      <c r="V447" s="1">
        <v>0</v>
      </c>
      <c r="W447" s="1">
        <v>22520703.09</v>
      </c>
      <c r="X447" s="2" t="s">
        <v>9</v>
      </c>
      <c r="Y447" s="1">
        <v>3603312.49</v>
      </c>
      <c r="Z447" s="1">
        <v>0</v>
      </c>
      <c r="AA447" s="2" t="s">
        <v>0</v>
      </c>
      <c r="AB447" s="1">
        <v>0</v>
      </c>
      <c r="AC447" s="1">
        <v>380120</v>
      </c>
      <c r="AD447" s="2" t="s">
        <v>0</v>
      </c>
      <c r="AE447" s="1">
        <v>30409.599999999999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53" t="s">
        <v>1</v>
      </c>
      <c r="AN447" s="2" t="s">
        <v>1</v>
      </c>
    </row>
    <row r="448" spans="1:40" hidden="1" x14ac:dyDescent="0.25">
      <c r="A448" s="2" t="s">
        <v>78</v>
      </c>
      <c r="B448" s="52">
        <v>44029</v>
      </c>
      <c r="C448" s="2" t="s">
        <v>29</v>
      </c>
      <c r="D448" s="2" t="s">
        <v>26</v>
      </c>
      <c r="E448" s="2" t="s">
        <v>415</v>
      </c>
      <c r="F448" s="2" t="s">
        <v>1239</v>
      </c>
      <c r="G448" s="2" t="s">
        <v>3</v>
      </c>
      <c r="H448" s="2" t="s">
        <v>1170</v>
      </c>
      <c r="I448" s="1"/>
      <c r="J448" s="1"/>
      <c r="K448" s="1"/>
      <c r="L448" s="1"/>
      <c r="M448" s="1"/>
      <c r="N448" s="2"/>
      <c r="O448" s="2" t="s">
        <v>106</v>
      </c>
      <c r="P448" s="2"/>
      <c r="Q448" s="1">
        <v>0</v>
      </c>
      <c r="R448" s="1">
        <v>0</v>
      </c>
      <c r="S448" s="1">
        <v>0</v>
      </c>
      <c r="T448" s="1">
        <v>0</v>
      </c>
      <c r="U448" s="2"/>
      <c r="V448" s="1">
        <v>0</v>
      </c>
      <c r="W448" s="1">
        <v>0</v>
      </c>
      <c r="X448" s="2"/>
      <c r="Y448" s="1">
        <v>0</v>
      </c>
      <c r="Z448" s="1">
        <v>0</v>
      </c>
      <c r="AA448" s="2"/>
      <c r="AB448" s="1">
        <v>0</v>
      </c>
      <c r="AC448" s="1">
        <v>0</v>
      </c>
      <c r="AD448" s="2"/>
      <c r="AE448" s="1">
        <v>0</v>
      </c>
      <c r="AF448" s="2" t="s">
        <v>420</v>
      </c>
      <c r="AG448" s="2"/>
      <c r="AH448" s="1">
        <v>0</v>
      </c>
      <c r="AI448" s="1">
        <v>0</v>
      </c>
      <c r="AJ448" s="2"/>
      <c r="AK448" s="1">
        <v>0</v>
      </c>
      <c r="AL448" s="1">
        <v>0</v>
      </c>
      <c r="AM448" s="53"/>
      <c r="AN448" s="2"/>
    </row>
    <row r="449" spans="1:40" hidden="1" x14ac:dyDescent="0.25">
      <c r="A449" s="2" t="s">
        <v>77</v>
      </c>
      <c r="B449" s="52">
        <v>44029</v>
      </c>
      <c r="C449" s="2" t="s">
        <v>6</v>
      </c>
      <c r="D449" s="2" t="s">
        <v>26</v>
      </c>
      <c r="E449" s="2" t="s">
        <v>212</v>
      </c>
      <c r="F449" s="2" t="s">
        <v>306</v>
      </c>
      <c r="G449" s="2" t="s">
        <v>3</v>
      </c>
      <c r="H449" s="2" t="s">
        <v>1240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2</v>
      </c>
      <c r="P449" s="2" t="s">
        <v>1</v>
      </c>
      <c r="Q449" s="1">
        <v>73488180.583800018</v>
      </c>
      <c r="R449" s="1">
        <v>0</v>
      </c>
      <c r="S449" s="1">
        <v>54085091.360000022</v>
      </c>
      <c r="T449" s="1">
        <v>0</v>
      </c>
      <c r="U449" s="2" t="s">
        <v>0</v>
      </c>
      <c r="V449" s="1">
        <v>0</v>
      </c>
      <c r="W449" s="1">
        <v>16726801.055</v>
      </c>
      <c r="X449" s="2" t="s">
        <v>9</v>
      </c>
      <c r="Y449" s="1">
        <v>2676288.1687999996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53" t="s">
        <v>1</v>
      </c>
      <c r="AN449" s="2" t="s">
        <v>1</v>
      </c>
    </row>
    <row r="450" spans="1:40" hidden="1" x14ac:dyDescent="0.25">
      <c r="A450" s="2" t="s">
        <v>76</v>
      </c>
      <c r="B450" s="52">
        <v>44029</v>
      </c>
      <c r="C450" s="2" t="s">
        <v>6</v>
      </c>
      <c r="D450" s="2" t="s">
        <v>24</v>
      </c>
      <c r="E450" s="2" t="s">
        <v>210</v>
      </c>
      <c r="F450" s="2" t="s">
        <v>1241</v>
      </c>
      <c r="G450" s="2" t="s">
        <v>3</v>
      </c>
      <c r="H450" s="2" t="s">
        <v>1242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v>62325563.229600005</v>
      </c>
      <c r="R450" s="1">
        <v>0</v>
      </c>
      <c r="S450" s="1">
        <v>49681498.838000007</v>
      </c>
      <c r="T450" s="1">
        <v>0</v>
      </c>
      <c r="U450" s="2" t="s">
        <v>0</v>
      </c>
      <c r="V450" s="1">
        <v>0</v>
      </c>
      <c r="W450" s="1">
        <v>10900055.509999998</v>
      </c>
      <c r="X450" s="2" t="s">
        <v>9</v>
      </c>
      <c r="Y450" s="1">
        <v>1744008.8815999997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53" t="s">
        <v>1</v>
      </c>
      <c r="AN450" s="2" t="s">
        <v>1</v>
      </c>
    </row>
    <row r="451" spans="1:40" hidden="1" x14ac:dyDescent="0.25">
      <c r="A451" s="2" t="s">
        <v>75</v>
      </c>
      <c r="B451" s="52">
        <v>44029</v>
      </c>
      <c r="C451" s="2" t="s">
        <v>6</v>
      </c>
      <c r="D451" s="2" t="s">
        <v>24</v>
      </c>
      <c r="E451" s="2" t="s">
        <v>210</v>
      </c>
      <c r="F451" s="2" t="s">
        <v>1241</v>
      </c>
      <c r="G451" s="2" t="s">
        <v>13</v>
      </c>
      <c r="H451" s="2" t="s">
        <v>1</v>
      </c>
      <c r="I451" s="1" t="s">
        <v>1243</v>
      </c>
      <c r="J451" s="1" t="s">
        <v>1</v>
      </c>
      <c r="K451" s="1" t="s">
        <v>1244</v>
      </c>
      <c r="L451" s="1" t="s">
        <v>1210</v>
      </c>
      <c r="M451" s="1">
        <v>2845098</v>
      </c>
      <c r="N451" s="2" t="s">
        <v>12</v>
      </c>
      <c r="O451" s="2" t="s">
        <v>1245</v>
      </c>
      <c r="P451" s="2" t="s">
        <v>1246</v>
      </c>
      <c r="Q451" s="1">
        <v>-2845098</v>
      </c>
      <c r="R451" s="1">
        <v>0</v>
      </c>
      <c r="S451" s="1">
        <v>-2700620</v>
      </c>
      <c r="T451" s="1">
        <v>0</v>
      </c>
      <c r="U451" s="2" t="s">
        <v>0</v>
      </c>
      <c r="V451" s="1">
        <v>0</v>
      </c>
      <c r="W451" s="1">
        <v>-124550</v>
      </c>
      <c r="X451" s="2" t="s">
        <v>9</v>
      </c>
      <c r="Y451" s="1">
        <v>-19928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53" t="s">
        <v>1</v>
      </c>
      <c r="AN451" s="2" t="s">
        <v>1</v>
      </c>
    </row>
    <row r="452" spans="1:40" hidden="1" x14ac:dyDescent="0.25">
      <c r="A452" s="2" t="s">
        <v>74</v>
      </c>
      <c r="B452" s="52">
        <v>44029</v>
      </c>
      <c r="C452" s="2" t="s">
        <v>6</v>
      </c>
      <c r="D452" s="2" t="s">
        <v>22</v>
      </c>
      <c r="E452" s="2" t="s">
        <v>202</v>
      </c>
      <c r="F452" s="2" t="s">
        <v>1142</v>
      </c>
      <c r="G452" s="2" t="s">
        <v>3</v>
      </c>
      <c r="H452" s="2" t="s">
        <v>1247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2</v>
      </c>
      <c r="P452" s="2" t="s">
        <v>1</v>
      </c>
      <c r="Q452" s="1">
        <v>109846788.958</v>
      </c>
      <c r="R452" s="1">
        <v>0</v>
      </c>
      <c r="S452" s="1">
        <v>82369421.488000005</v>
      </c>
      <c r="T452" s="1">
        <v>0</v>
      </c>
      <c r="U452" s="2" t="s">
        <v>0</v>
      </c>
      <c r="V452" s="1">
        <v>0</v>
      </c>
      <c r="W452" s="1">
        <v>23333480.920000002</v>
      </c>
      <c r="X452" s="2" t="s">
        <v>9</v>
      </c>
      <c r="Y452" s="1">
        <v>3733356.95</v>
      </c>
      <c r="Z452" s="1">
        <v>0</v>
      </c>
      <c r="AA452" s="2" t="s">
        <v>0</v>
      </c>
      <c r="AB452" s="1">
        <v>0</v>
      </c>
      <c r="AC452" s="1">
        <v>380120</v>
      </c>
      <c r="AD452" s="2" t="s">
        <v>0</v>
      </c>
      <c r="AE452" s="1">
        <v>30409.599999999999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53" t="s">
        <v>1</v>
      </c>
      <c r="AN452" s="2" t="s">
        <v>1</v>
      </c>
    </row>
    <row r="453" spans="1:40" hidden="1" x14ac:dyDescent="0.25">
      <c r="A453" s="2" t="s">
        <v>73</v>
      </c>
      <c r="B453" s="52">
        <v>44029</v>
      </c>
      <c r="C453" s="2" t="s">
        <v>6</v>
      </c>
      <c r="D453" s="2" t="s">
        <v>19</v>
      </c>
      <c r="E453" s="2" t="s">
        <v>200</v>
      </c>
      <c r="F453" s="2" t="s">
        <v>941</v>
      </c>
      <c r="G453" s="2" t="s">
        <v>3</v>
      </c>
      <c r="H453" s="2" t="s">
        <v>1248</v>
      </c>
      <c r="I453" s="1"/>
      <c r="J453" s="1"/>
      <c r="K453" s="1"/>
      <c r="L453" s="1"/>
      <c r="M453" s="1"/>
      <c r="N453" s="2"/>
      <c r="O453" s="2" t="s">
        <v>106</v>
      </c>
      <c r="P453" s="2"/>
      <c r="Q453" s="1">
        <v>0</v>
      </c>
      <c r="R453" s="1">
        <v>0</v>
      </c>
      <c r="S453" s="1">
        <v>0</v>
      </c>
      <c r="T453" s="1">
        <v>0</v>
      </c>
      <c r="U453" s="2"/>
      <c r="V453" s="1"/>
      <c r="W453" s="1"/>
      <c r="X453" s="2"/>
      <c r="Y453" s="1"/>
      <c r="Z453" s="1"/>
      <c r="AA453" s="2"/>
      <c r="AB453" s="1">
        <v>0</v>
      </c>
      <c r="AC453" s="1">
        <v>0</v>
      </c>
      <c r="AD453" s="2"/>
      <c r="AE453" s="1">
        <v>0</v>
      </c>
      <c r="AF453" s="2"/>
      <c r="AG453" s="2"/>
      <c r="AH453" s="1">
        <v>0</v>
      </c>
      <c r="AI453" s="1">
        <v>0</v>
      </c>
      <c r="AJ453" s="2"/>
      <c r="AK453" s="1">
        <v>0</v>
      </c>
      <c r="AL453" s="1">
        <v>0</v>
      </c>
      <c r="AM453" s="53"/>
      <c r="AN453" s="2"/>
    </row>
    <row r="454" spans="1:40" hidden="1" x14ac:dyDescent="0.25">
      <c r="A454" s="2" t="s">
        <v>72</v>
      </c>
      <c r="B454" s="52">
        <v>44029</v>
      </c>
      <c r="C454" s="2" t="s">
        <v>6</v>
      </c>
      <c r="D454" s="2" t="s">
        <v>17</v>
      </c>
      <c r="E454" s="2" t="s">
        <v>198</v>
      </c>
      <c r="F454" s="2" t="s">
        <v>1249</v>
      </c>
      <c r="G454" s="2" t="s">
        <v>3</v>
      </c>
      <c r="H454" s="2" t="s">
        <v>1060</v>
      </c>
      <c r="I454" s="1"/>
      <c r="J454" s="1"/>
      <c r="K454" s="1"/>
      <c r="L454" s="1"/>
      <c r="M454" s="1"/>
      <c r="N454" s="2"/>
      <c r="O454" s="2" t="s">
        <v>106</v>
      </c>
      <c r="P454" s="2"/>
      <c r="Q454" s="1">
        <v>0</v>
      </c>
      <c r="R454" s="1">
        <v>0</v>
      </c>
      <c r="S454" s="1">
        <v>0</v>
      </c>
      <c r="T454" s="1">
        <v>0</v>
      </c>
      <c r="U454" s="2"/>
      <c r="V454" s="1">
        <v>0</v>
      </c>
      <c r="W454" s="1">
        <v>0</v>
      </c>
      <c r="X454" s="2"/>
      <c r="Y454" s="1">
        <v>0</v>
      </c>
      <c r="Z454" s="1">
        <v>0</v>
      </c>
      <c r="AA454" s="2"/>
      <c r="AB454" s="1">
        <v>0</v>
      </c>
      <c r="AC454" s="1">
        <v>0</v>
      </c>
      <c r="AD454" s="2"/>
      <c r="AE454" s="1">
        <v>0</v>
      </c>
      <c r="AF454" s="2" t="s">
        <v>420</v>
      </c>
      <c r="AG454" s="2"/>
      <c r="AH454" s="1">
        <v>0</v>
      </c>
      <c r="AI454" s="1">
        <v>0</v>
      </c>
      <c r="AJ454" s="2"/>
      <c r="AK454" s="1">
        <v>0</v>
      </c>
      <c r="AL454" s="1">
        <v>0</v>
      </c>
      <c r="AM454" s="53"/>
      <c r="AN454" s="2"/>
    </row>
    <row r="455" spans="1:40" hidden="1" x14ac:dyDescent="0.25">
      <c r="A455" s="2" t="s">
        <v>71</v>
      </c>
      <c r="B455" s="52">
        <v>44029</v>
      </c>
      <c r="C455" s="2" t="s">
        <v>6</v>
      </c>
      <c r="D455" s="2" t="s">
        <v>10</v>
      </c>
      <c r="E455" s="2" t="s">
        <v>193</v>
      </c>
      <c r="F455" s="2" t="s">
        <v>1250</v>
      </c>
      <c r="G455" s="2" t="s">
        <v>3</v>
      </c>
      <c r="H455" s="2" t="s">
        <v>1251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2</v>
      </c>
      <c r="P455" s="2" t="s">
        <v>1</v>
      </c>
      <c r="Q455" s="1">
        <v>860711</v>
      </c>
      <c r="R455" s="1">
        <v>0</v>
      </c>
      <c r="S455" s="1">
        <v>299155</v>
      </c>
      <c r="T455" s="1">
        <v>0</v>
      </c>
      <c r="U455" s="2" t="s">
        <v>0</v>
      </c>
      <c r="V455" s="1">
        <v>0</v>
      </c>
      <c r="W455" s="1">
        <v>484100</v>
      </c>
      <c r="X455" s="2" t="s">
        <v>0</v>
      </c>
      <c r="Y455" s="1">
        <v>77456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53" t="s">
        <v>1</v>
      </c>
      <c r="AN455" s="2" t="s">
        <v>1</v>
      </c>
    </row>
    <row r="456" spans="1:40" hidden="1" x14ac:dyDescent="0.25">
      <c r="A456" s="2" t="s">
        <v>70</v>
      </c>
      <c r="B456" s="52">
        <v>44029</v>
      </c>
      <c r="C456" s="2" t="s">
        <v>6</v>
      </c>
      <c r="D456" s="2" t="s">
        <v>7</v>
      </c>
      <c r="E456" s="2" t="s">
        <v>191</v>
      </c>
      <c r="F456" s="2" t="s">
        <v>1252</v>
      </c>
      <c r="G456" s="2" t="s">
        <v>3</v>
      </c>
      <c r="H456" s="2" t="s">
        <v>1253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1254</v>
      </c>
      <c r="P456" s="2" t="s">
        <v>1255</v>
      </c>
      <c r="Q456" s="1">
        <v>86250</v>
      </c>
      <c r="R456" s="1">
        <v>0</v>
      </c>
      <c r="S456" s="1">
        <v>86250</v>
      </c>
      <c r="T456" s="1">
        <v>0</v>
      </c>
      <c r="U456" s="2" t="s">
        <v>0</v>
      </c>
      <c r="V456" s="1">
        <v>0</v>
      </c>
      <c r="W456" s="1">
        <v>0</v>
      </c>
      <c r="X456" s="2" t="s">
        <v>0</v>
      </c>
      <c r="Y456" s="1">
        <v>0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53" t="s">
        <v>1</v>
      </c>
      <c r="AN456" s="2" t="s">
        <v>1</v>
      </c>
    </row>
    <row r="457" spans="1:40" hidden="1" x14ac:dyDescent="0.25">
      <c r="A457" s="2" t="s">
        <v>69</v>
      </c>
      <c r="B457" s="52">
        <v>44029</v>
      </c>
      <c r="C457" s="2" t="s">
        <v>6</v>
      </c>
      <c r="D457" s="2" t="s">
        <v>5</v>
      </c>
      <c r="E457" s="2" t="s">
        <v>189</v>
      </c>
      <c r="F457" s="2" t="s">
        <v>1256</v>
      </c>
      <c r="G457" s="2" t="s">
        <v>3</v>
      </c>
      <c r="H457" s="2" t="s">
        <v>1257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172933272.0185</v>
      </c>
      <c r="R457" s="1">
        <v>0</v>
      </c>
      <c r="S457" s="1">
        <v>115232160.57649998</v>
      </c>
      <c r="T457" s="1">
        <v>0</v>
      </c>
      <c r="U457" s="2" t="s">
        <v>0</v>
      </c>
      <c r="V457" s="1">
        <v>0</v>
      </c>
      <c r="W457" s="1">
        <v>49742337.450000003</v>
      </c>
      <c r="X457" s="2" t="s">
        <v>9</v>
      </c>
      <c r="Y457" s="1">
        <v>7958773.9919999996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53" t="s">
        <v>1</v>
      </c>
      <c r="AN457" s="2" t="s">
        <v>1</v>
      </c>
    </row>
    <row r="458" spans="1:40" hidden="1" x14ac:dyDescent="0.25">
      <c r="A458" s="2" t="s">
        <v>67</v>
      </c>
      <c r="B458" s="52">
        <v>44030</v>
      </c>
      <c r="C458" s="2" t="s">
        <v>29</v>
      </c>
      <c r="D458" s="2" t="s">
        <v>52</v>
      </c>
      <c r="E458" s="2" t="s">
        <v>243</v>
      </c>
      <c r="F458" s="2" t="s">
        <v>1139</v>
      </c>
      <c r="G458" s="2" t="s">
        <v>3</v>
      </c>
      <c r="H458" s="2" t="s">
        <v>1258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</v>
      </c>
      <c r="P458" s="2" t="s">
        <v>1</v>
      </c>
      <c r="Q458" s="1">
        <v>43392903.976599999</v>
      </c>
      <c r="R458" s="1">
        <v>0</v>
      </c>
      <c r="S458" s="1">
        <v>28933974.634999998</v>
      </c>
      <c r="T458" s="1">
        <v>0</v>
      </c>
      <c r="U458" s="2" t="s">
        <v>0</v>
      </c>
      <c r="V458" s="1">
        <v>0</v>
      </c>
      <c r="W458" s="1">
        <v>12464594.26</v>
      </c>
      <c r="X458" s="2" t="s">
        <v>9</v>
      </c>
      <c r="Y458" s="1">
        <v>1994335.0816000002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53" t="s">
        <v>1</v>
      </c>
      <c r="AN458" s="2" t="s">
        <v>1</v>
      </c>
    </row>
    <row r="459" spans="1:40" hidden="1" x14ac:dyDescent="0.25">
      <c r="A459" s="2" t="s">
        <v>66</v>
      </c>
      <c r="B459" s="52">
        <v>44030</v>
      </c>
      <c r="C459" s="2" t="s">
        <v>29</v>
      </c>
      <c r="D459" s="2" t="s">
        <v>52</v>
      </c>
      <c r="E459" s="2" t="s">
        <v>243</v>
      </c>
      <c r="F459" s="2" t="s">
        <v>1139</v>
      </c>
      <c r="G459" s="2" t="s">
        <v>3</v>
      </c>
      <c r="H459" s="2" t="s">
        <v>1259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820</v>
      </c>
      <c r="P459" s="2" t="s">
        <v>821</v>
      </c>
      <c r="Q459" s="1">
        <v>1295502.0024000001</v>
      </c>
      <c r="R459" s="1">
        <v>0</v>
      </c>
      <c r="S459" s="1">
        <v>261449.99999999988</v>
      </c>
      <c r="T459" s="1">
        <v>891424.14</v>
      </c>
      <c r="U459" s="2" t="s">
        <v>9</v>
      </c>
      <c r="V459" s="1">
        <v>142627.86240000001</v>
      </c>
      <c r="W459" s="1">
        <v>0</v>
      </c>
      <c r="X459" s="2" t="s">
        <v>0</v>
      </c>
      <c r="Y459" s="1">
        <v>0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53" t="s">
        <v>1</v>
      </c>
      <c r="AN459" s="2" t="s">
        <v>1</v>
      </c>
    </row>
    <row r="460" spans="1:40" hidden="1" x14ac:dyDescent="0.25">
      <c r="A460" s="2" t="s">
        <v>65</v>
      </c>
      <c r="B460" s="52">
        <v>44030</v>
      </c>
      <c r="C460" s="2" t="s">
        <v>29</v>
      </c>
      <c r="D460" s="2" t="s">
        <v>52</v>
      </c>
      <c r="E460" s="2" t="s">
        <v>243</v>
      </c>
      <c r="F460" s="2" t="s">
        <v>1139</v>
      </c>
      <c r="G460" s="2" t="s">
        <v>3</v>
      </c>
      <c r="H460" s="2" t="s">
        <v>1260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</v>
      </c>
      <c r="P460" s="2" t="s">
        <v>1</v>
      </c>
      <c r="Q460" s="1">
        <v>90869474.559450001</v>
      </c>
      <c r="R460" s="1">
        <v>0</v>
      </c>
      <c r="S460" s="1">
        <v>57034330.310000002</v>
      </c>
      <c r="T460" s="1">
        <v>0</v>
      </c>
      <c r="U460" s="2" t="s">
        <v>0</v>
      </c>
      <c r="V460" s="1">
        <v>0</v>
      </c>
      <c r="W460" s="1">
        <v>29168227.801250007</v>
      </c>
      <c r="X460" s="2" t="s">
        <v>0</v>
      </c>
      <c r="Y460" s="1">
        <v>4666916.4481999995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53" t="s">
        <v>1</v>
      </c>
      <c r="AN460" s="2" t="s">
        <v>1</v>
      </c>
    </row>
    <row r="461" spans="1:40" hidden="1" x14ac:dyDescent="0.25">
      <c r="A461" s="2" t="s">
        <v>64</v>
      </c>
      <c r="B461" s="52">
        <v>44030</v>
      </c>
      <c r="C461" s="2" t="s">
        <v>6</v>
      </c>
      <c r="D461" s="2" t="s">
        <v>52</v>
      </c>
      <c r="E461" s="2" t="s">
        <v>252</v>
      </c>
      <c r="F461" s="2" t="s">
        <v>1261</v>
      </c>
      <c r="G461" s="2" t="s">
        <v>3</v>
      </c>
      <c r="H461" s="2" t="s">
        <v>1262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91350483.204200014</v>
      </c>
      <c r="R461" s="1">
        <v>0</v>
      </c>
      <c r="S461" s="1">
        <v>73814354.22300002</v>
      </c>
      <c r="T461" s="1">
        <v>0</v>
      </c>
      <c r="U461" s="2" t="s">
        <v>0</v>
      </c>
      <c r="V461" s="1">
        <v>0</v>
      </c>
      <c r="W461" s="1">
        <v>15117352.57</v>
      </c>
      <c r="X461" s="2" t="s">
        <v>9</v>
      </c>
      <c r="Y461" s="1">
        <v>2418776.4112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53" t="s">
        <v>1</v>
      </c>
      <c r="AN461" s="2" t="s">
        <v>1</v>
      </c>
    </row>
    <row r="462" spans="1:40" hidden="1" x14ac:dyDescent="0.25">
      <c r="A462" s="2" t="s">
        <v>62</v>
      </c>
      <c r="B462" s="52">
        <v>44030</v>
      </c>
      <c r="C462" s="2" t="s">
        <v>6</v>
      </c>
      <c r="D462" s="2" t="s">
        <v>52</v>
      </c>
      <c r="E462" s="2" t="s">
        <v>252</v>
      </c>
      <c r="F462" s="2" t="s">
        <v>1261</v>
      </c>
      <c r="G462" s="2" t="s">
        <v>3</v>
      </c>
      <c r="H462" s="2" t="s">
        <v>1263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1264</v>
      </c>
      <c r="P462" s="2" t="s">
        <v>1265</v>
      </c>
      <c r="Q462" s="1">
        <v>1532283.6</v>
      </c>
      <c r="R462" s="1">
        <v>0</v>
      </c>
      <c r="S462" s="1">
        <v>1532283.6</v>
      </c>
      <c r="T462" s="1">
        <v>0</v>
      </c>
      <c r="U462" s="2" t="s">
        <v>0</v>
      </c>
      <c r="V462" s="1">
        <v>0</v>
      </c>
      <c r="W462" s="1">
        <v>0</v>
      </c>
      <c r="X462" s="2" t="s">
        <v>0</v>
      </c>
      <c r="Y462" s="1">
        <v>0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53" t="s">
        <v>1</v>
      </c>
      <c r="AN462" s="2" t="s">
        <v>1</v>
      </c>
    </row>
    <row r="463" spans="1:40" hidden="1" x14ac:dyDescent="0.25">
      <c r="A463" s="2" t="s">
        <v>61</v>
      </c>
      <c r="B463" s="52">
        <v>44030</v>
      </c>
      <c r="C463" s="2" t="s">
        <v>6</v>
      </c>
      <c r="D463" s="2" t="s">
        <v>52</v>
      </c>
      <c r="E463" s="2" t="s">
        <v>252</v>
      </c>
      <c r="F463" s="2" t="s">
        <v>1261</v>
      </c>
      <c r="G463" s="2" t="s">
        <v>3</v>
      </c>
      <c r="H463" s="2" t="s">
        <v>1266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v>21406569.7788</v>
      </c>
      <c r="R463" s="1">
        <v>0</v>
      </c>
      <c r="S463" s="1">
        <v>13633521.452</v>
      </c>
      <c r="T463" s="1">
        <v>0</v>
      </c>
      <c r="U463" s="2" t="s">
        <v>0</v>
      </c>
      <c r="V463" s="1">
        <v>0</v>
      </c>
      <c r="W463" s="1">
        <v>6700903.7300000004</v>
      </c>
      <c r="X463" s="2" t="s">
        <v>0</v>
      </c>
      <c r="Y463" s="1">
        <v>1072144.5967999999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53" t="s">
        <v>1</v>
      </c>
      <c r="AN463" s="2" t="s">
        <v>1</v>
      </c>
    </row>
    <row r="464" spans="1:40" hidden="1" x14ac:dyDescent="0.25">
      <c r="A464" s="2" t="s">
        <v>60</v>
      </c>
      <c r="B464" s="143">
        <v>44030</v>
      </c>
      <c r="C464" s="144" t="s">
        <v>38</v>
      </c>
      <c r="D464" s="144" t="s">
        <v>52</v>
      </c>
      <c r="E464" s="144" t="s">
        <v>196</v>
      </c>
      <c r="F464" s="144" t="s">
        <v>1267</v>
      </c>
      <c r="G464" s="144" t="s">
        <v>3</v>
      </c>
      <c r="H464" s="144" t="s">
        <v>1268</v>
      </c>
      <c r="I464" s="145" t="s">
        <v>1</v>
      </c>
      <c r="J464" s="145" t="s">
        <v>1</v>
      </c>
      <c r="K464" s="145" t="s">
        <v>1</v>
      </c>
      <c r="L464" s="145" t="s">
        <v>1</v>
      </c>
      <c r="M464" s="145">
        <v>0</v>
      </c>
      <c r="N464" s="144" t="s">
        <v>1</v>
      </c>
      <c r="O464" s="144" t="s">
        <v>2</v>
      </c>
      <c r="P464" s="144" t="s">
        <v>1</v>
      </c>
      <c r="Q464" s="1">
        <v>46613198.887400001</v>
      </c>
      <c r="R464" s="145">
        <v>0</v>
      </c>
      <c r="S464" s="145">
        <v>40648356.055</v>
      </c>
      <c r="T464" s="145">
        <v>0</v>
      </c>
      <c r="U464" s="144" t="s">
        <v>0</v>
      </c>
      <c r="V464" s="145">
        <v>0</v>
      </c>
      <c r="W464" s="145">
        <v>5142105.8900000006</v>
      </c>
      <c r="X464" s="144" t="s">
        <v>9</v>
      </c>
      <c r="Y464" s="145">
        <v>822736.94239999994</v>
      </c>
      <c r="Z464" s="145">
        <v>0</v>
      </c>
      <c r="AA464" s="144" t="s">
        <v>0</v>
      </c>
      <c r="AB464" s="145">
        <v>0</v>
      </c>
      <c r="AC464" s="145">
        <v>0</v>
      </c>
      <c r="AD464" s="144" t="s">
        <v>0</v>
      </c>
      <c r="AE464" s="145">
        <v>0</v>
      </c>
      <c r="AF464" s="144">
        <v>0</v>
      </c>
      <c r="AG464" s="144" t="s">
        <v>0</v>
      </c>
      <c r="AH464" s="145">
        <v>0</v>
      </c>
      <c r="AI464" s="145">
        <v>0</v>
      </c>
      <c r="AJ464" s="144" t="s">
        <v>0</v>
      </c>
      <c r="AK464" s="145">
        <v>0</v>
      </c>
      <c r="AL464" s="145">
        <v>0</v>
      </c>
      <c r="AM464" s="146" t="s">
        <v>1</v>
      </c>
      <c r="AN464" s="144" t="s">
        <v>1</v>
      </c>
    </row>
    <row r="465" spans="1:40" hidden="1" x14ac:dyDescent="0.25">
      <c r="A465" s="2" t="s">
        <v>59</v>
      </c>
      <c r="B465" s="52">
        <v>44030</v>
      </c>
      <c r="C465" s="2" t="s">
        <v>29</v>
      </c>
      <c r="D465" s="2" t="s">
        <v>45</v>
      </c>
      <c r="E465" s="2" t="s">
        <v>234</v>
      </c>
      <c r="F465" s="2" t="s">
        <v>608</v>
      </c>
      <c r="G465" s="2" t="s">
        <v>3</v>
      </c>
      <c r="H465" s="2" t="s">
        <v>1269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</v>
      </c>
      <c r="P465" s="2" t="s">
        <v>1</v>
      </c>
      <c r="Q465" s="1">
        <v>31247086.913599998</v>
      </c>
      <c r="R465" s="1">
        <v>0</v>
      </c>
      <c r="S465" s="1">
        <v>24848995.889999997</v>
      </c>
      <c r="T465" s="1">
        <v>0</v>
      </c>
      <c r="U465" s="2" t="s">
        <v>0</v>
      </c>
      <c r="V465" s="1">
        <v>0</v>
      </c>
      <c r="W465" s="1">
        <v>5515595.7100000009</v>
      </c>
      <c r="X465" s="2" t="s">
        <v>9</v>
      </c>
      <c r="Y465" s="1">
        <v>882495.31359999999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53" t="s">
        <v>1</v>
      </c>
      <c r="AN465" s="2" t="s">
        <v>1</v>
      </c>
    </row>
    <row r="466" spans="1:40" hidden="1" x14ac:dyDescent="0.25">
      <c r="A466" s="2" t="s">
        <v>58</v>
      </c>
      <c r="B466" s="52">
        <v>44030</v>
      </c>
      <c r="C466" s="2" t="s">
        <v>6</v>
      </c>
      <c r="D466" s="2" t="s">
        <v>45</v>
      </c>
      <c r="E466" s="2" t="s">
        <v>237</v>
      </c>
      <c r="F466" s="80" t="s">
        <v>1270</v>
      </c>
      <c r="G466" s="2" t="s">
        <v>3</v>
      </c>
      <c r="H466" s="80" t="s">
        <v>1271</v>
      </c>
      <c r="I466" s="4"/>
      <c r="J466" s="4"/>
      <c r="K466" s="4"/>
      <c r="L466" s="4"/>
      <c r="M466" s="4"/>
      <c r="N466" s="5"/>
      <c r="O466" s="2" t="s">
        <v>106</v>
      </c>
      <c r="P466" s="5"/>
      <c r="Q466" s="1">
        <v>55029395.109999999</v>
      </c>
      <c r="R466" s="1">
        <v>0</v>
      </c>
      <c r="S466" s="1">
        <v>55029395.109999999</v>
      </c>
      <c r="T466" s="1">
        <v>0</v>
      </c>
      <c r="U466" s="2" t="s">
        <v>0</v>
      </c>
      <c r="V466" s="1">
        <v>0</v>
      </c>
      <c r="W466" s="1">
        <v>0</v>
      </c>
      <c r="X466" s="2" t="s">
        <v>0</v>
      </c>
      <c r="Y466" s="1">
        <v>0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53" t="s">
        <v>1</v>
      </c>
      <c r="AN466" s="2" t="s">
        <v>1</v>
      </c>
    </row>
    <row r="467" spans="1:40" hidden="1" x14ac:dyDescent="0.25">
      <c r="A467" s="2" t="s">
        <v>57</v>
      </c>
      <c r="B467" s="52">
        <v>44030</v>
      </c>
      <c r="C467" s="2" t="s">
        <v>6</v>
      </c>
      <c r="D467" s="2" t="s">
        <v>45</v>
      </c>
      <c r="E467" s="2" t="s">
        <v>241</v>
      </c>
      <c r="F467" s="2" t="s">
        <v>1272</v>
      </c>
      <c r="G467" s="2" t="s">
        <v>3</v>
      </c>
      <c r="H467" s="2" t="s">
        <v>1273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2</v>
      </c>
      <c r="P467" s="2" t="s">
        <v>1</v>
      </c>
      <c r="Q467" s="1">
        <v>156798755.54049999</v>
      </c>
      <c r="R467" s="1">
        <v>0</v>
      </c>
      <c r="S467" s="1">
        <v>113151151.10849999</v>
      </c>
      <c r="T467" s="1">
        <v>0</v>
      </c>
      <c r="U467" s="2" t="s">
        <v>0</v>
      </c>
      <c r="V467" s="1">
        <v>0</v>
      </c>
      <c r="W467" s="1">
        <v>37627245.200000003</v>
      </c>
      <c r="X467" s="2" t="s">
        <v>9</v>
      </c>
      <c r="Y467" s="1">
        <v>6020359.2319999989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53" t="s">
        <v>1</v>
      </c>
      <c r="AN467" s="2" t="s">
        <v>1</v>
      </c>
    </row>
    <row r="468" spans="1:40" hidden="1" x14ac:dyDescent="0.25">
      <c r="A468" s="2" t="s">
        <v>56</v>
      </c>
      <c r="B468" s="143">
        <v>44030</v>
      </c>
      <c r="C468" s="144" t="s">
        <v>38</v>
      </c>
      <c r="D468" s="144" t="s">
        <v>45</v>
      </c>
      <c r="E468" s="144" t="s">
        <v>239</v>
      </c>
      <c r="F468" s="144" t="s">
        <v>1274</v>
      </c>
      <c r="G468" s="144" t="s">
        <v>3</v>
      </c>
      <c r="H468" s="144" t="s">
        <v>1275</v>
      </c>
      <c r="I468" s="145" t="s">
        <v>1</v>
      </c>
      <c r="J468" s="145" t="s">
        <v>1</v>
      </c>
      <c r="K468" s="145" t="s">
        <v>1</v>
      </c>
      <c r="L468" s="145" t="s">
        <v>1</v>
      </c>
      <c r="M468" s="145">
        <v>0</v>
      </c>
      <c r="N468" s="144" t="s">
        <v>1</v>
      </c>
      <c r="O468" s="144" t="s">
        <v>2</v>
      </c>
      <c r="P468" s="144" t="s">
        <v>1</v>
      </c>
      <c r="Q468" s="1">
        <v>45192283.923400007</v>
      </c>
      <c r="R468" s="145">
        <v>0</v>
      </c>
      <c r="S468" s="145">
        <v>41896664.975000001</v>
      </c>
      <c r="T468" s="145">
        <v>0</v>
      </c>
      <c r="U468" s="144" t="s">
        <v>0</v>
      </c>
      <c r="V468" s="145">
        <v>0</v>
      </c>
      <c r="W468" s="145">
        <v>2487145.9900000002</v>
      </c>
      <c r="X468" s="144" t="s">
        <v>9</v>
      </c>
      <c r="Y468" s="145">
        <v>397943.35840000003</v>
      </c>
      <c r="Z468" s="145">
        <v>0</v>
      </c>
      <c r="AA468" s="144" t="s">
        <v>0</v>
      </c>
      <c r="AB468" s="145">
        <v>0</v>
      </c>
      <c r="AC468" s="145">
        <v>380120</v>
      </c>
      <c r="AD468" s="144" t="s">
        <v>296</v>
      </c>
      <c r="AE468" s="145">
        <v>30409.599999999999</v>
      </c>
      <c r="AF468" s="144">
        <v>0</v>
      </c>
      <c r="AG468" s="144" t="s">
        <v>0</v>
      </c>
      <c r="AH468" s="145">
        <v>0</v>
      </c>
      <c r="AI468" s="145">
        <v>0</v>
      </c>
      <c r="AJ468" s="144" t="s">
        <v>0</v>
      </c>
      <c r="AK468" s="145">
        <v>0</v>
      </c>
      <c r="AL468" s="145">
        <v>0</v>
      </c>
      <c r="AM468" s="146" t="s">
        <v>1</v>
      </c>
      <c r="AN468" s="144" t="s">
        <v>1</v>
      </c>
    </row>
    <row r="469" spans="1:40" hidden="1" x14ac:dyDescent="0.25">
      <c r="A469" s="2" t="s">
        <v>55</v>
      </c>
      <c r="B469" s="52">
        <v>44030</v>
      </c>
      <c r="C469" s="2" t="s">
        <v>29</v>
      </c>
      <c r="D469" s="2" t="s">
        <v>41</v>
      </c>
      <c r="E469" s="2" t="s">
        <v>4</v>
      </c>
      <c r="F469" s="2" t="s">
        <v>1139</v>
      </c>
      <c r="G469" s="2" t="s">
        <v>3</v>
      </c>
      <c r="H469" s="2" t="s">
        <v>1276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2</v>
      </c>
      <c r="P469" s="2" t="s">
        <v>1</v>
      </c>
      <c r="Q469" s="1">
        <v>217934961.52354997</v>
      </c>
      <c r="R469" s="1">
        <v>0</v>
      </c>
      <c r="S469" s="1">
        <v>139116013.99100003</v>
      </c>
      <c r="T469" s="1">
        <v>0</v>
      </c>
      <c r="U469" s="2" t="s">
        <v>0</v>
      </c>
      <c r="V469" s="1">
        <v>0</v>
      </c>
      <c r="W469" s="1">
        <v>67947368.562550008</v>
      </c>
      <c r="X469" s="2" t="s">
        <v>0</v>
      </c>
      <c r="Y469" s="1">
        <v>10871578.969999999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53" t="s">
        <v>1</v>
      </c>
      <c r="AN469" s="2" t="s">
        <v>1</v>
      </c>
    </row>
    <row r="470" spans="1:40" hidden="1" x14ac:dyDescent="0.25">
      <c r="A470" s="2" t="s">
        <v>54</v>
      </c>
      <c r="B470" s="52">
        <v>44030</v>
      </c>
      <c r="C470" s="2" t="s">
        <v>6</v>
      </c>
      <c r="D470" s="2" t="s">
        <v>41</v>
      </c>
      <c r="E470" s="2" t="s">
        <v>232</v>
      </c>
      <c r="F470" s="2" t="s">
        <v>1277</v>
      </c>
      <c r="G470" s="2" t="s">
        <v>3</v>
      </c>
      <c r="H470" s="2" t="s">
        <v>1278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88465485.180000007</v>
      </c>
      <c r="R470" s="1">
        <v>0</v>
      </c>
      <c r="S470" s="1">
        <v>68897066.870000005</v>
      </c>
      <c r="T470" s="1">
        <v>0</v>
      </c>
      <c r="U470" s="2" t="s">
        <v>0</v>
      </c>
      <c r="V470" s="1">
        <v>0</v>
      </c>
      <c r="W470" s="3">
        <v>16505813.029999999</v>
      </c>
      <c r="X470" s="2" t="s">
        <v>9</v>
      </c>
      <c r="Y470" s="1">
        <v>2640930.08</v>
      </c>
      <c r="Z470" s="1">
        <v>0</v>
      </c>
      <c r="AA470" s="2" t="s">
        <v>0</v>
      </c>
      <c r="AB470" s="1">
        <v>0</v>
      </c>
      <c r="AC470" s="1">
        <v>390440</v>
      </c>
      <c r="AD470" s="2" t="s">
        <v>0</v>
      </c>
      <c r="AE470" s="1">
        <v>31235.200000000001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53" t="s">
        <v>1</v>
      </c>
      <c r="AN470" s="2" t="s">
        <v>1</v>
      </c>
    </row>
    <row r="471" spans="1:40" hidden="1" x14ac:dyDescent="0.25">
      <c r="A471" s="2" t="s">
        <v>53</v>
      </c>
      <c r="B471" s="52">
        <v>44030</v>
      </c>
      <c r="C471" s="2" t="s">
        <v>38</v>
      </c>
      <c r="D471" s="2" t="s">
        <v>41</v>
      </c>
      <c r="E471" s="2" t="s">
        <v>230</v>
      </c>
      <c r="F471" s="2" t="s">
        <v>943</v>
      </c>
      <c r="G471" s="2" t="s">
        <v>13</v>
      </c>
      <c r="H471" s="2" t="s">
        <v>1</v>
      </c>
      <c r="I471" s="1" t="s">
        <v>1279</v>
      </c>
      <c r="J471" s="1" t="s">
        <v>1</v>
      </c>
      <c r="K471" s="1" t="s">
        <v>1280</v>
      </c>
      <c r="L471" s="1" t="s">
        <v>1281</v>
      </c>
      <c r="M471" s="1">
        <v>830334</v>
      </c>
      <c r="N471" s="2" t="s">
        <v>12</v>
      </c>
      <c r="O471" s="2" t="s">
        <v>1282</v>
      </c>
      <c r="P471" s="2" t="s">
        <v>1283</v>
      </c>
      <c r="Q471" s="1">
        <v>-830709</v>
      </c>
      <c r="R471" s="1">
        <v>0</v>
      </c>
      <c r="S471" s="1">
        <v>-830709</v>
      </c>
      <c r="T471" s="1">
        <v>0</v>
      </c>
      <c r="U471" s="2" t="s">
        <v>0</v>
      </c>
      <c r="V471" s="1">
        <v>0</v>
      </c>
      <c r="W471" s="1">
        <v>0</v>
      </c>
      <c r="X471" s="2" t="s">
        <v>0</v>
      </c>
      <c r="Y471" s="1">
        <v>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53" t="s">
        <v>1</v>
      </c>
      <c r="AN471" s="2" t="s">
        <v>1</v>
      </c>
    </row>
    <row r="472" spans="1:40" hidden="1" x14ac:dyDescent="0.25">
      <c r="A472" s="2" t="s">
        <v>51</v>
      </c>
      <c r="B472" s="143">
        <v>44030</v>
      </c>
      <c r="C472" s="144" t="s">
        <v>38</v>
      </c>
      <c r="D472" s="144" t="s">
        <v>41</v>
      </c>
      <c r="E472" s="144" t="s">
        <v>230</v>
      </c>
      <c r="F472" s="144" t="s">
        <v>943</v>
      </c>
      <c r="G472" s="144" t="s">
        <v>3</v>
      </c>
      <c r="H472" s="144" t="s">
        <v>1284</v>
      </c>
      <c r="I472" s="145" t="s">
        <v>1</v>
      </c>
      <c r="J472" s="145" t="s">
        <v>1</v>
      </c>
      <c r="K472" s="145" t="s">
        <v>1</v>
      </c>
      <c r="L472" s="145" t="s">
        <v>1</v>
      </c>
      <c r="M472" s="145">
        <v>0</v>
      </c>
      <c r="N472" s="144" t="s">
        <v>1</v>
      </c>
      <c r="O472" s="144" t="s">
        <v>2</v>
      </c>
      <c r="P472" s="144" t="s">
        <v>1</v>
      </c>
      <c r="Q472" s="1">
        <v>27848306.015000001</v>
      </c>
      <c r="R472" s="145">
        <v>0</v>
      </c>
      <c r="S472" s="145">
        <v>26556182.015000001</v>
      </c>
      <c r="T472" s="145">
        <v>0</v>
      </c>
      <c r="U472" s="144" t="s">
        <v>0</v>
      </c>
      <c r="V472" s="145">
        <v>0</v>
      </c>
      <c r="W472" s="145">
        <v>1113900</v>
      </c>
      <c r="X472" s="144" t="s">
        <v>9</v>
      </c>
      <c r="Y472" s="145">
        <v>178224</v>
      </c>
      <c r="Z472" s="145">
        <v>0</v>
      </c>
      <c r="AA472" s="144" t="s">
        <v>0</v>
      </c>
      <c r="AB472" s="145">
        <v>0</v>
      </c>
      <c r="AC472" s="145">
        <v>0</v>
      </c>
      <c r="AD472" s="144" t="s">
        <v>0</v>
      </c>
      <c r="AE472" s="145">
        <v>0</v>
      </c>
      <c r="AF472" s="144">
        <v>0</v>
      </c>
      <c r="AG472" s="144" t="s">
        <v>0</v>
      </c>
      <c r="AH472" s="145">
        <v>0</v>
      </c>
      <c r="AI472" s="145">
        <v>0</v>
      </c>
      <c r="AJ472" s="144" t="s">
        <v>0</v>
      </c>
      <c r="AK472" s="145">
        <v>0</v>
      </c>
      <c r="AL472" s="145">
        <v>0</v>
      </c>
      <c r="AM472" s="146" t="s">
        <v>1</v>
      </c>
      <c r="AN472" s="144" t="s">
        <v>1</v>
      </c>
    </row>
    <row r="473" spans="1:40" hidden="1" x14ac:dyDescent="0.25">
      <c r="A473" s="2" t="s">
        <v>50</v>
      </c>
      <c r="B473" s="143">
        <v>44030</v>
      </c>
      <c r="C473" s="144" t="s">
        <v>38</v>
      </c>
      <c r="D473" s="144" t="s">
        <v>41</v>
      </c>
      <c r="E473" s="144" t="s">
        <v>230</v>
      </c>
      <c r="F473" s="144" t="s">
        <v>943</v>
      </c>
      <c r="G473" s="144" t="s">
        <v>3</v>
      </c>
      <c r="H473" s="144" t="s">
        <v>1285</v>
      </c>
      <c r="I473" s="145" t="s">
        <v>1</v>
      </c>
      <c r="J473" s="145" t="s">
        <v>1</v>
      </c>
      <c r="K473" s="145" t="s">
        <v>1</v>
      </c>
      <c r="L473" s="145" t="s">
        <v>1</v>
      </c>
      <c r="M473" s="145">
        <v>0</v>
      </c>
      <c r="N473" s="144" t="s">
        <v>1</v>
      </c>
      <c r="O473" s="144" t="s">
        <v>1286</v>
      </c>
      <c r="P473" s="144" t="s">
        <v>1287</v>
      </c>
      <c r="Q473" s="1">
        <v>531508.5</v>
      </c>
      <c r="R473" s="145">
        <v>0</v>
      </c>
      <c r="S473" s="145">
        <v>531508.5</v>
      </c>
      <c r="T473" s="145">
        <v>0</v>
      </c>
      <c r="U473" s="144" t="s">
        <v>0</v>
      </c>
      <c r="V473" s="145">
        <v>0</v>
      </c>
      <c r="W473" s="145">
        <v>0</v>
      </c>
      <c r="X473" s="144" t="s">
        <v>0</v>
      </c>
      <c r="Y473" s="145">
        <v>0</v>
      </c>
      <c r="Z473" s="145">
        <v>0</v>
      </c>
      <c r="AA473" s="144" t="s">
        <v>0</v>
      </c>
      <c r="AB473" s="145">
        <v>0</v>
      </c>
      <c r="AC473" s="145">
        <v>0</v>
      </c>
      <c r="AD473" s="144" t="s">
        <v>0</v>
      </c>
      <c r="AE473" s="145">
        <v>0</v>
      </c>
      <c r="AF473" s="144">
        <v>0</v>
      </c>
      <c r="AG473" s="144" t="s">
        <v>0</v>
      </c>
      <c r="AH473" s="145">
        <v>0</v>
      </c>
      <c r="AI473" s="145">
        <v>0</v>
      </c>
      <c r="AJ473" s="144" t="s">
        <v>0</v>
      </c>
      <c r="AK473" s="145">
        <v>0</v>
      </c>
      <c r="AL473" s="145">
        <v>0</v>
      </c>
      <c r="AM473" s="146" t="s">
        <v>1</v>
      </c>
      <c r="AN473" s="144" t="s">
        <v>1</v>
      </c>
    </row>
    <row r="474" spans="1:40" hidden="1" x14ac:dyDescent="0.25">
      <c r="A474" s="2" t="s">
        <v>49</v>
      </c>
      <c r="B474" s="143">
        <v>44030</v>
      </c>
      <c r="C474" s="144" t="s">
        <v>38</v>
      </c>
      <c r="D474" s="144" t="s">
        <v>41</v>
      </c>
      <c r="E474" s="144" t="s">
        <v>230</v>
      </c>
      <c r="F474" s="144" t="s">
        <v>943</v>
      </c>
      <c r="G474" s="144" t="s">
        <v>3</v>
      </c>
      <c r="H474" s="144" t="s">
        <v>1288</v>
      </c>
      <c r="I474" s="145" t="s">
        <v>1</v>
      </c>
      <c r="J474" s="145" t="s">
        <v>1</v>
      </c>
      <c r="K474" s="145" t="s">
        <v>1</v>
      </c>
      <c r="L474" s="145" t="s">
        <v>1</v>
      </c>
      <c r="M474" s="145">
        <v>0</v>
      </c>
      <c r="N474" s="144" t="s">
        <v>1</v>
      </c>
      <c r="O474" s="144" t="s">
        <v>2</v>
      </c>
      <c r="P474" s="144" t="s">
        <v>1</v>
      </c>
      <c r="Q474" s="1">
        <v>818964</v>
      </c>
      <c r="R474" s="145">
        <v>0</v>
      </c>
      <c r="S474" s="145">
        <v>737184</v>
      </c>
      <c r="T474" s="145">
        <v>0</v>
      </c>
      <c r="U474" s="144" t="s">
        <v>0</v>
      </c>
      <c r="V474" s="145">
        <v>0</v>
      </c>
      <c r="W474" s="145">
        <v>70500</v>
      </c>
      <c r="X474" s="144" t="s">
        <v>9</v>
      </c>
      <c r="Y474" s="145">
        <v>11280</v>
      </c>
      <c r="Z474" s="145">
        <v>0</v>
      </c>
      <c r="AA474" s="144" t="s">
        <v>0</v>
      </c>
      <c r="AB474" s="145">
        <v>0</v>
      </c>
      <c r="AC474" s="145">
        <v>0</v>
      </c>
      <c r="AD474" s="144" t="s">
        <v>0</v>
      </c>
      <c r="AE474" s="145">
        <v>0</v>
      </c>
      <c r="AF474" s="144">
        <v>0</v>
      </c>
      <c r="AG474" s="144" t="s">
        <v>0</v>
      </c>
      <c r="AH474" s="145">
        <v>0</v>
      </c>
      <c r="AI474" s="145">
        <v>0</v>
      </c>
      <c r="AJ474" s="144" t="s">
        <v>0</v>
      </c>
      <c r="AK474" s="145">
        <v>0</v>
      </c>
      <c r="AL474" s="145">
        <v>0</v>
      </c>
      <c r="AM474" s="146" t="s">
        <v>1</v>
      </c>
      <c r="AN474" s="144" t="s">
        <v>1</v>
      </c>
    </row>
    <row r="475" spans="1:40" hidden="1" x14ac:dyDescent="0.25">
      <c r="A475" s="2" t="s">
        <v>48</v>
      </c>
      <c r="B475" s="143">
        <v>44030</v>
      </c>
      <c r="C475" s="144" t="s">
        <v>38</v>
      </c>
      <c r="D475" s="144" t="s">
        <v>41</v>
      </c>
      <c r="E475" s="144" t="s">
        <v>230</v>
      </c>
      <c r="F475" s="144" t="s">
        <v>943</v>
      </c>
      <c r="G475" s="144" t="s">
        <v>3</v>
      </c>
      <c r="H475" s="144" t="s">
        <v>1289</v>
      </c>
      <c r="I475" s="145" t="s">
        <v>1</v>
      </c>
      <c r="J475" s="145" t="s">
        <v>1</v>
      </c>
      <c r="K475" s="145" t="s">
        <v>1</v>
      </c>
      <c r="L475" s="145" t="s">
        <v>1</v>
      </c>
      <c r="M475" s="145">
        <v>0</v>
      </c>
      <c r="N475" s="144" t="s">
        <v>1</v>
      </c>
      <c r="O475" s="144" t="s">
        <v>1290</v>
      </c>
      <c r="P475" s="144" t="s">
        <v>1291</v>
      </c>
      <c r="Q475" s="1">
        <v>345092</v>
      </c>
      <c r="R475" s="145">
        <v>0</v>
      </c>
      <c r="S475" s="145">
        <v>345092</v>
      </c>
      <c r="T475" s="145">
        <v>0</v>
      </c>
      <c r="U475" s="144" t="s">
        <v>0</v>
      </c>
      <c r="V475" s="145">
        <v>0</v>
      </c>
      <c r="W475" s="145">
        <v>0</v>
      </c>
      <c r="X475" s="144" t="s">
        <v>0</v>
      </c>
      <c r="Y475" s="145">
        <v>0</v>
      </c>
      <c r="Z475" s="145">
        <v>0</v>
      </c>
      <c r="AA475" s="144" t="s">
        <v>0</v>
      </c>
      <c r="AB475" s="145">
        <v>0</v>
      </c>
      <c r="AC475" s="145">
        <v>0</v>
      </c>
      <c r="AD475" s="144" t="s">
        <v>0</v>
      </c>
      <c r="AE475" s="145">
        <v>0</v>
      </c>
      <c r="AF475" s="144">
        <v>0</v>
      </c>
      <c r="AG475" s="144" t="s">
        <v>0</v>
      </c>
      <c r="AH475" s="145">
        <v>0</v>
      </c>
      <c r="AI475" s="145">
        <v>0</v>
      </c>
      <c r="AJ475" s="144" t="s">
        <v>0</v>
      </c>
      <c r="AK475" s="145">
        <v>0</v>
      </c>
      <c r="AL475" s="145">
        <v>0</v>
      </c>
      <c r="AM475" s="146" t="s">
        <v>1</v>
      </c>
      <c r="AN475" s="144" t="s">
        <v>1</v>
      </c>
    </row>
    <row r="476" spans="1:40" hidden="1" x14ac:dyDescent="0.25">
      <c r="A476" s="2" t="s">
        <v>47</v>
      </c>
      <c r="B476" s="143">
        <v>44030</v>
      </c>
      <c r="C476" s="144" t="s">
        <v>38</v>
      </c>
      <c r="D476" s="144" t="s">
        <v>41</v>
      </c>
      <c r="E476" s="144" t="s">
        <v>230</v>
      </c>
      <c r="F476" s="144" t="s">
        <v>943</v>
      </c>
      <c r="G476" s="144" t="s">
        <v>3</v>
      </c>
      <c r="H476" s="144" t="s">
        <v>1292</v>
      </c>
      <c r="I476" s="145" t="s">
        <v>1</v>
      </c>
      <c r="J476" s="145" t="s">
        <v>1</v>
      </c>
      <c r="K476" s="145" t="s">
        <v>1</v>
      </c>
      <c r="L476" s="145" t="s">
        <v>1</v>
      </c>
      <c r="M476" s="145">
        <v>0</v>
      </c>
      <c r="N476" s="144" t="s">
        <v>1</v>
      </c>
      <c r="O476" s="144" t="s">
        <v>2</v>
      </c>
      <c r="P476" s="144" t="s">
        <v>1</v>
      </c>
      <c r="Q476" s="1">
        <v>12577100.375</v>
      </c>
      <c r="R476" s="145">
        <v>0</v>
      </c>
      <c r="S476" s="145">
        <v>11911956.375</v>
      </c>
      <c r="T476" s="145">
        <v>0</v>
      </c>
      <c r="U476" s="144" t="s">
        <v>0</v>
      </c>
      <c r="V476" s="145">
        <v>0</v>
      </c>
      <c r="W476" s="145">
        <v>573400</v>
      </c>
      <c r="X476" s="144" t="s">
        <v>0</v>
      </c>
      <c r="Y476" s="145">
        <v>91744</v>
      </c>
      <c r="Z476" s="145">
        <v>0</v>
      </c>
      <c r="AA476" s="144" t="s">
        <v>0</v>
      </c>
      <c r="AB476" s="145">
        <v>0</v>
      </c>
      <c r="AC476" s="145">
        <v>0</v>
      </c>
      <c r="AD476" s="144" t="s">
        <v>0</v>
      </c>
      <c r="AE476" s="145">
        <v>0</v>
      </c>
      <c r="AF476" s="144">
        <v>0</v>
      </c>
      <c r="AG476" s="144" t="s">
        <v>0</v>
      </c>
      <c r="AH476" s="145">
        <v>0</v>
      </c>
      <c r="AI476" s="145">
        <v>0</v>
      </c>
      <c r="AJ476" s="144" t="s">
        <v>0</v>
      </c>
      <c r="AK476" s="145">
        <v>0</v>
      </c>
      <c r="AL476" s="145">
        <v>0</v>
      </c>
      <c r="AM476" s="146" t="s">
        <v>1</v>
      </c>
      <c r="AN476" s="144" t="s">
        <v>1</v>
      </c>
    </row>
    <row r="477" spans="1:40" hidden="1" x14ac:dyDescent="0.25">
      <c r="A477" s="2" t="s">
        <v>46</v>
      </c>
      <c r="B477" s="143">
        <v>44030</v>
      </c>
      <c r="C477" s="144" t="s">
        <v>38</v>
      </c>
      <c r="D477" s="144" t="s">
        <v>41</v>
      </c>
      <c r="E477" s="144" t="s">
        <v>453</v>
      </c>
      <c r="F477" s="144" t="s">
        <v>1293</v>
      </c>
      <c r="G477" s="144" t="s">
        <v>3</v>
      </c>
      <c r="H477" s="144" t="s">
        <v>1294</v>
      </c>
      <c r="I477" s="145"/>
      <c r="J477" s="145"/>
      <c r="K477" s="145"/>
      <c r="L477" s="145"/>
      <c r="M477" s="145"/>
      <c r="N477" s="144"/>
      <c r="O477" s="144" t="s">
        <v>2</v>
      </c>
      <c r="P477" s="144"/>
      <c r="Q477" s="1">
        <v>28764012</v>
      </c>
      <c r="R477" s="145">
        <v>0</v>
      </c>
      <c r="S477" s="145">
        <v>28595000</v>
      </c>
      <c r="T477" s="145">
        <v>0</v>
      </c>
      <c r="U477" s="144"/>
      <c r="V477" s="145">
        <v>0</v>
      </c>
      <c r="W477" s="145">
        <v>145700</v>
      </c>
      <c r="X477" s="144"/>
      <c r="Y477" s="145">
        <v>23312</v>
      </c>
      <c r="Z477" s="145">
        <v>0</v>
      </c>
      <c r="AA477" s="144"/>
      <c r="AB477" s="145">
        <v>0</v>
      </c>
      <c r="AC477" s="145">
        <v>0</v>
      </c>
      <c r="AD477" s="144"/>
      <c r="AE477" s="145">
        <v>0</v>
      </c>
      <c r="AF477" s="144"/>
      <c r="AG477" s="144"/>
      <c r="AH477" s="145"/>
      <c r="AI477" s="145"/>
      <c r="AJ477" s="144"/>
      <c r="AK477" s="145"/>
      <c r="AL477" s="145"/>
      <c r="AM477" s="146"/>
      <c r="AN477" s="144"/>
    </row>
    <row r="478" spans="1:40" hidden="1" x14ac:dyDescent="0.25">
      <c r="A478" s="2" t="s">
        <v>44</v>
      </c>
      <c r="B478" s="143">
        <v>44030</v>
      </c>
      <c r="C478" s="144" t="s">
        <v>38</v>
      </c>
      <c r="D478" s="144" t="s">
        <v>41</v>
      </c>
      <c r="E478" s="144" t="s">
        <v>453</v>
      </c>
      <c r="F478" s="144" t="s">
        <v>1295</v>
      </c>
      <c r="G478" s="144" t="s">
        <v>3</v>
      </c>
      <c r="H478" s="144" t="s">
        <v>1296</v>
      </c>
      <c r="I478" s="145" t="s">
        <v>1</v>
      </c>
      <c r="J478" s="145" t="s">
        <v>1</v>
      </c>
      <c r="K478" s="145" t="s">
        <v>1</v>
      </c>
      <c r="L478" s="145" t="s">
        <v>1</v>
      </c>
      <c r="M478" s="145">
        <v>0</v>
      </c>
      <c r="N478" s="144" t="s">
        <v>1</v>
      </c>
      <c r="O478" s="144" t="s">
        <v>2</v>
      </c>
      <c r="P478" s="144" t="s">
        <v>1</v>
      </c>
      <c r="Q478" s="1">
        <v>32263027.899999999</v>
      </c>
      <c r="R478" s="145">
        <v>0</v>
      </c>
      <c r="S478" s="145">
        <v>31520975.899999999</v>
      </c>
      <c r="T478" s="145">
        <v>0</v>
      </c>
      <c r="U478" s="144" t="s">
        <v>0</v>
      </c>
      <c r="V478" s="145">
        <v>0</v>
      </c>
      <c r="W478" s="145">
        <v>639700</v>
      </c>
      <c r="X478" s="144" t="s">
        <v>0</v>
      </c>
      <c r="Y478" s="145">
        <v>102352</v>
      </c>
      <c r="Z478" s="145">
        <v>0</v>
      </c>
      <c r="AA478" s="144" t="s">
        <v>0</v>
      </c>
      <c r="AB478" s="145">
        <v>0</v>
      </c>
      <c r="AC478" s="145">
        <v>0</v>
      </c>
      <c r="AD478" s="144" t="s">
        <v>0</v>
      </c>
      <c r="AE478" s="145">
        <v>0</v>
      </c>
      <c r="AF478" s="144">
        <v>0</v>
      </c>
      <c r="AG478" s="144" t="s">
        <v>0</v>
      </c>
      <c r="AH478" s="145">
        <v>0</v>
      </c>
      <c r="AI478" s="145">
        <v>0</v>
      </c>
      <c r="AJ478" s="144" t="s">
        <v>0</v>
      </c>
      <c r="AK478" s="145">
        <v>0</v>
      </c>
      <c r="AL478" s="145">
        <v>0</v>
      </c>
      <c r="AM478" s="146" t="s">
        <v>1</v>
      </c>
      <c r="AN478" s="144" t="s">
        <v>1</v>
      </c>
    </row>
    <row r="479" spans="1:40" hidden="1" x14ac:dyDescent="0.25">
      <c r="A479" s="2" t="s">
        <v>43</v>
      </c>
      <c r="B479" s="143">
        <v>44030</v>
      </c>
      <c r="C479" s="144" t="s">
        <v>38</v>
      </c>
      <c r="D479" s="144" t="s">
        <v>41</v>
      </c>
      <c r="E479" s="144" t="s">
        <v>230</v>
      </c>
      <c r="F479" s="144" t="s">
        <v>1</v>
      </c>
      <c r="G479" s="144" t="s">
        <v>13</v>
      </c>
      <c r="H479" s="144" t="s">
        <v>1</v>
      </c>
      <c r="I479" s="145" t="s">
        <v>1297</v>
      </c>
      <c r="J479" s="145" t="s">
        <v>1</v>
      </c>
      <c r="K479" s="145" t="s">
        <v>1298</v>
      </c>
      <c r="L479" s="145" t="s">
        <v>1281</v>
      </c>
      <c r="M479" s="145">
        <v>778572.27</v>
      </c>
      <c r="N479" s="144" t="s">
        <v>12</v>
      </c>
      <c r="O479" s="144" t="s">
        <v>1299</v>
      </c>
      <c r="P479" s="144" t="s">
        <v>1300</v>
      </c>
      <c r="Q479" s="1">
        <v>-58875</v>
      </c>
      <c r="R479" s="145">
        <v>0</v>
      </c>
      <c r="S479" s="145">
        <v>-58875</v>
      </c>
      <c r="T479" s="145">
        <v>0</v>
      </c>
      <c r="U479" s="144" t="s">
        <v>0</v>
      </c>
      <c r="V479" s="145">
        <v>0</v>
      </c>
      <c r="W479" s="145">
        <v>0</v>
      </c>
      <c r="X479" s="144" t="s">
        <v>0</v>
      </c>
      <c r="Y479" s="145">
        <v>0</v>
      </c>
      <c r="Z479" s="145">
        <v>0</v>
      </c>
      <c r="AA479" s="144" t="s">
        <v>0</v>
      </c>
      <c r="AB479" s="145">
        <v>0</v>
      </c>
      <c r="AC479" s="145">
        <v>0</v>
      </c>
      <c r="AD479" s="144" t="s">
        <v>0</v>
      </c>
      <c r="AE479" s="145">
        <v>0</v>
      </c>
      <c r="AF479" s="144">
        <v>0</v>
      </c>
      <c r="AG479" s="144" t="s">
        <v>0</v>
      </c>
      <c r="AH479" s="145">
        <v>0</v>
      </c>
      <c r="AI479" s="145">
        <v>0</v>
      </c>
      <c r="AJ479" s="144" t="s">
        <v>0</v>
      </c>
      <c r="AK479" s="145">
        <v>0</v>
      </c>
      <c r="AL479" s="145">
        <v>0</v>
      </c>
      <c r="AM479" s="146" t="s">
        <v>1</v>
      </c>
      <c r="AN479" s="144" t="s">
        <v>1</v>
      </c>
    </row>
    <row r="480" spans="1:40" hidden="1" x14ac:dyDescent="0.25">
      <c r="A480" s="2" t="s">
        <v>42</v>
      </c>
      <c r="B480" s="52">
        <v>44030</v>
      </c>
      <c r="C480" s="2" t="s">
        <v>29</v>
      </c>
      <c r="D480" s="2" t="s">
        <v>36</v>
      </c>
      <c r="E480" s="2" t="s">
        <v>35</v>
      </c>
      <c r="F480" s="2" t="s">
        <v>1003</v>
      </c>
      <c r="G480" s="2" t="s">
        <v>3</v>
      </c>
      <c r="H480" s="2" t="s">
        <v>1301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72564838.111799985</v>
      </c>
      <c r="R480" s="1">
        <v>0</v>
      </c>
      <c r="S480" s="1">
        <v>52927428.105000004</v>
      </c>
      <c r="T480" s="1">
        <v>0</v>
      </c>
      <c r="U480" s="2" t="s">
        <v>0</v>
      </c>
      <c r="V480" s="1">
        <v>0</v>
      </c>
      <c r="W480" s="1">
        <v>16928801.73</v>
      </c>
      <c r="X480" s="2" t="s">
        <v>9</v>
      </c>
      <c r="Y480" s="1">
        <v>2708608.2767999996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53" t="s">
        <v>1</v>
      </c>
      <c r="AN480" s="2" t="s">
        <v>1</v>
      </c>
    </row>
    <row r="481" spans="1:40" hidden="1" x14ac:dyDescent="0.25">
      <c r="A481" s="2" t="s">
        <v>40</v>
      </c>
      <c r="B481" s="52">
        <v>44030</v>
      </c>
      <c r="C481" s="2" t="s">
        <v>29</v>
      </c>
      <c r="D481" s="2" t="s">
        <v>36</v>
      </c>
      <c r="E481" s="2" t="s">
        <v>35</v>
      </c>
      <c r="F481" s="2" t="s">
        <v>1003</v>
      </c>
      <c r="G481" s="2" t="s">
        <v>3</v>
      </c>
      <c r="H481" s="2" t="s">
        <v>1302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417</v>
      </c>
      <c r="P481" s="2" t="s">
        <v>418</v>
      </c>
      <c r="Q481" s="1">
        <v>4745196.9784000004</v>
      </c>
      <c r="R481" s="1">
        <v>0</v>
      </c>
      <c r="S481" s="1">
        <v>3175160.4799999995</v>
      </c>
      <c r="T481" s="1">
        <v>1353479.74</v>
      </c>
      <c r="U481" s="2" t="s">
        <v>9</v>
      </c>
      <c r="V481" s="1">
        <v>216556.75839999999</v>
      </c>
      <c r="W481" s="1">
        <v>0</v>
      </c>
      <c r="X481" s="2" t="s">
        <v>0</v>
      </c>
      <c r="Y481" s="1">
        <v>0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53" t="s">
        <v>1</v>
      </c>
      <c r="AN481" s="2" t="s">
        <v>1</v>
      </c>
    </row>
    <row r="482" spans="1:40" hidden="1" x14ac:dyDescent="0.25">
      <c r="A482" s="2" t="s">
        <v>39</v>
      </c>
      <c r="B482" s="52">
        <v>44030</v>
      </c>
      <c r="C482" s="2" t="s">
        <v>29</v>
      </c>
      <c r="D482" s="2" t="s">
        <v>36</v>
      </c>
      <c r="E482" s="2" t="s">
        <v>35</v>
      </c>
      <c r="F482" s="2" t="s">
        <v>1003</v>
      </c>
      <c r="G482" s="2" t="s">
        <v>3</v>
      </c>
      <c r="H482" s="2" t="s">
        <v>1303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35403887.034400001</v>
      </c>
      <c r="R482" s="1">
        <v>0</v>
      </c>
      <c r="S482" s="1">
        <v>25553756.500000004</v>
      </c>
      <c r="T482" s="1">
        <v>0</v>
      </c>
      <c r="U482" s="2" t="s">
        <v>0</v>
      </c>
      <c r="V482" s="1">
        <v>0</v>
      </c>
      <c r="W482" s="1">
        <v>8491491.8399999999</v>
      </c>
      <c r="X482" s="2" t="s">
        <v>9</v>
      </c>
      <c r="Y482" s="1">
        <v>1358638.6944000002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53" t="s">
        <v>1</v>
      </c>
      <c r="AN482" s="2" t="s">
        <v>1</v>
      </c>
    </row>
    <row r="483" spans="1:40" hidden="1" x14ac:dyDescent="0.25">
      <c r="A483" s="2" t="s">
        <v>37</v>
      </c>
      <c r="B483" s="52">
        <v>44030</v>
      </c>
      <c r="C483" s="2" t="s">
        <v>6</v>
      </c>
      <c r="D483" s="2" t="s">
        <v>36</v>
      </c>
      <c r="E483" s="2" t="s">
        <v>226</v>
      </c>
      <c r="F483" s="2" t="s">
        <v>1009</v>
      </c>
      <c r="G483" s="2" t="s">
        <v>3</v>
      </c>
      <c r="H483" s="2" t="s">
        <v>1304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v>142678122.56110001</v>
      </c>
      <c r="R483" s="1">
        <v>0</v>
      </c>
      <c r="S483" s="1">
        <v>101755313.3995</v>
      </c>
      <c r="T483" s="1">
        <v>0</v>
      </c>
      <c r="U483" s="2" t="s">
        <v>0</v>
      </c>
      <c r="V483" s="1">
        <v>0</v>
      </c>
      <c r="W483" s="1">
        <v>35278283.760000005</v>
      </c>
      <c r="X483" s="2" t="s">
        <v>0</v>
      </c>
      <c r="Y483" s="1">
        <v>5644525.4016000004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53" t="s">
        <v>1</v>
      </c>
      <c r="AN483" s="2" t="s">
        <v>1</v>
      </c>
    </row>
    <row r="484" spans="1:40" hidden="1" x14ac:dyDescent="0.25">
      <c r="A484" s="2" t="s">
        <v>34</v>
      </c>
      <c r="B484" s="143">
        <v>44030</v>
      </c>
      <c r="C484" s="144" t="s">
        <v>38</v>
      </c>
      <c r="D484" s="144" t="s">
        <v>36</v>
      </c>
      <c r="E484" s="144" t="s">
        <v>223</v>
      </c>
      <c r="F484" s="144" t="s">
        <v>451</v>
      </c>
      <c r="G484" s="144" t="s">
        <v>3</v>
      </c>
      <c r="H484" s="144" t="s">
        <v>1305</v>
      </c>
      <c r="I484" s="145" t="s">
        <v>1</v>
      </c>
      <c r="J484" s="145" t="s">
        <v>1</v>
      </c>
      <c r="K484" s="145" t="s">
        <v>1</v>
      </c>
      <c r="L484" s="145" t="s">
        <v>1</v>
      </c>
      <c r="M484" s="145">
        <v>0</v>
      </c>
      <c r="N484" s="144" t="s">
        <v>1</v>
      </c>
      <c r="O484" s="144" t="s">
        <v>2</v>
      </c>
      <c r="P484" s="144" t="s">
        <v>1</v>
      </c>
      <c r="Q484" s="1">
        <v>30297604.885400001</v>
      </c>
      <c r="R484" s="145">
        <v>0</v>
      </c>
      <c r="S484" s="145">
        <v>27886268.004999999</v>
      </c>
      <c r="T484" s="145">
        <v>0</v>
      </c>
      <c r="U484" s="144" t="s">
        <v>0</v>
      </c>
      <c r="V484" s="145">
        <v>0</v>
      </c>
      <c r="W484" s="145">
        <v>2078738.69</v>
      </c>
      <c r="X484" s="144" t="s">
        <v>0</v>
      </c>
      <c r="Y484" s="145">
        <v>332598.19040000002</v>
      </c>
      <c r="Z484" s="145">
        <v>0</v>
      </c>
      <c r="AA484" s="144" t="s">
        <v>0</v>
      </c>
      <c r="AB484" s="145">
        <v>0</v>
      </c>
      <c r="AC484" s="145">
        <v>0</v>
      </c>
      <c r="AD484" s="144" t="s">
        <v>0</v>
      </c>
      <c r="AE484" s="145">
        <v>0</v>
      </c>
      <c r="AF484" s="144">
        <v>0</v>
      </c>
      <c r="AG484" s="144" t="s">
        <v>0</v>
      </c>
      <c r="AH484" s="145">
        <v>0</v>
      </c>
      <c r="AI484" s="145">
        <v>0</v>
      </c>
      <c r="AJ484" s="144" t="s">
        <v>0</v>
      </c>
      <c r="AK484" s="145">
        <v>0</v>
      </c>
      <c r="AL484" s="145">
        <v>0</v>
      </c>
      <c r="AM484" s="146" t="s">
        <v>1</v>
      </c>
      <c r="AN484" s="144" t="s">
        <v>1</v>
      </c>
    </row>
    <row r="485" spans="1:40" hidden="1" x14ac:dyDescent="0.25">
      <c r="A485" s="2" t="s">
        <v>32</v>
      </c>
      <c r="B485" s="52">
        <v>44030</v>
      </c>
      <c r="C485" s="2" t="s">
        <v>29</v>
      </c>
      <c r="D485" s="2" t="s">
        <v>28</v>
      </c>
      <c r="E485" s="2" t="s">
        <v>273</v>
      </c>
      <c r="F485" s="2" t="s">
        <v>510</v>
      </c>
      <c r="G485" s="2" t="s">
        <v>3</v>
      </c>
      <c r="H485" s="2" t="s">
        <v>1306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</v>
      </c>
      <c r="P485" s="2" t="s">
        <v>1</v>
      </c>
      <c r="Q485" s="1">
        <v>64272902.597800009</v>
      </c>
      <c r="R485" s="1">
        <v>0</v>
      </c>
      <c r="S485" s="1">
        <v>40632301.734999999</v>
      </c>
      <c r="T485" s="1">
        <v>0</v>
      </c>
      <c r="U485" s="2" t="s">
        <v>0</v>
      </c>
      <c r="V485" s="1">
        <v>0</v>
      </c>
      <c r="W485" s="1">
        <v>20379828.329999998</v>
      </c>
      <c r="X485" s="2" t="s">
        <v>0</v>
      </c>
      <c r="Y485" s="1">
        <v>3260772.5328000002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53" t="s">
        <v>1</v>
      </c>
      <c r="AN485" s="2" t="s">
        <v>1</v>
      </c>
    </row>
    <row r="486" spans="1:40" hidden="1" x14ac:dyDescent="0.25">
      <c r="A486" s="2" t="s">
        <v>31</v>
      </c>
      <c r="B486" s="52">
        <v>44030</v>
      </c>
      <c r="C486" s="2" t="s">
        <v>29</v>
      </c>
      <c r="D486" s="2" t="s">
        <v>28</v>
      </c>
      <c r="E486" s="2" t="s">
        <v>273</v>
      </c>
      <c r="F486" s="2" t="s">
        <v>510</v>
      </c>
      <c r="G486" s="2" t="s">
        <v>3</v>
      </c>
      <c r="H486" s="2" t="s">
        <v>1307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990</v>
      </c>
      <c r="P486" s="2" t="s">
        <v>991</v>
      </c>
      <c r="Q486" s="1">
        <v>5839804.5</v>
      </c>
      <c r="R486" s="1">
        <v>0</v>
      </c>
      <c r="S486" s="1">
        <v>4398664</v>
      </c>
      <c r="T486" s="1">
        <v>1242362.5</v>
      </c>
      <c r="U486" s="2" t="s">
        <v>9</v>
      </c>
      <c r="V486" s="1">
        <v>198778</v>
      </c>
      <c r="W486" s="1">
        <v>0</v>
      </c>
      <c r="X486" s="2" t="s">
        <v>0</v>
      </c>
      <c r="Y486" s="1">
        <v>0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53" t="s">
        <v>1</v>
      </c>
      <c r="AN486" s="2" t="s">
        <v>1</v>
      </c>
    </row>
    <row r="487" spans="1:40" hidden="1" x14ac:dyDescent="0.25">
      <c r="A487" s="2" t="s">
        <v>30</v>
      </c>
      <c r="B487" s="52">
        <v>44030</v>
      </c>
      <c r="C487" s="2" t="s">
        <v>29</v>
      </c>
      <c r="D487" s="2" t="s">
        <v>28</v>
      </c>
      <c r="E487" s="2" t="s">
        <v>273</v>
      </c>
      <c r="F487" s="2" t="s">
        <v>510</v>
      </c>
      <c r="G487" s="2" t="s">
        <v>3</v>
      </c>
      <c r="H487" s="2" t="s">
        <v>1308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2</v>
      </c>
      <c r="P487" s="2" t="s">
        <v>1</v>
      </c>
      <c r="Q487" s="1">
        <v>80416007.753999993</v>
      </c>
      <c r="R487" s="1">
        <v>0</v>
      </c>
      <c r="S487" s="1">
        <v>53567972.067999996</v>
      </c>
      <c r="T487" s="1">
        <v>0</v>
      </c>
      <c r="U487" s="2" t="s">
        <v>0</v>
      </c>
      <c r="V487" s="1">
        <v>0</v>
      </c>
      <c r="W487" s="1">
        <v>23144858.350000001</v>
      </c>
      <c r="X487" s="2" t="s">
        <v>9</v>
      </c>
      <c r="Y487" s="1">
        <v>3703177.3360000006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53" t="s">
        <v>1</v>
      </c>
      <c r="AN487" s="2" t="s">
        <v>1</v>
      </c>
    </row>
    <row r="488" spans="1:40" hidden="1" x14ac:dyDescent="0.25">
      <c r="A488" s="2" t="s">
        <v>27</v>
      </c>
      <c r="B488" s="52">
        <v>44030</v>
      </c>
      <c r="C488" s="2" t="s">
        <v>6</v>
      </c>
      <c r="D488" s="2" t="s">
        <v>28</v>
      </c>
      <c r="E488" s="2" t="s">
        <v>219</v>
      </c>
      <c r="F488" s="2" t="s">
        <v>784</v>
      </c>
      <c r="G488" s="2" t="s">
        <v>3</v>
      </c>
      <c r="H488" s="2" t="s">
        <v>1309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143741150.0634</v>
      </c>
      <c r="R488" s="1">
        <v>0</v>
      </c>
      <c r="S488" s="1">
        <v>115099266.87</v>
      </c>
      <c r="T488" s="1">
        <v>0</v>
      </c>
      <c r="U488" s="2" t="s">
        <v>0</v>
      </c>
      <c r="V488" s="1">
        <v>0</v>
      </c>
      <c r="W488" s="1">
        <v>24691278.614999995</v>
      </c>
      <c r="X488" s="2" t="s">
        <v>0</v>
      </c>
      <c r="Y488" s="1">
        <v>3950604.5784000005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53" t="s">
        <v>1</v>
      </c>
      <c r="AN488" s="2" t="s">
        <v>1</v>
      </c>
    </row>
    <row r="489" spans="1:40" hidden="1" x14ac:dyDescent="0.25">
      <c r="A489" s="2" t="s">
        <v>25</v>
      </c>
      <c r="B489" s="52">
        <v>44030</v>
      </c>
      <c r="C489" s="2" t="s">
        <v>29</v>
      </c>
      <c r="D489" s="2" t="s">
        <v>26</v>
      </c>
      <c r="E489" s="2" t="s">
        <v>415</v>
      </c>
      <c r="F489" s="2" t="s">
        <v>1310</v>
      </c>
      <c r="G489" s="2" t="s">
        <v>3</v>
      </c>
      <c r="H489" s="2" t="s">
        <v>1170</v>
      </c>
      <c r="I489" s="1"/>
      <c r="J489" s="1"/>
      <c r="K489" s="1"/>
      <c r="L489" s="1"/>
      <c r="M489" s="1"/>
      <c r="N489" s="2"/>
      <c r="O489" s="2" t="s">
        <v>106</v>
      </c>
      <c r="P489" s="2"/>
      <c r="Q489" s="1">
        <v>0</v>
      </c>
      <c r="R489" s="1">
        <v>0</v>
      </c>
      <c r="S489" s="1">
        <v>0</v>
      </c>
      <c r="T489" s="1">
        <v>0</v>
      </c>
      <c r="U489" s="2"/>
      <c r="V489" s="1">
        <v>0</v>
      </c>
      <c r="W489" s="1">
        <v>0</v>
      </c>
      <c r="X489" s="2"/>
      <c r="Y489" s="1">
        <v>0</v>
      </c>
      <c r="Z489" s="1">
        <v>0</v>
      </c>
      <c r="AA489" s="2"/>
      <c r="AB489" s="1">
        <v>0</v>
      </c>
      <c r="AC489" s="1">
        <v>0</v>
      </c>
      <c r="AD489" s="2"/>
      <c r="AE489" s="1">
        <v>0</v>
      </c>
      <c r="AF489" s="2" t="s">
        <v>420</v>
      </c>
      <c r="AG489" s="2"/>
      <c r="AH489" s="1">
        <v>0</v>
      </c>
      <c r="AI489" s="1">
        <v>0</v>
      </c>
      <c r="AJ489" s="2"/>
      <c r="AK489" s="1">
        <v>0</v>
      </c>
      <c r="AL489" s="1">
        <v>0</v>
      </c>
      <c r="AM489" s="53"/>
      <c r="AN489" s="2"/>
    </row>
    <row r="490" spans="1:40" hidden="1" x14ac:dyDescent="0.25">
      <c r="A490" s="2" t="s">
        <v>23</v>
      </c>
      <c r="B490" s="52">
        <v>44030</v>
      </c>
      <c r="C490" s="2" t="s">
        <v>6</v>
      </c>
      <c r="D490" s="2" t="s">
        <v>26</v>
      </c>
      <c r="E490" s="2" t="s">
        <v>212</v>
      </c>
      <c r="F490" s="2" t="s">
        <v>304</v>
      </c>
      <c r="G490" s="2" t="s">
        <v>3</v>
      </c>
      <c r="H490" s="2" t="s">
        <v>1311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2</v>
      </c>
      <c r="P490" s="2" t="s">
        <v>1</v>
      </c>
      <c r="Q490" s="1">
        <v>164644463.37825</v>
      </c>
      <c r="R490" s="1">
        <v>0</v>
      </c>
      <c r="S490" s="1">
        <v>125866721.697</v>
      </c>
      <c r="T490" s="1">
        <v>0</v>
      </c>
      <c r="U490" s="2" t="s">
        <v>0</v>
      </c>
      <c r="V490" s="1">
        <v>0</v>
      </c>
      <c r="W490" s="1">
        <v>33429087.65625</v>
      </c>
      <c r="X490" s="2" t="s">
        <v>9</v>
      </c>
      <c r="Y490" s="1">
        <v>5348654.0249999994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53" t="s">
        <v>1</v>
      </c>
      <c r="AN490" s="2" t="s">
        <v>1</v>
      </c>
    </row>
    <row r="491" spans="1:40" hidden="1" x14ac:dyDescent="0.25">
      <c r="A491" s="2" t="s">
        <v>20</v>
      </c>
      <c r="B491" s="52">
        <v>44030</v>
      </c>
      <c r="C491" s="2" t="s">
        <v>6</v>
      </c>
      <c r="D491" s="2" t="s">
        <v>24</v>
      </c>
      <c r="E491" s="2" t="s">
        <v>210</v>
      </c>
      <c r="F491" s="2" t="s">
        <v>1312</v>
      </c>
      <c r="G491" s="2" t="s">
        <v>3</v>
      </c>
      <c r="H491" s="2" t="s">
        <v>1313</v>
      </c>
      <c r="I491" s="1" t="s">
        <v>1</v>
      </c>
      <c r="J491" s="1" t="s">
        <v>1</v>
      </c>
      <c r="K491" s="1" t="s">
        <v>1</v>
      </c>
      <c r="L491" s="1" t="s">
        <v>1</v>
      </c>
      <c r="M491" s="1">
        <v>0</v>
      </c>
      <c r="N491" s="2" t="s">
        <v>1</v>
      </c>
      <c r="O491" s="2" t="s">
        <v>2</v>
      </c>
      <c r="P491" s="2" t="s">
        <v>1</v>
      </c>
      <c r="Q491" s="1">
        <v>165839115.42660001</v>
      </c>
      <c r="R491" s="1">
        <v>0</v>
      </c>
      <c r="S491" s="1">
        <v>120758464.296</v>
      </c>
      <c r="T491" s="1">
        <v>0</v>
      </c>
      <c r="U491" s="2" t="s">
        <v>0</v>
      </c>
      <c r="V491" s="1">
        <v>0</v>
      </c>
      <c r="W491" s="1">
        <v>38862630.284999996</v>
      </c>
      <c r="X491" s="2" t="s">
        <v>9</v>
      </c>
      <c r="Y491" s="1">
        <v>6218020.8456000015</v>
      </c>
      <c r="Z491" s="1">
        <v>0</v>
      </c>
      <c r="AA491" s="2" t="s">
        <v>0</v>
      </c>
      <c r="AB491" s="1">
        <v>0</v>
      </c>
      <c r="AC491" s="1">
        <v>0</v>
      </c>
      <c r="AD491" s="2" t="s">
        <v>0</v>
      </c>
      <c r="AE491" s="1">
        <v>0</v>
      </c>
      <c r="AF491" s="2">
        <v>0</v>
      </c>
      <c r="AG491" s="2" t="s">
        <v>0</v>
      </c>
      <c r="AH491" s="1">
        <v>0</v>
      </c>
      <c r="AI491" s="1">
        <v>0</v>
      </c>
      <c r="AJ491" s="2" t="s">
        <v>0</v>
      </c>
      <c r="AK491" s="1">
        <v>0</v>
      </c>
      <c r="AL491" s="1">
        <v>0</v>
      </c>
      <c r="AM491" s="53" t="s">
        <v>1</v>
      </c>
      <c r="AN491" s="2" t="s">
        <v>1</v>
      </c>
    </row>
    <row r="492" spans="1:40" hidden="1" x14ac:dyDescent="0.25">
      <c r="A492" s="2" t="s">
        <v>18</v>
      </c>
      <c r="B492" s="52">
        <v>44030</v>
      </c>
      <c r="C492" s="2" t="s">
        <v>6</v>
      </c>
      <c r="D492" s="2" t="s">
        <v>22</v>
      </c>
      <c r="E492" s="2" t="s">
        <v>202</v>
      </c>
      <c r="F492" s="2" t="s">
        <v>1201</v>
      </c>
      <c r="G492" s="2" t="s">
        <v>3</v>
      </c>
      <c r="H492" s="2" t="s">
        <v>1314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</v>
      </c>
      <c r="P492" s="2" t="s">
        <v>1</v>
      </c>
      <c r="Q492" s="1">
        <v>133378256.02119997</v>
      </c>
      <c r="R492" s="1">
        <v>0</v>
      </c>
      <c r="S492" s="1">
        <v>89003694.23999998</v>
      </c>
      <c r="T492" s="1">
        <v>0</v>
      </c>
      <c r="U492" s="2" t="s">
        <v>0</v>
      </c>
      <c r="V492" s="1">
        <v>0</v>
      </c>
      <c r="W492" s="1">
        <v>38253932.57</v>
      </c>
      <c r="X492" s="2" t="s">
        <v>0</v>
      </c>
      <c r="Y492" s="1">
        <v>6120629.2111999989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53" t="s">
        <v>1</v>
      </c>
      <c r="AN492" s="2" t="s">
        <v>1</v>
      </c>
    </row>
    <row r="493" spans="1:40" hidden="1" x14ac:dyDescent="0.25">
      <c r="A493" s="2" t="s">
        <v>16</v>
      </c>
      <c r="B493" s="52">
        <v>44030</v>
      </c>
      <c r="C493" s="2" t="s">
        <v>6</v>
      </c>
      <c r="D493" s="2" t="s">
        <v>22</v>
      </c>
      <c r="E493" s="2" t="s">
        <v>202</v>
      </c>
      <c r="F493" s="2" t="s">
        <v>1201</v>
      </c>
      <c r="G493" s="2" t="s">
        <v>13</v>
      </c>
      <c r="H493" s="2" t="s">
        <v>1</v>
      </c>
      <c r="I493" s="1" t="s">
        <v>1315</v>
      </c>
      <c r="J493" s="1" t="s">
        <v>1</v>
      </c>
      <c r="K493" s="1" t="s">
        <v>1316</v>
      </c>
      <c r="L493" s="1" t="s">
        <v>1281</v>
      </c>
      <c r="M493" s="1">
        <v>1703912.38</v>
      </c>
      <c r="N493" s="2" t="s">
        <v>12</v>
      </c>
      <c r="O493" s="2" t="s">
        <v>1317</v>
      </c>
      <c r="P493" s="2" t="s">
        <v>1318</v>
      </c>
      <c r="Q493" s="1">
        <v>-479419.18</v>
      </c>
      <c r="R493" s="1">
        <v>0</v>
      </c>
      <c r="S493" s="1">
        <v>-479419.18</v>
      </c>
      <c r="T493" s="1">
        <v>0</v>
      </c>
      <c r="U493" s="2" t="s">
        <v>0</v>
      </c>
      <c r="V493" s="1">
        <v>0</v>
      </c>
      <c r="W493" s="1">
        <v>0</v>
      </c>
      <c r="X493" s="2" t="s">
        <v>0</v>
      </c>
      <c r="Y493" s="1">
        <v>0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53" t="s">
        <v>1</v>
      </c>
      <c r="AN493" s="2" t="s">
        <v>1</v>
      </c>
    </row>
    <row r="494" spans="1:40" hidden="1" x14ac:dyDescent="0.25">
      <c r="A494" s="2" t="s">
        <v>15</v>
      </c>
      <c r="B494" s="52">
        <v>44030</v>
      </c>
      <c r="C494" s="2" t="s">
        <v>6</v>
      </c>
      <c r="D494" s="2" t="s">
        <v>19</v>
      </c>
      <c r="E494" s="2" t="s">
        <v>200</v>
      </c>
      <c r="F494" s="2" t="s">
        <v>1011</v>
      </c>
      <c r="G494" s="2" t="s">
        <v>3</v>
      </c>
      <c r="H494" s="2" t="s">
        <v>1319</v>
      </c>
      <c r="I494" s="1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2</v>
      </c>
      <c r="P494" s="2" t="s">
        <v>1</v>
      </c>
      <c r="Q494" s="1">
        <v>102847144.9348</v>
      </c>
      <c r="R494" s="1">
        <v>0</v>
      </c>
      <c r="S494" s="1">
        <v>74034999.881999999</v>
      </c>
      <c r="T494" s="1">
        <v>0</v>
      </c>
      <c r="U494" s="2" t="s">
        <v>0</v>
      </c>
      <c r="V494" s="1">
        <v>0</v>
      </c>
      <c r="W494" s="1">
        <v>24838056.079999998</v>
      </c>
      <c r="X494" s="2" t="s">
        <v>0</v>
      </c>
      <c r="Y494" s="1">
        <v>3974088.9727999996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53" t="s">
        <v>1</v>
      </c>
      <c r="AN494" s="2" t="s">
        <v>1</v>
      </c>
    </row>
    <row r="495" spans="1:40" hidden="1" x14ac:dyDescent="0.25">
      <c r="A495" s="2" t="s">
        <v>11</v>
      </c>
      <c r="B495" s="52">
        <v>44030</v>
      </c>
      <c r="C495" s="2" t="s">
        <v>6</v>
      </c>
      <c r="D495" s="2" t="s">
        <v>17</v>
      </c>
      <c r="E495" s="2" t="s">
        <v>198</v>
      </c>
      <c r="F495" s="2" t="s">
        <v>1320</v>
      </c>
      <c r="G495" s="2" t="s">
        <v>3</v>
      </c>
      <c r="H495" s="2" t="s">
        <v>1321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2</v>
      </c>
      <c r="P495" s="2" t="s">
        <v>1</v>
      </c>
      <c r="Q495" s="1">
        <v>119765830.65160003</v>
      </c>
      <c r="R495" s="1">
        <v>0</v>
      </c>
      <c r="S495" s="1">
        <v>92263714.425000027</v>
      </c>
      <c r="T495" s="1">
        <v>0</v>
      </c>
      <c r="U495" s="2" t="s">
        <v>0</v>
      </c>
      <c r="V495" s="1">
        <v>0</v>
      </c>
      <c r="W495" s="1">
        <v>23708720.885000002</v>
      </c>
      <c r="X495" s="2" t="s">
        <v>0</v>
      </c>
      <c r="Y495" s="1">
        <v>3793395.3415999999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53" t="s">
        <v>1</v>
      </c>
      <c r="AN495" s="2" t="s">
        <v>1</v>
      </c>
    </row>
    <row r="496" spans="1:40" hidden="1" x14ac:dyDescent="0.25">
      <c r="A496" s="2" t="s">
        <v>8</v>
      </c>
      <c r="B496" s="52">
        <v>44030</v>
      </c>
      <c r="C496" s="2" t="s">
        <v>6</v>
      </c>
      <c r="D496" s="2" t="s">
        <v>10</v>
      </c>
      <c r="E496" s="2" t="s">
        <v>193</v>
      </c>
      <c r="F496" s="2" t="s">
        <v>1322</v>
      </c>
      <c r="G496" s="2" t="s">
        <v>3</v>
      </c>
      <c r="H496" s="2" t="s">
        <v>1323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41600667.585799992</v>
      </c>
      <c r="R496" s="1">
        <v>0</v>
      </c>
      <c r="S496" s="1">
        <v>12725859.999999996</v>
      </c>
      <c r="T496" s="1">
        <v>0</v>
      </c>
      <c r="U496" s="2" t="s">
        <v>0</v>
      </c>
      <c r="V496" s="1">
        <v>0</v>
      </c>
      <c r="W496" s="1">
        <v>24892075.504999999</v>
      </c>
      <c r="X496" s="2" t="s">
        <v>9</v>
      </c>
      <c r="Y496" s="1">
        <v>3982732.0807999996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53" t="s">
        <v>1</v>
      </c>
      <c r="AN496" s="2" t="s">
        <v>1</v>
      </c>
    </row>
    <row r="497" spans="1:40" hidden="1" x14ac:dyDescent="0.25">
      <c r="A497" s="2" t="s">
        <v>421</v>
      </c>
      <c r="B497" s="52">
        <v>44030</v>
      </c>
      <c r="C497" s="2" t="s">
        <v>6</v>
      </c>
      <c r="D497" s="2" t="s">
        <v>7</v>
      </c>
      <c r="E497" s="2" t="s">
        <v>191</v>
      </c>
      <c r="F497" s="2" t="s">
        <v>1324</v>
      </c>
      <c r="G497" s="2" t="s">
        <v>3</v>
      </c>
      <c r="H497" s="2" t="s">
        <v>1325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2</v>
      </c>
      <c r="P497" s="2" t="s">
        <v>1</v>
      </c>
      <c r="Q497" s="1">
        <v>1678113.7607999998</v>
      </c>
      <c r="R497" s="1">
        <v>0</v>
      </c>
      <c r="S497" s="1">
        <v>1555389.38</v>
      </c>
      <c r="T497" s="1">
        <v>0</v>
      </c>
      <c r="U497" s="2" t="s">
        <v>0</v>
      </c>
      <c r="V497" s="1">
        <v>0</v>
      </c>
      <c r="W497" s="1">
        <v>105796.88</v>
      </c>
      <c r="X497" s="2" t="s">
        <v>0</v>
      </c>
      <c r="Y497" s="1">
        <v>16927.500800000002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53" t="s">
        <v>1</v>
      </c>
      <c r="AN497" s="2" t="s">
        <v>1</v>
      </c>
    </row>
    <row r="498" spans="1:40" hidden="1" x14ac:dyDescent="0.25">
      <c r="A498" s="2" t="s">
        <v>422</v>
      </c>
      <c r="B498" s="52">
        <v>44030</v>
      </c>
      <c r="C498" s="2" t="s">
        <v>6</v>
      </c>
      <c r="D498" s="2" t="s">
        <v>5</v>
      </c>
      <c r="E498" s="2" t="s">
        <v>189</v>
      </c>
      <c r="F498" s="2" t="s">
        <v>1326</v>
      </c>
      <c r="G498" s="2" t="s">
        <v>3</v>
      </c>
      <c r="H498" s="2" t="s">
        <v>1327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2</v>
      </c>
      <c r="P498" s="2" t="s">
        <v>1</v>
      </c>
      <c r="Q498" s="1">
        <v>96239586.155299991</v>
      </c>
      <c r="R498" s="1">
        <v>0</v>
      </c>
      <c r="S498" s="1">
        <v>82519620.319499999</v>
      </c>
      <c r="T498" s="1">
        <v>0</v>
      </c>
      <c r="U498" s="2" t="s">
        <v>0</v>
      </c>
      <c r="V498" s="1">
        <v>0</v>
      </c>
      <c r="W498" s="1">
        <v>11827556.755000001</v>
      </c>
      <c r="X498" s="2" t="s">
        <v>9</v>
      </c>
      <c r="Y498" s="1">
        <v>1892409.0807999999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53" t="s">
        <v>1</v>
      </c>
      <c r="AN498" s="2" t="s">
        <v>1</v>
      </c>
    </row>
    <row r="499" spans="1:40" hidden="1" x14ac:dyDescent="0.25">
      <c r="A499" s="2" t="s">
        <v>423</v>
      </c>
      <c r="B499" s="52">
        <v>44031</v>
      </c>
      <c r="C499" s="2" t="s">
        <v>29</v>
      </c>
      <c r="D499" s="2" t="s">
        <v>52</v>
      </c>
      <c r="E499" s="2" t="s">
        <v>243</v>
      </c>
      <c r="F499" s="2" t="s">
        <v>563</v>
      </c>
      <c r="G499" s="2" t="s">
        <v>3</v>
      </c>
      <c r="H499" s="2" t="s">
        <v>1328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68249659.580799997</v>
      </c>
      <c r="R499" s="1">
        <v>0</v>
      </c>
      <c r="S499" s="1">
        <v>49055881.685000002</v>
      </c>
      <c r="T499" s="1">
        <v>0</v>
      </c>
      <c r="U499" s="2" t="s">
        <v>0</v>
      </c>
      <c r="V499" s="1">
        <v>0</v>
      </c>
      <c r="W499" s="1">
        <v>16546360.254999999</v>
      </c>
      <c r="X499" s="2" t="s">
        <v>0</v>
      </c>
      <c r="Y499" s="1">
        <v>2647417.6408000002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53" t="s">
        <v>1</v>
      </c>
      <c r="AN499" s="2" t="s">
        <v>1</v>
      </c>
    </row>
    <row r="500" spans="1:40" hidden="1" x14ac:dyDescent="0.25">
      <c r="A500" s="2" t="s">
        <v>424</v>
      </c>
      <c r="B500" s="52">
        <v>44031</v>
      </c>
      <c r="C500" s="2" t="s">
        <v>29</v>
      </c>
      <c r="D500" s="2" t="s">
        <v>52</v>
      </c>
      <c r="E500" s="2" t="s">
        <v>243</v>
      </c>
      <c r="F500" s="2" t="s">
        <v>563</v>
      </c>
      <c r="G500" s="2" t="s">
        <v>3</v>
      </c>
      <c r="H500" s="2" t="s">
        <v>1329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412</v>
      </c>
      <c r="P500" s="2" t="s">
        <v>413</v>
      </c>
      <c r="Q500" s="1">
        <v>599720</v>
      </c>
      <c r="R500" s="1">
        <v>0</v>
      </c>
      <c r="S500" s="1">
        <v>0</v>
      </c>
      <c r="T500" s="1">
        <v>517000</v>
      </c>
      <c r="U500" s="2" t="s">
        <v>9</v>
      </c>
      <c r="V500" s="1">
        <v>82720</v>
      </c>
      <c r="W500" s="1">
        <v>0</v>
      </c>
      <c r="X500" s="2" t="s">
        <v>0</v>
      </c>
      <c r="Y500" s="1">
        <v>0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53" t="s">
        <v>1</v>
      </c>
      <c r="AN500" s="2" t="s">
        <v>1</v>
      </c>
    </row>
    <row r="501" spans="1:40" hidden="1" x14ac:dyDescent="0.25">
      <c r="A501" s="2" t="s">
        <v>425</v>
      </c>
      <c r="B501" s="52">
        <v>44031</v>
      </c>
      <c r="C501" s="2" t="s">
        <v>29</v>
      </c>
      <c r="D501" s="2" t="s">
        <v>52</v>
      </c>
      <c r="E501" s="2" t="s">
        <v>243</v>
      </c>
      <c r="F501" s="2" t="s">
        <v>563</v>
      </c>
      <c r="G501" s="2" t="s">
        <v>3</v>
      </c>
      <c r="H501" s="2" t="s">
        <v>1330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6312543.963800001</v>
      </c>
      <c r="R501" s="1">
        <v>0</v>
      </c>
      <c r="S501" s="1">
        <v>2967516.4250000003</v>
      </c>
      <c r="T501" s="1">
        <v>0</v>
      </c>
      <c r="U501" s="2" t="s">
        <v>0</v>
      </c>
      <c r="V501" s="1">
        <v>0</v>
      </c>
      <c r="W501" s="1">
        <v>2883644.43</v>
      </c>
      <c r="X501" s="2" t="s">
        <v>0</v>
      </c>
      <c r="Y501" s="1">
        <v>461383.10879999999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53" t="s">
        <v>1</v>
      </c>
      <c r="AN501" s="2" t="s">
        <v>1</v>
      </c>
    </row>
    <row r="502" spans="1:40" hidden="1" x14ac:dyDescent="0.25">
      <c r="A502" s="2" t="s">
        <v>426</v>
      </c>
      <c r="B502" s="52">
        <v>44031</v>
      </c>
      <c r="C502" s="2" t="s">
        <v>6</v>
      </c>
      <c r="D502" s="2" t="s">
        <v>52</v>
      </c>
      <c r="E502" s="2" t="s">
        <v>252</v>
      </c>
      <c r="F502" s="2" t="s">
        <v>1331</v>
      </c>
      <c r="G502" s="2" t="s">
        <v>3</v>
      </c>
      <c r="H502" s="2" t="s">
        <v>1332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125573106.06929998</v>
      </c>
      <c r="R502" s="1">
        <v>0</v>
      </c>
      <c r="S502" s="1">
        <v>92119645.51849997</v>
      </c>
      <c r="T502" s="1">
        <v>0</v>
      </c>
      <c r="U502" s="2" t="s">
        <v>0</v>
      </c>
      <c r="V502" s="1">
        <v>0</v>
      </c>
      <c r="W502" s="1">
        <v>28839190.130000006</v>
      </c>
      <c r="X502" s="2" t="s">
        <v>0</v>
      </c>
      <c r="Y502" s="1">
        <v>4614270.4207999995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53" t="s">
        <v>1</v>
      </c>
      <c r="AN502" s="2" t="s">
        <v>1</v>
      </c>
    </row>
    <row r="503" spans="1:40" hidden="1" x14ac:dyDescent="0.25">
      <c r="A503" s="2" t="s">
        <v>427</v>
      </c>
      <c r="B503" s="52">
        <v>44031</v>
      </c>
      <c r="C503" s="2" t="s">
        <v>6</v>
      </c>
      <c r="D503" s="2" t="s">
        <v>52</v>
      </c>
      <c r="E503" s="2" t="s">
        <v>252</v>
      </c>
      <c r="F503" s="2" t="s">
        <v>1331</v>
      </c>
      <c r="G503" s="2" t="s">
        <v>13</v>
      </c>
      <c r="H503" s="2" t="s">
        <v>1</v>
      </c>
      <c r="I503" s="1" t="s">
        <v>1333</v>
      </c>
      <c r="J503" s="1" t="s">
        <v>1</v>
      </c>
      <c r="K503" s="1" t="s">
        <v>1334</v>
      </c>
      <c r="L503" s="1" t="s">
        <v>1335</v>
      </c>
      <c r="M503" s="1">
        <v>3470713.5</v>
      </c>
      <c r="N503" s="2" t="s">
        <v>12</v>
      </c>
      <c r="O503" s="2" t="s">
        <v>1336</v>
      </c>
      <c r="P503" s="2" t="s">
        <v>1337</v>
      </c>
      <c r="Q503" s="1">
        <v>-1330288</v>
      </c>
      <c r="R503" s="1">
        <v>0</v>
      </c>
      <c r="S503" s="1">
        <v>0</v>
      </c>
      <c r="T503" s="1">
        <v>0</v>
      </c>
      <c r="U503" s="2" t="s">
        <v>0</v>
      </c>
      <c r="V503" s="1">
        <v>0</v>
      </c>
      <c r="W503" s="1">
        <v>-1146800</v>
      </c>
      <c r="X503" s="2" t="s">
        <v>9</v>
      </c>
      <c r="Y503" s="1">
        <v>-183488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53" t="s">
        <v>1</v>
      </c>
      <c r="AN503" s="2" t="s">
        <v>1</v>
      </c>
    </row>
    <row r="504" spans="1:40" hidden="1" x14ac:dyDescent="0.25">
      <c r="A504" s="2" t="s">
        <v>428</v>
      </c>
      <c r="B504" s="143">
        <v>44031</v>
      </c>
      <c r="C504" s="144" t="s">
        <v>38</v>
      </c>
      <c r="D504" s="144" t="s">
        <v>52</v>
      </c>
      <c r="E504" s="144" t="s">
        <v>196</v>
      </c>
      <c r="F504" s="144" t="s">
        <v>1338</v>
      </c>
      <c r="G504" s="144" t="s">
        <v>3</v>
      </c>
      <c r="H504" s="144" t="s">
        <v>1339</v>
      </c>
      <c r="I504" s="145" t="s">
        <v>1</v>
      </c>
      <c r="J504" s="145" t="s">
        <v>1</v>
      </c>
      <c r="K504" s="145" t="s">
        <v>1</v>
      </c>
      <c r="L504" s="145" t="s">
        <v>1</v>
      </c>
      <c r="M504" s="145">
        <v>0</v>
      </c>
      <c r="N504" s="144" t="s">
        <v>1</v>
      </c>
      <c r="O504" s="144" t="s">
        <v>1340</v>
      </c>
      <c r="P504" s="144" t="s">
        <v>1341</v>
      </c>
      <c r="Q504" s="1">
        <v>187283.25</v>
      </c>
      <c r="R504" s="145">
        <v>0</v>
      </c>
      <c r="S504" s="145">
        <v>187283.25</v>
      </c>
      <c r="T504" s="145">
        <v>0</v>
      </c>
      <c r="U504" s="144" t="s">
        <v>0</v>
      </c>
      <c r="V504" s="145">
        <v>0</v>
      </c>
      <c r="W504" s="145">
        <v>0</v>
      </c>
      <c r="X504" s="144" t="s">
        <v>0</v>
      </c>
      <c r="Y504" s="145">
        <v>0</v>
      </c>
      <c r="Z504" s="145">
        <v>0</v>
      </c>
      <c r="AA504" s="144" t="s">
        <v>0</v>
      </c>
      <c r="AB504" s="145">
        <v>0</v>
      </c>
      <c r="AC504" s="145">
        <v>0</v>
      </c>
      <c r="AD504" s="144" t="s">
        <v>0</v>
      </c>
      <c r="AE504" s="145">
        <v>0</v>
      </c>
      <c r="AF504" s="144">
        <v>0</v>
      </c>
      <c r="AG504" s="144" t="s">
        <v>0</v>
      </c>
      <c r="AH504" s="145">
        <v>0</v>
      </c>
      <c r="AI504" s="145">
        <v>0</v>
      </c>
      <c r="AJ504" s="144" t="s">
        <v>0</v>
      </c>
      <c r="AK504" s="145">
        <v>0</v>
      </c>
      <c r="AL504" s="145">
        <v>0</v>
      </c>
      <c r="AM504" s="146" t="s">
        <v>1</v>
      </c>
      <c r="AN504" s="144" t="s">
        <v>1</v>
      </c>
    </row>
    <row r="505" spans="1:40" hidden="1" x14ac:dyDescent="0.25">
      <c r="A505" s="2" t="s">
        <v>429</v>
      </c>
      <c r="B505" s="143">
        <v>44031</v>
      </c>
      <c r="C505" s="144" t="s">
        <v>38</v>
      </c>
      <c r="D505" s="144" t="s">
        <v>52</v>
      </c>
      <c r="E505" s="144" t="s">
        <v>196</v>
      </c>
      <c r="F505" s="144" t="s">
        <v>1338</v>
      </c>
      <c r="G505" s="144" t="s">
        <v>3</v>
      </c>
      <c r="H505" s="144" t="s">
        <v>1342</v>
      </c>
      <c r="I505" s="145" t="s">
        <v>1</v>
      </c>
      <c r="J505" s="145" t="s">
        <v>1</v>
      </c>
      <c r="K505" s="145" t="s">
        <v>1</v>
      </c>
      <c r="L505" s="145" t="s">
        <v>1</v>
      </c>
      <c r="M505" s="145">
        <v>0</v>
      </c>
      <c r="N505" s="144" t="s">
        <v>1</v>
      </c>
      <c r="O505" s="144" t="s">
        <v>2</v>
      </c>
      <c r="P505" s="144" t="s">
        <v>1</v>
      </c>
      <c r="Q505" s="1">
        <v>750168.05</v>
      </c>
      <c r="R505" s="145">
        <v>0</v>
      </c>
      <c r="S505" s="145">
        <v>750168.05</v>
      </c>
      <c r="T505" s="145">
        <v>0</v>
      </c>
      <c r="U505" s="144" t="s">
        <v>0</v>
      </c>
      <c r="V505" s="145">
        <v>0</v>
      </c>
      <c r="W505" s="145">
        <v>0</v>
      </c>
      <c r="X505" s="144" t="s">
        <v>0</v>
      </c>
      <c r="Y505" s="145">
        <v>0</v>
      </c>
      <c r="Z505" s="145">
        <v>0</v>
      </c>
      <c r="AA505" s="144" t="s">
        <v>0</v>
      </c>
      <c r="AB505" s="145">
        <v>0</v>
      </c>
      <c r="AC505" s="145">
        <v>0</v>
      </c>
      <c r="AD505" s="144" t="s">
        <v>0</v>
      </c>
      <c r="AE505" s="145">
        <v>0</v>
      </c>
      <c r="AF505" s="144">
        <v>0</v>
      </c>
      <c r="AG505" s="144" t="s">
        <v>0</v>
      </c>
      <c r="AH505" s="145">
        <v>0</v>
      </c>
      <c r="AI505" s="145">
        <v>0</v>
      </c>
      <c r="AJ505" s="144" t="s">
        <v>0</v>
      </c>
      <c r="AK505" s="145">
        <v>0</v>
      </c>
      <c r="AL505" s="145">
        <v>0</v>
      </c>
      <c r="AM505" s="146" t="s">
        <v>1</v>
      </c>
      <c r="AN505" s="144" t="s">
        <v>1</v>
      </c>
    </row>
    <row r="506" spans="1:40" hidden="1" x14ac:dyDescent="0.25">
      <c r="A506" s="2" t="s">
        <v>478</v>
      </c>
      <c r="B506" s="143">
        <v>44031</v>
      </c>
      <c r="C506" s="144" t="s">
        <v>38</v>
      </c>
      <c r="D506" s="144" t="s">
        <v>52</v>
      </c>
      <c r="E506" s="144" t="s">
        <v>196</v>
      </c>
      <c r="F506" s="144" t="s">
        <v>1338</v>
      </c>
      <c r="G506" s="144" t="s">
        <v>3</v>
      </c>
      <c r="H506" s="144" t="s">
        <v>1343</v>
      </c>
      <c r="I506" s="145" t="s">
        <v>1</v>
      </c>
      <c r="J506" s="145" t="s">
        <v>1</v>
      </c>
      <c r="K506" s="145" t="s">
        <v>1</v>
      </c>
      <c r="L506" s="145" t="s">
        <v>1</v>
      </c>
      <c r="M506" s="145">
        <v>0</v>
      </c>
      <c r="N506" s="144" t="s">
        <v>1</v>
      </c>
      <c r="O506" s="144" t="s">
        <v>2</v>
      </c>
      <c r="P506" s="144" t="s">
        <v>1</v>
      </c>
      <c r="Q506" s="1">
        <v>32679151.318799999</v>
      </c>
      <c r="R506" s="145">
        <v>0</v>
      </c>
      <c r="S506" s="145">
        <v>29358297.890000001</v>
      </c>
      <c r="T506" s="145">
        <v>0</v>
      </c>
      <c r="U506" s="144" t="s">
        <v>0</v>
      </c>
      <c r="V506" s="145">
        <v>0</v>
      </c>
      <c r="W506" s="145">
        <v>2862804.68</v>
      </c>
      <c r="X506" s="144" t="s">
        <v>9</v>
      </c>
      <c r="Y506" s="145">
        <v>458048.74879999994</v>
      </c>
      <c r="Z506" s="145">
        <v>0</v>
      </c>
      <c r="AA506" s="144" t="s">
        <v>0</v>
      </c>
      <c r="AB506" s="145">
        <v>0</v>
      </c>
      <c r="AC506" s="145">
        <v>0</v>
      </c>
      <c r="AD506" s="144" t="s">
        <v>0</v>
      </c>
      <c r="AE506" s="145">
        <v>0</v>
      </c>
      <c r="AF506" s="144">
        <v>0</v>
      </c>
      <c r="AG506" s="144" t="s">
        <v>0</v>
      </c>
      <c r="AH506" s="145">
        <v>0</v>
      </c>
      <c r="AI506" s="145">
        <v>0</v>
      </c>
      <c r="AJ506" s="144" t="s">
        <v>0</v>
      </c>
      <c r="AK506" s="145">
        <v>0</v>
      </c>
      <c r="AL506" s="145">
        <v>0</v>
      </c>
      <c r="AM506" s="146" t="s">
        <v>1</v>
      </c>
      <c r="AN506" s="144" t="s">
        <v>1</v>
      </c>
    </row>
    <row r="507" spans="1:40" hidden="1" x14ac:dyDescent="0.25">
      <c r="A507" s="2" t="s">
        <v>479</v>
      </c>
      <c r="B507" s="52">
        <v>44031</v>
      </c>
      <c r="C507" s="2" t="s">
        <v>29</v>
      </c>
      <c r="D507" s="2" t="s">
        <v>45</v>
      </c>
      <c r="E507" s="2" t="s">
        <v>234</v>
      </c>
      <c r="F507" s="2" t="s">
        <v>676</v>
      </c>
      <c r="G507" s="2" t="s">
        <v>3</v>
      </c>
      <c r="H507" s="2" t="s">
        <v>1344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</v>
      </c>
      <c r="P507" s="2" t="s">
        <v>1</v>
      </c>
      <c r="Q507" s="1">
        <v>91831395.341300011</v>
      </c>
      <c r="R507" s="1">
        <v>0</v>
      </c>
      <c r="S507" s="1">
        <v>57924353.098500013</v>
      </c>
      <c r="T507" s="1">
        <v>0</v>
      </c>
      <c r="U507" s="2" t="s">
        <v>0</v>
      </c>
      <c r="V507" s="1">
        <v>0</v>
      </c>
      <c r="W507" s="1">
        <v>29230208.829999994</v>
      </c>
      <c r="X507" s="2" t="s">
        <v>9</v>
      </c>
      <c r="Y507" s="1">
        <v>4676833.4128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53" t="s">
        <v>1</v>
      </c>
      <c r="AN507" s="2" t="s">
        <v>1</v>
      </c>
    </row>
    <row r="508" spans="1:40" hidden="1" x14ac:dyDescent="0.25">
      <c r="A508" s="2" t="s">
        <v>480</v>
      </c>
      <c r="B508" s="52">
        <v>44031</v>
      </c>
      <c r="C508" s="2" t="s">
        <v>6</v>
      </c>
      <c r="D508" s="2" t="s">
        <v>45</v>
      </c>
      <c r="E508" s="2" t="s">
        <v>237</v>
      </c>
      <c r="F508" s="80" t="s">
        <v>1345</v>
      </c>
      <c r="G508" s="2" t="s">
        <v>3</v>
      </c>
      <c r="H508" s="80" t="s">
        <v>1346</v>
      </c>
      <c r="I508" s="4"/>
      <c r="J508" s="4"/>
      <c r="K508" s="4"/>
      <c r="L508" s="4"/>
      <c r="M508" s="4"/>
      <c r="N508" s="5"/>
      <c r="O508" s="2" t="s">
        <v>106</v>
      </c>
      <c r="P508" s="5"/>
      <c r="Q508" s="1">
        <v>43349505.039999999</v>
      </c>
      <c r="R508" s="1">
        <v>0</v>
      </c>
      <c r="S508" s="1">
        <v>43349505.039999999</v>
      </c>
      <c r="T508" s="1">
        <v>0</v>
      </c>
      <c r="U508" s="2" t="s">
        <v>0</v>
      </c>
      <c r="V508" s="1">
        <v>0</v>
      </c>
      <c r="W508" s="1">
        <v>0</v>
      </c>
      <c r="X508" s="2" t="s">
        <v>0</v>
      </c>
      <c r="Y508" s="1">
        <v>0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53" t="s">
        <v>1</v>
      </c>
      <c r="AN508" s="2" t="s">
        <v>1</v>
      </c>
    </row>
    <row r="509" spans="1:40" hidden="1" x14ac:dyDescent="0.25">
      <c r="A509" s="2" t="s">
        <v>481</v>
      </c>
      <c r="B509" s="52">
        <v>44031</v>
      </c>
      <c r="C509" s="2" t="s">
        <v>6</v>
      </c>
      <c r="D509" s="2" t="s">
        <v>45</v>
      </c>
      <c r="E509" s="2" t="s">
        <v>241</v>
      </c>
      <c r="F509" s="2" t="s">
        <v>1347</v>
      </c>
      <c r="G509" s="2" t="s">
        <v>3</v>
      </c>
      <c r="H509" s="2" t="s">
        <v>1348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57314188.752599999</v>
      </c>
      <c r="R509" s="1">
        <v>0</v>
      </c>
      <c r="S509" s="1">
        <v>39944527.844999999</v>
      </c>
      <c r="T509" s="1">
        <v>0</v>
      </c>
      <c r="U509" s="2" t="s">
        <v>0</v>
      </c>
      <c r="V509" s="1">
        <v>0</v>
      </c>
      <c r="W509" s="1">
        <v>14973845.610000003</v>
      </c>
      <c r="X509" s="2" t="s">
        <v>0</v>
      </c>
      <c r="Y509" s="1">
        <v>2395815.2976000006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53" t="s">
        <v>1</v>
      </c>
      <c r="AN509" s="2" t="s">
        <v>1</v>
      </c>
    </row>
    <row r="510" spans="1:40" hidden="1" x14ac:dyDescent="0.25">
      <c r="A510" s="2" t="s">
        <v>482</v>
      </c>
      <c r="B510" s="52">
        <v>44031</v>
      </c>
      <c r="C510" s="2" t="s">
        <v>6</v>
      </c>
      <c r="D510" s="2" t="s">
        <v>45</v>
      </c>
      <c r="E510" s="2" t="s">
        <v>241</v>
      </c>
      <c r="F510" s="2" t="s">
        <v>1347</v>
      </c>
      <c r="G510" s="2" t="s">
        <v>3</v>
      </c>
      <c r="H510" s="2" t="s">
        <v>1349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207</v>
      </c>
      <c r="P510" s="2" t="s">
        <v>206</v>
      </c>
      <c r="Q510" s="1">
        <v>7998465.5338000003</v>
      </c>
      <c r="R510" s="1">
        <v>0</v>
      </c>
      <c r="S510" s="1">
        <v>5810981.4050000003</v>
      </c>
      <c r="T510" s="1">
        <v>1885762.18</v>
      </c>
      <c r="U510" s="2" t="s">
        <v>9</v>
      </c>
      <c r="V510" s="1">
        <v>301721.94880000001</v>
      </c>
      <c r="W510" s="1">
        <v>0</v>
      </c>
      <c r="X510" s="2" t="s">
        <v>0</v>
      </c>
      <c r="Y510" s="1">
        <v>0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53" t="s">
        <v>1</v>
      </c>
      <c r="AN510" s="2" t="s">
        <v>1</v>
      </c>
    </row>
    <row r="511" spans="1:40" hidden="1" x14ac:dyDescent="0.25">
      <c r="A511" s="2" t="s">
        <v>483</v>
      </c>
      <c r="B511" s="52">
        <v>44031</v>
      </c>
      <c r="C511" s="2" t="s">
        <v>6</v>
      </c>
      <c r="D511" s="2" t="s">
        <v>45</v>
      </c>
      <c r="E511" s="2" t="s">
        <v>241</v>
      </c>
      <c r="F511" s="2" t="s">
        <v>1347</v>
      </c>
      <c r="G511" s="2" t="s">
        <v>3</v>
      </c>
      <c r="H511" s="2" t="s">
        <v>1350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21498977.990200002</v>
      </c>
      <c r="R511" s="1">
        <v>0</v>
      </c>
      <c r="S511" s="1">
        <v>14235929.620000001</v>
      </c>
      <c r="T511" s="1">
        <v>0</v>
      </c>
      <c r="U511" s="2" t="s">
        <v>0</v>
      </c>
      <c r="V511" s="1">
        <v>0</v>
      </c>
      <c r="W511" s="1">
        <v>6261248.5949999997</v>
      </c>
      <c r="X511" s="2" t="s">
        <v>9</v>
      </c>
      <c r="Y511" s="1">
        <v>1001799.7752000001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53" t="s">
        <v>1</v>
      </c>
      <c r="AN511" s="2" t="s">
        <v>1</v>
      </c>
    </row>
    <row r="512" spans="1:40" hidden="1" x14ac:dyDescent="0.25">
      <c r="A512" s="2" t="s">
        <v>484</v>
      </c>
      <c r="B512" s="143">
        <v>44031</v>
      </c>
      <c r="C512" s="144" t="s">
        <v>38</v>
      </c>
      <c r="D512" s="144" t="s">
        <v>45</v>
      </c>
      <c r="E512" s="144" t="s">
        <v>239</v>
      </c>
      <c r="F512" s="144" t="s">
        <v>1351</v>
      </c>
      <c r="G512" s="144" t="s">
        <v>3</v>
      </c>
      <c r="H512" s="144" t="s">
        <v>1352</v>
      </c>
      <c r="I512" s="145" t="s">
        <v>1</v>
      </c>
      <c r="J512" s="145" t="s">
        <v>1</v>
      </c>
      <c r="K512" s="145" t="s">
        <v>1</v>
      </c>
      <c r="L512" s="145" t="s">
        <v>1</v>
      </c>
      <c r="M512" s="145">
        <v>0</v>
      </c>
      <c r="N512" s="144" t="s">
        <v>1</v>
      </c>
      <c r="O512" s="144" t="s">
        <v>2</v>
      </c>
      <c r="P512" s="144" t="s">
        <v>1</v>
      </c>
      <c r="Q512" s="1">
        <v>20184684.625</v>
      </c>
      <c r="R512" s="145">
        <v>0</v>
      </c>
      <c r="S512" s="145">
        <v>16385731.024999999</v>
      </c>
      <c r="T512" s="145">
        <v>0</v>
      </c>
      <c r="U512" s="144" t="s">
        <v>0</v>
      </c>
      <c r="V512" s="145">
        <v>0</v>
      </c>
      <c r="W512" s="145">
        <v>3274960</v>
      </c>
      <c r="X512" s="144" t="s">
        <v>0</v>
      </c>
      <c r="Y512" s="145">
        <v>523993.60000000003</v>
      </c>
      <c r="Z512" s="145">
        <v>0</v>
      </c>
      <c r="AA512" s="144" t="s">
        <v>0</v>
      </c>
      <c r="AB512" s="145">
        <v>0</v>
      </c>
      <c r="AC512" s="145">
        <v>0</v>
      </c>
      <c r="AD512" s="144" t="s">
        <v>0</v>
      </c>
      <c r="AE512" s="145">
        <v>0</v>
      </c>
      <c r="AF512" s="144">
        <v>0</v>
      </c>
      <c r="AG512" s="144" t="s">
        <v>0</v>
      </c>
      <c r="AH512" s="145">
        <v>0</v>
      </c>
      <c r="AI512" s="145">
        <v>0</v>
      </c>
      <c r="AJ512" s="144" t="s">
        <v>0</v>
      </c>
      <c r="AK512" s="145">
        <v>0</v>
      </c>
      <c r="AL512" s="145">
        <v>0</v>
      </c>
      <c r="AM512" s="146" t="s">
        <v>1</v>
      </c>
      <c r="AN512" s="144" t="s">
        <v>1</v>
      </c>
    </row>
    <row r="513" spans="1:40" hidden="1" x14ac:dyDescent="0.25">
      <c r="A513" s="2" t="s">
        <v>485</v>
      </c>
      <c r="B513" s="143">
        <v>44031</v>
      </c>
      <c r="C513" s="144" t="s">
        <v>38</v>
      </c>
      <c r="D513" s="144" t="s">
        <v>45</v>
      </c>
      <c r="E513" s="144" t="s">
        <v>239</v>
      </c>
      <c r="F513" s="144" t="s">
        <v>1351</v>
      </c>
      <c r="G513" s="144" t="s">
        <v>3</v>
      </c>
      <c r="H513" s="144" t="s">
        <v>1353</v>
      </c>
      <c r="I513" s="145" t="s">
        <v>1</v>
      </c>
      <c r="J513" s="145" t="s">
        <v>1</v>
      </c>
      <c r="K513" s="145" t="s">
        <v>1</v>
      </c>
      <c r="L513" s="145" t="s">
        <v>1</v>
      </c>
      <c r="M513" s="145">
        <v>0</v>
      </c>
      <c r="N513" s="144" t="s">
        <v>1</v>
      </c>
      <c r="O513" s="144" t="s">
        <v>664</v>
      </c>
      <c r="P513" s="144" t="s">
        <v>665</v>
      </c>
      <c r="Q513" s="1">
        <v>1194431.3500000001</v>
      </c>
      <c r="R513" s="145">
        <v>0</v>
      </c>
      <c r="S513" s="145">
        <v>1194431.3500000001</v>
      </c>
      <c r="T513" s="145">
        <v>0</v>
      </c>
      <c r="U513" s="144" t="s">
        <v>0</v>
      </c>
      <c r="V513" s="145">
        <v>0</v>
      </c>
      <c r="W513" s="145">
        <v>0</v>
      </c>
      <c r="X513" s="144" t="s">
        <v>0</v>
      </c>
      <c r="Y513" s="145">
        <v>0</v>
      </c>
      <c r="Z513" s="145">
        <v>0</v>
      </c>
      <c r="AA513" s="144" t="s">
        <v>0</v>
      </c>
      <c r="AB513" s="145">
        <v>0</v>
      </c>
      <c r="AC513" s="145">
        <v>0</v>
      </c>
      <c r="AD513" s="144" t="s">
        <v>0</v>
      </c>
      <c r="AE513" s="145">
        <v>0</v>
      </c>
      <c r="AF513" s="144">
        <v>0</v>
      </c>
      <c r="AG513" s="144" t="s">
        <v>0</v>
      </c>
      <c r="AH513" s="145">
        <v>0</v>
      </c>
      <c r="AI513" s="145">
        <v>0</v>
      </c>
      <c r="AJ513" s="144" t="s">
        <v>0</v>
      </c>
      <c r="AK513" s="145">
        <v>0</v>
      </c>
      <c r="AL513" s="145">
        <v>0</v>
      </c>
      <c r="AM513" s="146" t="s">
        <v>1</v>
      </c>
      <c r="AN513" s="144" t="s">
        <v>1</v>
      </c>
    </row>
    <row r="514" spans="1:40" hidden="1" x14ac:dyDescent="0.25">
      <c r="A514" s="2" t="s">
        <v>486</v>
      </c>
      <c r="B514" s="143">
        <v>44031</v>
      </c>
      <c r="C514" s="144" t="s">
        <v>38</v>
      </c>
      <c r="D514" s="144" t="s">
        <v>45</v>
      </c>
      <c r="E514" s="144" t="s">
        <v>239</v>
      </c>
      <c r="F514" s="144" t="s">
        <v>1351</v>
      </c>
      <c r="G514" s="144" t="s">
        <v>3</v>
      </c>
      <c r="H514" s="144" t="s">
        <v>1354</v>
      </c>
      <c r="I514" s="145" t="s">
        <v>1</v>
      </c>
      <c r="J514" s="145" t="s">
        <v>1</v>
      </c>
      <c r="K514" s="145" t="s">
        <v>1</v>
      </c>
      <c r="L514" s="145" t="s">
        <v>1</v>
      </c>
      <c r="M514" s="145">
        <v>0</v>
      </c>
      <c r="N514" s="144" t="s">
        <v>1</v>
      </c>
      <c r="O514" s="144" t="s">
        <v>2</v>
      </c>
      <c r="P514" s="144" t="s">
        <v>1</v>
      </c>
      <c r="Q514" s="1">
        <v>3739008.9</v>
      </c>
      <c r="R514" s="145">
        <v>0</v>
      </c>
      <c r="S514" s="145">
        <v>3259232.9</v>
      </c>
      <c r="T514" s="145">
        <v>0</v>
      </c>
      <c r="U514" s="144" t="s">
        <v>0</v>
      </c>
      <c r="V514" s="145">
        <v>0</v>
      </c>
      <c r="W514" s="145">
        <v>413600</v>
      </c>
      <c r="X514" s="144" t="s">
        <v>0</v>
      </c>
      <c r="Y514" s="145">
        <v>66176</v>
      </c>
      <c r="Z514" s="145">
        <v>0</v>
      </c>
      <c r="AA514" s="144" t="s">
        <v>0</v>
      </c>
      <c r="AB514" s="145">
        <v>0</v>
      </c>
      <c r="AC514" s="145">
        <v>0</v>
      </c>
      <c r="AD514" s="144" t="s">
        <v>0</v>
      </c>
      <c r="AE514" s="145">
        <v>0</v>
      </c>
      <c r="AF514" s="144">
        <v>0</v>
      </c>
      <c r="AG514" s="144" t="s">
        <v>0</v>
      </c>
      <c r="AH514" s="145">
        <v>0</v>
      </c>
      <c r="AI514" s="145">
        <v>0</v>
      </c>
      <c r="AJ514" s="144" t="s">
        <v>0</v>
      </c>
      <c r="AK514" s="145">
        <v>0</v>
      </c>
      <c r="AL514" s="145">
        <v>0</v>
      </c>
      <c r="AM514" s="146" t="s">
        <v>1</v>
      </c>
      <c r="AN514" s="144" t="s">
        <v>1</v>
      </c>
    </row>
    <row r="515" spans="1:40" hidden="1" x14ac:dyDescent="0.25">
      <c r="A515" s="2" t="s">
        <v>487</v>
      </c>
      <c r="B515" s="52">
        <v>44031</v>
      </c>
      <c r="C515" s="2" t="s">
        <v>29</v>
      </c>
      <c r="D515" s="2" t="s">
        <v>41</v>
      </c>
      <c r="E515" s="2" t="s">
        <v>4</v>
      </c>
      <c r="F515" s="2" t="s">
        <v>563</v>
      </c>
      <c r="G515" s="2" t="s">
        <v>3</v>
      </c>
      <c r="H515" s="2" t="s">
        <v>1355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1356</v>
      </c>
      <c r="P515" s="2" t="s">
        <v>1357</v>
      </c>
      <c r="Q515" s="1">
        <v>374324</v>
      </c>
      <c r="R515" s="1">
        <v>0</v>
      </c>
      <c r="S515" s="1">
        <v>374324</v>
      </c>
      <c r="T515" s="1">
        <v>0</v>
      </c>
      <c r="U515" s="2" t="s">
        <v>0</v>
      </c>
      <c r="V515" s="1">
        <v>0</v>
      </c>
      <c r="W515" s="1">
        <v>0</v>
      </c>
      <c r="X515" s="2" t="s">
        <v>0</v>
      </c>
      <c r="Y515" s="1">
        <v>0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53" t="s">
        <v>1</v>
      </c>
      <c r="AN515" s="2" t="s">
        <v>1</v>
      </c>
    </row>
    <row r="516" spans="1:40" hidden="1" x14ac:dyDescent="0.25">
      <c r="A516" s="2" t="s">
        <v>488</v>
      </c>
      <c r="B516" s="52">
        <v>44031</v>
      </c>
      <c r="C516" s="2" t="s">
        <v>29</v>
      </c>
      <c r="D516" s="2" t="s">
        <v>41</v>
      </c>
      <c r="E516" s="2" t="s">
        <v>4</v>
      </c>
      <c r="F516" s="2" t="s">
        <v>563</v>
      </c>
      <c r="G516" s="2" t="s">
        <v>3</v>
      </c>
      <c r="H516" s="2" t="s">
        <v>1358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409</v>
      </c>
      <c r="P516" s="2" t="s">
        <v>410</v>
      </c>
      <c r="Q516" s="1">
        <v>1877400</v>
      </c>
      <c r="R516" s="1">
        <v>0</v>
      </c>
      <c r="S516" s="1">
        <v>1877400</v>
      </c>
      <c r="T516" s="1">
        <v>0</v>
      </c>
      <c r="U516" s="2" t="s">
        <v>0</v>
      </c>
      <c r="V516" s="1">
        <v>0</v>
      </c>
      <c r="W516" s="1">
        <v>0</v>
      </c>
      <c r="X516" s="2" t="s">
        <v>0</v>
      </c>
      <c r="Y516" s="1">
        <v>0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53" t="s">
        <v>1</v>
      </c>
      <c r="AN516" s="2" t="s">
        <v>1</v>
      </c>
    </row>
    <row r="517" spans="1:40" hidden="1" x14ac:dyDescent="0.25">
      <c r="A517" s="2" t="s">
        <v>489</v>
      </c>
      <c r="B517" s="52">
        <v>44031</v>
      </c>
      <c r="C517" s="2" t="s">
        <v>29</v>
      </c>
      <c r="D517" s="2" t="s">
        <v>41</v>
      </c>
      <c r="E517" s="2" t="s">
        <v>4</v>
      </c>
      <c r="F517" s="2" t="s">
        <v>563</v>
      </c>
      <c r="G517" s="2" t="s">
        <v>3</v>
      </c>
      <c r="H517" s="2" t="s">
        <v>1359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2</v>
      </c>
      <c r="P517" s="2" t="s">
        <v>1</v>
      </c>
      <c r="Q517" s="1">
        <v>41755714.446500003</v>
      </c>
      <c r="R517" s="1">
        <v>0</v>
      </c>
      <c r="S517" s="1">
        <v>30206457.805500004</v>
      </c>
      <c r="T517" s="1">
        <v>0</v>
      </c>
      <c r="U517" s="2" t="s">
        <v>0</v>
      </c>
      <c r="V517" s="1">
        <v>0</v>
      </c>
      <c r="W517" s="1">
        <v>9956255.7249999978</v>
      </c>
      <c r="X517" s="2" t="s">
        <v>9</v>
      </c>
      <c r="Y517" s="1">
        <v>1593000.9160000002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53" t="s">
        <v>1</v>
      </c>
      <c r="AN517" s="2" t="s">
        <v>1</v>
      </c>
    </row>
    <row r="518" spans="1:40" hidden="1" x14ac:dyDescent="0.25">
      <c r="A518" s="2" t="s">
        <v>490</v>
      </c>
      <c r="B518" s="52">
        <v>44031</v>
      </c>
      <c r="C518" s="2" t="s">
        <v>29</v>
      </c>
      <c r="D518" s="2" t="s">
        <v>41</v>
      </c>
      <c r="E518" s="2" t="s">
        <v>4</v>
      </c>
      <c r="F518" s="2" t="s">
        <v>563</v>
      </c>
      <c r="G518" s="2" t="s">
        <v>3</v>
      </c>
      <c r="H518" s="2" t="s">
        <v>1360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1090</v>
      </c>
      <c r="P518" s="2" t="s">
        <v>1091</v>
      </c>
      <c r="Q518" s="1">
        <v>5728031.0964000002</v>
      </c>
      <c r="R518" s="1">
        <v>0</v>
      </c>
      <c r="S518" s="1">
        <v>2442257.0999999996</v>
      </c>
      <c r="T518" s="1">
        <v>2832563.79</v>
      </c>
      <c r="U518" s="2" t="s">
        <v>9</v>
      </c>
      <c r="V518" s="1">
        <v>453210.20640000002</v>
      </c>
      <c r="W518" s="1">
        <v>0</v>
      </c>
      <c r="X518" s="2" t="s">
        <v>0</v>
      </c>
      <c r="Y518" s="1">
        <v>0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53" t="s">
        <v>1</v>
      </c>
      <c r="AN518" s="2" t="s">
        <v>1</v>
      </c>
    </row>
    <row r="519" spans="1:40" hidden="1" x14ac:dyDescent="0.25">
      <c r="A519" s="2" t="s">
        <v>491</v>
      </c>
      <c r="B519" s="52">
        <v>44031</v>
      </c>
      <c r="C519" s="2" t="s">
        <v>29</v>
      </c>
      <c r="D519" s="2" t="s">
        <v>41</v>
      </c>
      <c r="E519" s="2" t="s">
        <v>4</v>
      </c>
      <c r="F519" s="2" t="s">
        <v>563</v>
      </c>
      <c r="G519" s="2" t="s">
        <v>3</v>
      </c>
      <c r="H519" s="2" t="s">
        <v>1361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2</v>
      </c>
      <c r="P519" s="2" t="s">
        <v>1</v>
      </c>
      <c r="Q519" s="1">
        <v>37121725.4604</v>
      </c>
      <c r="R519" s="1">
        <v>0</v>
      </c>
      <c r="S519" s="1">
        <v>24632044.622000001</v>
      </c>
      <c r="T519" s="1">
        <v>0</v>
      </c>
      <c r="U519" s="2" t="s">
        <v>0</v>
      </c>
      <c r="V519" s="1">
        <v>0</v>
      </c>
      <c r="W519" s="1">
        <v>10766966.24</v>
      </c>
      <c r="X519" s="2" t="s">
        <v>9</v>
      </c>
      <c r="Y519" s="1">
        <v>1722714.5983999998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53" t="s">
        <v>1</v>
      </c>
      <c r="AN519" s="2" t="s">
        <v>1</v>
      </c>
    </row>
    <row r="520" spans="1:40" hidden="1" x14ac:dyDescent="0.25">
      <c r="A520" s="2" t="s">
        <v>492</v>
      </c>
      <c r="B520" s="52">
        <v>44031</v>
      </c>
      <c r="C520" s="2" t="s">
        <v>29</v>
      </c>
      <c r="D520" s="2" t="s">
        <v>41</v>
      </c>
      <c r="E520" s="2" t="s">
        <v>4</v>
      </c>
      <c r="F520" s="2" t="s">
        <v>563</v>
      </c>
      <c r="G520" s="2" t="s">
        <v>3</v>
      </c>
      <c r="H520" s="2" t="s">
        <v>1362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417</v>
      </c>
      <c r="P520" s="2" t="s">
        <v>418</v>
      </c>
      <c r="Q520" s="1">
        <v>1131196</v>
      </c>
      <c r="R520" s="1">
        <v>0</v>
      </c>
      <c r="S520" s="1">
        <v>847692</v>
      </c>
      <c r="T520" s="1">
        <v>244400</v>
      </c>
      <c r="U520" s="2" t="s">
        <v>9</v>
      </c>
      <c r="V520" s="1">
        <v>39104</v>
      </c>
      <c r="W520" s="1">
        <v>0</v>
      </c>
      <c r="X520" s="2" t="s">
        <v>0</v>
      </c>
      <c r="Y520" s="1">
        <v>0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53" t="s">
        <v>1</v>
      </c>
      <c r="AN520" s="2" t="s">
        <v>1</v>
      </c>
    </row>
    <row r="521" spans="1:40" hidden="1" x14ac:dyDescent="0.25">
      <c r="A521" s="2" t="s">
        <v>493</v>
      </c>
      <c r="B521" s="52">
        <v>44031</v>
      </c>
      <c r="C521" s="2" t="s">
        <v>29</v>
      </c>
      <c r="D521" s="2" t="s">
        <v>41</v>
      </c>
      <c r="E521" s="2" t="s">
        <v>4</v>
      </c>
      <c r="F521" s="2" t="s">
        <v>563</v>
      </c>
      <c r="G521" s="2" t="s">
        <v>3</v>
      </c>
      <c r="H521" s="2" t="s">
        <v>1363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1364</v>
      </c>
      <c r="P521" s="2" t="s">
        <v>1365</v>
      </c>
      <c r="Q521" s="1">
        <v>1998658.4168</v>
      </c>
      <c r="R521" s="1">
        <v>0</v>
      </c>
      <c r="S521" s="1">
        <v>313632</v>
      </c>
      <c r="T521" s="1">
        <v>1452608.98</v>
      </c>
      <c r="U521" s="2" t="s">
        <v>9</v>
      </c>
      <c r="V521" s="1">
        <v>232417.4368</v>
      </c>
      <c r="W521" s="1">
        <v>0</v>
      </c>
      <c r="X521" s="2" t="s">
        <v>0</v>
      </c>
      <c r="Y521" s="1">
        <v>0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0</v>
      </c>
      <c r="AH521" s="1">
        <v>0</v>
      </c>
      <c r="AI521" s="1">
        <v>0</v>
      </c>
      <c r="AJ521" s="2" t="s">
        <v>0</v>
      </c>
      <c r="AK521" s="1">
        <v>0</v>
      </c>
      <c r="AL521" s="1">
        <v>0</v>
      </c>
      <c r="AM521" s="53" t="s">
        <v>1</v>
      </c>
      <c r="AN521" s="2" t="s">
        <v>1</v>
      </c>
    </row>
    <row r="522" spans="1:40" hidden="1" x14ac:dyDescent="0.25">
      <c r="A522" s="2" t="s">
        <v>494</v>
      </c>
      <c r="B522" s="52">
        <v>44031</v>
      </c>
      <c r="C522" s="2" t="s">
        <v>29</v>
      </c>
      <c r="D522" s="2" t="s">
        <v>41</v>
      </c>
      <c r="E522" s="2" t="s">
        <v>4</v>
      </c>
      <c r="F522" s="2" t="s">
        <v>563</v>
      </c>
      <c r="G522" s="2" t="s">
        <v>3</v>
      </c>
      <c r="H522" s="2" t="s">
        <v>1366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1367</v>
      </c>
      <c r="P522" s="2" t="s">
        <v>1368</v>
      </c>
      <c r="Q522" s="1">
        <v>1251234.3999999999</v>
      </c>
      <c r="R522" s="1">
        <v>0</v>
      </c>
      <c r="S522" s="1">
        <v>1032327.8999999999</v>
      </c>
      <c r="T522" s="1">
        <v>0</v>
      </c>
      <c r="U522" s="2" t="s">
        <v>0</v>
      </c>
      <c r="V522" s="1">
        <v>0</v>
      </c>
      <c r="W522" s="1">
        <v>188712.5</v>
      </c>
      <c r="X522" s="2" t="s">
        <v>9</v>
      </c>
      <c r="Y522" s="1">
        <v>30194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53" t="s">
        <v>1</v>
      </c>
      <c r="AN522" s="2" t="s">
        <v>1</v>
      </c>
    </row>
    <row r="523" spans="1:40" hidden="1" x14ac:dyDescent="0.25">
      <c r="A523" s="2" t="s">
        <v>495</v>
      </c>
      <c r="B523" s="52">
        <v>44031</v>
      </c>
      <c r="C523" s="2" t="s">
        <v>6</v>
      </c>
      <c r="D523" s="2" t="s">
        <v>41</v>
      </c>
      <c r="E523" s="2" t="s">
        <v>232</v>
      </c>
      <c r="F523" s="2" t="s">
        <v>1369</v>
      </c>
      <c r="G523" s="2" t="s">
        <v>3</v>
      </c>
      <c r="H523" s="2" t="s">
        <v>1370</v>
      </c>
      <c r="I523" s="1" t="s">
        <v>1</v>
      </c>
      <c r="J523" s="1" t="s">
        <v>1</v>
      </c>
      <c r="K523" s="1" t="s">
        <v>1</v>
      </c>
      <c r="L523" s="1" t="s">
        <v>1</v>
      </c>
      <c r="M523" s="1">
        <v>0</v>
      </c>
      <c r="N523" s="2" t="s">
        <v>1</v>
      </c>
      <c r="O523" s="2" t="s">
        <v>2</v>
      </c>
      <c r="P523" s="2" t="s">
        <v>1</v>
      </c>
      <c r="Q523" s="1">
        <v>149285365.77309996</v>
      </c>
      <c r="R523" s="1">
        <v>0</v>
      </c>
      <c r="S523" s="1">
        <v>104505622.32549998</v>
      </c>
      <c r="T523" s="1">
        <v>0</v>
      </c>
      <c r="U523" s="2" t="s">
        <v>0</v>
      </c>
      <c r="V523" s="1">
        <v>0</v>
      </c>
      <c r="W523" s="1">
        <v>38603227.109999992</v>
      </c>
      <c r="X523" s="2" t="s">
        <v>9</v>
      </c>
      <c r="Y523" s="1">
        <v>6176516.3376000011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53" t="s">
        <v>1</v>
      </c>
      <c r="AN523" s="2" t="s">
        <v>1</v>
      </c>
    </row>
    <row r="524" spans="1:40" hidden="1" x14ac:dyDescent="0.25">
      <c r="A524" s="2" t="s">
        <v>1371</v>
      </c>
      <c r="B524" s="143">
        <v>44031</v>
      </c>
      <c r="C524" s="144" t="s">
        <v>38</v>
      </c>
      <c r="D524" s="144" t="s">
        <v>41</v>
      </c>
      <c r="E524" s="144" t="s">
        <v>230</v>
      </c>
      <c r="F524" s="144" t="s">
        <v>1013</v>
      </c>
      <c r="G524" s="144" t="s">
        <v>3</v>
      </c>
      <c r="H524" s="144" t="s">
        <v>1372</v>
      </c>
      <c r="I524" s="145" t="s">
        <v>1</v>
      </c>
      <c r="J524" s="145" t="s">
        <v>1</v>
      </c>
      <c r="K524" s="145" t="s">
        <v>1</v>
      </c>
      <c r="L524" s="145" t="s">
        <v>1</v>
      </c>
      <c r="M524" s="145">
        <v>0</v>
      </c>
      <c r="N524" s="144" t="s">
        <v>1</v>
      </c>
      <c r="O524" s="144" t="s">
        <v>2</v>
      </c>
      <c r="P524" s="144" t="s">
        <v>1</v>
      </c>
      <c r="Q524" s="1">
        <v>39605412.797200002</v>
      </c>
      <c r="R524" s="145">
        <v>0</v>
      </c>
      <c r="S524" s="145">
        <v>32098779.130000006</v>
      </c>
      <c r="T524" s="145">
        <v>0</v>
      </c>
      <c r="U524" s="144" t="s">
        <v>0</v>
      </c>
      <c r="V524" s="145">
        <v>0</v>
      </c>
      <c r="W524" s="145">
        <v>6471235.919999999</v>
      </c>
      <c r="X524" s="144" t="s">
        <v>0</v>
      </c>
      <c r="Y524" s="145">
        <v>1035397.7472</v>
      </c>
      <c r="Z524" s="145">
        <v>0</v>
      </c>
      <c r="AA524" s="144" t="s">
        <v>0</v>
      </c>
      <c r="AB524" s="145">
        <v>0</v>
      </c>
      <c r="AC524" s="145">
        <v>0</v>
      </c>
      <c r="AD524" s="144" t="s">
        <v>0</v>
      </c>
      <c r="AE524" s="145">
        <v>0</v>
      </c>
      <c r="AF524" s="144">
        <v>0</v>
      </c>
      <c r="AG524" s="144" t="s">
        <v>0</v>
      </c>
      <c r="AH524" s="145">
        <v>0</v>
      </c>
      <c r="AI524" s="145">
        <v>0</v>
      </c>
      <c r="AJ524" s="144" t="s">
        <v>0</v>
      </c>
      <c r="AK524" s="145">
        <v>0</v>
      </c>
      <c r="AL524" s="145">
        <v>0</v>
      </c>
      <c r="AM524" s="146" t="s">
        <v>1</v>
      </c>
      <c r="AN524" s="144" t="s">
        <v>1</v>
      </c>
    </row>
    <row r="525" spans="1:40" hidden="1" x14ac:dyDescent="0.25">
      <c r="A525" s="2" t="s">
        <v>1373</v>
      </c>
      <c r="B525" s="143">
        <v>44031</v>
      </c>
      <c r="C525" s="144" t="s">
        <v>38</v>
      </c>
      <c r="D525" s="144" t="s">
        <v>41</v>
      </c>
      <c r="E525" s="144" t="s">
        <v>453</v>
      </c>
      <c r="F525" s="144" t="s">
        <v>1374</v>
      </c>
      <c r="G525" s="144" t="s">
        <v>3</v>
      </c>
      <c r="H525" s="144" t="s">
        <v>1375</v>
      </c>
      <c r="I525" s="145" t="s">
        <v>1</v>
      </c>
      <c r="J525" s="145" t="s">
        <v>1</v>
      </c>
      <c r="K525" s="145" t="s">
        <v>1</v>
      </c>
      <c r="L525" s="145" t="s">
        <v>1</v>
      </c>
      <c r="M525" s="145">
        <v>0</v>
      </c>
      <c r="N525" s="144" t="s">
        <v>1</v>
      </c>
      <c r="O525" s="144" t="s">
        <v>2</v>
      </c>
      <c r="P525" s="144"/>
      <c r="Q525" s="1">
        <v>851602.4</v>
      </c>
      <c r="R525" s="145">
        <v>0</v>
      </c>
      <c r="S525" s="145">
        <v>0</v>
      </c>
      <c r="T525" s="145">
        <v>0</v>
      </c>
      <c r="U525" s="144" t="s">
        <v>0</v>
      </c>
      <c r="V525" s="145">
        <v>0</v>
      </c>
      <c r="W525" s="145">
        <v>734140</v>
      </c>
      <c r="X525" s="144" t="s">
        <v>9</v>
      </c>
      <c r="Y525" s="145">
        <v>117462.39999999999</v>
      </c>
      <c r="Z525" s="145">
        <v>0</v>
      </c>
      <c r="AA525" s="144" t="s">
        <v>0</v>
      </c>
      <c r="AB525" s="145">
        <v>0</v>
      </c>
      <c r="AC525" s="145">
        <v>0</v>
      </c>
      <c r="AD525" s="144" t="s">
        <v>0</v>
      </c>
      <c r="AE525" s="145">
        <v>0</v>
      </c>
      <c r="AF525" s="144">
        <v>0</v>
      </c>
      <c r="AG525" s="144" t="s">
        <v>0</v>
      </c>
      <c r="AH525" s="145">
        <v>0</v>
      </c>
      <c r="AI525" s="145">
        <v>0</v>
      </c>
      <c r="AJ525" s="144" t="s">
        <v>0</v>
      </c>
      <c r="AK525" s="145">
        <v>0</v>
      </c>
      <c r="AL525" s="145">
        <v>0</v>
      </c>
      <c r="AM525" s="146" t="s">
        <v>1</v>
      </c>
      <c r="AN525" s="144" t="s">
        <v>1</v>
      </c>
    </row>
    <row r="526" spans="1:40" hidden="1" x14ac:dyDescent="0.25">
      <c r="A526" s="2" t="s">
        <v>1376</v>
      </c>
      <c r="B526" s="52">
        <v>44031</v>
      </c>
      <c r="C526" s="2" t="s">
        <v>29</v>
      </c>
      <c r="D526" s="2" t="s">
        <v>36</v>
      </c>
      <c r="E526" s="2" t="s">
        <v>35</v>
      </c>
      <c r="F526" s="2" t="s">
        <v>1080</v>
      </c>
      <c r="G526" s="2" t="s">
        <v>3</v>
      </c>
      <c r="H526" s="2" t="s">
        <v>1377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15148975.628699999</v>
      </c>
      <c r="R526" s="1">
        <v>0</v>
      </c>
      <c r="S526" s="1">
        <v>9662825.5599999987</v>
      </c>
      <c r="T526" s="1">
        <v>0</v>
      </c>
      <c r="U526" s="2" t="s">
        <v>0</v>
      </c>
      <c r="V526" s="1">
        <v>0</v>
      </c>
      <c r="W526" s="1">
        <v>4729439.7143999999</v>
      </c>
      <c r="X526" s="2" t="s">
        <v>9</v>
      </c>
      <c r="Y526" s="1">
        <v>756710.35430000001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53" t="s">
        <v>1</v>
      </c>
      <c r="AN526" s="2" t="s">
        <v>1</v>
      </c>
    </row>
    <row r="527" spans="1:40" hidden="1" x14ac:dyDescent="0.25">
      <c r="A527" s="2" t="s">
        <v>1378</v>
      </c>
      <c r="B527" s="52">
        <v>44031</v>
      </c>
      <c r="C527" s="2" t="s">
        <v>6</v>
      </c>
      <c r="D527" s="2" t="s">
        <v>36</v>
      </c>
      <c r="E527" s="2" t="s">
        <v>226</v>
      </c>
      <c r="F527" s="2" t="s">
        <v>1082</v>
      </c>
      <c r="G527" s="2" t="s">
        <v>3</v>
      </c>
      <c r="H527" s="2" t="s">
        <v>1379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2</v>
      </c>
      <c r="P527" s="2" t="s">
        <v>1</v>
      </c>
      <c r="Q527" s="1">
        <v>161839071.01999998</v>
      </c>
      <c r="R527" s="1">
        <v>0</v>
      </c>
      <c r="S527" s="1">
        <v>106318310.16</v>
      </c>
      <c r="T527" s="1">
        <v>0</v>
      </c>
      <c r="U527" s="2" t="s">
        <v>0</v>
      </c>
      <c r="V527" s="1">
        <v>0</v>
      </c>
      <c r="W527" s="1">
        <v>47499211.780000001</v>
      </c>
      <c r="X527" s="2" t="s">
        <v>290</v>
      </c>
      <c r="Y527" s="1">
        <v>7599873.8799999999</v>
      </c>
      <c r="Z527" s="1">
        <v>0</v>
      </c>
      <c r="AA527" s="2" t="s">
        <v>0</v>
      </c>
      <c r="AB527" s="1">
        <v>0</v>
      </c>
      <c r="AC527" s="1">
        <v>390440</v>
      </c>
      <c r="AD527" s="2" t="s">
        <v>0</v>
      </c>
      <c r="AE527" s="1">
        <v>31235.200000000001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53" t="s">
        <v>1</v>
      </c>
      <c r="AN527" s="2" t="s">
        <v>1</v>
      </c>
    </row>
    <row r="528" spans="1:40" hidden="1" x14ac:dyDescent="0.25">
      <c r="A528" s="2" t="s">
        <v>1380</v>
      </c>
      <c r="B528" s="143">
        <v>44031</v>
      </c>
      <c r="C528" s="144" t="s">
        <v>38</v>
      </c>
      <c r="D528" s="144" t="s">
        <v>36</v>
      </c>
      <c r="E528" s="144" t="s">
        <v>223</v>
      </c>
      <c r="F528" s="144" t="s">
        <v>456</v>
      </c>
      <c r="G528" s="144" t="s">
        <v>3</v>
      </c>
      <c r="H528" s="144" t="s">
        <v>1381</v>
      </c>
      <c r="I528" s="145" t="s">
        <v>1</v>
      </c>
      <c r="J528" s="145" t="s">
        <v>1</v>
      </c>
      <c r="K528" s="145" t="s">
        <v>1</v>
      </c>
      <c r="L528" s="145" t="s">
        <v>1</v>
      </c>
      <c r="M528" s="145">
        <v>0</v>
      </c>
      <c r="N528" s="144" t="s">
        <v>1</v>
      </c>
      <c r="O528" s="144" t="s">
        <v>1382</v>
      </c>
      <c r="P528" s="144" t="s">
        <v>1383</v>
      </c>
      <c r="Q528" s="1">
        <v>206960.58</v>
      </c>
      <c r="R528" s="145">
        <v>0</v>
      </c>
      <c r="S528" s="145">
        <v>125180.57999999999</v>
      </c>
      <c r="T528" s="145">
        <v>0</v>
      </c>
      <c r="U528" s="144" t="s">
        <v>0</v>
      </c>
      <c r="V528" s="145">
        <v>0</v>
      </c>
      <c r="W528" s="145">
        <v>70500</v>
      </c>
      <c r="X528" s="144" t="s">
        <v>9</v>
      </c>
      <c r="Y528" s="145">
        <v>11280</v>
      </c>
      <c r="Z528" s="145">
        <v>0</v>
      </c>
      <c r="AA528" s="144" t="s">
        <v>0</v>
      </c>
      <c r="AB528" s="145">
        <v>0</v>
      </c>
      <c r="AC528" s="145">
        <v>0</v>
      </c>
      <c r="AD528" s="144" t="s">
        <v>0</v>
      </c>
      <c r="AE528" s="145">
        <v>0</v>
      </c>
      <c r="AF528" s="144">
        <v>0</v>
      </c>
      <c r="AG528" s="144" t="s">
        <v>0</v>
      </c>
      <c r="AH528" s="145">
        <v>0</v>
      </c>
      <c r="AI528" s="145">
        <v>0</v>
      </c>
      <c r="AJ528" s="144" t="s">
        <v>0</v>
      </c>
      <c r="AK528" s="145">
        <v>0</v>
      </c>
      <c r="AL528" s="145">
        <v>0</v>
      </c>
      <c r="AM528" s="146" t="s">
        <v>1</v>
      </c>
      <c r="AN528" s="144" t="s">
        <v>1</v>
      </c>
    </row>
    <row r="529" spans="1:40" hidden="1" x14ac:dyDescent="0.25">
      <c r="A529" s="2" t="s">
        <v>1384</v>
      </c>
      <c r="B529" s="143">
        <v>44031</v>
      </c>
      <c r="C529" s="144" t="s">
        <v>38</v>
      </c>
      <c r="D529" s="144" t="s">
        <v>36</v>
      </c>
      <c r="E529" s="144" t="s">
        <v>223</v>
      </c>
      <c r="F529" s="144" t="s">
        <v>456</v>
      </c>
      <c r="G529" s="144" t="s">
        <v>3</v>
      </c>
      <c r="H529" s="144" t="s">
        <v>1385</v>
      </c>
      <c r="I529" s="145" t="s">
        <v>1</v>
      </c>
      <c r="J529" s="145" t="s">
        <v>1</v>
      </c>
      <c r="K529" s="145" t="s">
        <v>1</v>
      </c>
      <c r="L529" s="145" t="s">
        <v>1</v>
      </c>
      <c r="M529" s="145">
        <v>0</v>
      </c>
      <c r="N529" s="144" t="s">
        <v>1</v>
      </c>
      <c r="O529" s="144" t="s">
        <v>1386</v>
      </c>
      <c r="P529" s="144" t="s">
        <v>1387</v>
      </c>
      <c r="Q529" s="1">
        <v>579671.17480000004</v>
      </c>
      <c r="R529" s="145">
        <v>0</v>
      </c>
      <c r="S529" s="145">
        <v>0</v>
      </c>
      <c r="T529" s="145">
        <v>499716.53</v>
      </c>
      <c r="U529" s="144" t="s">
        <v>9</v>
      </c>
      <c r="V529" s="145">
        <v>79954.644799999995</v>
      </c>
      <c r="W529" s="145">
        <v>0</v>
      </c>
      <c r="X529" s="144" t="s">
        <v>0</v>
      </c>
      <c r="Y529" s="145">
        <v>0</v>
      </c>
      <c r="Z529" s="145">
        <v>0</v>
      </c>
      <c r="AA529" s="144" t="s">
        <v>0</v>
      </c>
      <c r="AB529" s="145">
        <v>0</v>
      </c>
      <c r="AC529" s="145">
        <v>0</v>
      </c>
      <c r="AD529" s="144" t="s">
        <v>0</v>
      </c>
      <c r="AE529" s="145">
        <v>0</v>
      </c>
      <c r="AF529" s="144">
        <v>0</v>
      </c>
      <c r="AG529" s="144" t="s">
        <v>0</v>
      </c>
      <c r="AH529" s="145">
        <v>0</v>
      </c>
      <c r="AI529" s="145">
        <v>0</v>
      </c>
      <c r="AJ529" s="144" t="s">
        <v>0</v>
      </c>
      <c r="AK529" s="145">
        <v>0</v>
      </c>
      <c r="AL529" s="145">
        <v>0</v>
      </c>
      <c r="AM529" s="146" t="s">
        <v>1</v>
      </c>
      <c r="AN529" s="144" t="s">
        <v>1</v>
      </c>
    </row>
    <row r="530" spans="1:40" hidden="1" x14ac:dyDescent="0.25">
      <c r="A530" s="2" t="s">
        <v>1388</v>
      </c>
      <c r="B530" s="143">
        <v>44031</v>
      </c>
      <c r="C530" s="144" t="s">
        <v>38</v>
      </c>
      <c r="D530" s="144" t="s">
        <v>36</v>
      </c>
      <c r="E530" s="144" t="s">
        <v>223</v>
      </c>
      <c r="F530" s="144" t="s">
        <v>456</v>
      </c>
      <c r="G530" s="144" t="s">
        <v>3</v>
      </c>
      <c r="H530" s="144" t="s">
        <v>1389</v>
      </c>
      <c r="I530" s="145" t="s">
        <v>1</v>
      </c>
      <c r="J530" s="145" t="s">
        <v>1</v>
      </c>
      <c r="K530" s="145" t="s">
        <v>1</v>
      </c>
      <c r="L530" s="145" t="s">
        <v>1</v>
      </c>
      <c r="M530" s="145">
        <v>0</v>
      </c>
      <c r="N530" s="144" t="s">
        <v>1</v>
      </c>
      <c r="O530" s="144" t="s">
        <v>2</v>
      </c>
      <c r="P530" s="144" t="s">
        <v>1</v>
      </c>
      <c r="Q530" s="1">
        <v>25122304.759999998</v>
      </c>
      <c r="R530" s="145">
        <v>0</v>
      </c>
      <c r="S530" s="145">
        <v>18005212.919999998</v>
      </c>
      <c r="T530" s="145">
        <v>0</v>
      </c>
      <c r="U530" s="144" t="s">
        <v>0</v>
      </c>
      <c r="V530" s="145">
        <v>0</v>
      </c>
      <c r="W530" s="145">
        <v>6135424</v>
      </c>
      <c r="X530" s="144" t="s">
        <v>0</v>
      </c>
      <c r="Y530" s="145">
        <v>981667.83999999997</v>
      </c>
      <c r="Z530" s="145">
        <v>0</v>
      </c>
      <c r="AA530" s="144" t="s">
        <v>0</v>
      </c>
      <c r="AB530" s="145">
        <v>0</v>
      </c>
      <c r="AC530" s="145">
        <v>0</v>
      </c>
      <c r="AD530" s="144" t="s">
        <v>0</v>
      </c>
      <c r="AE530" s="145">
        <v>0</v>
      </c>
      <c r="AF530" s="144">
        <v>0</v>
      </c>
      <c r="AG530" s="144" t="s">
        <v>0</v>
      </c>
      <c r="AH530" s="145">
        <v>0</v>
      </c>
      <c r="AI530" s="145">
        <v>0</v>
      </c>
      <c r="AJ530" s="144" t="s">
        <v>0</v>
      </c>
      <c r="AK530" s="145">
        <v>0</v>
      </c>
      <c r="AL530" s="145">
        <v>0</v>
      </c>
      <c r="AM530" s="146" t="s">
        <v>1</v>
      </c>
      <c r="AN530" s="144" t="s">
        <v>1</v>
      </c>
    </row>
    <row r="531" spans="1:40" hidden="1" x14ac:dyDescent="0.25">
      <c r="A531" s="2" t="s">
        <v>1390</v>
      </c>
      <c r="B531" s="52">
        <v>44031</v>
      </c>
      <c r="C531" s="2" t="s">
        <v>29</v>
      </c>
      <c r="D531" s="2" t="s">
        <v>28</v>
      </c>
      <c r="E531" s="2" t="s">
        <v>273</v>
      </c>
      <c r="F531" s="2" t="s">
        <v>516</v>
      </c>
      <c r="G531" s="2" t="s">
        <v>3</v>
      </c>
      <c r="H531" s="2" t="s">
        <v>1391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</v>
      </c>
      <c r="P531" s="2" t="s">
        <v>1</v>
      </c>
      <c r="Q531" s="1">
        <v>51066439.505199999</v>
      </c>
      <c r="R531" s="1">
        <v>0</v>
      </c>
      <c r="S531" s="1">
        <v>36023830.979999997</v>
      </c>
      <c r="T531" s="1">
        <v>0</v>
      </c>
      <c r="U531" s="2" t="s">
        <v>0</v>
      </c>
      <c r="V531" s="1">
        <v>0</v>
      </c>
      <c r="W531" s="1">
        <v>12967765.969999999</v>
      </c>
      <c r="X531" s="2" t="s">
        <v>0</v>
      </c>
      <c r="Y531" s="1">
        <v>2074842.5552000001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53" t="s">
        <v>1</v>
      </c>
      <c r="AN531" s="2" t="s">
        <v>1</v>
      </c>
    </row>
    <row r="532" spans="1:40" hidden="1" x14ac:dyDescent="0.25">
      <c r="A532" s="2" t="s">
        <v>1392</v>
      </c>
      <c r="B532" s="52">
        <v>44031</v>
      </c>
      <c r="C532" s="2" t="s">
        <v>6</v>
      </c>
      <c r="D532" s="2" t="s">
        <v>28</v>
      </c>
      <c r="E532" s="2" t="s">
        <v>219</v>
      </c>
      <c r="F532" s="2" t="s">
        <v>833</v>
      </c>
      <c r="G532" s="2" t="s">
        <v>3</v>
      </c>
      <c r="H532" s="2" t="s">
        <v>1393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2</v>
      </c>
      <c r="P532" s="2" t="s">
        <v>1</v>
      </c>
      <c r="Q532" s="1">
        <v>144159007.87439999</v>
      </c>
      <c r="R532" s="1">
        <v>0</v>
      </c>
      <c r="S532" s="1">
        <v>88257795.334999979</v>
      </c>
      <c r="T532" s="1">
        <v>0</v>
      </c>
      <c r="U532" s="2" t="s">
        <v>0</v>
      </c>
      <c r="V532" s="1">
        <v>0</v>
      </c>
      <c r="W532" s="1">
        <v>48190700.465000004</v>
      </c>
      <c r="X532" s="2" t="s">
        <v>9</v>
      </c>
      <c r="Y532" s="1">
        <v>7710512.0743999993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53" t="s">
        <v>1</v>
      </c>
      <c r="AN532" s="2" t="s">
        <v>1</v>
      </c>
    </row>
    <row r="533" spans="1:40" hidden="1" x14ac:dyDescent="0.25">
      <c r="A533" s="2" t="s">
        <v>1394</v>
      </c>
      <c r="B533" s="52">
        <v>44031</v>
      </c>
      <c r="C533" s="2" t="s">
        <v>29</v>
      </c>
      <c r="D533" s="2" t="s">
        <v>26</v>
      </c>
      <c r="E533" s="2" t="s">
        <v>415</v>
      </c>
      <c r="F533" s="2" t="s">
        <v>1395</v>
      </c>
      <c r="G533" s="2" t="s">
        <v>3</v>
      </c>
      <c r="H533" s="2" t="s">
        <v>1170</v>
      </c>
      <c r="I533" s="1"/>
      <c r="J533" s="1"/>
      <c r="K533" s="1"/>
      <c r="L533" s="1"/>
      <c r="M533" s="1"/>
      <c r="N533" s="2"/>
      <c r="O533" s="2" t="s">
        <v>106</v>
      </c>
      <c r="P533" s="2"/>
      <c r="Q533" s="1">
        <v>0</v>
      </c>
      <c r="R533" s="1">
        <v>0</v>
      </c>
      <c r="S533" s="1">
        <v>0</v>
      </c>
      <c r="T533" s="1">
        <v>0</v>
      </c>
      <c r="U533" s="2"/>
      <c r="V533" s="1">
        <v>0</v>
      </c>
      <c r="W533" s="1">
        <v>0</v>
      </c>
      <c r="X533" s="2"/>
      <c r="Y533" s="1">
        <v>0</v>
      </c>
      <c r="Z533" s="1">
        <v>0</v>
      </c>
      <c r="AA533" s="2"/>
      <c r="AB533" s="1">
        <v>0</v>
      </c>
      <c r="AC533" s="1">
        <v>0</v>
      </c>
      <c r="AD533" s="2"/>
      <c r="AE533" s="1">
        <v>0</v>
      </c>
      <c r="AF533" s="2" t="s">
        <v>420</v>
      </c>
      <c r="AG533" s="2"/>
      <c r="AH533" s="1">
        <v>0</v>
      </c>
      <c r="AI533" s="1">
        <v>0</v>
      </c>
      <c r="AJ533" s="2"/>
      <c r="AK533" s="1">
        <v>0</v>
      </c>
      <c r="AL533" s="1">
        <v>0</v>
      </c>
      <c r="AM533" s="53"/>
      <c r="AN533" s="2"/>
    </row>
    <row r="534" spans="1:40" hidden="1" x14ac:dyDescent="0.25">
      <c r="A534" s="2" t="s">
        <v>1396</v>
      </c>
      <c r="B534" s="52">
        <v>44031</v>
      </c>
      <c r="C534" s="2" t="s">
        <v>6</v>
      </c>
      <c r="D534" s="2" t="s">
        <v>26</v>
      </c>
      <c r="E534" s="2" t="s">
        <v>212</v>
      </c>
      <c r="F534" s="2" t="s">
        <v>279</v>
      </c>
      <c r="G534" s="2" t="s">
        <v>3</v>
      </c>
      <c r="H534" s="2" t="s">
        <v>1397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</v>
      </c>
      <c r="P534" s="2" t="s">
        <v>1</v>
      </c>
      <c r="Q534" s="1">
        <v>1990424.2609999999</v>
      </c>
      <c r="R534" s="1">
        <v>0</v>
      </c>
      <c r="S534" s="1">
        <v>1656179.8599999999</v>
      </c>
      <c r="T534" s="1">
        <v>0</v>
      </c>
      <c r="U534" s="2" t="s">
        <v>0</v>
      </c>
      <c r="V534" s="1">
        <v>0</v>
      </c>
      <c r="W534" s="1">
        <v>288141.72499999998</v>
      </c>
      <c r="X534" s="2" t="s">
        <v>9</v>
      </c>
      <c r="Y534" s="1">
        <v>46102.675999999999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53" t="s">
        <v>1</v>
      </c>
      <c r="AN534" s="2" t="s">
        <v>1</v>
      </c>
    </row>
    <row r="535" spans="1:40" hidden="1" x14ac:dyDescent="0.25">
      <c r="A535" s="2" t="s">
        <v>1398</v>
      </c>
      <c r="B535" s="52">
        <v>44031</v>
      </c>
      <c r="C535" s="2" t="s">
        <v>6</v>
      </c>
      <c r="D535" s="2" t="s">
        <v>26</v>
      </c>
      <c r="E535" s="2" t="s">
        <v>212</v>
      </c>
      <c r="F535" s="2" t="s">
        <v>279</v>
      </c>
      <c r="G535" s="2" t="s">
        <v>3</v>
      </c>
      <c r="H535" s="2" t="s">
        <v>1399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476</v>
      </c>
      <c r="P535" s="2" t="s">
        <v>1400</v>
      </c>
      <c r="Q535" s="1">
        <v>7736192.5315999994</v>
      </c>
      <c r="R535" s="1">
        <v>0</v>
      </c>
      <c r="S535" s="1">
        <v>6668581.5899999999</v>
      </c>
      <c r="T535" s="1">
        <v>920354.26</v>
      </c>
      <c r="U535" s="2" t="s">
        <v>9</v>
      </c>
      <c r="V535" s="1">
        <v>147256.68160000001</v>
      </c>
      <c r="W535" s="1">
        <v>0</v>
      </c>
      <c r="X535" s="2" t="s">
        <v>0</v>
      </c>
      <c r="Y535" s="1">
        <v>0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53" t="s">
        <v>1</v>
      </c>
      <c r="AN535" s="2" t="s">
        <v>1</v>
      </c>
    </row>
    <row r="536" spans="1:40" hidden="1" x14ac:dyDescent="0.25">
      <c r="A536" s="2" t="s">
        <v>1401</v>
      </c>
      <c r="B536" s="52">
        <v>44031</v>
      </c>
      <c r="C536" s="2" t="s">
        <v>6</v>
      </c>
      <c r="D536" s="2" t="s">
        <v>26</v>
      </c>
      <c r="E536" s="2" t="s">
        <v>212</v>
      </c>
      <c r="F536" s="2" t="s">
        <v>279</v>
      </c>
      <c r="G536" s="2" t="s">
        <v>3</v>
      </c>
      <c r="H536" s="2" t="s">
        <v>1402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</v>
      </c>
      <c r="P536" s="2" t="s">
        <v>1</v>
      </c>
      <c r="Q536" s="1">
        <v>123960152.35160004</v>
      </c>
      <c r="R536" s="1">
        <v>0</v>
      </c>
      <c r="S536" s="1">
        <v>83472686.028000027</v>
      </c>
      <c r="T536" s="1">
        <v>0</v>
      </c>
      <c r="U536" s="2" t="s">
        <v>0</v>
      </c>
      <c r="V536" s="1">
        <v>0</v>
      </c>
      <c r="W536" s="1">
        <v>34902988.210000001</v>
      </c>
      <c r="X536" s="2" t="s">
        <v>9</v>
      </c>
      <c r="Y536" s="1">
        <v>5584478.1135999998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53" t="s">
        <v>1</v>
      </c>
      <c r="AN536" s="2" t="s">
        <v>1</v>
      </c>
    </row>
    <row r="537" spans="1:40" hidden="1" x14ac:dyDescent="0.25">
      <c r="A537" s="2" t="s">
        <v>1403</v>
      </c>
      <c r="B537" s="52">
        <v>44031</v>
      </c>
      <c r="C537" s="2" t="s">
        <v>6</v>
      </c>
      <c r="D537" s="2" t="s">
        <v>26</v>
      </c>
      <c r="E537" s="2" t="s">
        <v>212</v>
      </c>
      <c r="F537" s="2" t="s">
        <v>279</v>
      </c>
      <c r="G537" s="2" t="s">
        <v>13</v>
      </c>
      <c r="H537" s="2" t="s">
        <v>1</v>
      </c>
      <c r="I537" s="1" t="s">
        <v>430</v>
      </c>
      <c r="J537" s="1" t="s">
        <v>1</v>
      </c>
      <c r="K537" s="1" t="s">
        <v>1404</v>
      </c>
      <c r="L537" s="1" t="s">
        <v>1335</v>
      </c>
      <c r="M537" s="1">
        <v>2784080.85</v>
      </c>
      <c r="N537" s="2" t="s">
        <v>12</v>
      </c>
      <c r="O537" s="2" t="s">
        <v>1405</v>
      </c>
      <c r="P537" s="2" t="s">
        <v>1406</v>
      </c>
      <c r="Q537" s="1">
        <v>-189590.39999999999</v>
      </c>
      <c r="R537" s="1">
        <v>0</v>
      </c>
      <c r="S537" s="1">
        <v>0</v>
      </c>
      <c r="T537" s="1">
        <v>0</v>
      </c>
      <c r="U537" s="2" t="s">
        <v>0</v>
      </c>
      <c r="V537" s="1">
        <v>0</v>
      </c>
      <c r="W537" s="1">
        <v>-163440</v>
      </c>
      <c r="X537" s="2" t="s">
        <v>9</v>
      </c>
      <c r="Y537" s="1">
        <v>-26150.400000000001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53" t="s">
        <v>1</v>
      </c>
      <c r="AN537" s="2" t="s">
        <v>1</v>
      </c>
    </row>
    <row r="538" spans="1:40" hidden="1" x14ac:dyDescent="0.25">
      <c r="A538" s="2" t="s">
        <v>1407</v>
      </c>
      <c r="B538" s="52">
        <v>44031</v>
      </c>
      <c r="C538" s="2" t="s">
        <v>6</v>
      </c>
      <c r="D538" s="2" t="s">
        <v>24</v>
      </c>
      <c r="E538" s="2" t="s">
        <v>210</v>
      </c>
      <c r="F538" s="2" t="s">
        <v>1408</v>
      </c>
      <c r="G538" s="2" t="s">
        <v>3</v>
      </c>
      <c r="H538" s="2" t="s">
        <v>1409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</v>
      </c>
      <c r="P538" s="2" t="s">
        <v>1</v>
      </c>
      <c r="Q538" s="1">
        <v>9678153.1718000006</v>
      </c>
      <c r="R538" s="1">
        <v>0</v>
      </c>
      <c r="S538" s="1">
        <v>7087777.0600000005</v>
      </c>
      <c r="T538" s="1">
        <v>0</v>
      </c>
      <c r="U538" s="2" t="s">
        <v>0</v>
      </c>
      <c r="V538" s="1">
        <v>0</v>
      </c>
      <c r="W538" s="1">
        <v>2233082.855</v>
      </c>
      <c r="X538" s="2" t="s">
        <v>9</v>
      </c>
      <c r="Y538" s="1">
        <v>357293.25679999997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53" t="s">
        <v>1</v>
      </c>
      <c r="AN538" s="2" t="s">
        <v>1</v>
      </c>
    </row>
    <row r="539" spans="1:40" hidden="1" x14ac:dyDescent="0.25">
      <c r="A539" s="2" t="s">
        <v>1410</v>
      </c>
      <c r="B539" s="52">
        <v>44031</v>
      </c>
      <c r="C539" s="2" t="s">
        <v>6</v>
      </c>
      <c r="D539" s="2" t="s">
        <v>24</v>
      </c>
      <c r="E539" s="2" t="s">
        <v>210</v>
      </c>
      <c r="F539" s="2" t="s">
        <v>1408</v>
      </c>
      <c r="G539" s="2" t="s">
        <v>3</v>
      </c>
      <c r="H539" s="2" t="s">
        <v>1411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1412</v>
      </c>
      <c r="P539" s="2" t="s">
        <v>1413</v>
      </c>
      <c r="Q539" s="1">
        <v>562261</v>
      </c>
      <c r="R539" s="1">
        <v>0</v>
      </c>
      <c r="S539" s="1">
        <v>225600</v>
      </c>
      <c r="T539" s="1">
        <v>290225</v>
      </c>
      <c r="U539" s="2" t="s">
        <v>9</v>
      </c>
      <c r="V539" s="1">
        <v>46436</v>
      </c>
      <c r="W539" s="1">
        <v>0</v>
      </c>
      <c r="X539" s="2" t="s">
        <v>0</v>
      </c>
      <c r="Y539" s="1">
        <v>0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53" t="s">
        <v>1</v>
      </c>
      <c r="AN539" s="2" t="s">
        <v>1</v>
      </c>
    </row>
    <row r="540" spans="1:40" hidden="1" x14ac:dyDescent="0.25">
      <c r="A540" s="2" t="s">
        <v>1414</v>
      </c>
      <c r="B540" s="52">
        <v>44031</v>
      </c>
      <c r="C540" s="2" t="s">
        <v>6</v>
      </c>
      <c r="D540" s="2" t="s">
        <v>24</v>
      </c>
      <c r="E540" s="2" t="s">
        <v>210</v>
      </c>
      <c r="F540" s="2" t="s">
        <v>1408</v>
      </c>
      <c r="G540" s="2" t="s">
        <v>3</v>
      </c>
      <c r="H540" s="2" t="s">
        <v>1415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96141633.260999978</v>
      </c>
      <c r="R540" s="1">
        <v>0</v>
      </c>
      <c r="S540" s="1">
        <v>70362507.965999976</v>
      </c>
      <c r="T540" s="1">
        <v>0</v>
      </c>
      <c r="U540" s="2" t="s">
        <v>0</v>
      </c>
      <c r="V540" s="1">
        <v>0</v>
      </c>
      <c r="W540" s="1">
        <v>22223383.874999996</v>
      </c>
      <c r="X540" s="2" t="s">
        <v>9</v>
      </c>
      <c r="Y540" s="1">
        <v>3555741.4200000004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53" t="s">
        <v>1</v>
      </c>
      <c r="AN540" s="2" t="s">
        <v>1</v>
      </c>
    </row>
    <row r="541" spans="1:40" hidden="1" x14ac:dyDescent="0.25">
      <c r="A541" s="2" t="s">
        <v>1416</v>
      </c>
      <c r="B541" s="52">
        <v>44031</v>
      </c>
      <c r="C541" s="2" t="s">
        <v>6</v>
      </c>
      <c r="D541" s="2" t="s">
        <v>22</v>
      </c>
      <c r="E541" s="2" t="s">
        <v>202</v>
      </c>
      <c r="F541" s="2" t="s">
        <v>1272</v>
      </c>
      <c r="G541" s="2" t="s">
        <v>3</v>
      </c>
      <c r="H541" s="2" t="s">
        <v>1417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2</v>
      </c>
      <c r="P541" s="2" t="s">
        <v>1</v>
      </c>
      <c r="Q541" s="1">
        <v>5196752.6359999999</v>
      </c>
      <c r="R541" s="1">
        <v>0</v>
      </c>
      <c r="S541" s="1">
        <v>3707958.64</v>
      </c>
      <c r="T541" s="1">
        <v>0</v>
      </c>
      <c r="U541" s="2" t="s">
        <v>0</v>
      </c>
      <c r="V541" s="1">
        <v>0</v>
      </c>
      <c r="W541" s="1">
        <v>1283443.1000000001</v>
      </c>
      <c r="X541" s="2" t="s">
        <v>9</v>
      </c>
      <c r="Y541" s="1">
        <v>205350.89600000001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53" t="s">
        <v>1</v>
      </c>
      <c r="AN541" s="2" t="s">
        <v>1</v>
      </c>
    </row>
    <row r="542" spans="1:40" hidden="1" x14ac:dyDescent="0.25">
      <c r="A542" s="2" t="s">
        <v>1418</v>
      </c>
      <c r="B542" s="52">
        <v>44031</v>
      </c>
      <c r="C542" s="2" t="s">
        <v>6</v>
      </c>
      <c r="D542" s="2" t="s">
        <v>22</v>
      </c>
      <c r="E542" s="2" t="s">
        <v>202</v>
      </c>
      <c r="F542" s="2" t="s">
        <v>1272</v>
      </c>
      <c r="G542" s="2" t="s">
        <v>3</v>
      </c>
      <c r="H542" s="2" t="s">
        <v>1419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1420</v>
      </c>
      <c r="P542" s="2" t="s">
        <v>1421</v>
      </c>
      <c r="Q542" s="1">
        <v>4350901.4838000005</v>
      </c>
      <c r="R542" s="1">
        <v>0</v>
      </c>
      <c r="S542" s="1">
        <v>3254007.5950000002</v>
      </c>
      <c r="T542" s="1">
        <v>945598.18</v>
      </c>
      <c r="U542" s="2" t="s">
        <v>9</v>
      </c>
      <c r="V542" s="1">
        <v>151295.70879999999</v>
      </c>
      <c r="W542" s="1">
        <v>0</v>
      </c>
      <c r="X542" s="2" t="s">
        <v>0</v>
      </c>
      <c r="Y542" s="1">
        <v>0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53" t="s">
        <v>1</v>
      </c>
      <c r="AN542" s="2" t="s">
        <v>1</v>
      </c>
    </row>
    <row r="543" spans="1:40" hidden="1" x14ac:dyDescent="0.25">
      <c r="A543" s="2" t="s">
        <v>1422</v>
      </c>
      <c r="B543" s="52">
        <v>44031</v>
      </c>
      <c r="C543" s="2" t="s">
        <v>6</v>
      </c>
      <c r="D543" s="2" t="s">
        <v>22</v>
      </c>
      <c r="E543" s="2" t="s">
        <v>202</v>
      </c>
      <c r="F543" s="2" t="s">
        <v>1272</v>
      </c>
      <c r="G543" s="2" t="s">
        <v>3</v>
      </c>
      <c r="H543" s="2" t="s">
        <v>1423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115726565.51130001</v>
      </c>
      <c r="R543" s="1">
        <v>0</v>
      </c>
      <c r="S543" s="1">
        <v>78661520.00850001</v>
      </c>
      <c r="T543" s="1">
        <v>0</v>
      </c>
      <c r="U543" s="2" t="s">
        <v>0</v>
      </c>
      <c r="V543" s="1">
        <v>0</v>
      </c>
      <c r="W543" s="1">
        <v>31589112.329999998</v>
      </c>
      <c r="X543" s="2" t="s">
        <v>0</v>
      </c>
      <c r="Y543" s="1">
        <v>5054257.9727999996</v>
      </c>
      <c r="Z543" s="1">
        <v>0</v>
      </c>
      <c r="AA543" s="2" t="s">
        <v>0</v>
      </c>
      <c r="AB543" s="1">
        <v>0</v>
      </c>
      <c r="AC543" s="1">
        <v>390440</v>
      </c>
      <c r="AD543" s="2" t="s">
        <v>0</v>
      </c>
      <c r="AE543" s="1">
        <v>31235.200000000001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53" t="s">
        <v>1</v>
      </c>
      <c r="AN543" s="2" t="s">
        <v>1</v>
      </c>
    </row>
    <row r="544" spans="1:40" hidden="1" x14ac:dyDescent="0.25">
      <c r="A544" s="2" t="s">
        <v>1424</v>
      </c>
      <c r="B544" s="52">
        <v>44031</v>
      </c>
      <c r="C544" s="2" t="s">
        <v>6</v>
      </c>
      <c r="D544" s="2" t="s">
        <v>19</v>
      </c>
      <c r="E544" s="2" t="s">
        <v>200</v>
      </c>
      <c r="F544" s="2" t="s">
        <v>1084</v>
      </c>
      <c r="G544" s="2" t="s">
        <v>3</v>
      </c>
      <c r="H544" s="2" t="s">
        <v>1425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10860335.369999999</v>
      </c>
      <c r="R544" s="1">
        <v>0</v>
      </c>
      <c r="S544" s="1">
        <v>5555191.3699999992</v>
      </c>
      <c r="T544" s="1">
        <v>0</v>
      </c>
      <c r="U544" s="2" t="s">
        <v>0</v>
      </c>
      <c r="V544" s="1">
        <v>0</v>
      </c>
      <c r="W544" s="1">
        <v>4573400</v>
      </c>
      <c r="X544" s="2" t="s">
        <v>0</v>
      </c>
      <c r="Y544" s="1">
        <v>731744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53" t="s">
        <v>1</v>
      </c>
      <c r="AN544" s="2" t="s">
        <v>1</v>
      </c>
    </row>
    <row r="545" spans="1:40" hidden="1" x14ac:dyDescent="0.25">
      <c r="A545" s="2" t="s">
        <v>1426</v>
      </c>
      <c r="B545" s="52">
        <v>44031</v>
      </c>
      <c r="C545" s="2" t="s">
        <v>6</v>
      </c>
      <c r="D545" s="2" t="s">
        <v>19</v>
      </c>
      <c r="E545" s="2" t="s">
        <v>200</v>
      </c>
      <c r="F545" s="2" t="s">
        <v>1084</v>
      </c>
      <c r="G545" s="2" t="s">
        <v>3</v>
      </c>
      <c r="H545" s="2" t="s">
        <v>1427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656</v>
      </c>
      <c r="P545" s="2" t="s">
        <v>1428</v>
      </c>
      <c r="Q545" s="1">
        <v>204410</v>
      </c>
      <c r="R545" s="1">
        <v>0</v>
      </c>
      <c r="S545" s="1">
        <v>204410</v>
      </c>
      <c r="T545" s="1">
        <v>0</v>
      </c>
      <c r="U545" s="2" t="s">
        <v>0</v>
      </c>
      <c r="V545" s="1">
        <v>0</v>
      </c>
      <c r="W545" s="1">
        <v>0</v>
      </c>
      <c r="X545" s="2" t="s">
        <v>0</v>
      </c>
      <c r="Y545" s="1">
        <v>0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53" t="s">
        <v>1</v>
      </c>
      <c r="AN545" s="2" t="s">
        <v>1</v>
      </c>
    </row>
    <row r="546" spans="1:40" hidden="1" x14ac:dyDescent="0.25">
      <c r="A546" s="2" t="s">
        <v>1429</v>
      </c>
      <c r="B546" s="52">
        <v>44031</v>
      </c>
      <c r="C546" s="2" t="s">
        <v>6</v>
      </c>
      <c r="D546" s="2" t="s">
        <v>19</v>
      </c>
      <c r="E546" s="2" t="s">
        <v>200</v>
      </c>
      <c r="F546" s="2" t="s">
        <v>1084</v>
      </c>
      <c r="G546" s="2" t="s">
        <v>3</v>
      </c>
      <c r="H546" s="2" t="s">
        <v>1430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</v>
      </c>
      <c r="P546" s="2" t="s">
        <v>1</v>
      </c>
      <c r="Q546" s="1">
        <v>118168396.93760002</v>
      </c>
      <c r="R546" s="1">
        <v>0</v>
      </c>
      <c r="S546" s="1">
        <v>79225617.035000011</v>
      </c>
      <c r="T546" s="1">
        <v>0</v>
      </c>
      <c r="U546" s="2" t="s">
        <v>0</v>
      </c>
      <c r="V546" s="1">
        <v>0</v>
      </c>
      <c r="W546" s="1">
        <v>33571361.984999999</v>
      </c>
      <c r="X546" s="2" t="s">
        <v>9</v>
      </c>
      <c r="Y546" s="1">
        <v>5371417.9176000003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53" t="s">
        <v>1</v>
      </c>
      <c r="AN546" s="2" t="s">
        <v>1</v>
      </c>
    </row>
    <row r="547" spans="1:40" hidden="1" x14ac:dyDescent="0.25">
      <c r="A547" s="2" t="s">
        <v>1431</v>
      </c>
      <c r="B547" s="52">
        <v>44031</v>
      </c>
      <c r="C547" s="2" t="s">
        <v>6</v>
      </c>
      <c r="D547" s="2" t="s">
        <v>17</v>
      </c>
      <c r="E547" s="2" t="s">
        <v>198</v>
      </c>
      <c r="F547" s="2" t="s">
        <v>1432</v>
      </c>
      <c r="G547" s="2" t="s">
        <v>3</v>
      </c>
      <c r="H547" s="2" t="s">
        <v>1433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2</v>
      </c>
      <c r="P547" s="2" t="s">
        <v>1</v>
      </c>
      <c r="Q547" s="1">
        <v>110271071.0948</v>
      </c>
      <c r="R547" s="1">
        <v>0</v>
      </c>
      <c r="S547" s="1">
        <v>77898040.459999993</v>
      </c>
      <c r="T547" s="1">
        <v>0</v>
      </c>
      <c r="U547" s="2" t="s">
        <v>0</v>
      </c>
      <c r="V547" s="1">
        <v>0</v>
      </c>
      <c r="W547" s="1">
        <v>27907785.030000001</v>
      </c>
      <c r="X547" s="2" t="s">
        <v>0</v>
      </c>
      <c r="Y547" s="1">
        <v>4465245.6047999999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53" t="s">
        <v>1</v>
      </c>
      <c r="AN547" s="2" t="s">
        <v>1</v>
      </c>
    </row>
    <row r="548" spans="1:40" hidden="1" x14ac:dyDescent="0.25">
      <c r="A548" s="2" t="s">
        <v>1434</v>
      </c>
      <c r="B548" s="52">
        <v>44031</v>
      </c>
      <c r="C548" s="2" t="s">
        <v>6</v>
      </c>
      <c r="D548" s="2" t="s">
        <v>10</v>
      </c>
      <c r="E548" s="2" t="s">
        <v>193</v>
      </c>
      <c r="F548" s="2" t="s">
        <v>1435</v>
      </c>
      <c r="G548" s="2" t="s">
        <v>3</v>
      </c>
      <c r="H548" s="2" t="s">
        <v>1436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2</v>
      </c>
      <c r="P548" s="2" t="s">
        <v>1</v>
      </c>
      <c r="Q548" s="1">
        <v>21497894.381999999</v>
      </c>
      <c r="R548" s="1">
        <v>0</v>
      </c>
      <c r="S548" s="1">
        <v>7357060.6000000015</v>
      </c>
      <c r="T548" s="1">
        <v>0</v>
      </c>
      <c r="U548" s="2" t="s">
        <v>0</v>
      </c>
      <c r="V548" s="1">
        <v>0</v>
      </c>
      <c r="W548" s="1">
        <v>12190373.949999999</v>
      </c>
      <c r="X548" s="2" t="s">
        <v>0</v>
      </c>
      <c r="Y548" s="1">
        <v>1950459.8319999999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53" t="s">
        <v>1</v>
      </c>
      <c r="AN548" s="2" t="s">
        <v>1</v>
      </c>
    </row>
    <row r="549" spans="1:40" hidden="1" x14ac:dyDescent="0.25">
      <c r="A549" s="2" t="s">
        <v>1437</v>
      </c>
      <c r="B549" s="52">
        <v>44031</v>
      </c>
      <c r="C549" s="2" t="s">
        <v>6</v>
      </c>
      <c r="D549" s="2" t="s">
        <v>7</v>
      </c>
      <c r="E549" s="2" t="s">
        <v>191</v>
      </c>
      <c r="F549" s="2" t="s">
        <v>1438</v>
      </c>
      <c r="G549" s="2" t="s">
        <v>3</v>
      </c>
      <c r="H549" s="2" t="s">
        <v>1439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14861120.4394</v>
      </c>
      <c r="R549" s="1">
        <v>0</v>
      </c>
      <c r="S549" s="1">
        <v>7567890.0350000001</v>
      </c>
      <c r="T549" s="1">
        <v>0</v>
      </c>
      <c r="U549" s="2" t="s">
        <v>0</v>
      </c>
      <c r="V549" s="1">
        <v>0</v>
      </c>
      <c r="W549" s="1">
        <v>6287267.5899999999</v>
      </c>
      <c r="X549" s="2" t="s">
        <v>0</v>
      </c>
      <c r="Y549" s="1">
        <v>1005962.8144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53" t="s">
        <v>1</v>
      </c>
      <c r="AN549" s="2" t="s">
        <v>1</v>
      </c>
    </row>
    <row r="550" spans="1:40" hidden="1" x14ac:dyDescent="0.25">
      <c r="A550" s="2" t="s">
        <v>1440</v>
      </c>
      <c r="B550" s="52">
        <v>44031</v>
      </c>
      <c r="C550" s="2" t="s">
        <v>6</v>
      </c>
      <c r="D550" s="2" t="s">
        <v>5</v>
      </c>
      <c r="E550" s="2" t="s">
        <v>189</v>
      </c>
      <c r="F550" s="2" t="s">
        <v>1441</v>
      </c>
      <c r="G550" s="2" t="s">
        <v>3</v>
      </c>
      <c r="H550" s="2" t="s">
        <v>1442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2</v>
      </c>
      <c r="P550" s="2" t="s">
        <v>1</v>
      </c>
      <c r="Q550" s="1">
        <v>108045676.49699999</v>
      </c>
      <c r="R550" s="1">
        <v>0</v>
      </c>
      <c r="S550" s="1">
        <v>63166200.987999998</v>
      </c>
      <c r="T550" s="1">
        <v>0</v>
      </c>
      <c r="U550" s="2" t="s">
        <v>0</v>
      </c>
      <c r="V550" s="1">
        <v>0</v>
      </c>
      <c r="W550" s="1">
        <v>38689203.024999999</v>
      </c>
      <c r="X550" s="2" t="s">
        <v>0</v>
      </c>
      <c r="Y550" s="1">
        <v>6190272.4840000002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53" t="s">
        <v>1</v>
      </c>
      <c r="AN550" s="2" t="s">
        <v>1</v>
      </c>
    </row>
    <row r="551" spans="1:40" hidden="1" x14ac:dyDescent="0.25">
      <c r="A551" s="2" t="s">
        <v>1443</v>
      </c>
      <c r="B551" s="52">
        <v>44031</v>
      </c>
      <c r="C551" s="2" t="s">
        <v>6</v>
      </c>
      <c r="D551" s="2" t="s">
        <v>5</v>
      </c>
      <c r="E551" s="2" t="s">
        <v>189</v>
      </c>
      <c r="F551" s="2" t="s">
        <v>1441</v>
      </c>
      <c r="G551" s="2" t="s">
        <v>3</v>
      </c>
      <c r="H551" s="2" t="s">
        <v>1444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1023</v>
      </c>
      <c r="P551" s="2" t="s">
        <v>1445</v>
      </c>
      <c r="Q551" s="1">
        <v>9079876.251600001</v>
      </c>
      <c r="R551" s="1">
        <v>0</v>
      </c>
      <c r="S551" s="1">
        <v>7351288.9000000004</v>
      </c>
      <c r="T551" s="1">
        <v>1490161.51</v>
      </c>
      <c r="U551" s="2" t="s">
        <v>9</v>
      </c>
      <c r="V551" s="1">
        <v>238425.84160000001</v>
      </c>
      <c r="W551" s="1">
        <v>0</v>
      </c>
      <c r="X551" s="2" t="s">
        <v>0</v>
      </c>
      <c r="Y551" s="1">
        <v>0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53" t="s">
        <v>1</v>
      </c>
      <c r="AN551" s="2" t="s">
        <v>1</v>
      </c>
    </row>
    <row r="552" spans="1:40" hidden="1" x14ac:dyDescent="0.25">
      <c r="A552" s="2" t="s">
        <v>1446</v>
      </c>
      <c r="B552" s="52">
        <v>44031</v>
      </c>
      <c r="C552" s="2" t="s">
        <v>6</v>
      </c>
      <c r="D552" s="2" t="s">
        <v>5</v>
      </c>
      <c r="E552" s="2" t="s">
        <v>189</v>
      </c>
      <c r="F552" s="2" t="s">
        <v>1441</v>
      </c>
      <c r="G552" s="2" t="s">
        <v>3</v>
      </c>
      <c r="H552" s="2" t="s">
        <v>1447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</v>
      </c>
      <c r="P552" s="2" t="s">
        <v>1</v>
      </c>
      <c r="Q552" s="1">
        <v>1895096.6850000001</v>
      </c>
      <c r="R552" s="1">
        <v>0</v>
      </c>
      <c r="S552" s="1">
        <v>1726084.6850000001</v>
      </c>
      <c r="T552" s="1">
        <v>0</v>
      </c>
      <c r="U552" s="2" t="s">
        <v>0</v>
      </c>
      <c r="V552" s="1">
        <v>0</v>
      </c>
      <c r="W552" s="1">
        <v>145700</v>
      </c>
      <c r="X552" s="2" t="s">
        <v>9</v>
      </c>
      <c r="Y552" s="1">
        <v>23312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53" t="s">
        <v>1</v>
      </c>
      <c r="AN552" s="2" t="s">
        <v>1</v>
      </c>
    </row>
    <row r="553" spans="1:40" hidden="1" x14ac:dyDescent="0.25">
      <c r="A553" s="2" t="s">
        <v>1448</v>
      </c>
      <c r="B553" s="52">
        <v>44031</v>
      </c>
      <c r="C553" s="2" t="s">
        <v>6</v>
      </c>
      <c r="D553" s="2" t="s">
        <v>5</v>
      </c>
      <c r="E553" s="2" t="s">
        <v>189</v>
      </c>
      <c r="F553" s="2" t="s">
        <v>1441</v>
      </c>
      <c r="G553" s="2" t="s">
        <v>13</v>
      </c>
      <c r="H553" s="2" t="s">
        <v>1</v>
      </c>
      <c r="I553" s="1" t="s">
        <v>1449</v>
      </c>
      <c r="J553" s="1" t="s">
        <v>1</v>
      </c>
      <c r="K553" s="1" t="s">
        <v>1450</v>
      </c>
      <c r="L553" s="1" t="s">
        <v>1335</v>
      </c>
      <c r="M553" s="1">
        <v>1297580</v>
      </c>
      <c r="N553" s="2" t="s">
        <v>12</v>
      </c>
      <c r="O553" s="2" t="s">
        <v>1451</v>
      </c>
      <c r="P553" s="2" t="s">
        <v>1452</v>
      </c>
      <c r="Q553" s="1">
        <v>-332200</v>
      </c>
      <c r="R553" s="1">
        <v>0</v>
      </c>
      <c r="S553" s="1">
        <v>-332200</v>
      </c>
      <c r="T553" s="1">
        <v>0</v>
      </c>
      <c r="U553" s="2" t="s">
        <v>0</v>
      </c>
      <c r="V553" s="1">
        <v>0</v>
      </c>
      <c r="W553" s="1">
        <v>0</v>
      </c>
      <c r="X553" s="2" t="s">
        <v>0</v>
      </c>
      <c r="Y553" s="1">
        <v>0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53" t="s">
        <v>1</v>
      </c>
      <c r="AN553" s="2" t="s">
        <v>1</v>
      </c>
    </row>
    <row r="554" spans="1:40" hidden="1" x14ac:dyDescent="0.25">
      <c r="A554" s="50" t="s">
        <v>303</v>
      </c>
      <c r="B554" s="51">
        <v>44032</v>
      </c>
      <c r="C554" s="50" t="s">
        <v>6</v>
      </c>
      <c r="D554" s="50" t="s">
        <v>52</v>
      </c>
      <c r="E554" s="50" t="s">
        <v>252</v>
      </c>
      <c r="F554" s="50" t="s">
        <v>1453</v>
      </c>
      <c r="G554" s="50" t="s">
        <v>3</v>
      </c>
      <c r="H554" s="50" t="s">
        <v>1454</v>
      </c>
      <c r="I554" s="50" t="s">
        <v>1</v>
      </c>
      <c r="J554" s="50" t="s">
        <v>1</v>
      </c>
      <c r="K554" s="50" t="s">
        <v>1</v>
      </c>
      <c r="L554" s="50" t="s">
        <v>1</v>
      </c>
      <c r="M554" s="50">
        <v>0</v>
      </c>
      <c r="N554" s="50" t="s">
        <v>1</v>
      </c>
      <c r="O554" s="50" t="s">
        <v>2</v>
      </c>
      <c r="P554" s="50" t="s">
        <v>1</v>
      </c>
      <c r="Q554" s="3">
        <v>67218176.768699974</v>
      </c>
      <c r="R554" s="3">
        <v>0</v>
      </c>
      <c r="S554" s="3">
        <v>58082588.219499975</v>
      </c>
      <c r="T554" s="3">
        <v>0</v>
      </c>
      <c r="U554" s="3" t="s">
        <v>0</v>
      </c>
      <c r="V554" s="3">
        <v>0</v>
      </c>
      <c r="W554" s="3">
        <v>7875507.370000001</v>
      </c>
      <c r="X554" s="3" t="s">
        <v>0</v>
      </c>
      <c r="Y554" s="3">
        <v>1260081.1791999999</v>
      </c>
      <c r="Z554" s="3">
        <v>0</v>
      </c>
      <c r="AA554" s="50" t="s">
        <v>0</v>
      </c>
      <c r="AB554" s="50">
        <v>0</v>
      </c>
      <c r="AC554" s="50">
        <v>0</v>
      </c>
      <c r="AD554" s="50" t="s">
        <v>0</v>
      </c>
      <c r="AE554" s="1">
        <v>0</v>
      </c>
      <c r="AF554" s="6">
        <v>0</v>
      </c>
      <c r="AG554" s="6" t="s">
        <v>0</v>
      </c>
      <c r="AH554" s="6">
        <v>0</v>
      </c>
      <c r="AI554" s="6">
        <v>0</v>
      </c>
      <c r="AJ554" s="6" t="s">
        <v>0</v>
      </c>
      <c r="AK554" s="6">
        <v>0</v>
      </c>
      <c r="AL554" s="6">
        <v>0</v>
      </c>
      <c r="AM554" s="6" t="s">
        <v>1</v>
      </c>
      <c r="AN554" s="6" t="s">
        <v>1</v>
      </c>
    </row>
    <row r="555" spans="1:40" hidden="1" x14ac:dyDescent="0.25">
      <c r="A555" s="50" t="s">
        <v>302</v>
      </c>
      <c r="B555" s="51">
        <v>44032</v>
      </c>
      <c r="C555" s="50" t="s">
        <v>29</v>
      </c>
      <c r="D555" s="50" t="s">
        <v>52</v>
      </c>
      <c r="E555" s="50" t="s">
        <v>243</v>
      </c>
      <c r="F555" s="50" t="s">
        <v>1455</v>
      </c>
      <c r="G555" s="50" t="s">
        <v>3</v>
      </c>
      <c r="H555" s="50" t="s">
        <v>1456</v>
      </c>
      <c r="I555" s="50" t="s">
        <v>1</v>
      </c>
      <c r="J555" s="50" t="s">
        <v>1</v>
      </c>
      <c r="K555" s="50" t="s">
        <v>1</v>
      </c>
      <c r="L555" s="50" t="s">
        <v>1</v>
      </c>
      <c r="M555" s="50">
        <v>0</v>
      </c>
      <c r="N555" s="50" t="s">
        <v>1</v>
      </c>
      <c r="O555" s="50" t="s">
        <v>2</v>
      </c>
      <c r="P555" s="50" t="s">
        <v>1</v>
      </c>
      <c r="Q555" s="3">
        <v>143185091.91570002</v>
      </c>
      <c r="R555" s="3">
        <v>0</v>
      </c>
      <c r="S555" s="3">
        <v>92131502.795000002</v>
      </c>
      <c r="T555" s="3">
        <v>0</v>
      </c>
      <c r="U555" s="3" t="s">
        <v>0</v>
      </c>
      <c r="V555" s="3">
        <v>0</v>
      </c>
      <c r="W555" s="3">
        <v>44011714.759199992</v>
      </c>
      <c r="X555" s="3" t="s">
        <v>9</v>
      </c>
      <c r="Y555" s="3">
        <v>7041874.3614999987</v>
      </c>
      <c r="Z555" s="3">
        <v>0</v>
      </c>
      <c r="AA555" s="50" t="s">
        <v>0</v>
      </c>
      <c r="AB555" s="50">
        <v>0</v>
      </c>
      <c r="AC555" s="50">
        <v>0</v>
      </c>
      <c r="AD555" s="50" t="s">
        <v>0</v>
      </c>
      <c r="AE555" s="1">
        <v>0</v>
      </c>
      <c r="AF555" s="6">
        <v>0</v>
      </c>
      <c r="AG555" s="6" t="s">
        <v>0</v>
      </c>
      <c r="AH555" s="6">
        <v>0</v>
      </c>
      <c r="AI555" s="6">
        <v>0</v>
      </c>
      <c r="AJ555" s="6" t="s">
        <v>0</v>
      </c>
      <c r="AK555" s="6">
        <v>0</v>
      </c>
      <c r="AL555" s="6">
        <v>0</v>
      </c>
      <c r="AM555" s="6" t="s">
        <v>1</v>
      </c>
      <c r="AN555" s="6" t="s">
        <v>1</v>
      </c>
    </row>
    <row r="556" spans="1:40" hidden="1" x14ac:dyDescent="0.25">
      <c r="A556" s="50" t="s">
        <v>301</v>
      </c>
      <c r="B556" s="51">
        <v>44032</v>
      </c>
      <c r="C556" s="50" t="s">
        <v>6</v>
      </c>
      <c r="D556" s="50" t="s">
        <v>45</v>
      </c>
      <c r="E556" s="50" t="s">
        <v>237</v>
      </c>
      <c r="F556" s="50" t="s">
        <v>1457</v>
      </c>
      <c r="G556" s="50" t="s">
        <v>3</v>
      </c>
      <c r="H556" s="50" t="s">
        <v>1458</v>
      </c>
      <c r="I556" s="50" t="s">
        <v>1</v>
      </c>
      <c r="J556" s="50" t="s">
        <v>1</v>
      </c>
      <c r="K556" s="50" t="s">
        <v>1</v>
      </c>
      <c r="L556" s="50" t="s">
        <v>1</v>
      </c>
      <c r="M556" s="50">
        <v>0</v>
      </c>
      <c r="N556" s="50" t="s">
        <v>1</v>
      </c>
      <c r="O556" s="50" t="s">
        <v>2</v>
      </c>
      <c r="P556" s="50" t="s">
        <v>1</v>
      </c>
      <c r="Q556" s="3">
        <v>16169264</v>
      </c>
      <c r="R556" s="3">
        <v>0</v>
      </c>
      <c r="S556" s="3">
        <v>16169264</v>
      </c>
      <c r="T556" s="3">
        <v>0</v>
      </c>
      <c r="U556" s="3" t="s">
        <v>0</v>
      </c>
      <c r="V556" s="3">
        <v>0</v>
      </c>
      <c r="W556" s="3">
        <v>0</v>
      </c>
      <c r="X556" s="3" t="s">
        <v>0</v>
      </c>
      <c r="Y556" s="3">
        <v>0</v>
      </c>
      <c r="Z556" s="3">
        <v>0</v>
      </c>
      <c r="AA556" s="50" t="s">
        <v>0</v>
      </c>
      <c r="AB556" s="50">
        <v>0</v>
      </c>
      <c r="AC556" s="50">
        <v>0</v>
      </c>
      <c r="AD556" s="50" t="s">
        <v>0</v>
      </c>
      <c r="AE556" s="1">
        <v>0</v>
      </c>
      <c r="AF556" s="6">
        <v>0</v>
      </c>
      <c r="AG556" s="6" t="s">
        <v>0</v>
      </c>
      <c r="AH556" s="6">
        <v>0</v>
      </c>
      <c r="AI556" s="6">
        <v>0</v>
      </c>
      <c r="AJ556" s="6" t="s">
        <v>0</v>
      </c>
      <c r="AK556" s="6">
        <v>0</v>
      </c>
      <c r="AL556" s="6">
        <v>0</v>
      </c>
      <c r="AM556" s="6" t="s">
        <v>1</v>
      </c>
      <c r="AN556" s="6" t="s">
        <v>1</v>
      </c>
    </row>
    <row r="557" spans="1:40" hidden="1" x14ac:dyDescent="0.25">
      <c r="A557" s="50" t="s">
        <v>300</v>
      </c>
      <c r="B557" s="51">
        <v>44032</v>
      </c>
      <c r="C557" s="50" t="s">
        <v>6</v>
      </c>
      <c r="D557" s="50" t="s">
        <v>45</v>
      </c>
      <c r="E557" s="50" t="s">
        <v>241</v>
      </c>
      <c r="F557" s="50" t="s">
        <v>1459</v>
      </c>
      <c r="G557" s="50" t="s">
        <v>3</v>
      </c>
      <c r="H557" s="50" t="s">
        <v>1460</v>
      </c>
      <c r="I557" s="50" t="s">
        <v>1</v>
      </c>
      <c r="J557" s="50" t="s">
        <v>1</v>
      </c>
      <c r="K557" s="50" t="s">
        <v>1</v>
      </c>
      <c r="L557" s="50" t="s">
        <v>1</v>
      </c>
      <c r="M557" s="50">
        <v>0</v>
      </c>
      <c r="N557" s="50" t="s">
        <v>1</v>
      </c>
      <c r="O557" s="50" t="s">
        <v>2</v>
      </c>
      <c r="P557" s="50" t="s">
        <v>1</v>
      </c>
      <c r="Q557" s="3">
        <v>30332990.226099998</v>
      </c>
      <c r="R557" s="3">
        <v>0</v>
      </c>
      <c r="S557" s="3">
        <v>23327698.797499996</v>
      </c>
      <c r="T557" s="3">
        <v>0</v>
      </c>
      <c r="U557" s="3" t="s">
        <v>0</v>
      </c>
      <c r="V557" s="3">
        <v>0</v>
      </c>
      <c r="W557" s="3">
        <v>6039044.3350000009</v>
      </c>
      <c r="X557" s="3" t="s">
        <v>9</v>
      </c>
      <c r="Y557" s="3">
        <v>966247.09360000002</v>
      </c>
      <c r="Z557" s="3">
        <v>0</v>
      </c>
      <c r="AA557" s="50" t="s">
        <v>0</v>
      </c>
      <c r="AB557" s="50">
        <v>0</v>
      </c>
      <c r="AC557" s="50">
        <v>0</v>
      </c>
      <c r="AD557" s="50" t="s">
        <v>0</v>
      </c>
      <c r="AE557" s="1">
        <v>0</v>
      </c>
      <c r="AF557" s="6">
        <v>0</v>
      </c>
      <c r="AG557" s="6" t="s">
        <v>0</v>
      </c>
      <c r="AH557" s="6">
        <v>0</v>
      </c>
      <c r="AI557" s="6">
        <v>0</v>
      </c>
      <c r="AJ557" s="6" t="s">
        <v>0</v>
      </c>
      <c r="AK557" s="6">
        <v>0</v>
      </c>
      <c r="AL557" s="6">
        <v>0</v>
      </c>
      <c r="AM557" s="6" t="s">
        <v>1</v>
      </c>
      <c r="AN557" s="6" t="s">
        <v>1</v>
      </c>
    </row>
    <row r="558" spans="1:40" hidden="1" x14ac:dyDescent="0.25">
      <c r="A558" s="50" t="s">
        <v>299</v>
      </c>
      <c r="B558" s="51">
        <v>44032</v>
      </c>
      <c r="C558" s="50" t="s">
        <v>38</v>
      </c>
      <c r="D558" s="50" t="s">
        <v>45</v>
      </c>
      <c r="E558" s="50" t="s">
        <v>239</v>
      </c>
      <c r="F558" s="50" t="s">
        <v>1461</v>
      </c>
      <c r="G558" s="50" t="s">
        <v>3</v>
      </c>
      <c r="H558" s="50" t="s">
        <v>1462</v>
      </c>
      <c r="I558" s="50" t="s">
        <v>1</v>
      </c>
      <c r="J558" s="50" t="s">
        <v>1</v>
      </c>
      <c r="K558" s="50" t="s">
        <v>1</v>
      </c>
      <c r="L558" s="50" t="s">
        <v>1</v>
      </c>
      <c r="M558" s="50">
        <v>0</v>
      </c>
      <c r="N558" s="50" t="s">
        <v>1</v>
      </c>
      <c r="O558" s="50" t="s">
        <v>2</v>
      </c>
      <c r="P558" s="50" t="s">
        <v>1</v>
      </c>
      <c r="Q558" s="3">
        <v>15722962.68</v>
      </c>
      <c r="R558" s="3">
        <v>0</v>
      </c>
      <c r="S558" s="3">
        <v>13002414.68</v>
      </c>
      <c r="T558" s="3">
        <v>0</v>
      </c>
      <c r="U558" s="3" t="s">
        <v>0</v>
      </c>
      <c r="V558" s="3">
        <v>0</v>
      </c>
      <c r="W558" s="3">
        <v>2345300</v>
      </c>
      <c r="X558" s="3" t="s">
        <v>0</v>
      </c>
      <c r="Y558" s="3">
        <v>375248</v>
      </c>
      <c r="Z558" s="3">
        <v>0</v>
      </c>
      <c r="AA558" s="50" t="s">
        <v>0</v>
      </c>
      <c r="AB558" s="50">
        <v>0</v>
      </c>
      <c r="AC558" s="50">
        <v>0</v>
      </c>
      <c r="AD558" s="50" t="s">
        <v>0</v>
      </c>
      <c r="AE558" s="1">
        <v>0</v>
      </c>
      <c r="AF558" s="6">
        <v>0</v>
      </c>
      <c r="AG558" s="6" t="s">
        <v>0</v>
      </c>
      <c r="AH558" s="6">
        <v>0</v>
      </c>
      <c r="AI558" s="6">
        <v>0</v>
      </c>
      <c r="AJ558" s="6" t="s">
        <v>0</v>
      </c>
      <c r="AK558" s="6">
        <v>0</v>
      </c>
      <c r="AL558" s="6">
        <v>0</v>
      </c>
      <c r="AM558" s="6" t="s">
        <v>1</v>
      </c>
    </row>
    <row r="559" spans="1:40" hidden="1" x14ac:dyDescent="0.25">
      <c r="A559" s="50" t="s">
        <v>298</v>
      </c>
      <c r="B559" s="51">
        <v>44032</v>
      </c>
      <c r="C559" s="50" t="s">
        <v>6</v>
      </c>
      <c r="D559" s="50" t="s">
        <v>41</v>
      </c>
      <c r="E559" s="50" t="s">
        <v>232</v>
      </c>
      <c r="F559" s="50" t="s">
        <v>1463</v>
      </c>
      <c r="G559" s="50" t="s">
        <v>3</v>
      </c>
      <c r="H559" s="50" t="s">
        <v>1464</v>
      </c>
      <c r="I559" s="50" t="s">
        <v>1</v>
      </c>
      <c r="J559" s="50" t="s">
        <v>1</v>
      </c>
      <c r="K559" s="50" t="s">
        <v>1</v>
      </c>
      <c r="L559" s="50" t="s">
        <v>1</v>
      </c>
      <c r="M559" s="50">
        <v>0</v>
      </c>
      <c r="N559" s="50" t="s">
        <v>1</v>
      </c>
      <c r="O559" s="50" t="s">
        <v>2</v>
      </c>
      <c r="P559" s="50" t="s">
        <v>1</v>
      </c>
      <c r="Q559" s="3">
        <v>68633760.328500018</v>
      </c>
      <c r="R559" s="3">
        <v>0</v>
      </c>
      <c r="S559" s="3">
        <v>53711384.918500014</v>
      </c>
      <c r="T559" s="3">
        <v>0</v>
      </c>
      <c r="U559" s="3" t="s">
        <v>0</v>
      </c>
      <c r="V559" s="3">
        <v>0</v>
      </c>
      <c r="W559" s="3">
        <v>12500603.630000001</v>
      </c>
      <c r="X559" s="3" t="s">
        <v>9</v>
      </c>
      <c r="Y559" s="3">
        <v>2000096.58</v>
      </c>
      <c r="Z559" s="3">
        <v>0</v>
      </c>
      <c r="AA559" s="50" t="s">
        <v>0</v>
      </c>
      <c r="AB559" s="50">
        <v>0</v>
      </c>
      <c r="AC559" s="50">
        <v>390440</v>
      </c>
      <c r="AD559" s="50"/>
      <c r="AE559" s="1">
        <v>31235.200000000001</v>
      </c>
      <c r="AF559" s="6" t="s">
        <v>420</v>
      </c>
      <c r="AG559" s="6" t="s">
        <v>0</v>
      </c>
      <c r="AH559" s="6">
        <v>0</v>
      </c>
      <c r="AI559" s="6">
        <v>0</v>
      </c>
      <c r="AJ559" s="6" t="s">
        <v>0</v>
      </c>
      <c r="AK559" s="6">
        <v>0</v>
      </c>
      <c r="AL559" s="6">
        <v>0</v>
      </c>
      <c r="AM559" s="6" t="s">
        <v>1</v>
      </c>
      <c r="AN559" s="6" t="s">
        <v>1</v>
      </c>
    </row>
    <row r="560" spans="1:40" hidden="1" x14ac:dyDescent="0.25">
      <c r="A560" s="50" t="s">
        <v>297</v>
      </c>
      <c r="B560" s="51">
        <v>44032</v>
      </c>
      <c r="C560" s="50" t="s">
        <v>38</v>
      </c>
      <c r="D560" s="50" t="s">
        <v>41</v>
      </c>
      <c r="E560" s="50" t="s">
        <v>230</v>
      </c>
      <c r="F560" s="50" t="s">
        <v>1086</v>
      </c>
      <c r="G560" s="50" t="s">
        <v>3</v>
      </c>
      <c r="H560" s="50" t="s">
        <v>1465</v>
      </c>
      <c r="I560" s="50" t="s">
        <v>1</v>
      </c>
      <c r="J560" s="50" t="s">
        <v>1</v>
      </c>
      <c r="K560" s="50" t="s">
        <v>1</v>
      </c>
      <c r="L560" s="50" t="s">
        <v>1</v>
      </c>
      <c r="M560" s="50">
        <v>0</v>
      </c>
      <c r="N560" s="50" t="s">
        <v>1</v>
      </c>
      <c r="O560" s="50" t="s">
        <v>2</v>
      </c>
      <c r="P560" s="50" t="s">
        <v>1</v>
      </c>
      <c r="Q560" s="3">
        <v>33591540.530000001</v>
      </c>
      <c r="R560" s="3">
        <v>0</v>
      </c>
      <c r="S560" s="3">
        <v>30072274.530000001</v>
      </c>
      <c r="T560" s="3">
        <v>0</v>
      </c>
      <c r="U560" s="3" t="s">
        <v>0</v>
      </c>
      <c r="V560" s="3">
        <v>0</v>
      </c>
      <c r="W560" s="3">
        <v>3033850</v>
      </c>
      <c r="X560" s="3" t="s">
        <v>0</v>
      </c>
      <c r="Y560" s="3">
        <v>485416</v>
      </c>
      <c r="Z560" s="3">
        <v>0</v>
      </c>
      <c r="AA560" s="50" t="s">
        <v>0</v>
      </c>
      <c r="AB560" s="50">
        <v>0</v>
      </c>
      <c r="AC560" s="50">
        <v>0</v>
      </c>
      <c r="AD560" s="50" t="s">
        <v>0</v>
      </c>
      <c r="AE560" s="1">
        <v>0</v>
      </c>
      <c r="AF560" s="6">
        <v>0</v>
      </c>
      <c r="AG560" s="6" t="s">
        <v>0</v>
      </c>
      <c r="AH560" s="6">
        <v>0</v>
      </c>
      <c r="AI560" s="6">
        <v>0</v>
      </c>
      <c r="AJ560" s="6" t="s">
        <v>0</v>
      </c>
      <c r="AK560" s="6">
        <v>0</v>
      </c>
      <c r="AL560" s="6">
        <v>0</v>
      </c>
      <c r="AM560" s="6" t="s">
        <v>1</v>
      </c>
    </row>
    <row r="561" spans="1:40" hidden="1" x14ac:dyDescent="0.25">
      <c r="A561" s="50" t="s">
        <v>296</v>
      </c>
      <c r="B561" s="51">
        <v>44032</v>
      </c>
      <c r="C561" s="50" t="s">
        <v>29</v>
      </c>
      <c r="D561" s="50" t="s">
        <v>41</v>
      </c>
      <c r="E561" s="50" t="s">
        <v>4</v>
      </c>
      <c r="F561" s="50" t="s">
        <v>1455</v>
      </c>
      <c r="G561" s="50" t="s">
        <v>3</v>
      </c>
      <c r="H561" s="50" t="s">
        <v>1466</v>
      </c>
      <c r="I561" s="50" t="s">
        <v>1</v>
      </c>
      <c r="J561" s="50" t="s">
        <v>1</v>
      </c>
      <c r="K561" s="50" t="s">
        <v>1</v>
      </c>
      <c r="L561" s="50" t="s">
        <v>1</v>
      </c>
      <c r="M561" s="50">
        <v>0</v>
      </c>
      <c r="N561" s="50" t="s">
        <v>1</v>
      </c>
      <c r="O561" s="50" t="s">
        <v>2</v>
      </c>
      <c r="P561" s="50" t="s">
        <v>1</v>
      </c>
      <c r="Q561" s="3">
        <v>6015239.4192000004</v>
      </c>
      <c r="R561" s="3">
        <v>0</v>
      </c>
      <c r="S561" s="3">
        <v>3402921.6000000006</v>
      </c>
      <c r="T561" s="3">
        <v>0</v>
      </c>
      <c r="U561" s="3" t="s">
        <v>0</v>
      </c>
      <c r="V561" s="3">
        <v>0</v>
      </c>
      <c r="W561" s="3">
        <v>2251998.12</v>
      </c>
      <c r="X561" s="3" t="s">
        <v>9</v>
      </c>
      <c r="Y561" s="3">
        <v>360319.69920000003</v>
      </c>
      <c r="Z561" s="3">
        <v>0</v>
      </c>
      <c r="AA561" s="50" t="s">
        <v>0</v>
      </c>
      <c r="AB561" s="50">
        <v>0</v>
      </c>
      <c r="AC561" s="50">
        <v>0</v>
      </c>
      <c r="AD561" s="50" t="s">
        <v>0</v>
      </c>
      <c r="AE561" s="1">
        <v>0</v>
      </c>
      <c r="AF561" s="6">
        <v>0</v>
      </c>
      <c r="AG561" s="6" t="s">
        <v>0</v>
      </c>
      <c r="AH561" s="6">
        <v>0</v>
      </c>
      <c r="AI561" s="6">
        <v>0</v>
      </c>
      <c r="AJ561" s="6" t="s">
        <v>0</v>
      </c>
      <c r="AK561" s="6">
        <v>0</v>
      </c>
      <c r="AL561" s="6">
        <v>0</v>
      </c>
      <c r="AM561" s="6" t="s">
        <v>1</v>
      </c>
      <c r="AN561" s="6" t="s">
        <v>1</v>
      </c>
    </row>
    <row r="562" spans="1:40" hidden="1" x14ac:dyDescent="0.25">
      <c r="A562" s="50" t="s">
        <v>295</v>
      </c>
      <c r="B562" s="51">
        <v>44032</v>
      </c>
      <c r="C562" s="50" t="s">
        <v>29</v>
      </c>
      <c r="D562" s="50" t="s">
        <v>41</v>
      </c>
      <c r="E562" s="50" t="s">
        <v>4</v>
      </c>
      <c r="F562" s="50" t="s">
        <v>608</v>
      </c>
      <c r="G562" s="50" t="s">
        <v>3</v>
      </c>
      <c r="H562" s="50" t="s">
        <v>1467</v>
      </c>
      <c r="I562" s="50" t="s">
        <v>1</v>
      </c>
      <c r="J562" s="50" t="s">
        <v>1</v>
      </c>
      <c r="K562" s="50" t="s">
        <v>1</v>
      </c>
      <c r="L562" s="50" t="s">
        <v>1</v>
      </c>
      <c r="M562" s="50">
        <v>0</v>
      </c>
      <c r="N562" s="50" t="s">
        <v>1</v>
      </c>
      <c r="O562" s="50" t="s">
        <v>513</v>
      </c>
      <c r="P562" s="50" t="s">
        <v>514</v>
      </c>
      <c r="Q562" s="3">
        <v>2322505</v>
      </c>
      <c r="R562" s="3">
        <v>0</v>
      </c>
      <c r="S562" s="3">
        <v>2322505</v>
      </c>
      <c r="T562" s="3">
        <v>0</v>
      </c>
      <c r="U562" s="3" t="s">
        <v>0</v>
      </c>
      <c r="V562" s="3">
        <v>0</v>
      </c>
      <c r="W562" s="3">
        <v>0</v>
      </c>
      <c r="X562" s="3" t="s">
        <v>0</v>
      </c>
      <c r="Y562" s="3">
        <v>0</v>
      </c>
      <c r="Z562" s="3">
        <v>0</v>
      </c>
      <c r="AA562" s="50" t="s">
        <v>0</v>
      </c>
      <c r="AB562" s="50">
        <v>0</v>
      </c>
      <c r="AC562" s="50">
        <v>0</v>
      </c>
      <c r="AD562" s="50" t="s">
        <v>0</v>
      </c>
      <c r="AE562" s="1">
        <v>0</v>
      </c>
      <c r="AF562" s="6">
        <v>0</v>
      </c>
      <c r="AG562" s="6" t="s">
        <v>0</v>
      </c>
      <c r="AH562" s="6">
        <v>0</v>
      </c>
      <c r="AI562" s="6">
        <v>0</v>
      </c>
      <c r="AJ562" s="6" t="s">
        <v>0</v>
      </c>
      <c r="AK562" s="6">
        <v>0</v>
      </c>
      <c r="AL562" s="6">
        <v>0</v>
      </c>
      <c r="AM562" s="6" t="s">
        <v>1</v>
      </c>
      <c r="AN562" s="6" t="s">
        <v>1</v>
      </c>
    </row>
    <row r="563" spans="1:40" hidden="1" x14ac:dyDescent="0.25">
      <c r="A563" s="50" t="s">
        <v>294</v>
      </c>
      <c r="B563" s="51">
        <v>44032</v>
      </c>
      <c r="C563" s="50" t="s">
        <v>29</v>
      </c>
      <c r="D563" s="50" t="s">
        <v>41</v>
      </c>
      <c r="E563" s="50" t="s">
        <v>4</v>
      </c>
      <c r="F563" s="50" t="s">
        <v>1455</v>
      </c>
      <c r="G563" s="50" t="s">
        <v>3</v>
      </c>
      <c r="H563" s="50" t="s">
        <v>1468</v>
      </c>
      <c r="I563" s="50" t="s">
        <v>1</v>
      </c>
      <c r="J563" s="50" t="s">
        <v>1</v>
      </c>
      <c r="K563" s="50" t="s">
        <v>1</v>
      </c>
      <c r="L563" s="50" t="s">
        <v>1</v>
      </c>
      <c r="M563" s="50">
        <v>0</v>
      </c>
      <c r="N563" s="50" t="s">
        <v>1</v>
      </c>
      <c r="O563" s="50" t="s">
        <v>2</v>
      </c>
      <c r="P563" s="50" t="s">
        <v>1</v>
      </c>
      <c r="Q563" s="3">
        <v>72143433.918400019</v>
      </c>
      <c r="R563" s="3">
        <v>0</v>
      </c>
      <c r="S563" s="3">
        <v>50852200.74000001</v>
      </c>
      <c r="T563" s="3">
        <v>0</v>
      </c>
      <c r="U563" s="3" t="s">
        <v>0</v>
      </c>
      <c r="V563" s="3">
        <v>0</v>
      </c>
      <c r="W563" s="3">
        <v>18354511.3607</v>
      </c>
      <c r="X563" s="3" t="s">
        <v>0</v>
      </c>
      <c r="Y563" s="3">
        <v>2936721.8177</v>
      </c>
      <c r="Z563" s="3">
        <v>0</v>
      </c>
      <c r="AA563" s="50" t="s">
        <v>0</v>
      </c>
      <c r="AB563" s="50">
        <v>0</v>
      </c>
      <c r="AC563" s="50">
        <v>0</v>
      </c>
      <c r="AD563" s="50" t="s">
        <v>0</v>
      </c>
      <c r="AE563" s="1">
        <v>0</v>
      </c>
      <c r="AF563" s="6">
        <v>0</v>
      </c>
      <c r="AG563" s="6" t="s">
        <v>0</v>
      </c>
      <c r="AH563" s="6">
        <v>0</v>
      </c>
      <c r="AI563" s="6">
        <v>0</v>
      </c>
      <c r="AJ563" s="6" t="s">
        <v>0</v>
      </c>
      <c r="AK563" s="6">
        <v>0</v>
      </c>
      <c r="AL563" s="6">
        <v>0</v>
      </c>
      <c r="AM563" s="6" t="s">
        <v>1</v>
      </c>
      <c r="AN563" s="6" t="s">
        <v>1</v>
      </c>
    </row>
    <row r="564" spans="1:40" hidden="1" x14ac:dyDescent="0.25">
      <c r="A564" s="50" t="s">
        <v>291</v>
      </c>
      <c r="B564" s="51">
        <v>44032</v>
      </c>
      <c r="C564" s="50" t="s">
        <v>6</v>
      </c>
      <c r="D564" s="50" t="s">
        <v>36</v>
      </c>
      <c r="E564" s="50" t="s">
        <v>226</v>
      </c>
      <c r="F564" s="50" t="s">
        <v>1140</v>
      </c>
      <c r="G564" s="50" t="s">
        <v>3</v>
      </c>
      <c r="H564" s="50" t="s">
        <v>1469</v>
      </c>
      <c r="I564" s="50" t="s">
        <v>1</v>
      </c>
      <c r="J564" s="50" t="s">
        <v>1</v>
      </c>
      <c r="K564" s="50" t="s">
        <v>1</v>
      </c>
      <c r="L564" s="50" t="s">
        <v>1</v>
      </c>
      <c r="M564" s="50">
        <v>0</v>
      </c>
      <c r="N564" s="50" t="s">
        <v>1</v>
      </c>
      <c r="O564" s="50" t="s">
        <v>2</v>
      </c>
      <c r="P564" s="50" t="s">
        <v>1</v>
      </c>
      <c r="Q564" s="3">
        <v>99571316.775599971</v>
      </c>
      <c r="R564" s="3">
        <v>0</v>
      </c>
      <c r="S564" s="3">
        <v>75730306.679999977</v>
      </c>
      <c r="T564" s="3">
        <v>0</v>
      </c>
      <c r="U564" s="3" t="s">
        <v>0</v>
      </c>
      <c r="V564" s="3">
        <v>0</v>
      </c>
      <c r="W564" s="3">
        <v>20552594.91</v>
      </c>
      <c r="X564" s="3" t="s">
        <v>9</v>
      </c>
      <c r="Y564" s="3">
        <v>3288415.1856</v>
      </c>
      <c r="Z564" s="3">
        <v>0</v>
      </c>
      <c r="AA564" s="50" t="s">
        <v>0</v>
      </c>
      <c r="AB564" s="50">
        <v>0</v>
      </c>
      <c r="AC564" s="50">
        <v>0</v>
      </c>
      <c r="AD564" s="50" t="s">
        <v>0</v>
      </c>
      <c r="AE564" s="1">
        <v>0</v>
      </c>
      <c r="AF564" s="6">
        <v>0</v>
      </c>
      <c r="AG564" s="6" t="s">
        <v>0</v>
      </c>
      <c r="AH564" s="6">
        <v>0</v>
      </c>
      <c r="AI564" s="6">
        <v>0</v>
      </c>
      <c r="AJ564" s="6" t="s">
        <v>0</v>
      </c>
      <c r="AK564" s="6">
        <v>0</v>
      </c>
      <c r="AL564" s="6">
        <v>0</v>
      </c>
      <c r="AM564" s="6" t="s">
        <v>1</v>
      </c>
      <c r="AN564" s="6" t="s">
        <v>1</v>
      </c>
    </row>
    <row r="565" spans="1:40" hidden="1" x14ac:dyDescent="0.25">
      <c r="A565" s="50" t="s">
        <v>290</v>
      </c>
      <c r="B565" s="51">
        <v>44032</v>
      </c>
      <c r="C565" s="50" t="s">
        <v>6</v>
      </c>
      <c r="D565" s="50" t="s">
        <v>36</v>
      </c>
      <c r="E565" s="50" t="s">
        <v>226</v>
      </c>
      <c r="F565" s="50" t="s">
        <v>1140</v>
      </c>
      <c r="G565" s="50" t="s">
        <v>13</v>
      </c>
      <c r="H565" s="50" t="s">
        <v>1</v>
      </c>
      <c r="I565" s="50" t="s">
        <v>1470</v>
      </c>
      <c r="J565" s="50" t="s">
        <v>1</v>
      </c>
      <c r="K565" s="50" t="s">
        <v>1471</v>
      </c>
      <c r="L565" s="50" t="s">
        <v>1335</v>
      </c>
      <c r="M565" s="50">
        <v>3616870.54</v>
      </c>
      <c r="N565" s="50" t="s">
        <v>12</v>
      </c>
      <c r="O565" s="50" t="s">
        <v>1472</v>
      </c>
      <c r="P565" s="50" t="s">
        <v>1473</v>
      </c>
      <c r="Q565" s="3">
        <v>-367904.25</v>
      </c>
      <c r="R565" s="3">
        <v>0</v>
      </c>
      <c r="S565" s="3">
        <v>-367904.25</v>
      </c>
      <c r="T565" s="3">
        <v>0</v>
      </c>
      <c r="U565" s="3" t="s">
        <v>0</v>
      </c>
      <c r="V565" s="3">
        <v>0</v>
      </c>
      <c r="W565" s="3">
        <v>0</v>
      </c>
      <c r="X565" s="3" t="s">
        <v>0</v>
      </c>
      <c r="Y565" s="3">
        <v>0</v>
      </c>
      <c r="Z565" s="3">
        <v>0</v>
      </c>
      <c r="AA565" s="50" t="s">
        <v>0</v>
      </c>
      <c r="AB565" s="50">
        <v>0</v>
      </c>
      <c r="AC565" s="50">
        <v>0</v>
      </c>
      <c r="AD565" s="50" t="s">
        <v>0</v>
      </c>
      <c r="AE565" s="1">
        <v>0</v>
      </c>
      <c r="AF565" s="6">
        <v>0</v>
      </c>
      <c r="AG565" s="6" t="s">
        <v>0</v>
      </c>
      <c r="AH565" s="6">
        <v>0</v>
      </c>
      <c r="AI565" s="6">
        <v>0</v>
      </c>
      <c r="AJ565" s="6" t="s">
        <v>0</v>
      </c>
      <c r="AK565" s="6">
        <v>0</v>
      </c>
      <c r="AL565" s="6">
        <v>0</v>
      </c>
      <c r="AM565" s="6" t="s">
        <v>1</v>
      </c>
      <c r="AN565" s="6" t="s">
        <v>1</v>
      </c>
    </row>
    <row r="566" spans="1:40" hidden="1" x14ac:dyDescent="0.25">
      <c r="A566" s="50" t="s">
        <v>289</v>
      </c>
      <c r="B566" s="51">
        <v>44032</v>
      </c>
      <c r="C566" s="50" t="s">
        <v>29</v>
      </c>
      <c r="D566" s="50" t="s">
        <v>36</v>
      </c>
      <c r="E566" s="50" t="s">
        <v>35</v>
      </c>
      <c r="F566" s="50" t="s">
        <v>1139</v>
      </c>
      <c r="G566" s="50" t="s">
        <v>3</v>
      </c>
      <c r="H566" s="50" t="s">
        <v>1474</v>
      </c>
      <c r="I566" s="50" t="s">
        <v>1</v>
      </c>
      <c r="J566" s="50" t="s">
        <v>1</v>
      </c>
      <c r="K566" s="50" t="s">
        <v>1</v>
      </c>
      <c r="L566" s="50" t="s">
        <v>1</v>
      </c>
      <c r="M566" s="50">
        <v>0</v>
      </c>
      <c r="N566" s="50" t="s">
        <v>1</v>
      </c>
      <c r="O566" s="50" t="s">
        <v>2</v>
      </c>
      <c r="P566" s="50" t="s">
        <v>1</v>
      </c>
      <c r="Q566" s="3">
        <v>9793242.2300000004</v>
      </c>
      <c r="R566" s="3">
        <v>0</v>
      </c>
      <c r="S566" s="3">
        <v>7361650.2300000004</v>
      </c>
      <c r="T566" s="3">
        <v>0</v>
      </c>
      <c r="U566" s="3" t="s">
        <v>0</v>
      </c>
      <c r="V566" s="3">
        <v>0</v>
      </c>
      <c r="W566" s="3">
        <v>2096200</v>
      </c>
      <c r="X566" s="3" t="s">
        <v>0</v>
      </c>
      <c r="Y566" s="3">
        <v>335392</v>
      </c>
      <c r="Z566" s="3">
        <v>0</v>
      </c>
      <c r="AA566" s="50" t="s">
        <v>0</v>
      </c>
      <c r="AB566" s="50">
        <v>0</v>
      </c>
      <c r="AC566" s="50">
        <v>0</v>
      </c>
      <c r="AD566" s="50" t="s">
        <v>0</v>
      </c>
      <c r="AE566" s="1">
        <v>0</v>
      </c>
      <c r="AF566" s="6">
        <v>0</v>
      </c>
      <c r="AG566" s="6" t="s">
        <v>0</v>
      </c>
      <c r="AH566" s="6">
        <v>0</v>
      </c>
      <c r="AI566" s="6">
        <v>0</v>
      </c>
      <c r="AJ566" s="6" t="s">
        <v>0</v>
      </c>
      <c r="AK566" s="6">
        <v>0</v>
      </c>
      <c r="AL566" s="6">
        <v>0</v>
      </c>
      <c r="AM566" s="6" t="s">
        <v>1</v>
      </c>
      <c r="AN566" s="6" t="s">
        <v>1</v>
      </c>
    </row>
    <row r="567" spans="1:40" hidden="1" x14ac:dyDescent="0.25">
      <c r="A567" s="50" t="s">
        <v>288</v>
      </c>
      <c r="B567" s="51">
        <v>44032</v>
      </c>
      <c r="C567" s="50" t="s">
        <v>29</v>
      </c>
      <c r="D567" s="50" t="s">
        <v>36</v>
      </c>
      <c r="E567" s="50" t="s">
        <v>35</v>
      </c>
      <c r="F567" s="50" t="s">
        <v>1139</v>
      </c>
      <c r="G567" s="50" t="s">
        <v>13</v>
      </c>
      <c r="H567" s="50" t="s">
        <v>1</v>
      </c>
      <c r="I567" s="50" t="s">
        <v>1475</v>
      </c>
      <c r="J567" s="50" t="s">
        <v>1</v>
      </c>
      <c r="K567" s="50" t="s">
        <v>1476</v>
      </c>
      <c r="L567" s="50" t="s">
        <v>1281</v>
      </c>
      <c r="M567" s="50">
        <v>17722117.309999999</v>
      </c>
      <c r="N567" s="50" t="s">
        <v>12</v>
      </c>
      <c r="O567" s="50" t="s">
        <v>1477</v>
      </c>
      <c r="P567" s="50" t="s">
        <v>1478</v>
      </c>
      <c r="Q567" s="3">
        <v>-381640</v>
      </c>
      <c r="R567" s="3">
        <v>0</v>
      </c>
      <c r="S567" s="3">
        <v>0</v>
      </c>
      <c r="T567" s="3">
        <v>0</v>
      </c>
      <c r="U567" s="3" t="s">
        <v>0</v>
      </c>
      <c r="V567" s="3">
        <v>0</v>
      </c>
      <c r="W567" s="3">
        <v>-329000</v>
      </c>
      <c r="X567" s="3" t="s">
        <v>9</v>
      </c>
      <c r="Y567" s="3">
        <v>-52640</v>
      </c>
      <c r="Z567" s="3">
        <v>0</v>
      </c>
      <c r="AA567" s="50" t="s">
        <v>0</v>
      </c>
      <c r="AB567" s="50">
        <v>0</v>
      </c>
      <c r="AC567" s="50">
        <v>0</v>
      </c>
      <c r="AD567" s="50" t="s">
        <v>0</v>
      </c>
      <c r="AE567" s="1">
        <v>0</v>
      </c>
      <c r="AF567" s="6">
        <v>0</v>
      </c>
      <c r="AG567" s="6" t="s">
        <v>0</v>
      </c>
      <c r="AH567" s="6">
        <v>0</v>
      </c>
      <c r="AI567" s="6">
        <v>0</v>
      </c>
      <c r="AJ567" s="6" t="s">
        <v>0</v>
      </c>
      <c r="AK567" s="6">
        <v>0</v>
      </c>
      <c r="AL567" s="6">
        <v>0</v>
      </c>
      <c r="AM567" s="6" t="s">
        <v>1</v>
      </c>
      <c r="AN567" s="6" t="s">
        <v>1</v>
      </c>
    </row>
    <row r="568" spans="1:40" hidden="1" x14ac:dyDescent="0.25">
      <c r="A568" s="50" t="s">
        <v>287</v>
      </c>
      <c r="B568" s="51">
        <v>44032</v>
      </c>
      <c r="C568" s="50" t="s">
        <v>6</v>
      </c>
      <c r="D568" s="50" t="s">
        <v>28</v>
      </c>
      <c r="E568" s="50" t="s">
        <v>219</v>
      </c>
      <c r="F568" s="50" t="s">
        <v>887</v>
      </c>
      <c r="G568" s="50" t="s">
        <v>3</v>
      </c>
      <c r="H568" s="50" t="s">
        <v>1479</v>
      </c>
      <c r="I568" s="50" t="s">
        <v>1</v>
      </c>
      <c r="J568" s="50" t="s">
        <v>1</v>
      </c>
      <c r="K568" s="50" t="s">
        <v>1</v>
      </c>
      <c r="L568" s="50" t="s">
        <v>1</v>
      </c>
      <c r="M568" s="50">
        <v>0</v>
      </c>
      <c r="N568" s="50" t="s">
        <v>1</v>
      </c>
      <c r="O568" s="50" t="s">
        <v>2</v>
      </c>
      <c r="P568" s="50" t="s">
        <v>1</v>
      </c>
      <c r="Q568" s="3">
        <v>47536894.596799999</v>
      </c>
      <c r="R568" s="3">
        <v>0</v>
      </c>
      <c r="S568" s="3">
        <v>40521940.287</v>
      </c>
      <c r="T568" s="3">
        <v>0</v>
      </c>
      <c r="U568" s="3" t="s">
        <v>0</v>
      </c>
      <c r="V568" s="3">
        <v>0</v>
      </c>
      <c r="W568" s="3">
        <v>6047374.4050000003</v>
      </c>
      <c r="X568" s="3" t="s">
        <v>0</v>
      </c>
      <c r="Y568" s="3">
        <v>967579.90479999979</v>
      </c>
      <c r="Z568" s="3">
        <v>0</v>
      </c>
      <c r="AA568" s="50" t="s">
        <v>0</v>
      </c>
      <c r="AB568" s="50">
        <v>0</v>
      </c>
      <c r="AC568" s="50">
        <v>0</v>
      </c>
      <c r="AD568" s="50" t="s">
        <v>0</v>
      </c>
      <c r="AE568" s="1">
        <v>0</v>
      </c>
      <c r="AF568" s="6">
        <v>0</v>
      </c>
      <c r="AG568" s="6" t="s">
        <v>0</v>
      </c>
      <c r="AH568" s="6">
        <v>0</v>
      </c>
      <c r="AI568" s="6">
        <v>0</v>
      </c>
      <c r="AJ568" s="6" t="s">
        <v>0</v>
      </c>
      <c r="AK568" s="6">
        <v>0</v>
      </c>
      <c r="AL568" s="6">
        <v>0</v>
      </c>
      <c r="AM568" s="6" t="s">
        <v>1</v>
      </c>
      <c r="AN568" s="6" t="s">
        <v>1</v>
      </c>
    </row>
    <row r="569" spans="1:40" hidden="1" x14ac:dyDescent="0.25">
      <c r="A569" s="50" t="s">
        <v>9</v>
      </c>
      <c r="B569" s="51">
        <v>44032</v>
      </c>
      <c r="C569" s="50" t="s">
        <v>29</v>
      </c>
      <c r="D569" s="50" t="s">
        <v>28</v>
      </c>
      <c r="E569" s="50" t="s">
        <v>273</v>
      </c>
      <c r="F569" s="50"/>
      <c r="G569" s="50"/>
      <c r="H569" s="50" t="s">
        <v>1480</v>
      </c>
      <c r="I569" s="50"/>
      <c r="J569" s="50"/>
      <c r="K569" s="50"/>
      <c r="L569" s="50"/>
      <c r="M569" s="50"/>
      <c r="N569" s="50"/>
      <c r="O569" s="50" t="s">
        <v>106</v>
      </c>
      <c r="P569" s="50"/>
      <c r="Q569" s="3">
        <v>0</v>
      </c>
      <c r="R569" s="3">
        <v>0</v>
      </c>
      <c r="S569" s="3">
        <v>0</v>
      </c>
      <c r="T569" s="3">
        <v>0</v>
      </c>
      <c r="U569" s="3"/>
      <c r="V569" s="3">
        <v>0</v>
      </c>
      <c r="W569" s="3">
        <v>0</v>
      </c>
      <c r="X569" s="3"/>
      <c r="Y569" s="3">
        <v>0</v>
      </c>
      <c r="Z569" s="3">
        <v>0</v>
      </c>
      <c r="AA569" s="50"/>
      <c r="AB569" s="50">
        <v>0</v>
      </c>
      <c r="AC569" s="50">
        <v>0</v>
      </c>
      <c r="AD569" s="50"/>
      <c r="AE569" s="1">
        <v>0</v>
      </c>
      <c r="AF569" s="6">
        <v>0</v>
      </c>
      <c r="AH569" s="6">
        <v>0</v>
      </c>
      <c r="AI569" s="6">
        <v>0</v>
      </c>
      <c r="AK569" s="6">
        <v>0</v>
      </c>
      <c r="AL569" s="6">
        <v>0</v>
      </c>
    </row>
    <row r="570" spans="1:40" hidden="1" x14ac:dyDescent="0.25">
      <c r="A570" s="50" t="s">
        <v>286</v>
      </c>
      <c r="B570" s="51">
        <v>44032</v>
      </c>
      <c r="C570" s="50" t="s">
        <v>6</v>
      </c>
      <c r="D570" s="50" t="s">
        <v>26</v>
      </c>
      <c r="E570" s="50" t="s">
        <v>212</v>
      </c>
      <c r="F570" s="50" t="s">
        <v>218</v>
      </c>
      <c r="G570" s="50" t="s">
        <v>3</v>
      </c>
      <c r="H570" s="50" t="s">
        <v>1481</v>
      </c>
      <c r="I570" s="50" t="s">
        <v>1</v>
      </c>
      <c r="J570" s="50" t="s">
        <v>1</v>
      </c>
      <c r="K570" s="50" t="s">
        <v>1</v>
      </c>
      <c r="L570" s="50" t="s">
        <v>1</v>
      </c>
      <c r="M570" s="50">
        <v>0</v>
      </c>
      <c r="N570" s="50" t="s">
        <v>1</v>
      </c>
      <c r="O570" s="50" t="s">
        <v>2</v>
      </c>
      <c r="P570" s="50" t="s">
        <v>1</v>
      </c>
      <c r="Q570" s="3">
        <v>45860456.390300006</v>
      </c>
      <c r="R570" s="3">
        <v>0</v>
      </c>
      <c r="S570" s="3">
        <v>36364700.821500003</v>
      </c>
      <c r="T570" s="3">
        <v>0</v>
      </c>
      <c r="U570" s="3" t="s">
        <v>0</v>
      </c>
      <c r="V570" s="3">
        <v>0</v>
      </c>
      <c r="W570" s="3">
        <v>8185996.1799999997</v>
      </c>
      <c r="X570" s="3" t="s">
        <v>9</v>
      </c>
      <c r="Y570" s="3">
        <v>1309759.3888000001</v>
      </c>
      <c r="Z570" s="3">
        <v>0</v>
      </c>
      <c r="AA570" s="50" t="s">
        <v>0</v>
      </c>
      <c r="AB570" s="50">
        <v>0</v>
      </c>
      <c r="AC570" s="50">
        <v>0</v>
      </c>
      <c r="AD570" s="50" t="s">
        <v>0</v>
      </c>
      <c r="AE570" s="1">
        <v>0</v>
      </c>
      <c r="AF570" s="6">
        <v>0</v>
      </c>
      <c r="AG570" s="6" t="s">
        <v>0</v>
      </c>
      <c r="AH570" s="6">
        <v>0</v>
      </c>
      <c r="AI570" s="6">
        <v>0</v>
      </c>
      <c r="AJ570" s="6" t="s">
        <v>0</v>
      </c>
      <c r="AK570" s="6">
        <v>0</v>
      </c>
      <c r="AL570" s="6">
        <v>0</v>
      </c>
      <c r="AM570" s="6" t="s">
        <v>1</v>
      </c>
      <c r="AN570" s="6" t="s">
        <v>1</v>
      </c>
    </row>
    <row r="571" spans="1:40" hidden="1" x14ac:dyDescent="0.25">
      <c r="A571" s="50" t="s">
        <v>285</v>
      </c>
      <c r="B571" s="51">
        <v>44032</v>
      </c>
      <c r="C571" s="50" t="s">
        <v>6</v>
      </c>
      <c r="D571" s="50" t="s">
        <v>26</v>
      </c>
      <c r="E571" s="50" t="s">
        <v>212</v>
      </c>
      <c r="F571" s="50" t="s">
        <v>218</v>
      </c>
      <c r="G571" s="50" t="s">
        <v>3</v>
      </c>
      <c r="H571" s="50" t="s">
        <v>1482</v>
      </c>
      <c r="I571" s="50" t="s">
        <v>1</v>
      </c>
      <c r="J571" s="50" t="s">
        <v>1</v>
      </c>
      <c r="K571" s="50" t="s">
        <v>1</v>
      </c>
      <c r="L571" s="50" t="s">
        <v>1</v>
      </c>
      <c r="M571" s="50">
        <v>0</v>
      </c>
      <c r="N571" s="50" t="s">
        <v>1</v>
      </c>
      <c r="O571" s="50" t="s">
        <v>1120</v>
      </c>
      <c r="P571" s="50" t="s">
        <v>1483</v>
      </c>
      <c r="Q571" s="3">
        <v>3690390.1584000005</v>
      </c>
      <c r="R571" s="3">
        <v>0</v>
      </c>
      <c r="S571" s="3">
        <v>2170037.62</v>
      </c>
      <c r="T571" s="3">
        <v>1310648.74</v>
      </c>
      <c r="U571" s="3" t="s">
        <v>9</v>
      </c>
      <c r="V571" s="3">
        <v>209703.7984</v>
      </c>
      <c r="W571" s="3">
        <v>0</v>
      </c>
      <c r="X571" s="3" t="s">
        <v>0</v>
      </c>
      <c r="Y571" s="3">
        <v>0</v>
      </c>
      <c r="Z571" s="3">
        <v>0</v>
      </c>
      <c r="AA571" s="50" t="s">
        <v>0</v>
      </c>
      <c r="AB571" s="50">
        <v>0</v>
      </c>
      <c r="AC571" s="50">
        <v>0</v>
      </c>
      <c r="AD571" s="50" t="s">
        <v>0</v>
      </c>
      <c r="AE571" s="1">
        <v>0</v>
      </c>
      <c r="AF571" s="6">
        <v>0</v>
      </c>
      <c r="AG571" s="6" t="s">
        <v>0</v>
      </c>
      <c r="AH571" s="6">
        <v>0</v>
      </c>
      <c r="AI571" s="6">
        <v>0</v>
      </c>
      <c r="AJ571" s="6" t="s">
        <v>0</v>
      </c>
      <c r="AK571" s="6">
        <v>0</v>
      </c>
      <c r="AL571" s="6">
        <v>0</v>
      </c>
      <c r="AM571" s="6" t="s">
        <v>1</v>
      </c>
      <c r="AN571" s="6" t="s">
        <v>1</v>
      </c>
    </row>
    <row r="572" spans="1:40" hidden="1" x14ac:dyDescent="0.25">
      <c r="A572" s="50" t="s">
        <v>284</v>
      </c>
      <c r="B572" s="51">
        <v>44032</v>
      </c>
      <c r="C572" s="50" t="s">
        <v>6</v>
      </c>
      <c r="D572" s="50" t="s">
        <v>26</v>
      </c>
      <c r="E572" s="50" t="s">
        <v>212</v>
      </c>
      <c r="F572" s="50" t="s">
        <v>218</v>
      </c>
      <c r="G572" s="50" t="s">
        <v>3</v>
      </c>
      <c r="H572" s="50" t="s">
        <v>1484</v>
      </c>
      <c r="I572" s="50" t="s">
        <v>1</v>
      </c>
      <c r="J572" s="50" t="s">
        <v>1</v>
      </c>
      <c r="K572" s="50" t="s">
        <v>1</v>
      </c>
      <c r="L572" s="50" t="s">
        <v>1</v>
      </c>
      <c r="M572" s="50">
        <v>0</v>
      </c>
      <c r="N572" s="50" t="s">
        <v>1</v>
      </c>
      <c r="O572" s="50" t="s">
        <v>2</v>
      </c>
      <c r="P572" s="50" t="s">
        <v>1</v>
      </c>
      <c r="Q572" s="3">
        <v>16869105.907299999</v>
      </c>
      <c r="R572" s="3">
        <v>0</v>
      </c>
      <c r="S572" s="3">
        <v>14193328.507499997</v>
      </c>
      <c r="T572" s="3">
        <v>0</v>
      </c>
      <c r="U572" s="3" t="s">
        <v>0</v>
      </c>
      <c r="V572" s="3">
        <v>0</v>
      </c>
      <c r="W572" s="3">
        <v>2306704.6550000003</v>
      </c>
      <c r="X572" s="3" t="s">
        <v>0</v>
      </c>
      <c r="Y572" s="3">
        <v>369072.74480000004</v>
      </c>
      <c r="Z572" s="3">
        <v>0</v>
      </c>
      <c r="AA572" s="50" t="s">
        <v>0</v>
      </c>
      <c r="AB572" s="50">
        <v>0</v>
      </c>
      <c r="AC572" s="50">
        <v>0</v>
      </c>
      <c r="AD572" s="50" t="s">
        <v>0</v>
      </c>
      <c r="AE572" s="1">
        <v>0</v>
      </c>
      <c r="AF572" s="6">
        <v>0</v>
      </c>
      <c r="AG572" s="6" t="s">
        <v>0</v>
      </c>
      <c r="AH572" s="6">
        <v>0</v>
      </c>
      <c r="AI572" s="6">
        <v>0</v>
      </c>
      <c r="AJ572" s="6" t="s">
        <v>0</v>
      </c>
      <c r="AK572" s="6">
        <v>0</v>
      </c>
      <c r="AL572" s="6">
        <v>0</v>
      </c>
      <c r="AM572" s="6" t="s">
        <v>1</v>
      </c>
      <c r="AN572" s="6" t="s">
        <v>1</v>
      </c>
    </row>
    <row r="573" spans="1:40" hidden="1" x14ac:dyDescent="0.25">
      <c r="A573" s="50" t="s">
        <v>282</v>
      </c>
      <c r="B573" s="51">
        <v>44032</v>
      </c>
      <c r="C573" s="50" t="s">
        <v>29</v>
      </c>
      <c r="D573" s="50" t="s">
        <v>26</v>
      </c>
      <c r="E573" s="50" t="s">
        <v>415</v>
      </c>
      <c r="F573" s="50"/>
      <c r="G573" s="50" t="s">
        <v>3</v>
      </c>
      <c r="H573" s="50"/>
      <c r="I573" s="50"/>
      <c r="J573" s="50"/>
      <c r="K573" s="50"/>
      <c r="L573" s="50"/>
      <c r="M573" s="50"/>
      <c r="N573" s="50"/>
      <c r="O573" s="50" t="s">
        <v>106</v>
      </c>
      <c r="P573" s="50"/>
      <c r="Q573" s="3">
        <v>0</v>
      </c>
      <c r="R573" s="3">
        <v>0</v>
      </c>
      <c r="S573" s="3">
        <v>0</v>
      </c>
      <c r="T573" s="3">
        <v>0</v>
      </c>
      <c r="U573" s="3"/>
      <c r="V573" s="3">
        <v>0</v>
      </c>
      <c r="W573" s="3">
        <v>0</v>
      </c>
      <c r="X573" s="3"/>
      <c r="Y573" s="3">
        <v>0</v>
      </c>
      <c r="Z573" s="3">
        <v>0</v>
      </c>
      <c r="AA573" s="50"/>
      <c r="AB573" s="50">
        <v>0</v>
      </c>
      <c r="AC573" s="50">
        <v>0</v>
      </c>
      <c r="AD573" s="50"/>
      <c r="AE573" s="1">
        <v>0</v>
      </c>
      <c r="AF573" s="6">
        <v>0</v>
      </c>
      <c r="AH573" s="6">
        <v>0</v>
      </c>
      <c r="AI573" s="6">
        <v>0</v>
      </c>
      <c r="AK573" s="6">
        <v>0</v>
      </c>
      <c r="AL573" s="6">
        <v>0</v>
      </c>
    </row>
    <row r="574" spans="1:40" hidden="1" x14ac:dyDescent="0.25">
      <c r="A574" s="50" t="s">
        <v>281</v>
      </c>
      <c r="B574" s="51">
        <v>44032</v>
      </c>
      <c r="C574" s="50" t="s">
        <v>6</v>
      </c>
      <c r="D574" s="50" t="s">
        <v>24</v>
      </c>
      <c r="E574" s="50" t="s">
        <v>210</v>
      </c>
      <c r="F574" s="50" t="s">
        <v>1312</v>
      </c>
      <c r="G574" s="50" t="s">
        <v>3</v>
      </c>
      <c r="H574" s="50" t="s">
        <v>1485</v>
      </c>
      <c r="I574" s="50" t="s">
        <v>1</v>
      </c>
      <c r="J574" s="50" t="s">
        <v>1</v>
      </c>
      <c r="K574" s="50" t="s">
        <v>1</v>
      </c>
      <c r="L574" s="50" t="s">
        <v>1</v>
      </c>
      <c r="M574" s="50">
        <v>0</v>
      </c>
      <c r="N574" s="50" t="s">
        <v>1</v>
      </c>
      <c r="O574" s="50" t="s">
        <v>2</v>
      </c>
      <c r="P574" s="50" t="s">
        <v>1</v>
      </c>
      <c r="Q574" s="3">
        <v>54452764.151500009</v>
      </c>
      <c r="R574" s="3">
        <v>0</v>
      </c>
      <c r="S574" s="3">
        <v>41805389.537500009</v>
      </c>
      <c r="T574" s="3">
        <v>0</v>
      </c>
      <c r="U574" s="3" t="s">
        <v>0</v>
      </c>
      <c r="V574" s="3">
        <v>0</v>
      </c>
      <c r="W574" s="3">
        <v>10902909.149999999</v>
      </c>
      <c r="X574" s="3" t="s">
        <v>9</v>
      </c>
      <c r="Y574" s="3">
        <v>1744465.4640000002</v>
      </c>
      <c r="Z574" s="3">
        <v>0</v>
      </c>
      <c r="AA574" s="50" t="s">
        <v>0</v>
      </c>
      <c r="AB574" s="50">
        <v>0</v>
      </c>
      <c r="AC574" s="50">
        <v>0</v>
      </c>
      <c r="AD574" s="50" t="s">
        <v>0</v>
      </c>
      <c r="AE574" s="1">
        <v>0</v>
      </c>
      <c r="AF574" s="6">
        <v>0</v>
      </c>
      <c r="AG574" s="6" t="s">
        <v>0</v>
      </c>
      <c r="AH574" s="6">
        <v>0</v>
      </c>
      <c r="AI574" s="6">
        <v>0</v>
      </c>
      <c r="AJ574" s="6" t="s">
        <v>0</v>
      </c>
      <c r="AK574" s="6">
        <v>0</v>
      </c>
      <c r="AL574" s="6">
        <v>0</v>
      </c>
      <c r="AM574" s="6" t="s">
        <v>1</v>
      </c>
      <c r="AN574" s="6" t="s">
        <v>1</v>
      </c>
    </row>
    <row r="575" spans="1:40" hidden="1" x14ac:dyDescent="0.25">
      <c r="A575" s="50" t="s">
        <v>280</v>
      </c>
      <c r="B575" s="51">
        <v>44032</v>
      </c>
      <c r="C575" s="50" t="s">
        <v>6</v>
      </c>
      <c r="D575" s="50" t="s">
        <v>24</v>
      </c>
      <c r="E575" s="50" t="s">
        <v>210</v>
      </c>
      <c r="F575" s="50" t="s">
        <v>1312</v>
      </c>
      <c r="G575" s="50" t="s">
        <v>13</v>
      </c>
      <c r="H575" s="50" t="s">
        <v>1</v>
      </c>
      <c r="I575" s="50" t="s">
        <v>1486</v>
      </c>
      <c r="J575" s="50" t="s">
        <v>1</v>
      </c>
      <c r="K575" s="50" t="s">
        <v>1487</v>
      </c>
      <c r="L575" s="50" t="s">
        <v>1488</v>
      </c>
      <c r="M575" s="50">
        <v>227362.5</v>
      </c>
      <c r="N575" s="50" t="s">
        <v>12</v>
      </c>
      <c r="O575" s="50" t="s">
        <v>1489</v>
      </c>
      <c r="P575" s="50" t="s">
        <v>1490</v>
      </c>
      <c r="Q575" s="3">
        <v>-227362.5</v>
      </c>
      <c r="R575" s="3">
        <v>0</v>
      </c>
      <c r="S575" s="3">
        <v>-227362.5</v>
      </c>
      <c r="T575" s="3">
        <v>0</v>
      </c>
      <c r="U575" s="3" t="s">
        <v>0</v>
      </c>
      <c r="V575" s="3">
        <v>0</v>
      </c>
      <c r="W575" s="3">
        <v>0</v>
      </c>
      <c r="X575" s="3" t="s">
        <v>0</v>
      </c>
      <c r="Y575" s="3">
        <v>0</v>
      </c>
      <c r="Z575" s="3">
        <v>0</v>
      </c>
      <c r="AA575" s="50" t="s">
        <v>0</v>
      </c>
      <c r="AB575" s="50">
        <v>0</v>
      </c>
      <c r="AC575" s="50">
        <v>0</v>
      </c>
      <c r="AD575" s="50" t="s">
        <v>0</v>
      </c>
      <c r="AE575" s="1">
        <v>0</v>
      </c>
      <c r="AF575" s="6">
        <v>0</v>
      </c>
      <c r="AG575" s="6" t="s">
        <v>0</v>
      </c>
      <c r="AH575" s="6">
        <v>0</v>
      </c>
      <c r="AI575" s="6">
        <v>0</v>
      </c>
      <c r="AJ575" s="6" t="s">
        <v>0</v>
      </c>
      <c r="AK575" s="6">
        <v>0</v>
      </c>
      <c r="AL575" s="6">
        <v>0</v>
      </c>
      <c r="AM575" s="6" t="s">
        <v>1</v>
      </c>
      <c r="AN575" s="6" t="s">
        <v>1</v>
      </c>
    </row>
    <row r="576" spans="1:40" hidden="1" x14ac:dyDescent="0.25">
      <c r="A576" s="50" t="s">
        <v>278</v>
      </c>
      <c r="B576" s="51">
        <v>44032</v>
      </c>
      <c r="C576" s="50" t="s">
        <v>6</v>
      </c>
      <c r="D576" s="50" t="s">
        <v>22</v>
      </c>
      <c r="E576" s="50" t="s">
        <v>202</v>
      </c>
      <c r="F576" s="50" t="s">
        <v>1347</v>
      </c>
      <c r="G576" s="50" t="s">
        <v>3</v>
      </c>
      <c r="H576" s="50" t="s">
        <v>1491</v>
      </c>
      <c r="I576" s="50" t="s">
        <v>1</v>
      </c>
      <c r="J576" s="50" t="s">
        <v>1</v>
      </c>
      <c r="K576" s="50" t="s">
        <v>1</v>
      </c>
      <c r="L576" s="50" t="s">
        <v>1</v>
      </c>
      <c r="M576" s="50">
        <v>0</v>
      </c>
      <c r="N576" s="50" t="s">
        <v>1</v>
      </c>
      <c r="O576" s="50" t="s">
        <v>2</v>
      </c>
      <c r="P576" s="50" t="s">
        <v>1</v>
      </c>
      <c r="Q576" s="3">
        <v>80403308.306799993</v>
      </c>
      <c r="R576" s="3">
        <v>0</v>
      </c>
      <c r="S576" s="3">
        <v>67379282.701999992</v>
      </c>
      <c r="T576" s="3">
        <v>0</v>
      </c>
      <c r="U576" s="3" t="s">
        <v>0</v>
      </c>
      <c r="V576" s="3">
        <v>0</v>
      </c>
      <c r="W576" s="3">
        <v>11227608.280000001</v>
      </c>
      <c r="X576" s="3" t="s">
        <v>9</v>
      </c>
      <c r="Y576" s="3">
        <v>1796417.3248000001</v>
      </c>
      <c r="Z576" s="3">
        <v>0</v>
      </c>
      <c r="AA576" s="50" t="s">
        <v>0</v>
      </c>
      <c r="AB576" s="50">
        <v>0</v>
      </c>
      <c r="AC576" s="50">
        <v>0</v>
      </c>
      <c r="AD576" s="50" t="s">
        <v>0</v>
      </c>
      <c r="AE576" s="1">
        <v>0</v>
      </c>
      <c r="AF576" s="6">
        <v>0</v>
      </c>
      <c r="AG576" s="6" t="s">
        <v>0</v>
      </c>
      <c r="AH576" s="6">
        <v>0</v>
      </c>
      <c r="AI576" s="6">
        <v>0</v>
      </c>
      <c r="AJ576" s="6" t="s">
        <v>0</v>
      </c>
      <c r="AK576" s="6">
        <v>0</v>
      </c>
      <c r="AL576" s="6">
        <v>0</v>
      </c>
      <c r="AM576" s="6" t="s">
        <v>1</v>
      </c>
      <c r="AN576" s="6" t="s">
        <v>1</v>
      </c>
    </row>
    <row r="577" spans="1:40" hidden="1" x14ac:dyDescent="0.25">
      <c r="A577" s="50" t="s">
        <v>277</v>
      </c>
      <c r="B577" s="51">
        <v>44032</v>
      </c>
      <c r="C577" s="50" t="s">
        <v>6</v>
      </c>
      <c r="D577" s="50" t="s">
        <v>19</v>
      </c>
      <c r="E577" s="50" t="s">
        <v>200</v>
      </c>
      <c r="F577" s="50" t="s">
        <v>1142</v>
      </c>
      <c r="G577" s="50" t="s">
        <v>3</v>
      </c>
      <c r="H577" s="50" t="s">
        <v>1492</v>
      </c>
      <c r="I577" s="50"/>
      <c r="J577" s="50"/>
      <c r="K577" s="50"/>
      <c r="L577" s="50"/>
      <c r="M577" s="50">
        <v>0</v>
      </c>
      <c r="N577" s="50"/>
      <c r="O577" s="50" t="s">
        <v>106</v>
      </c>
      <c r="P577" s="50"/>
      <c r="Q577" s="3">
        <v>0</v>
      </c>
      <c r="R577" s="3">
        <v>0</v>
      </c>
      <c r="S577" s="3">
        <v>0</v>
      </c>
      <c r="T577" s="3">
        <v>0</v>
      </c>
      <c r="U577" s="3"/>
      <c r="V577" s="3">
        <v>0</v>
      </c>
      <c r="W577" s="3">
        <v>0</v>
      </c>
      <c r="X577" s="3"/>
      <c r="Y577" s="3">
        <v>0</v>
      </c>
      <c r="Z577" s="3">
        <v>0</v>
      </c>
      <c r="AA577" s="50"/>
      <c r="AB577" s="50">
        <v>0</v>
      </c>
      <c r="AC577" s="50">
        <v>0</v>
      </c>
      <c r="AD577" s="50"/>
      <c r="AE577" s="1">
        <v>0</v>
      </c>
    </row>
    <row r="578" spans="1:40" hidden="1" x14ac:dyDescent="0.25">
      <c r="A578" s="50" t="s">
        <v>276</v>
      </c>
      <c r="B578" s="51">
        <v>44032</v>
      </c>
      <c r="C578" s="50" t="s">
        <v>6</v>
      </c>
      <c r="D578" s="50" t="s">
        <v>17</v>
      </c>
      <c r="E578" s="50" t="s">
        <v>198</v>
      </c>
      <c r="F578" s="50" t="s">
        <v>1493</v>
      </c>
      <c r="G578" s="50" t="s">
        <v>3</v>
      </c>
      <c r="H578" s="50" t="s">
        <v>1494</v>
      </c>
      <c r="I578" s="50"/>
      <c r="J578" s="50"/>
      <c r="K578" s="50"/>
      <c r="L578" s="50"/>
      <c r="M578" s="50">
        <v>0</v>
      </c>
      <c r="N578" s="50"/>
      <c r="O578" s="50" t="s">
        <v>106</v>
      </c>
      <c r="P578" s="50"/>
      <c r="Q578" s="3">
        <v>0</v>
      </c>
      <c r="R578" s="3">
        <v>0</v>
      </c>
      <c r="S578" s="3">
        <v>0</v>
      </c>
      <c r="T578" s="3">
        <v>0</v>
      </c>
      <c r="U578" s="3"/>
      <c r="V578" s="3">
        <v>0</v>
      </c>
      <c r="W578" s="3">
        <v>0</v>
      </c>
      <c r="X578" s="3"/>
      <c r="Y578" s="3">
        <v>0</v>
      </c>
      <c r="Z578" s="3">
        <v>0</v>
      </c>
      <c r="AA578" s="50"/>
      <c r="AB578" s="50">
        <v>0</v>
      </c>
      <c r="AC578" s="50">
        <v>0</v>
      </c>
      <c r="AD578" s="50"/>
      <c r="AE578" s="1">
        <v>0</v>
      </c>
    </row>
    <row r="579" spans="1:40" hidden="1" x14ac:dyDescent="0.25">
      <c r="A579" s="50" t="s">
        <v>275</v>
      </c>
      <c r="B579" s="51">
        <v>44032</v>
      </c>
      <c r="C579" s="50" t="s">
        <v>6</v>
      </c>
      <c r="D579" s="50" t="s">
        <v>14</v>
      </c>
      <c r="E579" s="50" t="s">
        <v>196</v>
      </c>
      <c r="F579" s="50" t="s">
        <v>1495</v>
      </c>
      <c r="G579" s="50" t="s">
        <v>3</v>
      </c>
      <c r="H579" s="50" t="s">
        <v>1496</v>
      </c>
      <c r="I579" s="50" t="s">
        <v>1</v>
      </c>
      <c r="J579" s="50" t="s">
        <v>1</v>
      </c>
      <c r="K579" s="50" t="s">
        <v>1</v>
      </c>
      <c r="L579" s="50" t="s">
        <v>1</v>
      </c>
      <c r="M579" s="50">
        <v>0</v>
      </c>
      <c r="N579" s="50" t="s">
        <v>1</v>
      </c>
      <c r="O579" s="50" t="s">
        <v>2</v>
      </c>
      <c r="P579" s="50" t="s">
        <v>1</v>
      </c>
      <c r="Q579" s="3">
        <v>30196539.093399998</v>
      </c>
      <c r="R579" s="3">
        <v>0</v>
      </c>
      <c r="S579" s="3">
        <v>25384167.744999997</v>
      </c>
      <c r="T579" s="3">
        <v>0</v>
      </c>
      <c r="U579" s="3" t="s">
        <v>0</v>
      </c>
      <c r="V579" s="3">
        <v>0</v>
      </c>
      <c r="W579" s="3">
        <v>4148595.99</v>
      </c>
      <c r="X579" s="3" t="s">
        <v>0</v>
      </c>
      <c r="Y579" s="3">
        <v>663775.35840000003</v>
      </c>
      <c r="Z579" s="3">
        <v>0</v>
      </c>
      <c r="AA579" s="50" t="s">
        <v>0</v>
      </c>
      <c r="AB579" s="50">
        <v>0</v>
      </c>
      <c r="AC579" s="50">
        <v>0</v>
      </c>
      <c r="AD579" s="50" t="s">
        <v>0</v>
      </c>
      <c r="AE579" s="1">
        <v>0</v>
      </c>
      <c r="AF579" s="6">
        <v>0</v>
      </c>
      <c r="AG579" s="6" t="s">
        <v>0</v>
      </c>
      <c r="AH579" s="6">
        <v>0</v>
      </c>
      <c r="AI579" s="6">
        <v>0</v>
      </c>
      <c r="AJ579" s="6" t="s">
        <v>0</v>
      </c>
      <c r="AK579" s="6">
        <v>0</v>
      </c>
      <c r="AL579" s="6">
        <v>0</v>
      </c>
      <c r="AM579" s="6" t="s">
        <v>1</v>
      </c>
    </row>
    <row r="580" spans="1:40" hidden="1" x14ac:dyDescent="0.25">
      <c r="A580" s="50" t="s">
        <v>274</v>
      </c>
      <c r="B580" s="51">
        <v>44032</v>
      </c>
      <c r="C580" s="50" t="s">
        <v>6</v>
      </c>
      <c r="D580" s="50" t="s">
        <v>10</v>
      </c>
      <c r="E580" s="50" t="s">
        <v>193</v>
      </c>
      <c r="F580" s="50" t="s">
        <v>1497</v>
      </c>
      <c r="G580" s="50" t="s">
        <v>3</v>
      </c>
      <c r="H580" s="50" t="s">
        <v>1498</v>
      </c>
      <c r="I580" s="50" t="s">
        <v>1</v>
      </c>
      <c r="J580" s="50" t="s">
        <v>1</v>
      </c>
      <c r="K580" s="50" t="s">
        <v>1</v>
      </c>
      <c r="L580" s="50" t="s">
        <v>1</v>
      </c>
      <c r="M580" s="50">
        <v>0</v>
      </c>
      <c r="N580" s="50" t="s">
        <v>1</v>
      </c>
      <c r="O580" s="50" t="s">
        <v>2</v>
      </c>
      <c r="P580" s="50" t="s">
        <v>1</v>
      </c>
      <c r="Q580" s="3">
        <v>6381966</v>
      </c>
      <c r="R580" s="3">
        <v>0</v>
      </c>
      <c r="S580" s="3">
        <v>2829988</v>
      </c>
      <c r="T580" s="3">
        <v>0</v>
      </c>
      <c r="U580" s="3" t="s">
        <v>0</v>
      </c>
      <c r="V580" s="3">
        <v>0</v>
      </c>
      <c r="W580" s="3">
        <v>3062050</v>
      </c>
      <c r="X580" s="3" t="s">
        <v>0</v>
      </c>
      <c r="Y580" s="3">
        <v>489928</v>
      </c>
      <c r="Z580" s="3">
        <v>0</v>
      </c>
      <c r="AA580" s="50" t="s">
        <v>0</v>
      </c>
      <c r="AB580" s="50">
        <v>0</v>
      </c>
      <c r="AC580" s="50">
        <v>0</v>
      </c>
      <c r="AD580" s="50" t="s">
        <v>0</v>
      </c>
      <c r="AE580" s="1">
        <v>0</v>
      </c>
      <c r="AF580" s="6">
        <v>0</v>
      </c>
      <c r="AG580" s="6" t="s">
        <v>0</v>
      </c>
      <c r="AH580" s="6">
        <v>0</v>
      </c>
      <c r="AI580" s="6">
        <v>0</v>
      </c>
      <c r="AJ580" s="6" t="s">
        <v>0</v>
      </c>
      <c r="AK580" s="6">
        <v>0</v>
      </c>
      <c r="AL580" s="6">
        <v>0</v>
      </c>
      <c r="AM580" s="6" t="s">
        <v>1</v>
      </c>
      <c r="AN580" s="6" t="s">
        <v>1</v>
      </c>
    </row>
    <row r="581" spans="1:40" hidden="1" x14ac:dyDescent="0.25">
      <c r="A581" s="50" t="s">
        <v>272</v>
      </c>
      <c r="B581" s="51">
        <v>44032</v>
      </c>
      <c r="C581" s="50" t="s">
        <v>6</v>
      </c>
      <c r="D581" s="50" t="s">
        <v>311</v>
      </c>
      <c r="E581" s="50" t="s">
        <v>223</v>
      </c>
      <c r="F581" s="50" t="s">
        <v>460</v>
      </c>
      <c r="G581" s="50" t="s">
        <v>3</v>
      </c>
      <c r="H581" s="50" t="s">
        <v>1499</v>
      </c>
      <c r="I581" s="50" t="s">
        <v>1</v>
      </c>
      <c r="J581" s="50" t="s">
        <v>1</v>
      </c>
      <c r="K581" s="50" t="s">
        <v>1</v>
      </c>
      <c r="L581" s="50" t="s">
        <v>1</v>
      </c>
      <c r="M581" s="50">
        <v>0</v>
      </c>
      <c r="N581" s="50" t="s">
        <v>1</v>
      </c>
      <c r="O581" s="50" t="s">
        <v>2</v>
      </c>
      <c r="P581" s="50" t="s">
        <v>1</v>
      </c>
      <c r="Q581" s="3">
        <v>17507500.175000001</v>
      </c>
      <c r="R581" s="3">
        <v>0</v>
      </c>
      <c r="S581" s="3">
        <v>15032292.175000001</v>
      </c>
      <c r="T581" s="3">
        <v>0</v>
      </c>
      <c r="U581" s="3" t="s">
        <v>0</v>
      </c>
      <c r="V581" s="3">
        <v>0</v>
      </c>
      <c r="W581" s="3">
        <v>2133800</v>
      </c>
      <c r="X581" s="3" t="s">
        <v>0</v>
      </c>
      <c r="Y581" s="3">
        <v>341408</v>
      </c>
      <c r="Z581" s="3">
        <v>0</v>
      </c>
      <c r="AA581" s="50" t="s">
        <v>0</v>
      </c>
      <c r="AB581" s="50">
        <v>0</v>
      </c>
      <c r="AC581" s="50">
        <v>0</v>
      </c>
      <c r="AD581" s="50" t="s">
        <v>0</v>
      </c>
      <c r="AE581" s="1">
        <v>0</v>
      </c>
      <c r="AF581" s="6">
        <v>0</v>
      </c>
      <c r="AG581" s="6" t="s">
        <v>0</v>
      </c>
      <c r="AH581" s="6">
        <v>0</v>
      </c>
      <c r="AI581" s="6">
        <v>0</v>
      </c>
      <c r="AJ581" s="6" t="s">
        <v>0</v>
      </c>
      <c r="AK581" s="6">
        <v>0</v>
      </c>
      <c r="AL581" s="6">
        <v>0</v>
      </c>
      <c r="AM581" s="6" t="s">
        <v>1</v>
      </c>
    </row>
    <row r="582" spans="1:40" hidden="1" x14ac:dyDescent="0.25">
      <c r="A582" s="50" t="s">
        <v>271</v>
      </c>
      <c r="B582" s="51">
        <v>44032</v>
      </c>
      <c r="C582" s="50" t="s">
        <v>6</v>
      </c>
      <c r="D582" s="50" t="s">
        <v>7</v>
      </c>
      <c r="E582" s="50" t="s">
        <v>191</v>
      </c>
      <c r="F582" s="50" t="s">
        <v>1500</v>
      </c>
      <c r="G582" s="50" t="s">
        <v>3</v>
      </c>
      <c r="H582" s="50" t="s">
        <v>1501</v>
      </c>
      <c r="I582" s="50" t="s">
        <v>1</v>
      </c>
      <c r="J582" s="50" t="s">
        <v>1</v>
      </c>
      <c r="K582" s="50" t="s">
        <v>1</v>
      </c>
      <c r="L582" s="50" t="s">
        <v>1</v>
      </c>
      <c r="M582" s="50">
        <v>0</v>
      </c>
      <c r="N582" s="50" t="s">
        <v>1</v>
      </c>
      <c r="O582" s="50" t="s">
        <v>1502</v>
      </c>
      <c r="P582" s="50" t="s">
        <v>1503</v>
      </c>
      <c r="Q582" s="3">
        <v>832562.50800000003</v>
      </c>
      <c r="R582" s="3">
        <v>0</v>
      </c>
      <c r="S582" s="3">
        <v>0</v>
      </c>
      <c r="T582" s="3">
        <v>0</v>
      </c>
      <c r="U582" s="3" t="s">
        <v>0</v>
      </c>
      <c r="V582" s="3">
        <v>0</v>
      </c>
      <c r="W582" s="3">
        <v>717726.3</v>
      </c>
      <c r="X582" s="3" t="s">
        <v>9</v>
      </c>
      <c r="Y582" s="3">
        <v>114836.208</v>
      </c>
      <c r="Z582" s="3">
        <v>0</v>
      </c>
      <c r="AA582" s="50" t="s">
        <v>0</v>
      </c>
      <c r="AB582" s="50">
        <v>0</v>
      </c>
      <c r="AC582" s="50">
        <v>0</v>
      </c>
      <c r="AD582" s="50" t="s">
        <v>0</v>
      </c>
      <c r="AE582" s="1">
        <v>0</v>
      </c>
      <c r="AF582" s="6">
        <v>0</v>
      </c>
      <c r="AG582" s="6" t="s">
        <v>0</v>
      </c>
      <c r="AH582" s="6">
        <v>0</v>
      </c>
      <c r="AI582" s="6">
        <v>0</v>
      </c>
      <c r="AJ582" s="6" t="s">
        <v>0</v>
      </c>
      <c r="AK582" s="6">
        <v>0</v>
      </c>
      <c r="AL582" s="6">
        <v>0</v>
      </c>
      <c r="AM582" s="6" t="s">
        <v>1</v>
      </c>
      <c r="AN582" s="6" t="s">
        <v>1</v>
      </c>
    </row>
    <row r="583" spans="1:40" hidden="1" x14ac:dyDescent="0.25">
      <c r="A583" s="50" t="s">
        <v>270</v>
      </c>
      <c r="B583" s="51">
        <v>44032</v>
      </c>
      <c r="C583" s="50" t="s">
        <v>6</v>
      </c>
      <c r="D583" s="50" t="s">
        <v>5</v>
      </c>
      <c r="E583" s="50" t="s">
        <v>189</v>
      </c>
      <c r="F583" s="50" t="s">
        <v>1504</v>
      </c>
      <c r="G583" s="50" t="s">
        <v>3</v>
      </c>
      <c r="H583" s="50" t="s">
        <v>1505</v>
      </c>
      <c r="I583" s="50"/>
      <c r="J583" s="50"/>
      <c r="K583" s="50"/>
      <c r="L583" s="50"/>
      <c r="M583" s="50">
        <v>0</v>
      </c>
      <c r="N583" s="50"/>
      <c r="O583" s="50" t="s">
        <v>106</v>
      </c>
      <c r="P583" s="50"/>
      <c r="Q583" s="3">
        <v>0</v>
      </c>
      <c r="R583" s="3">
        <v>0</v>
      </c>
      <c r="S583" s="3">
        <v>0</v>
      </c>
      <c r="T583" s="3">
        <v>0</v>
      </c>
      <c r="U583" s="3"/>
      <c r="V583" s="3">
        <v>0</v>
      </c>
      <c r="W583" s="3">
        <v>0</v>
      </c>
      <c r="X583" s="3"/>
      <c r="Y583" s="3">
        <v>0</v>
      </c>
      <c r="Z583" s="3">
        <v>0</v>
      </c>
      <c r="AA583" s="50"/>
      <c r="AB583" s="50">
        <v>0</v>
      </c>
      <c r="AC583" s="50">
        <v>0</v>
      </c>
      <c r="AD583" s="50"/>
      <c r="AE583" s="1">
        <v>0</v>
      </c>
    </row>
    <row r="584" spans="1:40" hidden="1" x14ac:dyDescent="0.25">
      <c r="A584" s="50" t="s">
        <v>269</v>
      </c>
      <c r="B584" s="51">
        <v>44033</v>
      </c>
      <c r="C584" s="50" t="s">
        <v>6</v>
      </c>
      <c r="D584" s="50" t="s">
        <v>52</v>
      </c>
      <c r="E584" s="50" t="s">
        <v>252</v>
      </c>
      <c r="F584" s="50" t="s">
        <v>1506</v>
      </c>
      <c r="G584" s="50" t="s">
        <v>3</v>
      </c>
      <c r="H584" s="50" t="s">
        <v>1507</v>
      </c>
      <c r="I584" s="50" t="s">
        <v>1</v>
      </c>
      <c r="J584" s="50" t="s">
        <v>1</v>
      </c>
      <c r="K584" s="50" t="s">
        <v>1</v>
      </c>
      <c r="L584" s="50" t="s">
        <v>1</v>
      </c>
      <c r="M584" s="50">
        <v>0</v>
      </c>
      <c r="N584" s="50" t="s">
        <v>1</v>
      </c>
      <c r="O584" s="50" t="s">
        <v>2</v>
      </c>
      <c r="P584" s="50" t="s">
        <v>1</v>
      </c>
      <c r="Q584" s="3">
        <v>98372588.821199998</v>
      </c>
      <c r="R584" s="3">
        <v>0</v>
      </c>
      <c r="S584" s="3">
        <v>64873342.560000002</v>
      </c>
      <c r="T584" s="3">
        <v>0</v>
      </c>
      <c r="U584" s="3" t="s">
        <v>0</v>
      </c>
      <c r="V584" s="3">
        <v>0</v>
      </c>
      <c r="W584" s="3">
        <v>28878660.569999997</v>
      </c>
      <c r="X584" s="3" t="s">
        <v>9</v>
      </c>
      <c r="Y584" s="3">
        <v>4620585.6912000002</v>
      </c>
      <c r="Z584" s="3">
        <v>0</v>
      </c>
      <c r="AA584" s="50" t="s">
        <v>0</v>
      </c>
      <c r="AB584" s="50">
        <v>0</v>
      </c>
      <c r="AC584" s="50">
        <v>0</v>
      </c>
      <c r="AD584" s="50" t="s">
        <v>0</v>
      </c>
      <c r="AE584" s="1">
        <v>0</v>
      </c>
      <c r="AF584" s="6">
        <v>0</v>
      </c>
      <c r="AG584" s="6" t="s">
        <v>0</v>
      </c>
      <c r="AH584" s="6">
        <v>0</v>
      </c>
      <c r="AI584" s="6">
        <v>0</v>
      </c>
      <c r="AJ584" s="6" t="s">
        <v>0</v>
      </c>
      <c r="AK584" s="6">
        <v>0</v>
      </c>
      <c r="AL584" s="6">
        <v>0</v>
      </c>
      <c r="AM584" s="6" t="s">
        <v>1</v>
      </c>
      <c r="AN584" s="6" t="s">
        <v>1</v>
      </c>
    </row>
    <row r="585" spans="1:40" hidden="1" x14ac:dyDescent="0.25">
      <c r="A585" s="50" t="s">
        <v>268</v>
      </c>
      <c r="B585" s="51">
        <v>44033</v>
      </c>
      <c r="C585" s="50" t="s">
        <v>29</v>
      </c>
      <c r="D585" s="50" t="s">
        <v>52</v>
      </c>
      <c r="E585" s="50" t="s">
        <v>243</v>
      </c>
      <c r="F585" s="50" t="s">
        <v>1508</v>
      </c>
      <c r="G585" s="50" t="s">
        <v>3</v>
      </c>
      <c r="H585" s="50" t="s">
        <v>1509</v>
      </c>
      <c r="I585" s="50" t="s">
        <v>1</v>
      </c>
      <c r="J585" s="50" t="s">
        <v>1</v>
      </c>
      <c r="K585" s="50" t="s">
        <v>1</v>
      </c>
      <c r="L585" s="50" t="s">
        <v>1</v>
      </c>
      <c r="M585" s="50">
        <v>0</v>
      </c>
      <c r="N585" s="50" t="s">
        <v>1</v>
      </c>
      <c r="O585" s="50" t="s">
        <v>2</v>
      </c>
      <c r="P585" s="50" t="s">
        <v>1</v>
      </c>
      <c r="Q585" s="3">
        <v>54613318.561800003</v>
      </c>
      <c r="R585" s="3">
        <v>0</v>
      </c>
      <c r="S585" s="3">
        <v>39973258.456599995</v>
      </c>
      <c r="T585" s="3">
        <v>0</v>
      </c>
      <c r="U585" s="3" t="s">
        <v>0</v>
      </c>
      <c r="V585" s="3">
        <v>0</v>
      </c>
      <c r="W585" s="3">
        <v>12620741.470000001</v>
      </c>
      <c r="X585" s="3" t="s">
        <v>0</v>
      </c>
      <c r="Y585" s="3">
        <v>2019318.6352000001</v>
      </c>
      <c r="Z585" s="3">
        <v>0</v>
      </c>
      <c r="AA585" s="50" t="s">
        <v>0</v>
      </c>
      <c r="AB585" s="50">
        <v>0</v>
      </c>
      <c r="AC585" s="50">
        <v>0</v>
      </c>
      <c r="AD585" s="50" t="s">
        <v>0</v>
      </c>
      <c r="AE585" s="1">
        <v>0</v>
      </c>
      <c r="AF585" s="6">
        <v>0</v>
      </c>
      <c r="AG585" s="6" t="s">
        <v>0</v>
      </c>
      <c r="AH585" s="6">
        <v>0</v>
      </c>
      <c r="AI585" s="6">
        <v>0</v>
      </c>
      <c r="AJ585" s="6" t="s">
        <v>0</v>
      </c>
      <c r="AK585" s="6">
        <v>0</v>
      </c>
      <c r="AL585" s="6">
        <v>0</v>
      </c>
      <c r="AM585" s="6" t="s">
        <v>1</v>
      </c>
      <c r="AN585" s="6" t="s">
        <v>1</v>
      </c>
    </row>
    <row r="586" spans="1:40" hidden="1" x14ac:dyDescent="0.25">
      <c r="A586" s="50" t="s">
        <v>267</v>
      </c>
      <c r="B586" s="51">
        <v>44033</v>
      </c>
      <c r="C586" s="50" t="s">
        <v>6</v>
      </c>
      <c r="D586" s="50" t="s">
        <v>45</v>
      </c>
      <c r="E586" s="50" t="s">
        <v>237</v>
      </c>
      <c r="F586" s="50" t="s">
        <v>1510</v>
      </c>
      <c r="G586" s="50" t="s">
        <v>3</v>
      </c>
      <c r="H586" s="50" t="s">
        <v>1511</v>
      </c>
      <c r="I586" s="50" t="s">
        <v>1</v>
      </c>
      <c r="J586" s="50" t="s">
        <v>1</v>
      </c>
      <c r="K586" s="50" t="s">
        <v>1</v>
      </c>
      <c r="L586" s="50" t="s">
        <v>1</v>
      </c>
      <c r="M586" s="50">
        <v>0</v>
      </c>
      <c r="N586" s="50" t="s">
        <v>1</v>
      </c>
      <c r="O586" s="50" t="s">
        <v>2</v>
      </c>
      <c r="P586" s="50" t="s">
        <v>1</v>
      </c>
      <c r="Q586" s="3">
        <v>19014201</v>
      </c>
      <c r="R586" s="3">
        <v>0</v>
      </c>
      <c r="S586" s="3">
        <v>19014201</v>
      </c>
      <c r="T586" s="3">
        <v>0</v>
      </c>
      <c r="U586" s="3" t="s">
        <v>0</v>
      </c>
      <c r="V586" s="3">
        <v>0</v>
      </c>
      <c r="W586" s="3">
        <v>0</v>
      </c>
      <c r="X586" s="3" t="s">
        <v>9</v>
      </c>
      <c r="Y586" s="3">
        <v>0</v>
      </c>
      <c r="Z586" s="3">
        <v>0</v>
      </c>
      <c r="AA586" s="50" t="s">
        <v>0</v>
      </c>
      <c r="AB586" s="50">
        <v>0</v>
      </c>
      <c r="AC586" s="50">
        <v>0</v>
      </c>
      <c r="AD586" s="50" t="s">
        <v>0</v>
      </c>
      <c r="AE586" s="1">
        <v>0</v>
      </c>
      <c r="AF586" s="6">
        <v>0</v>
      </c>
      <c r="AG586" s="6" t="s">
        <v>0</v>
      </c>
      <c r="AH586" s="6">
        <v>0</v>
      </c>
      <c r="AI586" s="6">
        <v>0</v>
      </c>
      <c r="AJ586" s="6" t="s">
        <v>0</v>
      </c>
      <c r="AK586" s="6">
        <v>0</v>
      </c>
      <c r="AL586" s="6">
        <v>0</v>
      </c>
      <c r="AM586" s="6" t="s">
        <v>1</v>
      </c>
      <c r="AN586" s="6" t="s">
        <v>1</v>
      </c>
    </row>
    <row r="587" spans="1:40" hidden="1" x14ac:dyDescent="0.25">
      <c r="A587" s="50" t="s">
        <v>266</v>
      </c>
      <c r="B587" s="51">
        <v>44033</v>
      </c>
      <c r="C587" s="50" t="s">
        <v>6</v>
      </c>
      <c r="D587" s="50" t="s">
        <v>45</v>
      </c>
      <c r="E587" s="50" t="s">
        <v>241</v>
      </c>
      <c r="F587" s="50" t="s">
        <v>1512</v>
      </c>
      <c r="G587" s="50" t="s">
        <v>3</v>
      </c>
      <c r="H587" s="50" t="s">
        <v>1513</v>
      </c>
      <c r="I587" s="50" t="s">
        <v>1</v>
      </c>
      <c r="J587" s="50" t="s">
        <v>1</v>
      </c>
      <c r="K587" s="50" t="s">
        <v>1</v>
      </c>
      <c r="L587" s="50" t="s">
        <v>1</v>
      </c>
      <c r="M587" s="50">
        <v>0</v>
      </c>
      <c r="N587" s="50" t="s">
        <v>1</v>
      </c>
      <c r="O587" s="50" t="s">
        <v>2</v>
      </c>
      <c r="P587" s="50" t="s">
        <v>1</v>
      </c>
      <c r="Q587" s="3">
        <v>55381249.735999994</v>
      </c>
      <c r="R587" s="3">
        <v>0</v>
      </c>
      <c r="S587" s="3">
        <v>47157580.419999994</v>
      </c>
      <c r="T587" s="3">
        <v>0</v>
      </c>
      <c r="U587" s="3" t="s">
        <v>0</v>
      </c>
      <c r="V587" s="3">
        <v>0</v>
      </c>
      <c r="W587" s="3">
        <v>7089370.0999999996</v>
      </c>
      <c r="X587" s="3" t="s">
        <v>0</v>
      </c>
      <c r="Y587" s="3">
        <v>1134299.216</v>
      </c>
      <c r="Z587" s="3">
        <v>0</v>
      </c>
      <c r="AA587" s="50" t="s">
        <v>0</v>
      </c>
      <c r="AB587" s="50">
        <v>0</v>
      </c>
      <c r="AC587" s="50">
        <v>0</v>
      </c>
      <c r="AD587" s="50" t="s">
        <v>0</v>
      </c>
      <c r="AE587" s="1">
        <v>0</v>
      </c>
      <c r="AF587" s="6">
        <v>0</v>
      </c>
      <c r="AG587" s="6" t="s">
        <v>0</v>
      </c>
      <c r="AH587" s="6">
        <v>0</v>
      </c>
      <c r="AI587" s="6">
        <v>0</v>
      </c>
      <c r="AJ587" s="6" t="s">
        <v>0</v>
      </c>
      <c r="AK587" s="6">
        <v>0</v>
      </c>
      <c r="AL587" s="6">
        <v>0</v>
      </c>
      <c r="AM587" s="6" t="s">
        <v>1</v>
      </c>
      <c r="AN587" s="6" t="s">
        <v>1</v>
      </c>
    </row>
    <row r="588" spans="1:40" hidden="1" x14ac:dyDescent="0.25">
      <c r="A588" s="50" t="s">
        <v>265</v>
      </c>
      <c r="B588" s="51">
        <v>44033</v>
      </c>
      <c r="C588" s="50" t="s">
        <v>38</v>
      </c>
      <c r="D588" s="50" t="s">
        <v>45</v>
      </c>
      <c r="E588" s="50" t="s">
        <v>239</v>
      </c>
      <c r="F588" s="50" t="s">
        <v>1514</v>
      </c>
      <c r="G588" s="50" t="s">
        <v>3</v>
      </c>
      <c r="H588" s="50" t="s">
        <v>1515</v>
      </c>
      <c r="I588" s="50" t="s">
        <v>1</v>
      </c>
      <c r="J588" s="50" t="s">
        <v>1</v>
      </c>
      <c r="K588" s="50" t="s">
        <v>1</v>
      </c>
      <c r="L588" s="50" t="s">
        <v>1</v>
      </c>
      <c r="M588" s="50">
        <v>0</v>
      </c>
      <c r="N588" s="50" t="s">
        <v>1</v>
      </c>
      <c r="O588" s="50" t="s">
        <v>2</v>
      </c>
      <c r="P588" s="50" t="s">
        <v>1</v>
      </c>
      <c r="Q588" s="3">
        <v>28255191.051199999</v>
      </c>
      <c r="R588" s="3">
        <v>0</v>
      </c>
      <c r="S588" s="3">
        <v>25708377.039999999</v>
      </c>
      <c r="T588" s="3">
        <v>0</v>
      </c>
      <c r="U588" s="3" t="s">
        <v>0</v>
      </c>
      <c r="V588" s="3">
        <v>0</v>
      </c>
      <c r="W588" s="3">
        <v>2195529.3200000003</v>
      </c>
      <c r="X588" s="3" t="s">
        <v>0</v>
      </c>
      <c r="Y588" s="3">
        <v>351284.6912</v>
      </c>
      <c r="Z588" s="3">
        <v>0</v>
      </c>
      <c r="AA588" s="50" t="s">
        <v>0</v>
      </c>
      <c r="AB588" s="50">
        <v>0</v>
      </c>
      <c r="AC588" s="50">
        <v>0</v>
      </c>
      <c r="AD588" s="50" t="s">
        <v>0</v>
      </c>
      <c r="AE588" s="1">
        <v>0</v>
      </c>
      <c r="AF588" s="6">
        <v>0</v>
      </c>
      <c r="AG588" s="6" t="s">
        <v>0</v>
      </c>
      <c r="AH588" s="6">
        <v>0</v>
      </c>
      <c r="AI588" s="6">
        <v>0</v>
      </c>
      <c r="AJ588" s="6" t="s">
        <v>0</v>
      </c>
      <c r="AK588" s="6">
        <v>0</v>
      </c>
      <c r="AL588" s="6">
        <v>0</v>
      </c>
      <c r="AM588" s="6" t="s">
        <v>1</v>
      </c>
    </row>
    <row r="589" spans="1:40" hidden="1" x14ac:dyDescent="0.25">
      <c r="A589" s="50" t="s">
        <v>264</v>
      </c>
      <c r="B589" s="51">
        <v>44033</v>
      </c>
      <c r="C589" s="50" t="s">
        <v>29</v>
      </c>
      <c r="D589" s="50" t="s">
        <v>45</v>
      </c>
      <c r="E589" s="50" t="s">
        <v>234</v>
      </c>
      <c r="F589" s="50" t="s">
        <v>1516</v>
      </c>
      <c r="G589" s="50" t="s">
        <v>3</v>
      </c>
      <c r="H589" s="50" t="s">
        <v>1517</v>
      </c>
      <c r="I589" s="50" t="s">
        <v>1</v>
      </c>
      <c r="J589" s="50" t="s">
        <v>1</v>
      </c>
      <c r="K589" s="50" t="s">
        <v>1</v>
      </c>
      <c r="L589" s="50" t="s">
        <v>1</v>
      </c>
      <c r="M589" s="50">
        <v>0</v>
      </c>
      <c r="N589" s="50" t="s">
        <v>1</v>
      </c>
      <c r="O589" s="50" t="s">
        <v>2</v>
      </c>
      <c r="P589" s="50" t="s">
        <v>1</v>
      </c>
      <c r="Q589" s="3">
        <v>4632432.5950000007</v>
      </c>
      <c r="R589" s="3">
        <v>0</v>
      </c>
      <c r="S589" s="3">
        <v>3946242.1349999998</v>
      </c>
      <c r="T589" s="3">
        <v>0</v>
      </c>
      <c r="U589" s="3" t="s">
        <v>0</v>
      </c>
      <c r="V589" s="3">
        <v>0</v>
      </c>
      <c r="W589" s="3">
        <v>591543.5</v>
      </c>
      <c r="X589" s="3" t="s">
        <v>9</v>
      </c>
      <c r="Y589" s="3">
        <v>94646.959999999992</v>
      </c>
      <c r="Z589" s="3">
        <v>0</v>
      </c>
      <c r="AA589" s="50" t="s">
        <v>0</v>
      </c>
      <c r="AB589" s="50">
        <v>0</v>
      </c>
      <c r="AC589" s="50">
        <v>0</v>
      </c>
      <c r="AD589" s="50" t="s">
        <v>0</v>
      </c>
      <c r="AE589" s="1">
        <v>0</v>
      </c>
      <c r="AF589" s="6">
        <v>0</v>
      </c>
      <c r="AG589" s="6" t="s">
        <v>0</v>
      </c>
      <c r="AH589" s="6">
        <v>0</v>
      </c>
      <c r="AI589" s="6">
        <v>0</v>
      </c>
      <c r="AJ589" s="6" t="s">
        <v>0</v>
      </c>
      <c r="AK589" s="6">
        <v>0</v>
      </c>
      <c r="AL589" s="6">
        <v>0</v>
      </c>
      <c r="AM589" s="6" t="s">
        <v>1</v>
      </c>
      <c r="AN589" s="6" t="s">
        <v>1</v>
      </c>
    </row>
    <row r="590" spans="1:40" hidden="1" x14ac:dyDescent="0.25">
      <c r="A590" s="50" t="s">
        <v>263</v>
      </c>
      <c r="B590" s="51">
        <v>44033</v>
      </c>
      <c r="C590" s="50" t="s">
        <v>6</v>
      </c>
      <c r="D590" s="50" t="s">
        <v>41</v>
      </c>
      <c r="E590" s="50" t="s">
        <v>232</v>
      </c>
      <c r="F590" s="50" t="s">
        <v>1518</v>
      </c>
      <c r="G590" s="50" t="s">
        <v>3</v>
      </c>
      <c r="H590" s="50" t="s">
        <v>1519</v>
      </c>
      <c r="I590" s="50" t="s">
        <v>1</v>
      </c>
      <c r="J590" s="50" t="s">
        <v>1</v>
      </c>
      <c r="K590" s="50" t="s">
        <v>1</v>
      </c>
      <c r="L590" s="50" t="s">
        <v>1</v>
      </c>
      <c r="M590" s="50">
        <v>0</v>
      </c>
      <c r="N590" s="50" t="s">
        <v>1</v>
      </c>
      <c r="O590" s="50" t="s">
        <v>2</v>
      </c>
      <c r="P590" s="50" t="s">
        <v>1</v>
      </c>
      <c r="Q590" s="3">
        <v>105852223.15670004</v>
      </c>
      <c r="R590" s="3">
        <v>0</v>
      </c>
      <c r="S590" s="3">
        <v>76774280.587500036</v>
      </c>
      <c r="T590" s="3">
        <v>0</v>
      </c>
      <c r="U590" s="3" t="s">
        <v>0</v>
      </c>
      <c r="V590" s="3">
        <v>0</v>
      </c>
      <c r="W590" s="3">
        <v>25067191.869999997</v>
      </c>
      <c r="X590" s="3" t="s">
        <v>0</v>
      </c>
      <c r="Y590" s="3">
        <v>4010750.6992000001</v>
      </c>
      <c r="Z590" s="3">
        <v>0</v>
      </c>
      <c r="AA590" s="50" t="s">
        <v>0</v>
      </c>
      <c r="AB590" s="50">
        <v>0</v>
      </c>
      <c r="AC590" s="50">
        <v>0</v>
      </c>
      <c r="AD590" s="50" t="s">
        <v>0</v>
      </c>
      <c r="AE590" s="1">
        <v>0</v>
      </c>
      <c r="AF590" s="6">
        <v>0</v>
      </c>
      <c r="AG590" s="6" t="s">
        <v>0</v>
      </c>
      <c r="AH590" s="6">
        <v>0</v>
      </c>
      <c r="AI590" s="6">
        <v>0</v>
      </c>
      <c r="AJ590" s="6" t="s">
        <v>0</v>
      </c>
      <c r="AK590" s="6">
        <v>0</v>
      </c>
      <c r="AL590" s="6">
        <v>0</v>
      </c>
      <c r="AM590" s="6" t="s">
        <v>1</v>
      </c>
      <c r="AN590" s="6" t="s">
        <v>1</v>
      </c>
    </row>
    <row r="591" spans="1:40" hidden="1" x14ac:dyDescent="0.25">
      <c r="A591" s="50" t="s">
        <v>262</v>
      </c>
      <c r="B591" s="51">
        <v>44033</v>
      </c>
      <c r="C591" s="50" t="s">
        <v>6</v>
      </c>
      <c r="D591" s="50" t="s">
        <v>41</v>
      </c>
      <c r="E591" s="50" t="s">
        <v>232</v>
      </c>
      <c r="F591" s="50" t="s">
        <v>1518</v>
      </c>
      <c r="G591" s="50" t="s">
        <v>13</v>
      </c>
      <c r="H591" s="50" t="s">
        <v>1</v>
      </c>
      <c r="I591" s="50" t="s">
        <v>1520</v>
      </c>
      <c r="J591" s="50" t="s">
        <v>1</v>
      </c>
      <c r="K591" s="50" t="s">
        <v>1521</v>
      </c>
      <c r="L591" s="50" t="s">
        <v>1522</v>
      </c>
      <c r="M591" s="50">
        <v>537170.30000000005</v>
      </c>
      <c r="N591" s="50" t="s">
        <v>12</v>
      </c>
      <c r="O591" s="50" t="s">
        <v>1523</v>
      </c>
      <c r="P591" s="50" t="s">
        <v>1524</v>
      </c>
      <c r="Q591" s="3">
        <v>-353870.3</v>
      </c>
      <c r="R591" s="3">
        <v>0</v>
      </c>
      <c r="S591" s="3">
        <v>-353870.3</v>
      </c>
      <c r="T591" s="3">
        <v>0</v>
      </c>
      <c r="U591" s="3" t="s">
        <v>0</v>
      </c>
      <c r="V591" s="3">
        <v>0</v>
      </c>
      <c r="W591" s="3">
        <v>0</v>
      </c>
      <c r="X591" s="3" t="s">
        <v>0</v>
      </c>
      <c r="Y591" s="3">
        <v>0</v>
      </c>
      <c r="Z591" s="3">
        <v>0</v>
      </c>
      <c r="AA591" s="50" t="s">
        <v>0</v>
      </c>
      <c r="AB591" s="50">
        <v>0</v>
      </c>
      <c r="AC591" s="50">
        <v>0</v>
      </c>
      <c r="AD591" s="50" t="s">
        <v>0</v>
      </c>
      <c r="AE591" s="1">
        <v>0</v>
      </c>
      <c r="AF591" s="6">
        <v>0</v>
      </c>
      <c r="AG591" s="6" t="s">
        <v>0</v>
      </c>
      <c r="AH591" s="6">
        <v>0</v>
      </c>
      <c r="AI591" s="6">
        <v>0</v>
      </c>
      <c r="AJ591" s="6" t="s">
        <v>0</v>
      </c>
      <c r="AK591" s="6">
        <v>0</v>
      </c>
      <c r="AL591" s="6">
        <v>0</v>
      </c>
      <c r="AM591" s="6" t="s">
        <v>1</v>
      </c>
      <c r="AN591" s="6" t="s">
        <v>1</v>
      </c>
    </row>
    <row r="592" spans="1:40" hidden="1" x14ac:dyDescent="0.25">
      <c r="A592" s="50" t="s">
        <v>261</v>
      </c>
      <c r="B592" s="51">
        <v>44033</v>
      </c>
      <c r="C592" s="50" t="s">
        <v>38</v>
      </c>
      <c r="D592" s="50" t="s">
        <v>41</v>
      </c>
      <c r="E592" s="50" t="s">
        <v>230</v>
      </c>
      <c r="F592" s="50" t="s">
        <v>1144</v>
      </c>
      <c r="G592" s="50" t="s">
        <v>3</v>
      </c>
      <c r="H592" s="50" t="s">
        <v>1525</v>
      </c>
      <c r="I592" s="50" t="s">
        <v>1</v>
      </c>
      <c r="J592" s="50" t="s">
        <v>1</v>
      </c>
      <c r="K592" s="50" t="s">
        <v>1</v>
      </c>
      <c r="L592" s="50" t="s">
        <v>1</v>
      </c>
      <c r="M592" s="50">
        <v>0</v>
      </c>
      <c r="N592" s="50" t="s">
        <v>1</v>
      </c>
      <c r="O592" s="50" t="s">
        <v>2</v>
      </c>
      <c r="P592" s="50" t="s">
        <v>1</v>
      </c>
      <c r="Q592" s="3">
        <v>33355963.288000003</v>
      </c>
      <c r="R592" s="3">
        <v>0</v>
      </c>
      <c r="S592" s="3">
        <v>30844416.780000001</v>
      </c>
      <c r="T592" s="3">
        <v>0</v>
      </c>
      <c r="U592" s="3" t="s">
        <v>0</v>
      </c>
      <c r="V592" s="3">
        <v>0</v>
      </c>
      <c r="W592" s="3">
        <v>2165126.2999999998</v>
      </c>
      <c r="X592" s="3" t="s">
        <v>0</v>
      </c>
      <c r="Y592" s="3">
        <v>346420.20799999998</v>
      </c>
      <c r="Z592" s="3">
        <v>0</v>
      </c>
      <c r="AA592" s="50" t="s">
        <v>0</v>
      </c>
      <c r="AB592" s="50">
        <v>0</v>
      </c>
      <c r="AC592" s="50">
        <v>0</v>
      </c>
      <c r="AD592" s="50" t="s">
        <v>0</v>
      </c>
      <c r="AE592" s="1">
        <v>0</v>
      </c>
      <c r="AF592" s="6">
        <v>0</v>
      </c>
      <c r="AG592" s="6" t="s">
        <v>0</v>
      </c>
      <c r="AH592" s="6">
        <v>0</v>
      </c>
      <c r="AI592" s="6">
        <v>0</v>
      </c>
      <c r="AJ592" s="6" t="s">
        <v>0</v>
      </c>
      <c r="AK592" s="6">
        <v>0</v>
      </c>
      <c r="AL592" s="6">
        <v>0</v>
      </c>
      <c r="AM592" s="6" t="s">
        <v>1</v>
      </c>
    </row>
    <row r="593" spans="1:40" hidden="1" x14ac:dyDescent="0.25">
      <c r="A593" s="50" t="s">
        <v>260</v>
      </c>
      <c r="B593" s="51">
        <v>44033</v>
      </c>
      <c r="C593" s="50" t="s">
        <v>29</v>
      </c>
      <c r="D593" s="50" t="s">
        <v>41</v>
      </c>
      <c r="E593" s="50" t="s">
        <v>4</v>
      </c>
      <c r="F593" s="50" t="s">
        <v>1508</v>
      </c>
      <c r="G593" s="50" t="s">
        <v>3</v>
      </c>
      <c r="H593" s="50" t="s">
        <v>1526</v>
      </c>
      <c r="I593" s="50" t="s">
        <v>1</v>
      </c>
      <c r="J593" s="50" t="s">
        <v>1</v>
      </c>
      <c r="K593" s="50" t="s">
        <v>1</v>
      </c>
      <c r="L593" s="50" t="s">
        <v>1</v>
      </c>
      <c r="M593" s="50">
        <v>0</v>
      </c>
      <c r="N593" s="50" t="s">
        <v>1</v>
      </c>
      <c r="O593" s="50" t="s">
        <v>2</v>
      </c>
      <c r="P593" s="50" t="s">
        <v>1</v>
      </c>
      <c r="Q593" s="3">
        <v>6869290.523</v>
      </c>
      <c r="R593" s="3">
        <v>0</v>
      </c>
      <c r="S593" s="3">
        <v>5791882.523</v>
      </c>
      <c r="T593" s="3">
        <v>0</v>
      </c>
      <c r="U593" s="3" t="s">
        <v>0</v>
      </c>
      <c r="V593" s="3">
        <v>0</v>
      </c>
      <c r="W593" s="3">
        <v>928800</v>
      </c>
      <c r="X593" s="3" t="s">
        <v>0</v>
      </c>
      <c r="Y593" s="3">
        <v>148608</v>
      </c>
      <c r="Z593" s="3">
        <v>0</v>
      </c>
      <c r="AA593" s="50" t="s">
        <v>0</v>
      </c>
      <c r="AB593" s="50">
        <v>0</v>
      </c>
      <c r="AC593" s="50">
        <v>0</v>
      </c>
      <c r="AD593" s="50" t="s">
        <v>0</v>
      </c>
      <c r="AE593" s="1">
        <v>0</v>
      </c>
      <c r="AF593" s="6">
        <v>0</v>
      </c>
      <c r="AG593" s="6" t="s">
        <v>0</v>
      </c>
      <c r="AH593" s="6">
        <v>0</v>
      </c>
      <c r="AI593" s="6">
        <v>0</v>
      </c>
      <c r="AJ593" s="6" t="s">
        <v>0</v>
      </c>
      <c r="AK593" s="6">
        <v>0</v>
      </c>
      <c r="AL593" s="6">
        <v>0</v>
      </c>
      <c r="AM593" s="6" t="s">
        <v>1</v>
      </c>
      <c r="AN593" s="6" t="s">
        <v>1</v>
      </c>
    </row>
    <row r="594" spans="1:40" hidden="1" x14ac:dyDescent="0.25">
      <c r="A594" s="50" t="s">
        <v>259</v>
      </c>
      <c r="B594" s="51">
        <v>44033</v>
      </c>
      <c r="C594" s="50" t="s">
        <v>29</v>
      </c>
      <c r="D594" s="50" t="s">
        <v>41</v>
      </c>
      <c r="E594" s="50" t="s">
        <v>4</v>
      </c>
      <c r="F594" s="50" t="s">
        <v>676</v>
      </c>
      <c r="G594" s="50" t="s">
        <v>3</v>
      </c>
      <c r="H594" s="50" t="s">
        <v>1527</v>
      </c>
      <c r="I594" s="50" t="s">
        <v>1</v>
      </c>
      <c r="J594" s="50" t="s">
        <v>1</v>
      </c>
      <c r="K594" s="50" t="s">
        <v>1</v>
      </c>
      <c r="L594" s="50" t="s">
        <v>1</v>
      </c>
      <c r="M594" s="50">
        <v>0</v>
      </c>
      <c r="N594" s="50" t="s">
        <v>1</v>
      </c>
      <c r="O594" s="50" t="s">
        <v>409</v>
      </c>
      <c r="P594" s="50" t="s">
        <v>410</v>
      </c>
      <c r="Q594" s="3">
        <v>10581831.6</v>
      </c>
      <c r="R594" s="3">
        <v>0</v>
      </c>
      <c r="S594" s="3">
        <v>9997191.5999999996</v>
      </c>
      <c r="T594" s="3">
        <v>504000</v>
      </c>
      <c r="U594" s="3" t="s">
        <v>9</v>
      </c>
      <c r="V594" s="3">
        <v>80640</v>
      </c>
      <c r="W594" s="3">
        <v>0</v>
      </c>
      <c r="X594" s="3" t="s">
        <v>0</v>
      </c>
      <c r="Y594" s="3">
        <v>0</v>
      </c>
      <c r="Z594" s="3">
        <v>0</v>
      </c>
      <c r="AA594" s="50" t="s">
        <v>0</v>
      </c>
      <c r="AB594" s="50">
        <v>0</v>
      </c>
      <c r="AC594" s="50">
        <v>0</v>
      </c>
      <c r="AD594" s="50" t="s">
        <v>0</v>
      </c>
      <c r="AE594" s="1">
        <v>0</v>
      </c>
      <c r="AF594" s="6">
        <v>0</v>
      </c>
      <c r="AG594" s="6" t="s">
        <v>0</v>
      </c>
      <c r="AH594" s="6">
        <v>0</v>
      </c>
      <c r="AI594" s="6">
        <v>0</v>
      </c>
      <c r="AJ594" s="6" t="s">
        <v>0</v>
      </c>
      <c r="AK594" s="6">
        <v>0</v>
      </c>
      <c r="AL594" s="6">
        <v>0</v>
      </c>
      <c r="AM594" s="6" t="s">
        <v>1</v>
      </c>
      <c r="AN594" s="6" t="s">
        <v>1</v>
      </c>
    </row>
    <row r="595" spans="1:40" hidden="1" x14ac:dyDescent="0.25">
      <c r="A595" s="50" t="s">
        <v>258</v>
      </c>
      <c r="B595" s="51">
        <v>44033</v>
      </c>
      <c r="C595" s="50" t="s">
        <v>29</v>
      </c>
      <c r="D595" s="50" t="s">
        <v>41</v>
      </c>
      <c r="E595" s="50" t="s">
        <v>4</v>
      </c>
      <c r="F595" s="50" t="s">
        <v>1508</v>
      </c>
      <c r="G595" s="50" t="s">
        <v>3</v>
      </c>
      <c r="H595" s="50" t="s">
        <v>1528</v>
      </c>
      <c r="I595" s="50" t="s">
        <v>1</v>
      </c>
      <c r="J595" s="50" t="s">
        <v>1</v>
      </c>
      <c r="K595" s="50" t="s">
        <v>1</v>
      </c>
      <c r="L595" s="50" t="s">
        <v>1</v>
      </c>
      <c r="M595" s="50">
        <v>0</v>
      </c>
      <c r="N595" s="50" t="s">
        <v>1</v>
      </c>
      <c r="O595" s="50" t="s">
        <v>2</v>
      </c>
      <c r="P595" s="50" t="s">
        <v>1</v>
      </c>
      <c r="Q595" s="3">
        <v>80291587.815100014</v>
      </c>
      <c r="R595" s="3">
        <v>0</v>
      </c>
      <c r="S595" s="3">
        <v>48945237.939500019</v>
      </c>
      <c r="T595" s="3">
        <v>0</v>
      </c>
      <c r="U595" s="3" t="s">
        <v>0</v>
      </c>
      <c r="V595" s="3">
        <v>0</v>
      </c>
      <c r="W595" s="3">
        <v>27022715.41</v>
      </c>
      <c r="X595" s="3" t="s">
        <v>9</v>
      </c>
      <c r="Y595" s="3">
        <v>4323634.4655999998</v>
      </c>
      <c r="Z595" s="3">
        <v>0</v>
      </c>
      <c r="AA595" s="50" t="s">
        <v>0</v>
      </c>
      <c r="AB595" s="50">
        <v>0</v>
      </c>
      <c r="AC595" s="50">
        <v>0</v>
      </c>
      <c r="AD595" s="50" t="s">
        <v>0</v>
      </c>
      <c r="AE595" s="1">
        <v>0</v>
      </c>
      <c r="AF595" s="6">
        <v>0</v>
      </c>
      <c r="AG595" s="6" t="s">
        <v>0</v>
      </c>
      <c r="AH595" s="6">
        <v>0</v>
      </c>
      <c r="AI595" s="6">
        <v>0</v>
      </c>
      <c r="AJ595" s="6" t="s">
        <v>0</v>
      </c>
      <c r="AK595" s="6">
        <v>0</v>
      </c>
      <c r="AL595" s="6">
        <v>0</v>
      </c>
      <c r="AM595" s="6" t="s">
        <v>1</v>
      </c>
      <c r="AN595" s="6" t="s">
        <v>1</v>
      </c>
    </row>
    <row r="596" spans="1:40" hidden="1" x14ac:dyDescent="0.25">
      <c r="A596" s="50" t="s">
        <v>257</v>
      </c>
      <c r="B596" s="51">
        <v>44033</v>
      </c>
      <c r="C596" s="50" t="s">
        <v>6</v>
      </c>
      <c r="D596" s="50" t="s">
        <v>36</v>
      </c>
      <c r="E596" s="50" t="s">
        <v>226</v>
      </c>
      <c r="F596" s="50" t="s">
        <v>1199</v>
      </c>
      <c r="G596" s="50" t="s">
        <v>3</v>
      </c>
      <c r="H596" s="50" t="s">
        <v>1529</v>
      </c>
      <c r="I596" s="50" t="s">
        <v>1</v>
      </c>
      <c r="J596" s="50" t="s">
        <v>1</v>
      </c>
      <c r="K596" s="50" t="s">
        <v>1</v>
      </c>
      <c r="L596" s="50" t="s">
        <v>1</v>
      </c>
      <c r="M596" s="50">
        <v>0</v>
      </c>
      <c r="N596" s="50" t="s">
        <v>1</v>
      </c>
      <c r="O596" s="50" t="s">
        <v>2</v>
      </c>
      <c r="P596" s="50" t="s">
        <v>1</v>
      </c>
      <c r="Q596" s="3">
        <v>34602144.904800005</v>
      </c>
      <c r="R596" s="3">
        <v>0</v>
      </c>
      <c r="S596" s="3">
        <v>27791731.800000001</v>
      </c>
      <c r="T596" s="3">
        <v>0</v>
      </c>
      <c r="U596" s="3" t="s">
        <v>0</v>
      </c>
      <c r="V596" s="3">
        <v>0</v>
      </c>
      <c r="W596" s="3">
        <v>5475445.7800000003</v>
      </c>
      <c r="X596" s="3" t="s">
        <v>9</v>
      </c>
      <c r="Y596" s="3">
        <v>907719.32479999994</v>
      </c>
      <c r="Z596" s="3">
        <v>0</v>
      </c>
      <c r="AA596" s="50" t="s">
        <v>0</v>
      </c>
      <c r="AB596" s="50">
        <v>0</v>
      </c>
      <c r="AC596" s="50">
        <v>395600</v>
      </c>
      <c r="AD596" s="50"/>
      <c r="AE596" s="1">
        <v>31648</v>
      </c>
      <c r="AF596" s="6">
        <v>0</v>
      </c>
      <c r="AG596" s="6" t="s">
        <v>0</v>
      </c>
      <c r="AH596" s="6">
        <v>0</v>
      </c>
      <c r="AI596" s="6">
        <v>0</v>
      </c>
      <c r="AJ596" s="6" t="s">
        <v>0</v>
      </c>
      <c r="AK596" s="6">
        <v>0</v>
      </c>
      <c r="AL596" s="6">
        <v>0</v>
      </c>
      <c r="AM596" s="6" t="s">
        <v>1</v>
      </c>
      <c r="AN596" s="6" t="s">
        <v>1</v>
      </c>
    </row>
    <row r="597" spans="1:40" hidden="1" x14ac:dyDescent="0.25">
      <c r="A597" s="50" t="s">
        <v>256</v>
      </c>
      <c r="B597" s="51">
        <v>44033</v>
      </c>
      <c r="C597" s="50" t="s">
        <v>6</v>
      </c>
      <c r="D597" s="50" t="s">
        <v>36</v>
      </c>
      <c r="E597" s="50" t="s">
        <v>226</v>
      </c>
      <c r="F597" s="50" t="s">
        <v>1199</v>
      </c>
      <c r="G597" s="50" t="s">
        <v>3</v>
      </c>
      <c r="H597" s="50" t="s">
        <v>1530</v>
      </c>
      <c r="I597" s="50" t="s">
        <v>1</v>
      </c>
      <c r="J597" s="50" t="s">
        <v>1</v>
      </c>
      <c r="K597" s="50" t="s">
        <v>1</v>
      </c>
      <c r="L597" s="50" t="s">
        <v>1</v>
      </c>
      <c r="M597" s="50">
        <v>0</v>
      </c>
      <c r="N597" s="50" t="s">
        <v>1</v>
      </c>
      <c r="O597" s="50" t="s">
        <v>972</v>
      </c>
      <c r="P597" s="50" t="s">
        <v>973</v>
      </c>
      <c r="Q597" s="3">
        <v>1370400</v>
      </c>
      <c r="R597" s="3">
        <v>0</v>
      </c>
      <c r="S597" s="3">
        <v>1370400</v>
      </c>
      <c r="T597" s="3">
        <v>0</v>
      </c>
      <c r="U597" s="3" t="s">
        <v>0</v>
      </c>
      <c r="V597" s="3">
        <v>0</v>
      </c>
      <c r="W597" s="3">
        <v>0</v>
      </c>
      <c r="X597" s="3" t="s">
        <v>0</v>
      </c>
      <c r="Y597" s="3">
        <v>0</v>
      </c>
      <c r="Z597" s="3">
        <v>0</v>
      </c>
      <c r="AA597" s="50" t="s">
        <v>0</v>
      </c>
      <c r="AB597" s="50">
        <v>0</v>
      </c>
      <c r="AC597" s="50">
        <v>0</v>
      </c>
      <c r="AD597" s="50" t="s">
        <v>0</v>
      </c>
      <c r="AE597" s="1">
        <v>0</v>
      </c>
      <c r="AF597" s="6">
        <v>0</v>
      </c>
      <c r="AG597" s="6" t="s">
        <v>0</v>
      </c>
      <c r="AH597" s="6">
        <v>0</v>
      </c>
      <c r="AI597" s="6">
        <v>0</v>
      </c>
      <c r="AJ597" s="6" t="s">
        <v>0</v>
      </c>
      <c r="AK597" s="6">
        <v>0</v>
      </c>
      <c r="AL597" s="6">
        <v>0</v>
      </c>
      <c r="AM597" s="6" t="s">
        <v>1</v>
      </c>
      <c r="AN597" s="6" t="s">
        <v>1</v>
      </c>
    </row>
    <row r="598" spans="1:40" hidden="1" x14ac:dyDescent="0.25">
      <c r="A598" s="50" t="s">
        <v>255</v>
      </c>
      <c r="B598" s="51">
        <v>44033</v>
      </c>
      <c r="C598" s="50" t="s">
        <v>6</v>
      </c>
      <c r="D598" s="50" t="s">
        <v>36</v>
      </c>
      <c r="E598" s="50" t="s">
        <v>226</v>
      </c>
      <c r="F598" s="50" t="s">
        <v>1199</v>
      </c>
      <c r="G598" s="50" t="s">
        <v>3</v>
      </c>
      <c r="H598" s="50" t="s">
        <v>1531</v>
      </c>
      <c r="I598" s="50" t="s">
        <v>1</v>
      </c>
      <c r="J598" s="50" t="s">
        <v>1</v>
      </c>
      <c r="K598" s="50" t="s">
        <v>1</v>
      </c>
      <c r="L598" s="50" t="s">
        <v>1</v>
      </c>
      <c r="M598" s="50">
        <v>0</v>
      </c>
      <c r="N598" s="50" t="s">
        <v>1</v>
      </c>
      <c r="O598" s="50" t="s">
        <v>2</v>
      </c>
      <c r="P598" s="50" t="s">
        <v>1</v>
      </c>
      <c r="Q598" s="3">
        <v>38983006.136100002</v>
      </c>
      <c r="R598" s="3">
        <v>0</v>
      </c>
      <c r="S598" s="3">
        <v>28395283.3825</v>
      </c>
      <c r="T598" s="3">
        <v>0</v>
      </c>
      <c r="U598" s="3" t="s">
        <v>0</v>
      </c>
      <c r="V598" s="3">
        <v>0</v>
      </c>
      <c r="W598" s="3">
        <v>9154629.959999999</v>
      </c>
      <c r="X598" s="3" t="s">
        <v>9</v>
      </c>
      <c r="Y598" s="3">
        <v>1433092.7936</v>
      </c>
      <c r="Z598" s="3">
        <v>0</v>
      </c>
      <c r="AA598" s="50" t="s">
        <v>0</v>
      </c>
      <c r="AB598" s="50">
        <v>0</v>
      </c>
      <c r="AC598" s="50">
        <v>0</v>
      </c>
      <c r="AD598" s="50" t="s">
        <v>0</v>
      </c>
      <c r="AE598" s="1">
        <v>0</v>
      </c>
      <c r="AF598" s="6">
        <v>0</v>
      </c>
      <c r="AG598" s="6" t="s">
        <v>0</v>
      </c>
      <c r="AH598" s="6">
        <v>0</v>
      </c>
      <c r="AI598" s="6">
        <v>0</v>
      </c>
      <c r="AJ598" s="6" t="s">
        <v>0</v>
      </c>
      <c r="AK598" s="6">
        <v>0</v>
      </c>
      <c r="AL598" s="6">
        <v>0</v>
      </c>
      <c r="AM598" s="6" t="s">
        <v>1</v>
      </c>
      <c r="AN598" s="6" t="s">
        <v>1</v>
      </c>
    </row>
    <row r="599" spans="1:40" hidden="1" x14ac:dyDescent="0.25">
      <c r="A599" s="50" t="s">
        <v>254</v>
      </c>
      <c r="B599" s="51">
        <v>44033</v>
      </c>
      <c r="C599" s="50" t="s">
        <v>29</v>
      </c>
      <c r="D599" s="50" t="s">
        <v>36</v>
      </c>
      <c r="E599" s="50" t="s">
        <v>35</v>
      </c>
      <c r="F599" s="50" t="s">
        <v>1532</v>
      </c>
      <c r="G599" s="50" t="s">
        <v>3</v>
      </c>
      <c r="H599" s="50" t="s">
        <v>1533</v>
      </c>
      <c r="I599" s="50" t="s">
        <v>1</v>
      </c>
      <c r="J599" s="50" t="s">
        <v>1</v>
      </c>
      <c r="K599" s="50" t="s">
        <v>1</v>
      </c>
      <c r="L599" s="50" t="s">
        <v>1</v>
      </c>
      <c r="M599" s="50">
        <v>0</v>
      </c>
      <c r="N599" s="50" t="s">
        <v>1</v>
      </c>
      <c r="O599" s="50" t="s">
        <v>2</v>
      </c>
      <c r="P599" s="50" t="s">
        <v>1</v>
      </c>
      <c r="Q599" s="3">
        <v>125227174.74619998</v>
      </c>
      <c r="R599" s="3">
        <v>0</v>
      </c>
      <c r="S599" s="3">
        <v>66058122.256999992</v>
      </c>
      <c r="T599" s="3">
        <v>0</v>
      </c>
      <c r="U599" s="3" t="s">
        <v>0</v>
      </c>
      <c r="V599" s="3">
        <v>0</v>
      </c>
      <c r="W599" s="3">
        <v>51007803.869999997</v>
      </c>
      <c r="X599" s="3" t="s">
        <v>9</v>
      </c>
      <c r="Y599" s="3">
        <v>8161248.6191999987</v>
      </c>
      <c r="Z599" s="3">
        <v>0</v>
      </c>
      <c r="AA599" s="50" t="s">
        <v>0</v>
      </c>
      <c r="AB599" s="50">
        <v>0</v>
      </c>
      <c r="AC599" s="50">
        <v>0</v>
      </c>
      <c r="AD599" s="50" t="s">
        <v>0</v>
      </c>
      <c r="AE599" s="1">
        <v>0</v>
      </c>
      <c r="AF599" s="6">
        <v>0</v>
      </c>
      <c r="AG599" s="6" t="s">
        <v>0</v>
      </c>
      <c r="AH599" s="6">
        <v>0</v>
      </c>
      <c r="AI599" s="6">
        <v>0</v>
      </c>
      <c r="AJ599" s="6" t="s">
        <v>0</v>
      </c>
      <c r="AK599" s="6">
        <v>0</v>
      </c>
      <c r="AL599" s="6">
        <v>0</v>
      </c>
      <c r="AM599" s="6" t="s">
        <v>1</v>
      </c>
      <c r="AN599" s="6" t="s">
        <v>1</v>
      </c>
    </row>
    <row r="600" spans="1:40" hidden="1" x14ac:dyDescent="0.25">
      <c r="A600" s="50" t="s">
        <v>253</v>
      </c>
      <c r="B600" s="51">
        <v>44033</v>
      </c>
      <c r="C600" s="50" t="s">
        <v>6</v>
      </c>
      <c r="D600" s="50" t="s">
        <v>28</v>
      </c>
      <c r="E600" s="50" t="s">
        <v>219</v>
      </c>
      <c r="F600" s="50" t="s">
        <v>949</v>
      </c>
      <c r="G600" s="50" t="s">
        <v>3</v>
      </c>
      <c r="H600" s="50" t="s">
        <v>1534</v>
      </c>
      <c r="I600" s="50" t="s">
        <v>1</v>
      </c>
      <c r="J600" s="50" t="s">
        <v>1</v>
      </c>
      <c r="K600" s="50" t="s">
        <v>1</v>
      </c>
      <c r="L600" s="50" t="s">
        <v>1</v>
      </c>
      <c r="M600" s="50">
        <v>0</v>
      </c>
      <c r="N600" s="50" t="s">
        <v>1</v>
      </c>
      <c r="O600" s="50" t="s">
        <v>2</v>
      </c>
      <c r="P600" s="50" t="s">
        <v>1</v>
      </c>
      <c r="Q600" s="3">
        <v>111283466.35520001</v>
      </c>
      <c r="R600" s="3">
        <v>0</v>
      </c>
      <c r="S600" s="3">
        <v>84379068.74000001</v>
      </c>
      <c r="T600" s="3">
        <v>0</v>
      </c>
      <c r="U600" s="3" t="s">
        <v>0</v>
      </c>
      <c r="V600" s="3">
        <v>0</v>
      </c>
      <c r="W600" s="3">
        <v>23193446.219999995</v>
      </c>
      <c r="X600" s="3" t="s">
        <v>0</v>
      </c>
      <c r="Y600" s="3">
        <v>3710951.3952000001</v>
      </c>
      <c r="Z600" s="3">
        <v>0</v>
      </c>
      <c r="AA600" s="50" t="s">
        <v>0</v>
      </c>
      <c r="AB600" s="50">
        <v>0</v>
      </c>
      <c r="AC600" s="50">
        <v>0</v>
      </c>
      <c r="AD600" s="50" t="s">
        <v>0</v>
      </c>
      <c r="AE600" s="1">
        <v>0</v>
      </c>
      <c r="AF600" s="6">
        <v>0</v>
      </c>
      <c r="AG600" s="6" t="s">
        <v>0</v>
      </c>
      <c r="AH600" s="6">
        <v>0</v>
      </c>
      <c r="AI600" s="6">
        <v>0</v>
      </c>
      <c r="AJ600" s="6" t="s">
        <v>0</v>
      </c>
      <c r="AK600" s="6">
        <v>0</v>
      </c>
      <c r="AL600" s="6">
        <v>0</v>
      </c>
      <c r="AM600" s="6" t="s">
        <v>1</v>
      </c>
      <c r="AN600" s="6" t="s">
        <v>1</v>
      </c>
    </row>
    <row r="601" spans="1:40" hidden="1" x14ac:dyDescent="0.25">
      <c r="A601" s="50" t="s">
        <v>251</v>
      </c>
      <c r="B601" s="51">
        <v>44033</v>
      </c>
      <c r="C601" s="50" t="s">
        <v>29</v>
      </c>
      <c r="D601" s="50" t="s">
        <v>28</v>
      </c>
      <c r="E601" s="50" t="s">
        <v>273</v>
      </c>
      <c r="F601" s="50"/>
      <c r="G601" s="50"/>
      <c r="H601" s="50" t="s">
        <v>1480</v>
      </c>
      <c r="I601" s="50"/>
      <c r="J601" s="50"/>
      <c r="K601" s="50"/>
      <c r="L601" s="50"/>
      <c r="M601" s="50"/>
      <c r="N601" s="50"/>
      <c r="O601" s="50" t="s">
        <v>106</v>
      </c>
      <c r="P601" s="50"/>
      <c r="Q601" s="3">
        <v>0</v>
      </c>
      <c r="R601" s="3">
        <v>0</v>
      </c>
      <c r="S601" s="3">
        <v>0</v>
      </c>
      <c r="T601" s="3">
        <v>0</v>
      </c>
      <c r="U601" s="3"/>
      <c r="V601" s="3">
        <v>0</v>
      </c>
      <c r="W601" s="3">
        <v>0</v>
      </c>
      <c r="X601" s="3"/>
      <c r="Y601" s="3">
        <v>0</v>
      </c>
      <c r="Z601" s="3">
        <v>0</v>
      </c>
      <c r="AA601" s="50"/>
      <c r="AB601" s="50">
        <v>0</v>
      </c>
      <c r="AC601" s="50">
        <v>0</v>
      </c>
      <c r="AD601" s="50"/>
      <c r="AE601" s="1">
        <v>0</v>
      </c>
      <c r="AF601" s="6">
        <v>0</v>
      </c>
      <c r="AH601" s="6">
        <v>0</v>
      </c>
      <c r="AI601" s="6">
        <v>0</v>
      </c>
      <c r="AK601" s="6">
        <v>0</v>
      </c>
      <c r="AL601" s="6">
        <v>0</v>
      </c>
    </row>
    <row r="602" spans="1:40" hidden="1" x14ac:dyDescent="0.25">
      <c r="A602" s="50" t="s">
        <v>250</v>
      </c>
      <c r="B602" s="51">
        <v>44033</v>
      </c>
      <c r="C602" s="50" t="s">
        <v>6</v>
      </c>
      <c r="D602" s="50" t="s">
        <v>26</v>
      </c>
      <c r="E602" s="50" t="s">
        <v>212</v>
      </c>
      <c r="F602" s="50" t="s">
        <v>171</v>
      </c>
      <c r="G602" s="50" t="s">
        <v>3</v>
      </c>
      <c r="H602" s="50" t="s">
        <v>1535</v>
      </c>
      <c r="I602" s="50" t="s">
        <v>1</v>
      </c>
      <c r="J602" s="50" t="s">
        <v>1</v>
      </c>
      <c r="K602" s="50" t="s">
        <v>1</v>
      </c>
      <c r="L602" s="50" t="s">
        <v>1</v>
      </c>
      <c r="M602" s="50">
        <v>0</v>
      </c>
      <c r="N602" s="50" t="s">
        <v>1</v>
      </c>
      <c r="O602" s="50" t="s">
        <v>2</v>
      </c>
      <c r="P602" s="50" t="s">
        <v>1</v>
      </c>
      <c r="Q602" s="3">
        <v>113563204.72149999</v>
      </c>
      <c r="R602" s="3">
        <v>0</v>
      </c>
      <c r="S602" s="3">
        <v>92319628.334299996</v>
      </c>
      <c r="T602" s="3">
        <v>0</v>
      </c>
      <c r="U602" s="3" t="s">
        <v>0</v>
      </c>
      <c r="V602" s="3">
        <v>0</v>
      </c>
      <c r="W602" s="3">
        <v>18313427.920000002</v>
      </c>
      <c r="X602" s="3" t="s">
        <v>0</v>
      </c>
      <c r="Y602" s="3">
        <v>2930148.4671999994</v>
      </c>
      <c r="Z602" s="3">
        <v>0</v>
      </c>
      <c r="AA602" s="50" t="s">
        <v>0</v>
      </c>
      <c r="AB602" s="50">
        <v>0</v>
      </c>
      <c r="AC602" s="50">
        <v>0</v>
      </c>
      <c r="AD602" s="50" t="s">
        <v>0</v>
      </c>
      <c r="AE602" s="1">
        <v>0</v>
      </c>
      <c r="AF602" s="6">
        <v>0</v>
      </c>
      <c r="AG602" s="6" t="s">
        <v>0</v>
      </c>
      <c r="AH602" s="6">
        <v>0</v>
      </c>
      <c r="AI602" s="6">
        <v>0</v>
      </c>
      <c r="AJ602" s="6" t="s">
        <v>0</v>
      </c>
      <c r="AK602" s="6">
        <v>0</v>
      </c>
      <c r="AL602" s="6">
        <v>0</v>
      </c>
      <c r="AM602" s="6" t="s">
        <v>1</v>
      </c>
      <c r="AN602" s="6" t="s">
        <v>1</v>
      </c>
    </row>
    <row r="603" spans="1:40" hidden="1" x14ac:dyDescent="0.25">
      <c r="A603" s="50" t="s">
        <v>249</v>
      </c>
      <c r="B603" s="51">
        <v>44033</v>
      </c>
      <c r="C603" s="50" t="s">
        <v>6</v>
      </c>
      <c r="D603" s="50" t="s">
        <v>26</v>
      </c>
      <c r="E603" s="50" t="s">
        <v>212</v>
      </c>
      <c r="F603" s="50" t="s">
        <v>171</v>
      </c>
      <c r="G603" s="50" t="s">
        <v>13</v>
      </c>
      <c r="H603" s="50" t="s">
        <v>1</v>
      </c>
      <c r="I603" s="50" t="s">
        <v>1243</v>
      </c>
      <c r="J603" s="50" t="s">
        <v>1</v>
      </c>
      <c r="K603" s="50" t="s">
        <v>1536</v>
      </c>
      <c r="L603" s="50" t="s">
        <v>1522</v>
      </c>
      <c r="M603" s="50">
        <v>1630797.5</v>
      </c>
      <c r="N603" s="50" t="s">
        <v>12</v>
      </c>
      <c r="O603" s="50" t="s">
        <v>1537</v>
      </c>
      <c r="P603" s="50" t="s">
        <v>1538</v>
      </c>
      <c r="Q603" s="3">
        <v>-490820</v>
      </c>
      <c r="R603" s="3">
        <v>0</v>
      </c>
      <c r="S603" s="3">
        <v>-490820</v>
      </c>
      <c r="T603" s="3">
        <v>0</v>
      </c>
      <c r="U603" s="3" t="s">
        <v>0</v>
      </c>
      <c r="V603" s="3">
        <v>0</v>
      </c>
      <c r="W603" s="3">
        <v>0</v>
      </c>
      <c r="X603" s="3" t="s">
        <v>0</v>
      </c>
      <c r="Y603" s="3">
        <v>0</v>
      </c>
      <c r="Z603" s="3">
        <v>0</v>
      </c>
      <c r="AA603" s="50" t="s">
        <v>0</v>
      </c>
      <c r="AB603" s="50">
        <v>0</v>
      </c>
      <c r="AC603" s="50">
        <v>0</v>
      </c>
      <c r="AD603" s="50" t="s">
        <v>0</v>
      </c>
      <c r="AE603" s="1">
        <v>0</v>
      </c>
      <c r="AF603" s="6">
        <v>0</v>
      </c>
      <c r="AG603" s="6" t="s">
        <v>0</v>
      </c>
      <c r="AH603" s="6">
        <v>0</v>
      </c>
      <c r="AI603" s="6">
        <v>0</v>
      </c>
      <c r="AJ603" s="6" t="s">
        <v>0</v>
      </c>
      <c r="AK603" s="6">
        <v>0</v>
      </c>
      <c r="AL603" s="6">
        <v>0</v>
      </c>
      <c r="AM603" s="6" t="s">
        <v>1</v>
      </c>
      <c r="AN603" s="6" t="s">
        <v>1</v>
      </c>
    </row>
    <row r="604" spans="1:40" hidden="1" x14ac:dyDescent="0.25">
      <c r="A604" s="50" t="s">
        <v>248</v>
      </c>
      <c r="B604" s="51">
        <v>44033</v>
      </c>
      <c r="C604" s="50" t="s">
        <v>29</v>
      </c>
      <c r="D604" s="50" t="s">
        <v>26</v>
      </c>
      <c r="E604" s="50" t="s">
        <v>415</v>
      </c>
      <c r="F604" s="50"/>
      <c r="G604" s="50" t="s">
        <v>3</v>
      </c>
      <c r="H604" s="50"/>
      <c r="I604" s="50"/>
      <c r="J604" s="50"/>
      <c r="K604" s="50"/>
      <c r="L604" s="50"/>
      <c r="M604" s="50"/>
      <c r="N604" s="50"/>
      <c r="O604" s="50" t="s">
        <v>106</v>
      </c>
      <c r="P604" s="50"/>
      <c r="Q604" s="3">
        <v>0</v>
      </c>
      <c r="R604" s="3">
        <v>0</v>
      </c>
      <c r="S604" s="3" t="s">
        <v>420</v>
      </c>
      <c r="T604" s="3">
        <v>0</v>
      </c>
      <c r="U604" s="3"/>
      <c r="V604" s="3">
        <v>0</v>
      </c>
      <c r="W604" s="3">
        <v>0</v>
      </c>
      <c r="X604" s="3"/>
      <c r="Y604" s="3">
        <v>0</v>
      </c>
      <c r="Z604" s="3">
        <v>0</v>
      </c>
      <c r="AA604" s="50"/>
      <c r="AB604" s="50">
        <v>0</v>
      </c>
      <c r="AC604" s="50">
        <v>0</v>
      </c>
      <c r="AD604" s="50"/>
      <c r="AE604" s="1">
        <v>0</v>
      </c>
      <c r="AF604" s="6">
        <v>0</v>
      </c>
      <c r="AH604" s="6">
        <v>0</v>
      </c>
      <c r="AI604" s="6">
        <v>0</v>
      </c>
      <c r="AK604" s="6">
        <v>0</v>
      </c>
      <c r="AL604" s="6">
        <v>0</v>
      </c>
    </row>
    <row r="605" spans="1:40" hidden="1" x14ac:dyDescent="0.25">
      <c r="A605" s="50" t="s">
        <v>247</v>
      </c>
      <c r="B605" s="51">
        <v>44033</v>
      </c>
      <c r="C605" s="50" t="s">
        <v>6</v>
      </c>
      <c r="D605" s="50" t="s">
        <v>24</v>
      </c>
      <c r="E605" s="50" t="s">
        <v>210</v>
      </c>
      <c r="F605" s="50" t="s">
        <v>1539</v>
      </c>
      <c r="G605" s="50" t="s">
        <v>3</v>
      </c>
      <c r="H605" s="50" t="s">
        <v>1540</v>
      </c>
      <c r="I605" s="50" t="s">
        <v>1</v>
      </c>
      <c r="J605" s="50" t="s">
        <v>1</v>
      </c>
      <c r="K605" s="50" t="s">
        <v>1</v>
      </c>
      <c r="L605" s="50" t="s">
        <v>1</v>
      </c>
      <c r="M605" s="50">
        <v>0</v>
      </c>
      <c r="N605" s="50" t="s">
        <v>1</v>
      </c>
      <c r="O605" s="50" t="s">
        <v>2</v>
      </c>
      <c r="P605" s="50" t="s">
        <v>1</v>
      </c>
      <c r="Q605" s="3">
        <v>61775402.365699999</v>
      </c>
      <c r="R605" s="3">
        <v>0</v>
      </c>
      <c r="S605" s="3">
        <v>46268275.123300001</v>
      </c>
      <c r="T605" s="3">
        <v>0</v>
      </c>
      <c r="U605" s="3" t="s">
        <v>0</v>
      </c>
      <c r="V605" s="3">
        <v>0</v>
      </c>
      <c r="W605" s="3">
        <v>13368213.140000001</v>
      </c>
      <c r="X605" s="3" t="s">
        <v>9</v>
      </c>
      <c r="Y605" s="3">
        <v>2138914.1024000002</v>
      </c>
      <c r="Z605" s="3">
        <v>0</v>
      </c>
      <c r="AA605" s="50" t="s">
        <v>0</v>
      </c>
      <c r="AB605" s="50">
        <v>0</v>
      </c>
      <c r="AC605" s="50">
        <v>0</v>
      </c>
      <c r="AD605" s="50" t="s">
        <v>0</v>
      </c>
      <c r="AE605" s="1">
        <v>0</v>
      </c>
      <c r="AF605" s="6">
        <v>0</v>
      </c>
      <c r="AG605" s="6" t="s">
        <v>0</v>
      </c>
      <c r="AH605" s="6">
        <v>0</v>
      </c>
      <c r="AI605" s="6">
        <v>0</v>
      </c>
      <c r="AJ605" s="6" t="s">
        <v>0</v>
      </c>
      <c r="AK605" s="6">
        <v>0</v>
      </c>
      <c r="AL605" s="6">
        <v>0</v>
      </c>
      <c r="AM605" s="6" t="s">
        <v>1</v>
      </c>
      <c r="AN605" s="6" t="s">
        <v>1</v>
      </c>
    </row>
    <row r="606" spans="1:40" hidden="1" x14ac:dyDescent="0.25">
      <c r="A606" s="50" t="s">
        <v>246</v>
      </c>
      <c r="B606" s="51">
        <v>44033</v>
      </c>
      <c r="C606" s="50" t="s">
        <v>6</v>
      </c>
      <c r="D606" s="50" t="s">
        <v>22</v>
      </c>
      <c r="E606" s="50" t="s">
        <v>202</v>
      </c>
      <c r="F606" s="50" t="s">
        <v>1459</v>
      </c>
      <c r="G606" s="50" t="s">
        <v>3</v>
      </c>
      <c r="H606" s="50" t="s">
        <v>1541</v>
      </c>
      <c r="I606" s="50" t="s">
        <v>1</v>
      </c>
      <c r="J606" s="50" t="s">
        <v>1</v>
      </c>
      <c r="K606" s="50" t="s">
        <v>1</v>
      </c>
      <c r="L606" s="50" t="s">
        <v>1</v>
      </c>
      <c r="M606" s="50">
        <v>0</v>
      </c>
      <c r="N606" s="50" t="s">
        <v>1</v>
      </c>
      <c r="O606" s="50" t="s">
        <v>2</v>
      </c>
      <c r="P606" s="50" t="s">
        <v>1</v>
      </c>
      <c r="Q606" s="3">
        <v>27025153.091200002</v>
      </c>
      <c r="R606" s="3">
        <v>0</v>
      </c>
      <c r="S606" s="3">
        <v>21561460.5</v>
      </c>
      <c r="T606" s="3">
        <v>0</v>
      </c>
      <c r="U606" s="3" t="s">
        <v>0</v>
      </c>
      <c r="V606" s="3">
        <v>0</v>
      </c>
      <c r="W606" s="3">
        <v>4710079.82</v>
      </c>
      <c r="X606" s="3" t="s">
        <v>9</v>
      </c>
      <c r="Y606" s="3">
        <v>753612.77119999996</v>
      </c>
      <c r="Z606" s="3">
        <v>0</v>
      </c>
      <c r="AA606" s="50" t="s">
        <v>0</v>
      </c>
      <c r="AB606" s="50">
        <v>0</v>
      </c>
      <c r="AC606" s="50">
        <v>0</v>
      </c>
      <c r="AD606" s="50" t="s">
        <v>0</v>
      </c>
      <c r="AE606" s="1">
        <v>0</v>
      </c>
      <c r="AF606" s="6">
        <v>0</v>
      </c>
      <c r="AG606" s="6" t="s">
        <v>0</v>
      </c>
      <c r="AH606" s="6">
        <v>0</v>
      </c>
      <c r="AI606" s="6">
        <v>0</v>
      </c>
      <c r="AJ606" s="6" t="s">
        <v>0</v>
      </c>
      <c r="AK606" s="6">
        <v>0</v>
      </c>
      <c r="AL606" s="6">
        <v>0</v>
      </c>
      <c r="AM606" s="6" t="s">
        <v>1</v>
      </c>
      <c r="AN606" s="6" t="s">
        <v>1</v>
      </c>
    </row>
    <row r="607" spans="1:40" hidden="1" x14ac:dyDescent="0.25">
      <c r="A607" s="50" t="s">
        <v>245</v>
      </c>
      <c r="B607" s="51">
        <v>44033</v>
      </c>
      <c r="C607" s="50" t="s">
        <v>6</v>
      </c>
      <c r="D607" s="50" t="s">
        <v>19</v>
      </c>
      <c r="E607" s="50" t="s">
        <v>200</v>
      </c>
      <c r="F607" s="50" t="s">
        <v>1201</v>
      </c>
      <c r="G607" s="50" t="s">
        <v>3</v>
      </c>
      <c r="H607" s="50" t="s">
        <v>1492</v>
      </c>
      <c r="I607" s="50"/>
      <c r="J607" s="50"/>
      <c r="K607" s="50"/>
      <c r="L607" s="50"/>
      <c r="M607" s="50">
        <v>0</v>
      </c>
      <c r="N607" s="50"/>
      <c r="O607" s="50" t="s">
        <v>106</v>
      </c>
      <c r="P607" s="50"/>
      <c r="Q607" s="3">
        <v>0</v>
      </c>
      <c r="R607" s="3">
        <v>0</v>
      </c>
      <c r="S607" s="3">
        <v>0</v>
      </c>
      <c r="T607" s="3">
        <v>0</v>
      </c>
      <c r="U607" s="3"/>
      <c r="V607" s="3">
        <v>0</v>
      </c>
      <c r="W607" s="3">
        <v>0</v>
      </c>
      <c r="X607" s="3"/>
      <c r="Y607" s="3">
        <v>0</v>
      </c>
      <c r="Z607" s="3">
        <v>0</v>
      </c>
      <c r="AA607" s="50"/>
      <c r="AB607" s="50">
        <v>0</v>
      </c>
      <c r="AC607" s="50">
        <v>0</v>
      </c>
      <c r="AD607" s="50"/>
      <c r="AE607" s="1">
        <v>0</v>
      </c>
    </row>
    <row r="608" spans="1:40" hidden="1" x14ac:dyDescent="0.25">
      <c r="A608" s="50" t="s">
        <v>244</v>
      </c>
      <c r="B608" s="51">
        <v>44033</v>
      </c>
      <c r="C608" s="50" t="s">
        <v>6</v>
      </c>
      <c r="D608" s="50" t="s">
        <v>17</v>
      </c>
      <c r="E608" s="50" t="s">
        <v>198</v>
      </c>
      <c r="F608" s="50" t="s">
        <v>1542</v>
      </c>
      <c r="G608" s="50" t="s">
        <v>3</v>
      </c>
      <c r="H608" s="50" t="s">
        <v>1494</v>
      </c>
      <c r="I608" s="50"/>
      <c r="J608" s="50"/>
      <c r="K608" s="50"/>
      <c r="L608" s="50"/>
      <c r="M608" s="50">
        <v>0</v>
      </c>
      <c r="N608" s="50"/>
      <c r="O608" s="50" t="s">
        <v>106</v>
      </c>
      <c r="P608" s="50"/>
      <c r="Q608" s="3">
        <v>0</v>
      </c>
      <c r="R608" s="3">
        <v>0</v>
      </c>
      <c r="S608" s="3">
        <v>0</v>
      </c>
      <c r="T608" s="3">
        <v>0</v>
      </c>
      <c r="U608" s="3"/>
      <c r="V608" s="3">
        <v>0</v>
      </c>
      <c r="W608" s="3">
        <v>0</v>
      </c>
      <c r="X608" s="3"/>
      <c r="Y608" s="3">
        <v>0</v>
      </c>
      <c r="Z608" s="3">
        <v>0</v>
      </c>
      <c r="AA608" s="50"/>
      <c r="AB608" s="50">
        <v>0</v>
      </c>
      <c r="AC608" s="50">
        <v>0</v>
      </c>
      <c r="AD608" s="50"/>
      <c r="AE608" s="1">
        <v>0</v>
      </c>
    </row>
    <row r="609" spans="1:40" hidden="1" x14ac:dyDescent="0.25">
      <c r="A609" s="50" t="s">
        <v>242</v>
      </c>
      <c r="B609" s="51">
        <v>44033</v>
      </c>
      <c r="C609" s="50" t="s">
        <v>6</v>
      </c>
      <c r="D609" s="50" t="s">
        <v>14</v>
      </c>
      <c r="E609" s="50" t="s">
        <v>196</v>
      </c>
      <c r="F609" s="50" t="s">
        <v>1543</v>
      </c>
      <c r="G609" s="50" t="s">
        <v>3</v>
      </c>
      <c r="H609" s="50" t="s">
        <v>1544</v>
      </c>
      <c r="I609" s="50" t="s">
        <v>1</v>
      </c>
      <c r="J609" s="50" t="s">
        <v>1</v>
      </c>
      <c r="K609" s="50" t="s">
        <v>1</v>
      </c>
      <c r="L609" s="50" t="s">
        <v>1</v>
      </c>
      <c r="M609" s="50">
        <v>0</v>
      </c>
      <c r="N609" s="50" t="s">
        <v>1</v>
      </c>
      <c r="O609" s="50" t="s">
        <v>2</v>
      </c>
      <c r="P609" s="50" t="s">
        <v>1</v>
      </c>
      <c r="Q609" s="3">
        <v>32273827.210799996</v>
      </c>
      <c r="R609" s="3">
        <v>0</v>
      </c>
      <c r="S609" s="3">
        <v>29414448.819999997</v>
      </c>
      <c r="T609" s="3">
        <v>0</v>
      </c>
      <c r="U609" s="3" t="s">
        <v>0</v>
      </c>
      <c r="V609" s="3">
        <v>0</v>
      </c>
      <c r="W609" s="3">
        <v>2096664.13</v>
      </c>
      <c r="X609" s="3" t="s">
        <v>0</v>
      </c>
      <c r="Y609" s="3">
        <v>335466.26080000005</v>
      </c>
      <c r="Z609" s="3">
        <v>0</v>
      </c>
      <c r="AA609" s="50" t="s">
        <v>0</v>
      </c>
      <c r="AB609" s="50">
        <v>0</v>
      </c>
      <c r="AC609" s="50">
        <v>395600</v>
      </c>
      <c r="AD609" s="50" t="s">
        <v>296</v>
      </c>
      <c r="AE609" s="1">
        <v>31648</v>
      </c>
      <c r="AF609" s="6">
        <v>0</v>
      </c>
      <c r="AG609" s="6" t="s">
        <v>0</v>
      </c>
      <c r="AH609" s="6">
        <v>0</v>
      </c>
      <c r="AI609" s="6">
        <v>0</v>
      </c>
      <c r="AJ609" s="6" t="s">
        <v>0</v>
      </c>
      <c r="AK609" s="6">
        <v>0</v>
      </c>
      <c r="AL609" s="6">
        <v>0</v>
      </c>
      <c r="AM609" s="6" t="s">
        <v>1</v>
      </c>
    </row>
    <row r="610" spans="1:40" hidden="1" x14ac:dyDescent="0.25">
      <c r="A610" s="50" t="s">
        <v>240</v>
      </c>
      <c r="B610" s="51">
        <v>44033</v>
      </c>
      <c r="C610" s="50" t="s">
        <v>6</v>
      </c>
      <c r="D610" s="50" t="s">
        <v>10</v>
      </c>
      <c r="E610" s="50" t="s">
        <v>193</v>
      </c>
      <c r="F610" s="50" t="s">
        <v>1545</v>
      </c>
      <c r="G610" s="50" t="s">
        <v>3</v>
      </c>
      <c r="H610" s="50" t="s">
        <v>1546</v>
      </c>
      <c r="I610" s="50" t="s">
        <v>1</v>
      </c>
      <c r="J610" s="50" t="s">
        <v>1</v>
      </c>
      <c r="K610" s="50" t="s">
        <v>1</v>
      </c>
      <c r="L610" s="50" t="s">
        <v>1</v>
      </c>
      <c r="M610" s="50">
        <v>0</v>
      </c>
      <c r="N610" s="50" t="s">
        <v>1</v>
      </c>
      <c r="O610" s="50" t="s">
        <v>2</v>
      </c>
      <c r="P610" s="50" t="s">
        <v>1</v>
      </c>
      <c r="Q610" s="3">
        <v>11707945.6932</v>
      </c>
      <c r="R610" s="3">
        <v>0</v>
      </c>
      <c r="S610" s="3">
        <v>6095945.9999999991</v>
      </c>
      <c r="T610" s="3">
        <v>0</v>
      </c>
      <c r="U610" s="3" t="s">
        <v>0</v>
      </c>
      <c r="V610" s="3">
        <v>0</v>
      </c>
      <c r="W610" s="3">
        <v>4837930.7700000005</v>
      </c>
      <c r="X610" s="3" t="s">
        <v>9</v>
      </c>
      <c r="Y610" s="3">
        <v>774068.92319999996</v>
      </c>
      <c r="Z610" s="3">
        <v>0</v>
      </c>
      <c r="AA610" s="50" t="s">
        <v>0</v>
      </c>
      <c r="AB610" s="50">
        <v>0</v>
      </c>
      <c r="AC610" s="50">
        <v>0</v>
      </c>
      <c r="AD610" s="50" t="s">
        <v>0</v>
      </c>
      <c r="AE610" s="1">
        <v>0</v>
      </c>
      <c r="AF610" s="6">
        <v>0</v>
      </c>
      <c r="AG610" s="6" t="s">
        <v>0</v>
      </c>
      <c r="AH610" s="6">
        <v>0</v>
      </c>
      <c r="AI610" s="6">
        <v>0</v>
      </c>
      <c r="AJ610" s="6" t="s">
        <v>0</v>
      </c>
      <c r="AK610" s="6">
        <v>0</v>
      </c>
      <c r="AL610" s="6">
        <v>0</v>
      </c>
      <c r="AM610" s="6" t="s">
        <v>1</v>
      </c>
      <c r="AN610" s="6" t="s">
        <v>1</v>
      </c>
    </row>
    <row r="611" spans="1:40" hidden="1" x14ac:dyDescent="0.25">
      <c r="A611" s="50" t="s">
        <v>238</v>
      </c>
      <c r="B611" s="51">
        <v>44033</v>
      </c>
      <c r="C611" s="50" t="s">
        <v>6</v>
      </c>
      <c r="D611" s="50" t="s">
        <v>10</v>
      </c>
      <c r="E611" s="50" t="s">
        <v>193</v>
      </c>
      <c r="F611" s="50" t="s">
        <v>1545</v>
      </c>
      <c r="G611" s="50" t="s">
        <v>13</v>
      </c>
      <c r="H611" s="50" t="s">
        <v>1</v>
      </c>
      <c r="I611" s="50" t="s">
        <v>1547</v>
      </c>
      <c r="J611" s="50" t="s">
        <v>1</v>
      </c>
      <c r="K611" s="50" t="s">
        <v>1548</v>
      </c>
      <c r="L611" s="50" t="s">
        <v>1522</v>
      </c>
      <c r="M611" s="50">
        <v>1400352</v>
      </c>
      <c r="N611" s="50" t="s">
        <v>12</v>
      </c>
      <c r="O611" s="50" t="s">
        <v>1549</v>
      </c>
      <c r="P611" s="50" t="s">
        <v>1550</v>
      </c>
      <c r="Q611" s="3">
        <v>-370272</v>
      </c>
      <c r="R611" s="3">
        <v>0</v>
      </c>
      <c r="S611" s="3">
        <v>0</v>
      </c>
      <c r="T611" s="3">
        <v>0</v>
      </c>
      <c r="U611" s="3" t="s">
        <v>0</v>
      </c>
      <c r="V611" s="3">
        <v>0</v>
      </c>
      <c r="W611" s="3">
        <v>-319200</v>
      </c>
      <c r="X611" s="3" t="s">
        <v>9</v>
      </c>
      <c r="Y611" s="3">
        <v>-51072</v>
      </c>
      <c r="Z611" s="3">
        <v>0</v>
      </c>
      <c r="AA611" s="50" t="s">
        <v>0</v>
      </c>
      <c r="AB611" s="50">
        <v>0</v>
      </c>
      <c r="AC611" s="50">
        <v>0</v>
      </c>
      <c r="AD611" s="50" t="s">
        <v>0</v>
      </c>
      <c r="AE611" s="1">
        <v>0</v>
      </c>
      <c r="AF611" s="6">
        <v>0</v>
      </c>
      <c r="AG611" s="6" t="s">
        <v>0</v>
      </c>
      <c r="AH611" s="6">
        <v>0</v>
      </c>
      <c r="AI611" s="6">
        <v>0</v>
      </c>
      <c r="AJ611" s="6" t="s">
        <v>0</v>
      </c>
      <c r="AK611" s="6">
        <v>0</v>
      </c>
      <c r="AL611" s="6">
        <v>0</v>
      </c>
      <c r="AM611" s="6" t="s">
        <v>1</v>
      </c>
      <c r="AN611" s="6" t="s">
        <v>1</v>
      </c>
    </row>
    <row r="612" spans="1:40" hidden="1" x14ac:dyDescent="0.25">
      <c r="A612" s="50" t="s">
        <v>236</v>
      </c>
      <c r="B612" s="51">
        <v>44033</v>
      </c>
      <c r="C612" s="50" t="s">
        <v>6</v>
      </c>
      <c r="D612" s="50" t="s">
        <v>311</v>
      </c>
      <c r="E612" s="50" t="s">
        <v>223</v>
      </c>
      <c r="F612" s="50" t="s">
        <v>463</v>
      </c>
      <c r="G612" s="50" t="s">
        <v>3</v>
      </c>
      <c r="H612" s="50" t="s">
        <v>1551</v>
      </c>
      <c r="I612" s="50" t="s">
        <v>1</v>
      </c>
      <c r="J612" s="50" t="s">
        <v>1</v>
      </c>
      <c r="K612" s="50" t="s">
        <v>1</v>
      </c>
      <c r="L612" s="50" t="s">
        <v>1</v>
      </c>
      <c r="M612" s="50">
        <v>0</v>
      </c>
      <c r="N612" s="50" t="s">
        <v>1</v>
      </c>
      <c r="O612" s="50" t="s">
        <v>2</v>
      </c>
      <c r="P612" s="50" t="s">
        <v>1</v>
      </c>
      <c r="Q612" s="3">
        <v>9785611.4545999989</v>
      </c>
      <c r="R612" s="3">
        <v>0</v>
      </c>
      <c r="S612" s="3">
        <v>9313110.3249999993</v>
      </c>
      <c r="T612" s="3">
        <v>0</v>
      </c>
      <c r="U612" s="3" t="s">
        <v>0</v>
      </c>
      <c r="V612" s="3">
        <v>0</v>
      </c>
      <c r="W612" s="3">
        <v>407328.56</v>
      </c>
      <c r="X612" s="3" t="s">
        <v>0</v>
      </c>
      <c r="Y612" s="3">
        <v>65172.569600000003</v>
      </c>
      <c r="Z612" s="3">
        <v>0</v>
      </c>
      <c r="AA612" s="50" t="s">
        <v>0</v>
      </c>
      <c r="AB612" s="50">
        <v>0</v>
      </c>
      <c r="AC612" s="50">
        <v>0</v>
      </c>
      <c r="AD612" s="50" t="s">
        <v>0</v>
      </c>
      <c r="AE612" s="1">
        <v>0</v>
      </c>
      <c r="AF612" s="6">
        <v>0</v>
      </c>
      <c r="AG612" s="6" t="s">
        <v>0</v>
      </c>
      <c r="AH612" s="6">
        <v>0</v>
      </c>
      <c r="AI612" s="6">
        <v>0</v>
      </c>
      <c r="AJ612" s="6" t="s">
        <v>0</v>
      </c>
      <c r="AK612" s="6">
        <v>0</v>
      </c>
      <c r="AL612" s="6">
        <v>0</v>
      </c>
      <c r="AM612" s="6" t="s">
        <v>1</v>
      </c>
    </row>
    <row r="613" spans="1:40" hidden="1" x14ac:dyDescent="0.25">
      <c r="A613" s="50" t="s">
        <v>235</v>
      </c>
      <c r="B613" s="51">
        <v>44033</v>
      </c>
      <c r="C613" s="50" t="s">
        <v>6</v>
      </c>
      <c r="D613" s="50" t="s">
        <v>7</v>
      </c>
      <c r="E613" s="50" t="s">
        <v>191</v>
      </c>
      <c r="F613" s="50" t="s">
        <v>1552</v>
      </c>
      <c r="G613" s="50" t="s">
        <v>3</v>
      </c>
      <c r="H613" s="50" t="s">
        <v>1553</v>
      </c>
      <c r="I613" s="50" t="s">
        <v>1</v>
      </c>
      <c r="J613" s="50" t="s">
        <v>1</v>
      </c>
      <c r="K613" s="50" t="s">
        <v>1</v>
      </c>
      <c r="L613" s="50" t="s">
        <v>1</v>
      </c>
      <c r="M613" s="50">
        <v>0</v>
      </c>
      <c r="N613" s="50" t="s">
        <v>1</v>
      </c>
      <c r="O613" s="50" t="s">
        <v>2</v>
      </c>
      <c r="P613" s="50" t="s">
        <v>1</v>
      </c>
      <c r="Q613" s="3">
        <v>2607366.4863999998</v>
      </c>
      <c r="R613" s="3">
        <v>0</v>
      </c>
      <c r="S613" s="3">
        <v>2035755.27</v>
      </c>
      <c r="T613" s="3">
        <v>0</v>
      </c>
      <c r="U613" s="3" t="s">
        <v>0</v>
      </c>
      <c r="V613" s="3">
        <v>0</v>
      </c>
      <c r="W613" s="3">
        <v>492768.29000000004</v>
      </c>
      <c r="X613" s="3" t="s">
        <v>0</v>
      </c>
      <c r="Y613" s="3">
        <v>78842.926399999997</v>
      </c>
      <c r="Z613" s="3">
        <v>0</v>
      </c>
      <c r="AA613" s="50" t="s">
        <v>0</v>
      </c>
      <c r="AB613" s="50">
        <v>0</v>
      </c>
      <c r="AC613" s="50">
        <v>0</v>
      </c>
      <c r="AD613" s="50" t="s">
        <v>0</v>
      </c>
      <c r="AE613" s="1">
        <v>0</v>
      </c>
      <c r="AF613" s="6">
        <v>0</v>
      </c>
      <c r="AG613" s="6" t="s">
        <v>0</v>
      </c>
      <c r="AH613" s="6">
        <v>0</v>
      </c>
      <c r="AI613" s="6">
        <v>0</v>
      </c>
      <c r="AJ613" s="6" t="s">
        <v>0</v>
      </c>
      <c r="AK613" s="6">
        <v>0</v>
      </c>
      <c r="AL613" s="6">
        <v>0</v>
      </c>
      <c r="AM613" s="6" t="s">
        <v>1</v>
      </c>
      <c r="AN613" s="6" t="s">
        <v>1</v>
      </c>
    </row>
    <row r="614" spans="1:40" hidden="1" x14ac:dyDescent="0.25">
      <c r="A614" s="50" t="s">
        <v>233</v>
      </c>
      <c r="B614" s="51">
        <v>44034</v>
      </c>
      <c r="C614" s="50" t="s">
        <v>6</v>
      </c>
      <c r="D614" s="50" t="s">
        <v>52</v>
      </c>
      <c r="E614" s="50" t="s">
        <v>252</v>
      </c>
      <c r="F614" s="50" t="s">
        <v>1554</v>
      </c>
      <c r="G614" s="50" t="s">
        <v>3</v>
      </c>
      <c r="H614" s="50" t="s">
        <v>1555</v>
      </c>
      <c r="I614" s="50" t="s">
        <v>1</v>
      </c>
      <c r="J614" s="50" t="s">
        <v>1</v>
      </c>
      <c r="K614" s="50" t="s">
        <v>1</v>
      </c>
      <c r="L614" s="50" t="s">
        <v>1</v>
      </c>
      <c r="M614" s="50">
        <v>0</v>
      </c>
      <c r="N614" s="50" t="s">
        <v>1</v>
      </c>
      <c r="O614" s="50" t="s">
        <v>2</v>
      </c>
      <c r="P614" s="50" t="s">
        <v>1</v>
      </c>
      <c r="Q614" s="3">
        <v>69461436.462899998</v>
      </c>
      <c r="R614" s="3">
        <v>0</v>
      </c>
      <c r="S614" s="3">
        <v>58041348.008499995</v>
      </c>
      <c r="T614" s="3">
        <v>0</v>
      </c>
      <c r="U614" s="3" t="s">
        <v>0</v>
      </c>
      <c r="V614" s="3">
        <v>0</v>
      </c>
      <c r="W614" s="3">
        <v>9844903.8400000017</v>
      </c>
      <c r="X614" s="3" t="s">
        <v>0</v>
      </c>
      <c r="Y614" s="3">
        <v>1575184.6144000001</v>
      </c>
      <c r="Z614" s="3">
        <v>0</v>
      </c>
      <c r="AA614" s="50" t="s">
        <v>0</v>
      </c>
      <c r="AB614" s="50">
        <v>0</v>
      </c>
      <c r="AC614" s="50">
        <v>0</v>
      </c>
      <c r="AD614" s="50" t="s">
        <v>0</v>
      </c>
      <c r="AE614" s="1">
        <v>0</v>
      </c>
      <c r="AF614" s="6">
        <v>0</v>
      </c>
      <c r="AG614" s="6" t="s">
        <v>0</v>
      </c>
      <c r="AH614" s="6">
        <v>0</v>
      </c>
      <c r="AI614" s="6">
        <v>0</v>
      </c>
      <c r="AJ614" s="6" t="s">
        <v>0</v>
      </c>
      <c r="AK614" s="6">
        <v>0</v>
      </c>
      <c r="AL614" s="6">
        <v>0</v>
      </c>
      <c r="AM614" s="6" t="s">
        <v>1</v>
      </c>
      <c r="AN614" s="6" t="s">
        <v>1</v>
      </c>
    </row>
    <row r="615" spans="1:40" hidden="1" x14ac:dyDescent="0.25">
      <c r="A615" s="50" t="s">
        <v>231</v>
      </c>
      <c r="B615" s="51">
        <v>44034</v>
      </c>
      <c r="C615" s="50" t="s">
        <v>29</v>
      </c>
      <c r="D615" s="50" t="s">
        <v>52</v>
      </c>
      <c r="E615" s="50" t="s">
        <v>243</v>
      </c>
      <c r="F615" s="50" t="s">
        <v>738</v>
      </c>
      <c r="G615" s="50" t="s">
        <v>3</v>
      </c>
      <c r="H615" s="50" t="s">
        <v>1556</v>
      </c>
      <c r="I615" s="50" t="s">
        <v>1</v>
      </c>
      <c r="J615" s="50" t="s">
        <v>1</v>
      </c>
      <c r="K615" s="50" t="s">
        <v>1</v>
      </c>
      <c r="L615" s="50" t="s">
        <v>1</v>
      </c>
      <c r="M615" s="50">
        <v>0</v>
      </c>
      <c r="N615" s="50" t="s">
        <v>1</v>
      </c>
      <c r="O615" s="50" t="s">
        <v>2</v>
      </c>
      <c r="P615" s="50" t="s">
        <v>1</v>
      </c>
      <c r="Q615" s="3">
        <v>81662547.25560002</v>
      </c>
      <c r="R615" s="3">
        <v>0</v>
      </c>
      <c r="S615" s="3">
        <v>51649275.104999989</v>
      </c>
      <c r="T615" s="3">
        <v>0</v>
      </c>
      <c r="U615" s="3" t="s">
        <v>0</v>
      </c>
      <c r="V615" s="3">
        <v>0</v>
      </c>
      <c r="W615" s="3">
        <v>25873510.474599998</v>
      </c>
      <c r="X615" s="3" t="s">
        <v>0</v>
      </c>
      <c r="Y615" s="3">
        <v>4139761.6760000004</v>
      </c>
      <c r="Z615" s="3">
        <v>0</v>
      </c>
      <c r="AA615" s="50" t="s">
        <v>0</v>
      </c>
      <c r="AB615" s="50">
        <v>0</v>
      </c>
      <c r="AC615" s="50">
        <v>0</v>
      </c>
      <c r="AD615" s="50" t="s">
        <v>0</v>
      </c>
      <c r="AE615" s="1">
        <v>0</v>
      </c>
      <c r="AF615" s="6">
        <v>0</v>
      </c>
      <c r="AG615" s="6" t="s">
        <v>0</v>
      </c>
      <c r="AH615" s="6">
        <v>0</v>
      </c>
      <c r="AI615" s="6">
        <v>0</v>
      </c>
      <c r="AJ615" s="6" t="s">
        <v>0</v>
      </c>
      <c r="AK615" s="6">
        <v>0</v>
      </c>
      <c r="AL615" s="6">
        <v>0</v>
      </c>
      <c r="AM615" s="6" t="s">
        <v>1</v>
      </c>
      <c r="AN615" s="6" t="s">
        <v>1</v>
      </c>
    </row>
    <row r="616" spans="1:40" hidden="1" x14ac:dyDescent="0.25">
      <c r="A616" s="50" t="s">
        <v>229</v>
      </c>
      <c r="B616" s="51">
        <v>44034</v>
      </c>
      <c r="C616" s="50" t="s">
        <v>6</v>
      </c>
      <c r="D616" s="50" t="s">
        <v>45</v>
      </c>
      <c r="E616" s="50" t="s">
        <v>237</v>
      </c>
      <c r="F616" s="50" t="s">
        <v>1557</v>
      </c>
      <c r="G616" s="50" t="s">
        <v>3</v>
      </c>
      <c r="H616" s="50" t="s">
        <v>1558</v>
      </c>
      <c r="I616" s="50" t="s">
        <v>1</v>
      </c>
      <c r="J616" s="50" t="s">
        <v>1</v>
      </c>
      <c r="K616" s="50" t="s">
        <v>1</v>
      </c>
      <c r="L616" s="50" t="s">
        <v>1</v>
      </c>
      <c r="M616" s="50">
        <v>0</v>
      </c>
      <c r="N616" s="50" t="s">
        <v>1</v>
      </c>
      <c r="O616" s="50" t="s">
        <v>2</v>
      </c>
      <c r="P616" s="50" t="s">
        <v>1</v>
      </c>
      <c r="Q616" s="3">
        <v>29613277.399999999</v>
      </c>
      <c r="R616" s="3">
        <v>0</v>
      </c>
      <c r="S616" s="3">
        <v>29613277.399999999</v>
      </c>
      <c r="T616" s="3">
        <v>0</v>
      </c>
      <c r="U616" s="3" t="s">
        <v>0</v>
      </c>
      <c r="V616" s="3">
        <v>0</v>
      </c>
      <c r="W616" s="3">
        <v>0</v>
      </c>
      <c r="X616" s="3" t="s">
        <v>9</v>
      </c>
      <c r="Y616" s="3">
        <v>0</v>
      </c>
      <c r="Z616" s="3">
        <v>0</v>
      </c>
      <c r="AA616" s="50" t="s">
        <v>0</v>
      </c>
      <c r="AB616" s="50">
        <v>0</v>
      </c>
      <c r="AC616" s="50">
        <v>0</v>
      </c>
      <c r="AD616" s="50" t="s">
        <v>0</v>
      </c>
      <c r="AE616" s="1">
        <v>0</v>
      </c>
      <c r="AF616" s="6">
        <v>0</v>
      </c>
      <c r="AG616" s="6" t="s">
        <v>0</v>
      </c>
      <c r="AH616" s="6">
        <v>0</v>
      </c>
      <c r="AI616" s="6">
        <v>0</v>
      </c>
      <c r="AJ616" s="6" t="s">
        <v>0</v>
      </c>
      <c r="AK616" s="6">
        <v>0</v>
      </c>
      <c r="AL616" s="6">
        <v>0</v>
      </c>
      <c r="AM616" s="6" t="s">
        <v>1</v>
      </c>
      <c r="AN616" s="6" t="s">
        <v>1</v>
      </c>
    </row>
    <row r="617" spans="1:40" hidden="1" x14ac:dyDescent="0.25">
      <c r="A617" s="50" t="s">
        <v>228</v>
      </c>
      <c r="B617" s="51">
        <v>44034</v>
      </c>
      <c r="C617" s="50" t="s">
        <v>6</v>
      </c>
      <c r="D617" s="50" t="s">
        <v>45</v>
      </c>
      <c r="E617" s="50" t="s">
        <v>241</v>
      </c>
      <c r="F617" s="50" t="s">
        <v>1559</v>
      </c>
      <c r="G617" s="50" t="s">
        <v>3</v>
      </c>
      <c r="H617" s="50" t="s">
        <v>1560</v>
      </c>
      <c r="I617" s="50" t="s">
        <v>1</v>
      </c>
      <c r="J617" s="50" t="s">
        <v>1</v>
      </c>
      <c r="K617" s="50" t="s">
        <v>1</v>
      </c>
      <c r="L617" s="50" t="s">
        <v>1</v>
      </c>
      <c r="M617" s="50">
        <v>0</v>
      </c>
      <c r="N617" s="50" t="s">
        <v>1</v>
      </c>
      <c r="O617" s="50" t="s">
        <v>2</v>
      </c>
      <c r="P617" s="50" t="s">
        <v>1</v>
      </c>
      <c r="Q617" s="3">
        <v>52202471.000199996</v>
      </c>
      <c r="R617" s="3">
        <v>0</v>
      </c>
      <c r="S617" s="3">
        <v>34553971.299499996</v>
      </c>
      <c r="T617" s="3">
        <v>0</v>
      </c>
      <c r="U617" s="3" t="s">
        <v>0</v>
      </c>
      <c r="V617" s="3">
        <v>0</v>
      </c>
      <c r="W617" s="3">
        <v>15214223.879899999</v>
      </c>
      <c r="X617" s="3" t="s">
        <v>0</v>
      </c>
      <c r="Y617" s="3">
        <v>2434275.8207999999</v>
      </c>
      <c r="Z617" s="3">
        <v>0</v>
      </c>
      <c r="AA617" s="50" t="s">
        <v>0</v>
      </c>
      <c r="AB617" s="50">
        <v>0</v>
      </c>
      <c r="AC617" s="50">
        <v>0</v>
      </c>
      <c r="AD617" s="50" t="s">
        <v>0</v>
      </c>
      <c r="AE617" s="1">
        <v>0</v>
      </c>
      <c r="AF617" s="6">
        <v>0</v>
      </c>
      <c r="AG617" s="6" t="s">
        <v>0</v>
      </c>
      <c r="AH617" s="6">
        <v>0</v>
      </c>
      <c r="AI617" s="6">
        <v>0</v>
      </c>
      <c r="AJ617" s="6" t="s">
        <v>0</v>
      </c>
      <c r="AK617" s="6">
        <v>0</v>
      </c>
      <c r="AL617" s="6">
        <v>0</v>
      </c>
      <c r="AM617" s="6" t="s">
        <v>1</v>
      </c>
      <c r="AN617" s="6" t="s">
        <v>1</v>
      </c>
    </row>
    <row r="618" spans="1:40" hidden="1" x14ac:dyDescent="0.25">
      <c r="A618" s="50" t="s">
        <v>227</v>
      </c>
      <c r="B618" s="51">
        <v>44034</v>
      </c>
      <c r="C618" s="50" t="s">
        <v>6</v>
      </c>
      <c r="D618" s="50" t="s">
        <v>45</v>
      </c>
      <c r="E618" s="50" t="s">
        <v>241</v>
      </c>
      <c r="F618" s="50" t="s">
        <v>1559</v>
      </c>
      <c r="G618" s="50" t="s">
        <v>3</v>
      </c>
      <c r="H618" s="50" t="s">
        <v>1561</v>
      </c>
      <c r="I618" s="50" t="s">
        <v>1</v>
      </c>
      <c r="J618" s="50" t="s">
        <v>1</v>
      </c>
      <c r="K618" s="50" t="s">
        <v>1</v>
      </c>
      <c r="L618" s="50" t="s">
        <v>1</v>
      </c>
      <c r="M618" s="50">
        <v>0</v>
      </c>
      <c r="N618" s="50" t="s">
        <v>1</v>
      </c>
      <c r="O618" s="50" t="s">
        <v>1120</v>
      </c>
      <c r="P618" s="50" t="s">
        <v>1483</v>
      </c>
      <c r="Q618" s="3">
        <v>2827960.0667000003</v>
      </c>
      <c r="R618" s="3">
        <v>0</v>
      </c>
      <c r="S618" s="3">
        <v>1203481.1955000001</v>
      </c>
      <c r="T618" s="3">
        <v>1400412.82</v>
      </c>
      <c r="U618" s="3" t="s">
        <v>9</v>
      </c>
      <c r="V618" s="3">
        <v>224066.05119999999</v>
      </c>
      <c r="W618" s="3">
        <v>0</v>
      </c>
      <c r="X618" s="3" t="s">
        <v>0</v>
      </c>
      <c r="Y618" s="3">
        <v>0</v>
      </c>
      <c r="Z618" s="3">
        <v>0</v>
      </c>
      <c r="AA618" s="50" t="s">
        <v>0</v>
      </c>
      <c r="AB618" s="50">
        <v>0</v>
      </c>
      <c r="AC618" s="50">
        <v>0</v>
      </c>
      <c r="AD618" s="50" t="s">
        <v>0</v>
      </c>
      <c r="AE618" s="1">
        <v>0</v>
      </c>
      <c r="AF618" s="6">
        <v>0</v>
      </c>
      <c r="AG618" s="6" t="s">
        <v>0</v>
      </c>
      <c r="AH618" s="6">
        <v>0</v>
      </c>
      <c r="AI618" s="6">
        <v>0</v>
      </c>
      <c r="AJ618" s="6" t="s">
        <v>0</v>
      </c>
      <c r="AK618" s="6">
        <v>0</v>
      </c>
      <c r="AL618" s="6">
        <v>0</v>
      </c>
      <c r="AM618" s="6" t="s">
        <v>1</v>
      </c>
      <c r="AN618" s="6" t="s">
        <v>1</v>
      </c>
    </row>
    <row r="619" spans="1:40" hidden="1" x14ac:dyDescent="0.25">
      <c r="A619" s="50" t="s">
        <v>224</v>
      </c>
      <c r="B619" s="51">
        <v>44034</v>
      </c>
      <c r="C619" s="50" t="s">
        <v>6</v>
      </c>
      <c r="D619" s="50" t="s">
        <v>45</v>
      </c>
      <c r="E619" s="50" t="s">
        <v>241</v>
      </c>
      <c r="F619" s="50" t="s">
        <v>1559</v>
      </c>
      <c r="G619" s="50" t="s">
        <v>3</v>
      </c>
      <c r="H619" s="50" t="s">
        <v>1562</v>
      </c>
      <c r="I619" s="50" t="s">
        <v>1</v>
      </c>
      <c r="J619" s="50" t="s">
        <v>1</v>
      </c>
      <c r="K619" s="50" t="s">
        <v>1</v>
      </c>
      <c r="L619" s="50" t="s">
        <v>1</v>
      </c>
      <c r="M619" s="50">
        <v>0</v>
      </c>
      <c r="N619" s="50" t="s">
        <v>1</v>
      </c>
      <c r="O619" s="50" t="s">
        <v>2</v>
      </c>
      <c r="P619" s="50" t="s">
        <v>1</v>
      </c>
      <c r="Q619" s="3">
        <v>49158021.433707319</v>
      </c>
      <c r="R619" s="3">
        <v>0</v>
      </c>
      <c r="S619" s="3">
        <v>26441354.318507317</v>
      </c>
      <c r="T619" s="3">
        <v>0</v>
      </c>
      <c r="U619" s="3" t="s">
        <v>0</v>
      </c>
      <c r="V619" s="3">
        <v>0</v>
      </c>
      <c r="W619" s="3">
        <v>19583333.720000003</v>
      </c>
      <c r="X619" s="3" t="s">
        <v>9</v>
      </c>
      <c r="Y619" s="3">
        <v>3133333.3952000001</v>
      </c>
      <c r="Z619" s="3">
        <v>0</v>
      </c>
      <c r="AA619" s="50" t="s">
        <v>0</v>
      </c>
      <c r="AB619" s="50">
        <v>0</v>
      </c>
      <c r="AC619" s="50">
        <v>0</v>
      </c>
      <c r="AD619" s="50" t="s">
        <v>0</v>
      </c>
      <c r="AE619" s="1">
        <v>0</v>
      </c>
      <c r="AF619" s="6">
        <v>0</v>
      </c>
      <c r="AG619" s="6" t="s">
        <v>0</v>
      </c>
      <c r="AH619" s="6">
        <v>0</v>
      </c>
      <c r="AI619" s="6">
        <v>0</v>
      </c>
      <c r="AJ619" s="6" t="s">
        <v>0</v>
      </c>
      <c r="AK619" s="6">
        <v>0</v>
      </c>
      <c r="AL619" s="6">
        <v>0</v>
      </c>
      <c r="AM619" s="6" t="s">
        <v>1</v>
      </c>
      <c r="AN619" s="6" t="s">
        <v>1</v>
      </c>
    </row>
    <row r="620" spans="1:40" hidden="1" x14ac:dyDescent="0.25">
      <c r="A620" s="50" t="s">
        <v>222</v>
      </c>
      <c r="B620" s="51">
        <v>44034</v>
      </c>
      <c r="C620" s="50" t="s">
        <v>6</v>
      </c>
      <c r="D620" s="50" t="s">
        <v>45</v>
      </c>
      <c r="E620" s="50" t="s">
        <v>241</v>
      </c>
      <c r="F620" s="50" t="s">
        <v>1559</v>
      </c>
      <c r="G620" s="50" t="s">
        <v>3</v>
      </c>
      <c r="H620" s="50" t="s">
        <v>1563</v>
      </c>
      <c r="I620" s="50" t="s">
        <v>1</v>
      </c>
      <c r="J620" s="50" t="s">
        <v>1</v>
      </c>
      <c r="K620" s="50" t="s">
        <v>1</v>
      </c>
      <c r="L620" s="50" t="s">
        <v>1</v>
      </c>
      <c r="M620" s="50">
        <v>0</v>
      </c>
      <c r="N620" s="50" t="s">
        <v>1</v>
      </c>
      <c r="O620" s="50" t="s">
        <v>523</v>
      </c>
      <c r="P620" s="50" t="s">
        <v>1564</v>
      </c>
      <c r="Q620" s="3">
        <v>615020</v>
      </c>
      <c r="R620" s="3">
        <v>0</v>
      </c>
      <c r="S620" s="3">
        <v>140000</v>
      </c>
      <c r="T620" s="3">
        <v>409500</v>
      </c>
      <c r="U620" s="3" t="s">
        <v>9</v>
      </c>
      <c r="V620" s="3">
        <v>65520</v>
      </c>
      <c r="W620" s="3">
        <v>0</v>
      </c>
      <c r="X620" s="3" t="s">
        <v>0</v>
      </c>
      <c r="Y620" s="3">
        <v>0</v>
      </c>
      <c r="Z620" s="3">
        <v>0</v>
      </c>
      <c r="AA620" s="50" t="s">
        <v>0</v>
      </c>
      <c r="AB620" s="50">
        <v>0</v>
      </c>
      <c r="AC620" s="50">
        <v>0</v>
      </c>
      <c r="AD620" s="50" t="s">
        <v>0</v>
      </c>
      <c r="AE620" s="1">
        <v>0</v>
      </c>
      <c r="AF620" s="6">
        <v>0</v>
      </c>
      <c r="AG620" s="6" t="s">
        <v>0</v>
      </c>
      <c r="AH620" s="6">
        <v>0</v>
      </c>
      <c r="AI620" s="6">
        <v>0</v>
      </c>
      <c r="AJ620" s="6" t="s">
        <v>0</v>
      </c>
      <c r="AK620" s="6">
        <v>0</v>
      </c>
      <c r="AL620" s="6">
        <v>0</v>
      </c>
      <c r="AM620" s="6" t="s">
        <v>1</v>
      </c>
      <c r="AN620" s="6" t="s">
        <v>1</v>
      </c>
    </row>
    <row r="621" spans="1:40" hidden="1" x14ac:dyDescent="0.25">
      <c r="A621" s="50" t="s">
        <v>221</v>
      </c>
      <c r="B621" s="51">
        <v>44034</v>
      </c>
      <c r="C621" s="50" t="s">
        <v>6</v>
      </c>
      <c r="D621" s="50" t="s">
        <v>45</v>
      </c>
      <c r="E621" s="50" t="s">
        <v>241</v>
      </c>
      <c r="F621" s="50" t="s">
        <v>1559</v>
      </c>
      <c r="G621" s="50" t="s">
        <v>3</v>
      </c>
      <c r="H621" s="50" t="s">
        <v>1565</v>
      </c>
      <c r="I621" s="50" t="s">
        <v>1</v>
      </c>
      <c r="J621" s="50" t="s">
        <v>1</v>
      </c>
      <c r="K621" s="50" t="s">
        <v>1</v>
      </c>
      <c r="L621" s="50" t="s">
        <v>1</v>
      </c>
      <c r="M621" s="50">
        <v>0</v>
      </c>
      <c r="N621" s="50" t="s">
        <v>1</v>
      </c>
      <c r="O621" s="50" t="s">
        <v>2</v>
      </c>
      <c r="P621" s="50" t="s">
        <v>1</v>
      </c>
      <c r="Q621" s="3">
        <v>3331218.1168</v>
      </c>
      <c r="R621" s="3">
        <v>0</v>
      </c>
      <c r="S621" s="3">
        <v>2670223.75</v>
      </c>
      <c r="T621" s="3">
        <v>0</v>
      </c>
      <c r="U621" s="3" t="s">
        <v>0</v>
      </c>
      <c r="V621" s="3">
        <v>0</v>
      </c>
      <c r="W621" s="3">
        <v>569822.73</v>
      </c>
      <c r="X621" s="3" t="s">
        <v>0</v>
      </c>
      <c r="Y621" s="3">
        <v>91171.636800000007</v>
      </c>
      <c r="Z621" s="3">
        <v>0</v>
      </c>
      <c r="AA621" s="50" t="s">
        <v>0</v>
      </c>
      <c r="AB621" s="50">
        <v>0</v>
      </c>
      <c r="AC621" s="50">
        <v>0</v>
      </c>
      <c r="AD621" s="50" t="s">
        <v>0</v>
      </c>
      <c r="AE621" s="1">
        <v>0</v>
      </c>
      <c r="AF621" s="6">
        <v>0</v>
      </c>
      <c r="AG621" s="6" t="s">
        <v>0</v>
      </c>
      <c r="AH621" s="6">
        <v>0</v>
      </c>
      <c r="AI621" s="6">
        <v>0</v>
      </c>
      <c r="AJ621" s="6" t="s">
        <v>0</v>
      </c>
      <c r="AK621" s="6">
        <v>0</v>
      </c>
      <c r="AL621" s="6">
        <v>0</v>
      </c>
      <c r="AM621" s="6" t="s">
        <v>1</v>
      </c>
      <c r="AN621" s="6" t="s">
        <v>1</v>
      </c>
    </row>
    <row r="622" spans="1:40" hidden="1" x14ac:dyDescent="0.25">
      <c r="A622" s="50" t="s">
        <v>220</v>
      </c>
      <c r="B622" s="51">
        <v>44034</v>
      </c>
      <c r="C622" s="50" t="s">
        <v>38</v>
      </c>
      <c r="D622" s="50" t="s">
        <v>45</v>
      </c>
      <c r="E622" s="50" t="s">
        <v>239</v>
      </c>
      <c r="F622" s="50" t="s">
        <v>1566</v>
      </c>
      <c r="G622" s="50" t="s">
        <v>3</v>
      </c>
      <c r="H622" s="50" t="s">
        <v>1567</v>
      </c>
      <c r="I622" s="50" t="s">
        <v>1</v>
      </c>
      <c r="J622" s="50" t="s">
        <v>1</v>
      </c>
      <c r="K622" s="50" t="s">
        <v>1</v>
      </c>
      <c r="L622" s="50" t="s">
        <v>1</v>
      </c>
      <c r="M622" s="50">
        <v>0</v>
      </c>
      <c r="N622" s="50" t="s">
        <v>1</v>
      </c>
      <c r="O622" s="50" t="s">
        <v>2</v>
      </c>
      <c r="P622" s="50" t="s">
        <v>1</v>
      </c>
      <c r="Q622" s="3">
        <v>37136728.560000002</v>
      </c>
      <c r="R622" s="3">
        <v>0</v>
      </c>
      <c r="S622" s="3">
        <v>34506428.560000002</v>
      </c>
      <c r="T622" s="3">
        <v>0</v>
      </c>
      <c r="U622" s="3" t="s">
        <v>0</v>
      </c>
      <c r="V622" s="3">
        <v>0</v>
      </c>
      <c r="W622" s="3">
        <v>2267500</v>
      </c>
      <c r="X622" s="3" t="s">
        <v>9</v>
      </c>
      <c r="Y622" s="3">
        <v>362800</v>
      </c>
      <c r="Z622" s="3">
        <v>0</v>
      </c>
      <c r="AA622" s="50" t="s">
        <v>0</v>
      </c>
      <c r="AB622" s="50">
        <v>0</v>
      </c>
      <c r="AC622" s="50">
        <v>0</v>
      </c>
      <c r="AD622" s="50" t="s">
        <v>0</v>
      </c>
      <c r="AE622" s="1">
        <v>0</v>
      </c>
      <c r="AF622" s="6">
        <v>0</v>
      </c>
      <c r="AG622" s="6" t="s">
        <v>0</v>
      </c>
      <c r="AH622" s="6">
        <v>0</v>
      </c>
      <c r="AI622" s="6">
        <v>0</v>
      </c>
      <c r="AJ622" s="6" t="s">
        <v>0</v>
      </c>
      <c r="AK622" s="6">
        <v>0</v>
      </c>
      <c r="AL622" s="6">
        <v>0</v>
      </c>
      <c r="AM622" s="6" t="s">
        <v>1</v>
      </c>
    </row>
    <row r="623" spans="1:40" hidden="1" x14ac:dyDescent="0.25">
      <c r="A623" s="50" t="s">
        <v>217</v>
      </c>
      <c r="B623" s="51">
        <v>44034</v>
      </c>
      <c r="C623" s="50" t="s">
        <v>29</v>
      </c>
      <c r="D623" s="50" t="s">
        <v>45</v>
      </c>
      <c r="E623" s="50" t="s">
        <v>234</v>
      </c>
      <c r="F623" s="50" t="s">
        <v>835</v>
      </c>
      <c r="G623" s="50" t="s">
        <v>3</v>
      </c>
      <c r="H623" s="50" t="s">
        <v>1568</v>
      </c>
      <c r="I623" s="50" t="s">
        <v>1</v>
      </c>
      <c r="J623" s="50" t="s">
        <v>1</v>
      </c>
      <c r="K623" s="50" t="s">
        <v>1</v>
      </c>
      <c r="L623" s="50" t="s">
        <v>1</v>
      </c>
      <c r="M623" s="50">
        <v>0</v>
      </c>
      <c r="N623" s="50" t="s">
        <v>1</v>
      </c>
      <c r="O623" s="50" t="s">
        <v>2</v>
      </c>
      <c r="P623" s="50" t="s">
        <v>1</v>
      </c>
      <c r="Q623" s="3">
        <v>14031331.7674</v>
      </c>
      <c r="R623" s="3">
        <v>0</v>
      </c>
      <c r="S623" s="3">
        <v>9251063.2449999992</v>
      </c>
      <c r="T623" s="3">
        <v>0</v>
      </c>
      <c r="U623" s="3" t="s">
        <v>0</v>
      </c>
      <c r="V623" s="3">
        <v>0</v>
      </c>
      <c r="W623" s="3">
        <v>4120921.14</v>
      </c>
      <c r="X623" s="3" t="s">
        <v>9</v>
      </c>
      <c r="Y623" s="3">
        <v>659347.3824</v>
      </c>
      <c r="Z623" s="3">
        <v>0</v>
      </c>
      <c r="AA623" s="50" t="s">
        <v>0</v>
      </c>
      <c r="AB623" s="50">
        <v>0</v>
      </c>
      <c r="AC623" s="50">
        <v>0</v>
      </c>
      <c r="AD623" s="50" t="s">
        <v>0</v>
      </c>
      <c r="AE623" s="1">
        <v>0</v>
      </c>
      <c r="AF623" s="6">
        <v>0</v>
      </c>
      <c r="AG623" s="6" t="s">
        <v>0</v>
      </c>
      <c r="AH623" s="6">
        <v>0</v>
      </c>
      <c r="AI623" s="6">
        <v>0</v>
      </c>
      <c r="AJ623" s="6" t="s">
        <v>0</v>
      </c>
      <c r="AK623" s="6">
        <v>0</v>
      </c>
      <c r="AL623" s="6">
        <v>0</v>
      </c>
      <c r="AM623" s="6" t="s">
        <v>1</v>
      </c>
      <c r="AN623" s="6" t="s">
        <v>1</v>
      </c>
    </row>
    <row r="624" spans="1:40" hidden="1" x14ac:dyDescent="0.25">
      <c r="A624" s="50" t="s">
        <v>216</v>
      </c>
      <c r="B624" s="51">
        <v>44034</v>
      </c>
      <c r="C624" s="50" t="s">
        <v>6</v>
      </c>
      <c r="D624" s="50" t="s">
        <v>41</v>
      </c>
      <c r="E624" s="50" t="s">
        <v>232</v>
      </c>
      <c r="F624" s="50" t="s">
        <v>1569</v>
      </c>
      <c r="G624" s="50" t="s">
        <v>3</v>
      </c>
      <c r="H624" s="50" t="s">
        <v>1570</v>
      </c>
      <c r="I624" s="50" t="s">
        <v>1</v>
      </c>
      <c r="J624" s="50" t="s">
        <v>1</v>
      </c>
      <c r="K624" s="50" t="s">
        <v>1</v>
      </c>
      <c r="L624" s="50" t="s">
        <v>1</v>
      </c>
      <c r="M624" s="50">
        <v>0</v>
      </c>
      <c r="N624" s="50" t="s">
        <v>1</v>
      </c>
      <c r="O624" s="50" t="s">
        <v>2</v>
      </c>
      <c r="P624" s="50" t="s">
        <v>1</v>
      </c>
      <c r="Q624" s="3">
        <v>92590649.515799999</v>
      </c>
      <c r="R624" s="3">
        <v>0</v>
      </c>
      <c r="S624" s="3">
        <v>73504791.784999996</v>
      </c>
      <c r="T624" s="3">
        <v>0</v>
      </c>
      <c r="U624" s="3" t="s">
        <v>0</v>
      </c>
      <c r="V624" s="3">
        <v>0</v>
      </c>
      <c r="W624" s="3">
        <v>16453325.630000001</v>
      </c>
      <c r="X624" s="3" t="s">
        <v>9</v>
      </c>
      <c r="Y624" s="3">
        <v>2632532.1008000001</v>
      </c>
      <c r="Z624" s="3">
        <v>0</v>
      </c>
      <c r="AA624" s="50" t="s">
        <v>0</v>
      </c>
      <c r="AB624" s="50">
        <v>0</v>
      </c>
      <c r="AC624" s="50">
        <v>0</v>
      </c>
      <c r="AD624" s="50" t="s">
        <v>0</v>
      </c>
      <c r="AE624" s="1">
        <v>0</v>
      </c>
      <c r="AF624" s="6">
        <v>0</v>
      </c>
      <c r="AG624" s="6" t="s">
        <v>0</v>
      </c>
      <c r="AH624" s="6">
        <v>0</v>
      </c>
      <c r="AI624" s="6">
        <v>0</v>
      </c>
      <c r="AJ624" s="6" t="s">
        <v>0</v>
      </c>
      <c r="AK624" s="6">
        <v>0</v>
      </c>
      <c r="AL624" s="6">
        <v>0</v>
      </c>
      <c r="AM624" s="6" t="s">
        <v>1</v>
      </c>
      <c r="AN624" s="6" t="s">
        <v>1</v>
      </c>
    </row>
    <row r="625" spans="1:40" hidden="1" x14ac:dyDescent="0.25">
      <c r="A625" s="50" t="s">
        <v>213</v>
      </c>
      <c r="B625" s="51">
        <v>44034</v>
      </c>
      <c r="C625" s="50" t="s">
        <v>38</v>
      </c>
      <c r="D625" s="50" t="s">
        <v>41</v>
      </c>
      <c r="E625" s="50" t="s">
        <v>230</v>
      </c>
      <c r="F625" s="50" t="s">
        <v>1206</v>
      </c>
      <c r="G625" s="50" t="s">
        <v>3</v>
      </c>
      <c r="H625" s="50" t="s">
        <v>1571</v>
      </c>
      <c r="I625" s="50" t="s">
        <v>1</v>
      </c>
      <c r="J625" s="50" t="s">
        <v>1</v>
      </c>
      <c r="K625" s="50" t="s">
        <v>1</v>
      </c>
      <c r="L625" s="50" t="s">
        <v>1</v>
      </c>
      <c r="M625" s="50">
        <v>0</v>
      </c>
      <c r="N625" s="50" t="s">
        <v>1</v>
      </c>
      <c r="O625" s="50" t="s">
        <v>2</v>
      </c>
      <c r="P625" s="50" t="s">
        <v>1</v>
      </c>
      <c r="Q625" s="3">
        <v>51750005.750000015</v>
      </c>
      <c r="R625" s="3">
        <v>0</v>
      </c>
      <c r="S625" s="3">
        <v>46782257.320000015</v>
      </c>
      <c r="T625" s="3">
        <v>0</v>
      </c>
      <c r="U625" s="3" t="s">
        <v>0</v>
      </c>
      <c r="V625" s="3">
        <v>0</v>
      </c>
      <c r="W625" s="3">
        <v>3911021.75</v>
      </c>
      <c r="X625" s="3" t="s">
        <v>0</v>
      </c>
      <c r="Y625" s="3">
        <v>625763.48</v>
      </c>
      <c r="Z625" s="3">
        <v>0</v>
      </c>
      <c r="AA625" s="50" t="s">
        <v>0</v>
      </c>
      <c r="AB625" s="50">
        <v>0</v>
      </c>
      <c r="AC625" s="50">
        <v>399040</v>
      </c>
      <c r="AD625" s="50" t="s">
        <v>296</v>
      </c>
      <c r="AE625" s="1">
        <v>31923.200000000001</v>
      </c>
      <c r="AF625" s="6">
        <v>0</v>
      </c>
      <c r="AG625" s="6" t="s">
        <v>0</v>
      </c>
      <c r="AH625" s="6">
        <v>0</v>
      </c>
      <c r="AI625" s="6">
        <v>0</v>
      </c>
      <c r="AJ625" s="6" t="s">
        <v>0</v>
      </c>
      <c r="AK625" s="6">
        <v>0</v>
      </c>
      <c r="AL625" s="6">
        <v>0</v>
      </c>
      <c r="AM625" s="6" t="s">
        <v>1</v>
      </c>
    </row>
    <row r="626" spans="1:40" hidden="1" x14ac:dyDescent="0.25">
      <c r="A626" s="50" t="s">
        <v>211</v>
      </c>
      <c r="B626" s="51">
        <v>44034</v>
      </c>
      <c r="C626" s="50" t="s">
        <v>29</v>
      </c>
      <c r="D626" s="50" t="s">
        <v>41</v>
      </c>
      <c r="E626" s="50" t="s">
        <v>4</v>
      </c>
      <c r="F626" s="50" t="s">
        <v>738</v>
      </c>
      <c r="G626" s="50" t="s">
        <v>3</v>
      </c>
      <c r="H626" s="50" t="s">
        <v>1572</v>
      </c>
      <c r="I626" s="50" t="s">
        <v>1</v>
      </c>
      <c r="J626" s="50" t="s">
        <v>1</v>
      </c>
      <c r="K626" s="50" t="s">
        <v>1</v>
      </c>
      <c r="L626" s="50" t="s">
        <v>1</v>
      </c>
      <c r="M626" s="50">
        <v>0</v>
      </c>
      <c r="N626" s="50" t="s">
        <v>1</v>
      </c>
      <c r="O626" s="50" t="s">
        <v>2</v>
      </c>
      <c r="P626" s="50" t="s">
        <v>1</v>
      </c>
      <c r="Q626" s="3">
        <v>7321526.5265999995</v>
      </c>
      <c r="R626" s="3">
        <v>0</v>
      </c>
      <c r="S626" s="3">
        <v>5783241.5250000004</v>
      </c>
      <c r="T626" s="3">
        <v>0</v>
      </c>
      <c r="U626" s="3" t="s">
        <v>0</v>
      </c>
      <c r="V626" s="3">
        <v>0</v>
      </c>
      <c r="W626" s="3">
        <v>1326107.76</v>
      </c>
      <c r="X626" s="3" t="s">
        <v>9</v>
      </c>
      <c r="Y626" s="3">
        <v>212177.24160000001</v>
      </c>
      <c r="Z626" s="3">
        <v>0</v>
      </c>
      <c r="AA626" s="50" t="s">
        <v>0</v>
      </c>
      <c r="AB626" s="50">
        <v>0</v>
      </c>
      <c r="AC626" s="50">
        <v>0</v>
      </c>
      <c r="AD626" s="50" t="s">
        <v>0</v>
      </c>
      <c r="AE626" s="1">
        <v>0</v>
      </c>
      <c r="AF626" s="6">
        <v>0</v>
      </c>
      <c r="AG626" s="6" t="s">
        <v>0</v>
      </c>
      <c r="AH626" s="6">
        <v>0</v>
      </c>
      <c r="AI626" s="6">
        <v>0</v>
      </c>
      <c r="AJ626" s="6" t="s">
        <v>0</v>
      </c>
      <c r="AK626" s="6">
        <v>0</v>
      </c>
      <c r="AL626" s="6">
        <v>0</v>
      </c>
      <c r="AM626" s="6" t="s">
        <v>1</v>
      </c>
      <c r="AN626" s="6" t="s">
        <v>1</v>
      </c>
    </row>
    <row r="627" spans="1:40" hidden="1" x14ac:dyDescent="0.25">
      <c r="A627" s="50" t="s">
        <v>209</v>
      </c>
      <c r="B627" s="51">
        <v>44034</v>
      </c>
      <c r="C627" s="50" t="s">
        <v>29</v>
      </c>
      <c r="D627" s="50" t="s">
        <v>41</v>
      </c>
      <c r="E627" s="50" t="s">
        <v>4</v>
      </c>
      <c r="F627" s="50" t="s">
        <v>738</v>
      </c>
      <c r="G627" s="50" t="s">
        <v>3</v>
      </c>
      <c r="H627" s="50" t="s">
        <v>1573</v>
      </c>
      <c r="I627" s="50" t="s">
        <v>1</v>
      </c>
      <c r="J627" s="50" t="s">
        <v>1</v>
      </c>
      <c r="K627" s="50" t="s">
        <v>1</v>
      </c>
      <c r="L627" s="50" t="s">
        <v>1</v>
      </c>
      <c r="M627" s="50">
        <v>0</v>
      </c>
      <c r="N627" s="50" t="s">
        <v>1</v>
      </c>
      <c r="O627" s="50" t="s">
        <v>404</v>
      </c>
      <c r="P627" s="50" t="s">
        <v>405</v>
      </c>
      <c r="Q627" s="3">
        <v>3981207.8492000001</v>
      </c>
      <c r="R627" s="3">
        <v>0</v>
      </c>
      <c r="S627" s="3">
        <v>2325250</v>
      </c>
      <c r="T627" s="3">
        <v>1427549.87</v>
      </c>
      <c r="U627" s="3" t="s">
        <v>9</v>
      </c>
      <c r="V627" s="3">
        <v>228407.9792</v>
      </c>
      <c r="W627" s="3">
        <v>0</v>
      </c>
      <c r="X627" s="3" t="s">
        <v>0</v>
      </c>
      <c r="Y627" s="3">
        <v>0</v>
      </c>
      <c r="Z627" s="3">
        <v>0</v>
      </c>
      <c r="AA627" s="50" t="s">
        <v>0</v>
      </c>
      <c r="AB627" s="50">
        <v>0</v>
      </c>
      <c r="AC627" s="50">
        <v>0</v>
      </c>
      <c r="AD627" s="50" t="s">
        <v>0</v>
      </c>
      <c r="AE627" s="1">
        <v>0</v>
      </c>
      <c r="AF627" s="6">
        <v>0</v>
      </c>
      <c r="AG627" s="6" t="s">
        <v>0</v>
      </c>
      <c r="AH627" s="6">
        <v>0</v>
      </c>
      <c r="AI627" s="6">
        <v>0</v>
      </c>
      <c r="AJ627" s="6" t="s">
        <v>0</v>
      </c>
      <c r="AK627" s="6">
        <v>0</v>
      </c>
      <c r="AL627" s="6">
        <v>0</v>
      </c>
      <c r="AM627" s="6" t="s">
        <v>1</v>
      </c>
      <c r="AN627" s="6" t="s">
        <v>1</v>
      </c>
    </row>
    <row r="628" spans="1:40" hidden="1" x14ac:dyDescent="0.25">
      <c r="A628" s="50" t="s">
        <v>208</v>
      </c>
      <c r="B628" s="51">
        <v>44034</v>
      </c>
      <c r="C628" s="50" t="s">
        <v>29</v>
      </c>
      <c r="D628" s="50" t="s">
        <v>41</v>
      </c>
      <c r="E628" s="50" t="s">
        <v>4</v>
      </c>
      <c r="F628" s="50" t="s">
        <v>738</v>
      </c>
      <c r="G628" s="50" t="s">
        <v>3</v>
      </c>
      <c r="H628" s="50" t="s">
        <v>1574</v>
      </c>
      <c r="I628" s="50" t="s">
        <v>1</v>
      </c>
      <c r="J628" s="50" t="s">
        <v>1</v>
      </c>
      <c r="K628" s="50" t="s">
        <v>1</v>
      </c>
      <c r="L628" s="50" t="s">
        <v>1</v>
      </c>
      <c r="M628" s="50">
        <v>0</v>
      </c>
      <c r="N628" s="50" t="s">
        <v>1</v>
      </c>
      <c r="O628" s="50" t="s">
        <v>2</v>
      </c>
      <c r="P628" s="50" t="s">
        <v>1</v>
      </c>
      <c r="Q628" s="3">
        <v>32719548.829799999</v>
      </c>
      <c r="R628" s="3">
        <v>0</v>
      </c>
      <c r="S628" s="3">
        <v>26518034.225000001</v>
      </c>
      <c r="T628" s="3">
        <v>0</v>
      </c>
      <c r="U628" s="3" t="s">
        <v>0</v>
      </c>
      <c r="V628" s="3">
        <v>0</v>
      </c>
      <c r="W628" s="3">
        <v>5346133.28</v>
      </c>
      <c r="X628" s="3" t="s">
        <v>9</v>
      </c>
      <c r="Y628" s="3">
        <v>855381.32479999994</v>
      </c>
      <c r="Z628" s="3">
        <v>0</v>
      </c>
      <c r="AA628" s="50" t="s">
        <v>0</v>
      </c>
      <c r="AB628" s="50">
        <v>0</v>
      </c>
      <c r="AC628" s="50">
        <v>0</v>
      </c>
      <c r="AD628" s="50" t="s">
        <v>0</v>
      </c>
      <c r="AE628" s="1">
        <v>0</v>
      </c>
      <c r="AF628" s="6">
        <v>0</v>
      </c>
      <c r="AG628" s="6" t="s">
        <v>0</v>
      </c>
      <c r="AH628" s="6">
        <v>0</v>
      </c>
      <c r="AI628" s="6">
        <v>0</v>
      </c>
      <c r="AJ628" s="6" t="s">
        <v>0</v>
      </c>
      <c r="AK628" s="6">
        <v>0</v>
      </c>
      <c r="AL628" s="6">
        <v>0</v>
      </c>
      <c r="AM628" s="6" t="s">
        <v>1</v>
      </c>
      <c r="AN628" s="6" t="s">
        <v>1</v>
      </c>
    </row>
    <row r="629" spans="1:40" hidden="1" x14ac:dyDescent="0.25">
      <c r="A629" s="50" t="s">
        <v>205</v>
      </c>
      <c r="B629" s="51">
        <v>44034</v>
      </c>
      <c r="C629" s="50" t="s">
        <v>29</v>
      </c>
      <c r="D629" s="50" t="s">
        <v>41</v>
      </c>
      <c r="E629" s="50" t="s">
        <v>4</v>
      </c>
      <c r="F629" s="50" t="s">
        <v>738</v>
      </c>
      <c r="G629" s="50" t="s">
        <v>3</v>
      </c>
      <c r="H629" s="50" t="s">
        <v>1575</v>
      </c>
      <c r="I629" s="50" t="s">
        <v>1</v>
      </c>
      <c r="J629" s="50" t="s">
        <v>1</v>
      </c>
      <c r="K629" s="50" t="s">
        <v>1</v>
      </c>
      <c r="L629" s="50" t="s">
        <v>1</v>
      </c>
      <c r="M629" s="50">
        <v>0</v>
      </c>
      <c r="N629" s="50" t="s">
        <v>1</v>
      </c>
      <c r="O629" s="50" t="s">
        <v>1235</v>
      </c>
      <c r="P629" s="50" t="s">
        <v>1236</v>
      </c>
      <c r="Q629" s="3">
        <v>1128068.4450000001</v>
      </c>
      <c r="R629" s="3">
        <v>0</v>
      </c>
      <c r="S629" s="3">
        <v>1128068.4450000001</v>
      </c>
      <c r="T629" s="3">
        <v>0</v>
      </c>
      <c r="U629" s="3" t="s">
        <v>0</v>
      </c>
      <c r="V629" s="3">
        <v>0</v>
      </c>
      <c r="W629" s="3">
        <v>0</v>
      </c>
      <c r="X629" s="3" t="s">
        <v>0</v>
      </c>
      <c r="Y629" s="3">
        <v>0</v>
      </c>
      <c r="Z629" s="3">
        <v>0</v>
      </c>
      <c r="AA629" s="50" t="s">
        <v>0</v>
      </c>
      <c r="AB629" s="50">
        <v>0</v>
      </c>
      <c r="AC629" s="50">
        <v>0</v>
      </c>
      <c r="AD629" s="50" t="s">
        <v>0</v>
      </c>
      <c r="AE629" s="1">
        <v>0</v>
      </c>
      <c r="AF629" s="6">
        <v>0</v>
      </c>
      <c r="AG629" s="6" t="s">
        <v>0</v>
      </c>
      <c r="AH629" s="6">
        <v>0</v>
      </c>
      <c r="AI629" s="6">
        <v>0</v>
      </c>
      <c r="AJ629" s="6" t="s">
        <v>0</v>
      </c>
      <c r="AK629" s="6">
        <v>0</v>
      </c>
      <c r="AL629" s="6">
        <v>0</v>
      </c>
      <c r="AM629" s="6" t="s">
        <v>1</v>
      </c>
      <c r="AN629" s="6" t="s">
        <v>1</v>
      </c>
    </row>
    <row r="630" spans="1:40" hidden="1" x14ac:dyDescent="0.25">
      <c r="A630" s="49" t="s">
        <v>204</v>
      </c>
      <c r="B630" s="51">
        <v>44034</v>
      </c>
      <c r="C630" s="2" t="s">
        <v>29</v>
      </c>
      <c r="D630" s="2" t="s">
        <v>41</v>
      </c>
      <c r="E630" s="2" t="s">
        <v>4</v>
      </c>
      <c r="F630" s="2" t="s">
        <v>738</v>
      </c>
      <c r="G630" s="2" t="s">
        <v>3</v>
      </c>
      <c r="H630" s="2" t="s">
        <v>1576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2</v>
      </c>
      <c r="P630" s="2" t="s">
        <v>1</v>
      </c>
      <c r="Q630" s="3">
        <v>6989993.8450000007</v>
      </c>
      <c r="R630" s="3">
        <v>0</v>
      </c>
      <c r="S630" s="3">
        <v>5438493.8450000007</v>
      </c>
      <c r="T630" s="3">
        <v>0</v>
      </c>
      <c r="U630" s="3" t="s">
        <v>0</v>
      </c>
      <c r="V630" s="3">
        <v>0</v>
      </c>
      <c r="W630" s="3">
        <v>1337500</v>
      </c>
      <c r="X630" s="3" t="s">
        <v>0</v>
      </c>
      <c r="Y630" s="3">
        <v>214000</v>
      </c>
      <c r="Z630" s="3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6">
        <v>0</v>
      </c>
      <c r="AG630" s="6" t="s">
        <v>0</v>
      </c>
      <c r="AH630" s="6">
        <v>0</v>
      </c>
      <c r="AI630" s="6">
        <v>0</v>
      </c>
      <c r="AJ630" s="6" t="s">
        <v>0</v>
      </c>
      <c r="AK630" s="6">
        <v>0</v>
      </c>
      <c r="AL630" s="6">
        <v>0</v>
      </c>
      <c r="AM630" s="6" t="s">
        <v>1</v>
      </c>
      <c r="AN630" s="6" t="s">
        <v>1</v>
      </c>
    </row>
    <row r="631" spans="1:40" hidden="1" x14ac:dyDescent="0.25">
      <c r="A631" s="49" t="s">
        <v>203</v>
      </c>
      <c r="B631" s="51">
        <v>44034</v>
      </c>
      <c r="C631" s="2" t="s">
        <v>29</v>
      </c>
      <c r="D631" s="2" t="s">
        <v>41</v>
      </c>
      <c r="E631" s="2" t="s">
        <v>4</v>
      </c>
      <c r="F631" s="2" t="s">
        <v>738</v>
      </c>
      <c r="G631" s="2" t="s">
        <v>3</v>
      </c>
      <c r="H631" s="2" t="s">
        <v>1577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513</v>
      </c>
      <c r="P631" s="2" t="s">
        <v>514</v>
      </c>
      <c r="Q631" s="3">
        <v>480000</v>
      </c>
      <c r="R631" s="3">
        <v>0</v>
      </c>
      <c r="S631" s="3">
        <v>480000</v>
      </c>
      <c r="T631" s="3">
        <v>0</v>
      </c>
      <c r="U631" s="3" t="s">
        <v>0</v>
      </c>
      <c r="V631" s="3">
        <v>0</v>
      </c>
      <c r="W631" s="3">
        <v>0</v>
      </c>
      <c r="X631" s="3" t="s">
        <v>0</v>
      </c>
      <c r="Y631" s="3">
        <v>0</v>
      </c>
      <c r="Z631" s="3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6">
        <v>0</v>
      </c>
      <c r="AG631" s="6" t="s">
        <v>0</v>
      </c>
      <c r="AH631" s="6">
        <v>0</v>
      </c>
      <c r="AI631" s="6">
        <v>0</v>
      </c>
      <c r="AJ631" s="6" t="s">
        <v>0</v>
      </c>
      <c r="AK631" s="6">
        <v>0</v>
      </c>
      <c r="AL631" s="6">
        <v>0</v>
      </c>
      <c r="AM631" s="6" t="s">
        <v>1</v>
      </c>
      <c r="AN631" s="6" t="s">
        <v>1</v>
      </c>
    </row>
    <row r="632" spans="1:40" hidden="1" x14ac:dyDescent="0.25">
      <c r="A632" s="49" t="s">
        <v>201</v>
      </c>
      <c r="B632" s="51">
        <v>44034</v>
      </c>
      <c r="C632" s="2" t="s">
        <v>29</v>
      </c>
      <c r="D632" s="2" t="s">
        <v>41</v>
      </c>
      <c r="E632" s="2" t="s">
        <v>4</v>
      </c>
      <c r="F632" s="2" t="s">
        <v>738</v>
      </c>
      <c r="G632" s="2" t="s">
        <v>3</v>
      </c>
      <c r="H632" s="2" t="s">
        <v>1578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</v>
      </c>
      <c r="P632" s="2" t="s">
        <v>1</v>
      </c>
      <c r="Q632" s="3">
        <v>55859390.747450002</v>
      </c>
      <c r="R632" s="3">
        <v>0</v>
      </c>
      <c r="S632" s="3">
        <v>26804461.149999999</v>
      </c>
      <c r="T632" s="3">
        <v>0</v>
      </c>
      <c r="U632" s="3" t="s">
        <v>0</v>
      </c>
      <c r="V632" s="3">
        <v>0</v>
      </c>
      <c r="W632" s="3">
        <v>25047353.10125</v>
      </c>
      <c r="X632" s="3" t="s">
        <v>0</v>
      </c>
      <c r="Y632" s="3">
        <v>4007576.4961999999</v>
      </c>
      <c r="Z632" s="3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6">
        <v>0</v>
      </c>
      <c r="AG632" s="6" t="s">
        <v>0</v>
      </c>
      <c r="AH632" s="6">
        <v>0</v>
      </c>
      <c r="AI632" s="6">
        <v>0</v>
      </c>
      <c r="AJ632" s="6" t="s">
        <v>0</v>
      </c>
      <c r="AK632" s="6">
        <v>0</v>
      </c>
      <c r="AL632" s="6">
        <v>0</v>
      </c>
      <c r="AM632" s="6" t="s">
        <v>1</v>
      </c>
      <c r="AN632" s="6" t="s">
        <v>1</v>
      </c>
    </row>
    <row r="633" spans="1:40" hidden="1" x14ac:dyDescent="0.25">
      <c r="A633" s="49" t="s">
        <v>199</v>
      </c>
      <c r="B633" s="51">
        <v>44034</v>
      </c>
      <c r="C633" s="2" t="s">
        <v>6</v>
      </c>
      <c r="D633" s="2" t="s">
        <v>36</v>
      </c>
      <c r="E633" s="2" t="s">
        <v>226</v>
      </c>
      <c r="F633" s="2" t="s">
        <v>1270</v>
      </c>
      <c r="G633" s="2" t="s">
        <v>3</v>
      </c>
      <c r="H633" s="2" t="s">
        <v>1579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3">
        <v>74283893.078000009</v>
      </c>
      <c r="R633" s="3">
        <v>0</v>
      </c>
      <c r="S633" s="3">
        <v>58949315.070000008</v>
      </c>
      <c r="T633" s="3">
        <v>0</v>
      </c>
      <c r="U633" s="3" t="s">
        <v>0</v>
      </c>
      <c r="V633" s="3">
        <v>0</v>
      </c>
      <c r="W633" s="3">
        <v>13219463.800000001</v>
      </c>
      <c r="X633" s="3" t="s">
        <v>0</v>
      </c>
      <c r="Y633" s="3">
        <v>2115114.2080000001</v>
      </c>
      <c r="Z633" s="3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6">
        <v>0</v>
      </c>
      <c r="AG633" s="6" t="s">
        <v>0</v>
      </c>
      <c r="AH633" s="6">
        <v>0</v>
      </c>
      <c r="AI633" s="6">
        <v>0</v>
      </c>
      <c r="AJ633" s="6" t="s">
        <v>0</v>
      </c>
      <c r="AK633" s="6">
        <v>0</v>
      </c>
      <c r="AL633" s="6">
        <v>0</v>
      </c>
      <c r="AM633" s="6" t="s">
        <v>1</v>
      </c>
      <c r="AN633" s="6" t="s">
        <v>1</v>
      </c>
    </row>
    <row r="634" spans="1:40" hidden="1" x14ac:dyDescent="0.25">
      <c r="A634" s="49" t="s">
        <v>197</v>
      </c>
      <c r="B634" s="51">
        <v>44034</v>
      </c>
      <c r="C634" s="2" t="s">
        <v>29</v>
      </c>
      <c r="D634" s="2" t="s">
        <v>36</v>
      </c>
      <c r="E634" s="2" t="s">
        <v>35</v>
      </c>
      <c r="F634" s="2" t="s">
        <v>1455</v>
      </c>
      <c r="G634" s="2" t="s">
        <v>3</v>
      </c>
      <c r="H634" s="2" t="s">
        <v>1580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</v>
      </c>
      <c r="P634" s="2" t="s">
        <v>1</v>
      </c>
      <c r="Q634" s="3">
        <v>52923078.650800005</v>
      </c>
      <c r="R634" s="3">
        <v>0</v>
      </c>
      <c r="S634" s="3">
        <v>36881382.820000008</v>
      </c>
      <c r="T634" s="3">
        <v>0</v>
      </c>
      <c r="U634" s="3" t="s">
        <v>0</v>
      </c>
      <c r="V634" s="3">
        <v>0</v>
      </c>
      <c r="W634" s="3">
        <v>13829048.129999999</v>
      </c>
      <c r="X634" s="3" t="s">
        <v>0</v>
      </c>
      <c r="Y634" s="3">
        <v>2212647.7007999998</v>
      </c>
      <c r="Z634" s="3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6">
        <v>0</v>
      </c>
      <c r="AG634" s="6" t="s">
        <v>0</v>
      </c>
      <c r="AH634" s="6">
        <v>0</v>
      </c>
      <c r="AI634" s="6">
        <v>0</v>
      </c>
      <c r="AJ634" s="6" t="s">
        <v>0</v>
      </c>
      <c r="AK634" s="6">
        <v>0</v>
      </c>
      <c r="AL634" s="6">
        <v>0</v>
      </c>
      <c r="AM634" s="6" t="s">
        <v>1</v>
      </c>
      <c r="AN634" s="6" t="s">
        <v>1</v>
      </c>
    </row>
    <row r="635" spans="1:40" hidden="1" x14ac:dyDescent="0.25">
      <c r="A635" s="49" t="s">
        <v>195</v>
      </c>
      <c r="B635" s="51">
        <v>44034</v>
      </c>
      <c r="C635" s="2" t="s">
        <v>6</v>
      </c>
      <c r="D635" s="2" t="s">
        <v>28</v>
      </c>
      <c r="E635" s="2" t="s">
        <v>219</v>
      </c>
      <c r="F635" s="2" t="s">
        <v>1020</v>
      </c>
      <c r="G635" s="2" t="s">
        <v>3</v>
      </c>
      <c r="H635" s="2" t="s">
        <v>1581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3">
        <v>88514980.148799971</v>
      </c>
      <c r="R635" s="3">
        <v>0</v>
      </c>
      <c r="S635" s="3">
        <v>60745735.415999979</v>
      </c>
      <c r="T635" s="3">
        <v>0</v>
      </c>
      <c r="U635" s="3" t="s">
        <v>0</v>
      </c>
      <c r="V635" s="3">
        <v>0</v>
      </c>
      <c r="W635" s="3">
        <v>23939004.079999998</v>
      </c>
      <c r="X635" s="3" t="s">
        <v>9</v>
      </c>
      <c r="Y635" s="3">
        <v>3830240.6527999998</v>
      </c>
      <c r="Z635" s="3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6">
        <v>0</v>
      </c>
      <c r="AG635" s="6" t="s">
        <v>0</v>
      </c>
      <c r="AH635" s="6">
        <v>0</v>
      </c>
      <c r="AI635" s="6">
        <v>0</v>
      </c>
      <c r="AJ635" s="6" t="s">
        <v>0</v>
      </c>
      <c r="AK635" s="6">
        <v>0</v>
      </c>
      <c r="AL635" s="6">
        <v>0</v>
      </c>
      <c r="AM635" s="6" t="s">
        <v>1</v>
      </c>
      <c r="AN635" s="6" t="s">
        <v>1</v>
      </c>
    </row>
    <row r="636" spans="1:40" hidden="1" x14ac:dyDescent="0.25">
      <c r="A636" s="49" t="s">
        <v>194</v>
      </c>
      <c r="B636" s="51">
        <v>44034</v>
      </c>
      <c r="C636" s="2" t="s">
        <v>29</v>
      </c>
      <c r="D636" s="2" t="s">
        <v>28</v>
      </c>
      <c r="E636" s="2" t="s">
        <v>273</v>
      </c>
      <c r="F636" s="2" t="s">
        <v>1003</v>
      </c>
      <c r="G636" s="2"/>
      <c r="H636" s="2" t="s">
        <v>1480</v>
      </c>
      <c r="I636" s="1"/>
      <c r="J636" s="1"/>
      <c r="K636" s="1"/>
      <c r="L636" s="1"/>
      <c r="M636" s="1"/>
      <c r="N636" s="2"/>
      <c r="O636" s="2" t="s">
        <v>106</v>
      </c>
      <c r="P636" s="2"/>
      <c r="Q636" s="3">
        <v>0</v>
      </c>
      <c r="R636" s="3">
        <v>0</v>
      </c>
      <c r="S636" s="3">
        <v>0</v>
      </c>
      <c r="T636" s="3">
        <v>0</v>
      </c>
      <c r="U636" s="3"/>
      <c r="V636" s="3">
        <v>0</v>
      </c>
      <c r="W636" s="3">
        <v>0</v>
      </c>
      <c r="X636" s="3"/>
      <c r="Y636" s="3">
        <v>0</v>
      </c>
      <c r="Z636" s="3">
        <v>0</v>
      </c>
      <c r="AA636" s="2"/>
      <c r="AB636" s="1">
        <v>0</v>
      </c>
      <c r="AC636" s="1">
        <v>0</v>
      </c>
      <c r="AD636" s="2"/>
      <c r="AE636" s="1">
        <v>0</v>
      </c>
      <c r="AF636" s="6">
        <v>0</v>
      </c>
      <c r="AH636" s="6">
        <v>0</v>
      </c>
      <c r="AI636" s="6">
        <v>0</v>
      </c>
      <c r="AK636" s="6">
        <v>0</v>
      </c>
      <c r="AL636" s="6">
        <v>0</v>
      </c>
    </row>
    <row r="637" spans="1:40" hidden="1" x14ac:dyDescent="0.25">
      <c r="A637" s="49" t="s">
        <v>192</v>
      </c>
      <c r="B637" s="51">
        <v>44034</v>
      </c>
      <c r="C637" s="2" t="s">
        <v>6</v>
      </c>
      <c r="D637" s="2" t="s">
        <v>26</v>
      </c>
      <c r="E637" s="2" t="s">
        <v>212</v>
      </c>
      <c r="F637" s="2" t="s">
        <v>132</v>
      </c>
      <c r="G637" s="2" t="s">
        <v>3</v>
      </c>
      <c r="H637" s="2" t="s">
        <v>1582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3">
        <v>94594401.172299996</v>
      </c>
      <c r="R637" s="3">
        <v>0</v>
      </c>
      <c r="S637" s="3">
        <v>68465423.119499996</v>
      </c>
      <c r="T637" s="3">
        <v>0</v>
      </c>
      <c r="U637" s="3" t="s">
        <v>0</v>
      </c>
      <c r="V637" s="3">
        <v>0</v>
      </c>
      <c r="W637" s="3">
        <v>22524981.079999998</v>
      </c>
      <c r="X637" s="3" t="s">
        <v>0</v>
      </c>
      <c r="Y637" s="3">
        <v>3603996.9727999996</v>
      </c>
      <c r="Z637" s="3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6">
        <v>0</v>
      </c>
      <c r="AG637" s="6" t="s">
        <v>0</v>
      </c>
      <c r="AH637" s="6">
        <v>0</v>
      </c>
      <c r="AI637" s="6">
        <v>0</v>
      </c>
      <c r="AJ637" s="6" t="s">
        <v>0</v>
      </c>
      <c r="AK637" s="6">
        <v>0</v>
      </c>
      <c r="AL637" s="6">
        <v>0</v>
      </c>
      <c r="AM637" s="6" t="s">
        <v>1</v>
      </c>
      <c r="AN637" s="6" t="s">
        <v>1</v>
      </c>
    </row>
    <row r="638" spans="1:40" hidden="1" x14ac:dyDescent="0.25">
      <c r="A638" s="49" t="s">
        <v>190</v>
      </c>
      <c r="B638" s="51">
        <v>44034</v>
      </c>
      <c r="C638" s="2" t="s">
        <v>29</v>
      </c>
      <c r="D638" s="2" t="s">
        <v>26</v>
      </c>
      <c r="E638" s="2" t="s">
        <v>415</v>
      </c>
      <c r="F638" s="2" t="s">
        <v>1583</v>
      </c>
      <c r="G638" s="2" t="s">
        <v>3</v>
      </c>
      <c r="H638" s="2" t="s">
        <v>1170</v>
      </c>
      <c r="I638" s="1"/>
      <c r="J638" s="1"/>
      <c r="K638" s="1"/>
      <c r="L638" s="1"/>
      <c r="M638" s="1"/>
      <c r="N638" s="2"/>
      <c r="O638" s="48" t="s">
        <v>106</v>
      </c>
      <c r="P638" s="2"/>
      <c r="Q638" s="3">
        <v>0</v>
      </c>
      <c r="R638" s="3">
        <v>0</v>
      </c>
      <c r="S638" s="3">
        <v>0</v>
      </c>
      <c r="T638" s="3">
        <v>0</v>
      </c>
      <c r="U638" s="3"/>
      <c r="V638" s="3">
        <v>0</v>
      </c>
      <c r="W638" s="3">
        <v>0</v>
      </c>
      <c r="X638" s="3"/>
      <c r="Y638" s="3">
        <v>0</v>
      </c>
      <c r="Z638" s="3">
        <v>0</v>
      </c>
      <c r="AA638" s="2"/>
      <c r="AB638" s="1">
        <v>0</v>
      </c>
      <c r="AC638" s="1">
        <v>0</v>
      </c>
      <c r="AD638" s="2"/>
      <c r="AE638" s="1">
        <v>0</v>
      </c>
      <c r="AF638" s="6">
        <v>0</v>
      </c>
      <c r="AH638" s="6">
        <v>0</v>
      </c>
      <c r="AI638" s="6">
        <v>0</v>
      </c>
      <c r="AK638" s="6">
        <v>0</v>
      </c>
      <c r="AL638" s="6">
        <v>0</v>
      </c>
    </row>
    <row r="639" spans="1:40" hidden="1" x14ac:dyDescent="0.25">
      <c r="A639" s="49" t="s">
        <v>188</v>
      </c>
      <c r="B639" s="51">
        <v>44034</v>
      </c>
      <c r="C639" s="2" t="s">
        <v>6</v>
      </c>
      <c r="D639" s="2" t="s">
        <v>24</v>
      </c>
      <c r="E639" s="2" t="s">
        <v>210</v>
      </c>
      <c r="F639" s="2" t="s">
        <v>1584</v>
      </c>
      <c r="G639" s="2" t="s">
        <v>3</v>
      </c>
      <c r="H639" s="2" t="s">
        <v>1585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</v>
      </c>
      <c r="P639" s="2" t="s">
        <v>1</v>
      </c>
      <c r="Q639" s="3">
        <v>28619173.134900004</v>
      </c>
      <c r="R639" s="3">
        <v>0</v>
      </c>
      <c r="S639" s="3">
        <v>21833384.846500002</v>
      </c>
      <c r="T639" s="3">
        <v>0</v>
      </c>
      <c r="U639" s="3" t="s">
        <v>0</v>
      </c>
      <c r="V639" s="3">
        <v>0</v>
      </c>
      <c r="W639" s="3">
        <v>5849817.4900000002</v>
      </c>
      <c r="X639" s="3" t="s">
        <v>0</v>
      </c>
      <c r="Y639" s="3">
        <v>935970.79839999985</v>
      </c>
      <c r="Z639" s="3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6">
        <v>0</v>
      </c>
      <c r="AG639" s="6" t="s">
        <v>0</v>
      </c>
      <c r="AH639" s="6">
        <v>0</v>
      </c>
      <c r="AI639" s="6">
        <v>0</v>
      </c>
      <c r="AJ639" s="6" t="s">
        <v>0</v>
      </c>
      <c r="AK639" s="6">
        <v>0</v>
      </c>
      <c r="AL639" s="6">
        <v>0</v>
      </c>
      <c r="AM639" s="6" t="s">
        <v>1</v>
      </c>
      <c r="AN639" s="6" t="s">
        <v>1</v>
      </c>
    </row>
    <row r="640" spans="1:40" hidden="1" x14ac:dyDescent="0.25">
      <c r="A640" s="49" t="s">
        <v>187</v>
      </c>
      <c r="B640" s="51">
        <v>44034</v>
      </c>
      <c r="C640" s="2" t="s">
        <v>6</v>
      </c>
      <c r="D640" s="2" t="s">
        <v>24</v>
      </c>
      <c r="E640" s="2" t="s">
        <v>210</v>
      </c>
      <c r="F640" s="2" t="s">
        <v>1584</v>
      </c>
      <c r="G640" s="2" t="s">
        <v>3</v>
      </c>
      <c r="H640" s="2" t="s">
        <v>1586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1587</v>
      </c>
      <c r="P640" s="2" t="s">
        <v>1588</v>
      </c>
      <c r="Q640" s="3">
        <v>2078245.8900000001</v>
      </c>
      <c r="R640" s="3">
        <v>0</v>
      </c>
      <c r="S640" s="3">
        <v>1325693.28</v>
      </c>
      <c r="T640" s="3">
        <v>648752.25</v>
      </c>
      <c r="U640" s="3" t="s">
        <v>9</v>
      </c>
      <c r="V640" s="3">
        <v>103800.36</v>
      </c>
      <c r="W640" s="3">
        <v>0</v>
      </c>
      <c r="X640" s="3" t="s">
        <v>0</v>
      </c>
      <c r="Y640" s="3">
        <v>0</v>
      </c>
      <c r="Z640" s="3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6">
        <v>0</v>
      </c>
      <c r="AG640" s="6" t="s">
        <v>0</v>
      </c>
      <c r="AH640" s="6">
        <v>0</v>
      </c>
      <c r="AI640" s="6">
        <v>0</v>
      </c>
      <c r="AJ640" s="6" t="s">
        <v>0</v>
      </c>
      <c r="AK640" s="6">
        <v>0</v>
      </c>
      <c r="AL640" s="6">
        <v>0</v>
      </c>
      <c r="AM640" s="6" t="s">
        <v>1</v>
      </c>
      <c r="AN640" s="6" t="s">
        <v>1</v>
      </c>
    </row>
    <row r="641" spans="1:40" hidden="1" x14ac:dyDescent="0.25">
      <c r="A641" s="49" t="s">
        <v>186</v>
      </c>
      <c r="B641" s="51">
        <v>44034</v>
      </c>
      <c r="C641" s="2" t="s">
        <v>6</v>
      </c>
      <c r="D641" s="2" t="s">
        <v>24</v>
      </c>
      <c r="E641" s="2" t="s">
        <v>210</v>
      </c>
      <c r="F641" s="2" t="s">
        <v>1584</v>
      </c>
      <c r="G641" s="2" t="s">
        <v>3</v>
      </c>
      <c r="H641" s="2" t="s">
        <v>1589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</v>
      </c>
      <c r="P641" s="2" t="s">
        <v>1</v>
      </c>
      <c r="Q641" s="3">
        <v>47645033.966399997</v>
      </c>
      <c r="R641" s="3">
        <v>0</v>
      </c>
      <c r="S641" s="3">
        <v>28916878</v>
      </c>
      <c r="T641" s="3">
        <v>0</v>
      </c>
      <c r="U641" s="3" t="s">
        <v>0</v>
      </c>
      <c r="V641" s="3">
        <v>0</v>
      </c>
      <c r="W641" s="3">
        <v>16144962.039999999</v>
      </c>
      <c r="X641" s="3" t="s">
        <v>0</v>
      </c>
      <c r="Y641" s="3">
        <v>2583193.9263999998</v>
      </c>
      <c r="Z641" s="3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6">
        <v>0</v>
      </c>
      <c r="AG641" s="6" t="s">
        <v>0</v>
      </c>
      <c r="AH641" s="6">
        <v>0</v>
      </c>
      <c r="AI641" s="6">
        <v>0</v>
      </c>
      <c r="AJ641" s="6" t="s">
        <v>0</v>
      </c>
      <c r="AK641" s="6">
        <v>0</v>
      </c>
      <c r="AL641" s="6">
        <v>0</v>
      </c>
      <c r="AM641" s="6" t="s">
        <v>1</v>
      </c>
      <c r="AN641" s="6" t="s">
        <v>1</v>
      </c>
    </row>
    <row r="642" spans="1:40" hidden="1" x14ac:dyDescent="0.25">
      <c r="A642" s="49" t="s">
        <v>185</v>
      </c>
      <c r="B642" s="51">
        <v>44034</v>
      </c>
      <c r="C642" s="2" t="s">
        <v>6</v>
      </c>
      <c r="D642" s="2" t="s">
        <v>22</v>
      </c>
      <c r="E642" s="2" t="s">
        <v>202</v>
      </c>
      <c r="F642" s="2" t="s">
        <v>1512</v>
      </c>
      <c r="G642" s="2" t="s">
        <v>3</v>
      </c>
      <c r="H642" s="2" t="s">
        <v>1590</v>
      </c>
      <c r="I642" s="1"/>
      <c r="J642" s="1"/>
      <c r="K642" s="1"/>
      <c r="L642" s="1"/>
      <c r="M642" s="1">
        <v>0</v>
      </c>
      <c r="N642" s="2"/>
      <c r="O642" s="2" t="s">
        <v>106</v>
      </c>
      <c r="P642" s="2"/>
      <c r="Q642" s="3">
        <v>0</v>
      </c>
      <c r="R642" s="3">
        <v>0</v>
      </c>
      <c r="S642" s="3">
        <v>0</v>
      </c>
      <c r="T642" s="3">
        <v>0</v>
      </c>
      <c r="U642" s="3"/>
      <c r="V642" s="3">
        <v>0</v>
      </c>
      <c r="W642" s="3">
        <v>0</v>
      </c>
      <c r="X642" s="3"/>
      <c r="Y642" s="3">
        <v>0</v>
      </c>
      <c r="Z642" s="3">
        <v>0</v>
      </c>
      <c r="AA642" s="2"/>
      <c r="AB642" s="1">
        <v>0</v>
      </c>
      <c r="AC642" s="1">
        <v>0</v>
      </c>
      <c r="AD642" s="2"/>
      <c r="AE642" s="1"/>
    </row>
    <row r="643" spans="1:40" hidden="1" x14ac:dyDescent="0.25">
      <c r="A643" s="49" t="s">
        <v>184</v>
      </c>
      <c r="B643" s="51">
        <v>44034</v>
      </c>
      <c r="C643" s="2" t="s">
        <v>6</v>
      </c>
      <c r="D643" s="2" t="s">
        <v>19</v>
      </c>
      <c r="E643" s="2" t="s">
        <v>200</v>
      </c>
      <c r="F643" s="2" t="s">
        <v>1272</v>
      </c>
      <c r="G643" s="2" t="s">
        <v>3</v>
      </c>
      <c r="H643" s="2" t="s">
        <v>1591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3">
        <v>128565057.71950004</v>
      </c>
      <c r="R643" s="3">
        <v>0</v>
      </c>
      <c r="S643" s="3">
        <v>98069855.129500031</v>
      </c>
      <c r="T643" s="3">
        <v>0</v>
      </c>
      <c r="U643" s="3" t="s">
        <v>0</v>
      </c>
      <c r="V643" s="3">
        <v>0</v>
      </c>
      <c r="W643" s="3">
        <v>26288967.749999993</v>
      </c>
      <c r="X643" s="3" t="s">
        <v>9</v>
      </c>
      <c r="Y643" s="3">
        <v>4206234.84</v>
      </c>
      <c r="Z643" s="3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6">
        <v>0</v>
      </c>
      <c r="AG643" s="6" t="s">
        <v>0</v>
      </c>
      <c r="AH643" s="6">
        <v>0</v>
      </c>
      <c r="AI643" s="6">
        <v>0</v>
      </c>
      <c r="AJ643" s="6" t="s">
        <v>0</v>
      </c>
      <c r="AK643" s="6">
        <v>0</v>
      </c>
      <c r="AL643" s="6">
        <v>0</v>
      </c>
      <c r="AM643" s="6" t="s">
        <v>1</v>
      </c>
      <c r="AN643" s="6" t="s">
        <v>1</v>
      </c>
    </row>
    <row r="644" spans="1:40" hidden="1" x14ac:dyDescent="0.25">
      <c r="A644" s="49" t="s">
        <v>183</v>
      </c>
      <c r="B644" s="51">
        <v>44034</v>
      </c>
      <c r="C644" s="2" t="s">
        <v>6</v>
      </c>
      <c r="D644" s="2" t="s">
        <v>17</v>
      </c>
      <c r="E644" s="2" t="s">
        <v>198</v>
      </c>
      <c r="F644" s="2" t="s">
        <v>1592</v>
      </c>
      <c r="G644" s="2" t="s">
        <v>3</v>
      </c>
      <c r="H644" s="2" t="s">
        <v>1494</v>
      </c>
      <c r="I644" s="1"/>
      <c r="J644" s="1"/>
      <c r="K644" s="1"/>
      <c r="L644" s="1"/>
      <c r="M644" s="1">
        <v>0</v>
      </c>
      <c r="N644" s="2"/>
      <c r="O644" s="2" t="s">
        <v>106</v>
      </c>
      <c r="P644" s="2"/>
      <c r="Q644" s="3">
        <v>0</v>
      </c>
      <c r="R644" s="3">
        <v>0</v>
      </c>
      <c r="S644" s="3">
        <v>0</v>
      </c>
      <c r="T644" s="3">
        <v>0</v>
      </c>
      <c r="U644" s="3"/>
      <c r="V644" s="3">
        <v>0</v>
      </c>
      <c r="W644" s="3">
        <v>0</v>
      </c>
      <c r="X644" s="3"/>
      <c r="Y644" s="3">
        <v>0</v>
      </c>
      <c r="Z644" s="3">
        <v>0</v>
      </c>
      <c r="AA644" s="2"/>
      <c r="AB644" s="1">
        <v>0</v>
      </c>
      <c r="AC644" s="1">
        <v>0</v>
      </c>
      <c r="AD644" s="2"/>
      <c r="AE644" s="1"/>
    </row>
    <row r="645" spans="1:40" hidden="1" x14ac:dyDescent="0.25">
      <c r="A645" s="49" t="s">
        <v>182</v>
      </c>
      <c r="B645" s="51">
        <v>44034</v>
      </c>
      <c r="C645" s="2" t="s">
        <v>6</v>
      </c>
      <c r="D645" s="2" t="s">
        <v>14</v>
      </c>
      <c r="E645" s="2" t="s">
        <v>196</v>
      </c>
      <c r="F645" s="2" t="s">
        <v>1593</v>
      </c>
      <c r="G645" s="2" t="s">
        <v>3</v>
      </c>
      <c r="H645" s="2" t="s">
        <v>1594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3">
        <v>26916404.84</v>
      </c>
      <c r="R645" s="3">
        <v>0</v>
      </c>
      <c r="S645" s="3">
        <v>24711824.84</v>
      </c>
      <c r="T645" s="3">
        <v>0</v>
      </c>
      <c r="U645" s="3" t="s">
        <v>0</v>
      </c>
      <c r="V645" s="3">
        <v>0</v>
      </c>
      <c r="W645" s="3">
        <v>1900500</v>
      </c>
      <c r="X645" s="3" t="s">
        <v>0</v>
      </c>
      <c r="Y645" s="3">
        <v>304080</v>
      </c>
      <c r="Z645" s="3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6">
        <v>0</v>
      </c>
      <c r="AG645" s="6" t="s">
        <v>0</v>
      </c>
      <c r="AH645" s="6">
        <v>0</v>
      </c>
      <c r="AI645" s="6">
        <v>0</v>
      </c>
      <c r="AJ645" s="6" t="s">
        <v>0</v>
      </c>
      <c r="AK645" s="6">
        <v>0</v>
      </c>
      <c r="AL645" s="6">
        <v>0</v>
      </c>
      <c r="AM645" s="6" t="s">
        <v>1</v>
      </c>
    </row>
    <row r="646" spans="1:40" hidden="1" x14ac:dyDescent="0.25">
      <c r="A646" s="49" t="s">
        <v>181</v>
      </c>
      <c r="B646" s="51">
        <v>44034</v>
      </c>
      <c r="C646" s="2" t="s">
        <v>6</v>
      </c>
      <c r="D646" s="2" t="s">
        <v>14</v>
      </c>
      <c r="E646" s="2" t="s">
        <v>196</v>
      </c>
      <c r="F646" s="2" t="s">
        <v>1593</v>
      </c>
      <c r="G646" s="2" t="s">
        <v>3</v>
      </c>
      <c r="H646" s="2" t="s">
        <v>1595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1596</v>
      </c>
      <c r="P646" s="2" t="s">
        <v>1597</v>
      </c>
      <c r="Q646" s="3">
        <v>530000</v>
      </c>
      <c r="R646" s="3">
        <v>0</v>
      </c>
      <c r="S646" s="3">
        <v>530000</v>
      </c>
      <c r="T646" s="3">
        <v>0</v>
      </c>
      <c r="U646" s="3" t="s">
        <v>0</v>
      </c>
      <c r="V646" s="3">
        <v>0</v>
      </c>
      <c r="W646" s="3">
        <v>0</v>
      </c>
      <c r="X646" s="3" t="s">
        <v>0</v>
      </c>
      <c r="Y646" s="3">
        <v>0</v>
      </c>
      <c r="Z646" s="3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6">
        <v>0</v>
      </c>
      <c r="AG646" s="6" t="s">
        <v>0</v>
      </c>
      <c r="AH646" s="6">
        <v>0</v>
      </c>
      <c r="AI646" s="6">
        <v>0</v>
      </c>
      <c r="AJ646" s="6" t="s">
        <v>0</v>
      </c>
      <c r="AK646" s="6">
        <v>0</v>
      </c>
      <c r="AL646" s="6">
        <v>0</v>
      </c>
      <c r="AM646" s="6" t="s">
        <v>1</v>
      </c>
    </row>
    <row r="647" spans="1:40" hidden="1" x14ac:dyDescent="0.25">
      <c r="A647" s="49" t="s">
        <v>180</v>
      </c>
      <c r="B647" s="51">
        <v>44034</v>
      </c>
      <c r="C647" s="2" t="s">
        <v>6</v>
      </c>
      <c r="D647" s="2" t="s">
        <v>14</v>
      </c>
      <c r="E647" s="2" t="s">
        <v>196</v>
      </c>
      <c r="F647" s="2" t="s">
        <v>1593</v>
      </c>
      <c r="G647" s="2" t="s">
        <v>3</v>
      </c>
      <c r="H647" s="2" t="s">
        <v>1598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3">
        <v>7019187.1200000001</v>
      </c>
      <c r="R647" s="3">
        <v>0</v>
      </c>
      <c r="S647" s="3">
        <v>7019187.1200000001</v>
      </c>
      <c r="T647" s="3">
        <v>0</v>
      </c>
      <c r="U647" s="3" t="s">
        <v>0</v>
      </c>
      <c r="V647" s="3">
        <v>0</v>
      </c>
      <c r="W647" s="3">
        <v>0</v>
      </c>
      <c r="X647" s="3" t="s">
        <v>0</v>
      </c>
      <c r="Y647" s="3">
        <v>0</v>
      </c>
      <c r="Z647" s="3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6">
        <v>0</v>
      </c>
      <c r="AG647" s="6" t="s">
        <v>0</v>
      </c>
      <c r="AH647" s="6">
        <v>0</v>
      </c>
      <c r="AI647" s="6">
        <v>0</v>
      </c>
      <c r="AJ647" s="6" t="s">
        <v>0</v>
      </c>
      <c r="AK647" s="6">
        <v>0</v>
      </c>
      <c r="AL647" s="6">
        <v>0</v>
      </c>
      <c r="AM647" s="6" t="s">
        <v>1</v>
      </c>
    </row>
    <row r="648" spans="1:40" hidden="1" x14ac:dyDescent="0.25">
      <c r="A648" s="49" t="s">
        <v>179</v>
      </c>
      <c r="B648" s="51">
        <v>44034</v>
      </c>
      <c r="C648" s="2" t="s">
        <v>6</v>
      </c>
      <c r="D648" s="2" t="s">
        <v>10</v>
      </c>
      <c r="E648" s="2" t="s">
        <v>193</v>
      </c>
      <c r="F648" s="2" t="s">
        <v>1599</v>
      </c>
      <c r="G648" s="2" t="s">
        <v>3</v>
      </c>
      <c r="H648" s="2" t="s">
        <v>1600</v>
      </c>
      <c r="I648" s="1"/>
      <c r="J648" s="1"/>
      <c r="K648" s="1"/>
      <c r="L648" s="1"/>
      <c r="M648" s="1">
        <v>0</v>
      </c>
      <c r="N648" s="2"/>
      <c r="O648" s="2" t="s">
        <v>106</v>
      </c>
      <c r="P648" s="2"/>
      <c r="Q648" s="3">
        <v>0</v>
      </c>
      <c r="R648" s="3">
        <v>0</v>
      </c>
      <c r="S648" s="3">
        <v>0</v>
      </c>
      <c r="T648" s="3">
        <v>0</v>
      </c>
      <c r="U648" s="3"/>
      <c r="V648" s="3">
        <v>0</v>
      </c>
      <c r="W648" s="3">
        <v>0</v>
      </c>
      <c r="X648" s="3"/>
      <c r="Y648" s="3">
        <v>0</v>
      </c>
      <c r="Z648" s="3">
        <v>0</v>
      </c>
      <c r="AA648" s="2"/>
      <c r="AB648" s="1">
        <v>0</v>
      </c>
      <c r="AC648" s="1">
        <v>0</v>
      </c>
      <c r="AD648" s="2"/>
      <c r="AE648" s="1"/>
    </row>
    <row r="649" spans="1:40" hidden="1" x14ac:dyDescent="0.25">
      <c r="A649" s="49" t="s">
        <v>178</v>
      </c>
      <c r="B649" s="51">
        <v>44034</v>
      </c>
      <c r="C649" s="2" t="s">
        <v>6</v>
      </c>
      <c r="D649" s="2" t="s">
        <v>311</v>
      </c>
      <c r="E649" s="2" t="s">
        <v>223</v>
      </c>
      <c r="F649" s="2" t="s">
        <v>466</v>
      </c>
      <c r="G649" s="2" t="s">
        <v>3</v>
      </c>
      <c r="H649" s="2" t="s">
        <v>1601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3">
        <v>18960330.32</v>
      </c>
      <c r="R649" s="3">
        <v>0</v>
      </c>
      <c r="S649" s="3">
        <v>16347430.32</v>
      </c>
      <c r="T649" s="3">
        <v>0</v>
      </c>
      <c r="U649" s="3" t="s">
        <v>0</v>
      </c>
      <c r="V649" s="3">
        <v>0</v>
      </c>
      <c r="W649" s="3">
        <v>2252500</v>
      </c>
      <c r="X649" s="3" t="s">
        <v>9</v>
      </c>
      <c r="Y649" s="3">
        <v>360400</v>
      </c>
      <c r="Z649" s="3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6">
        <v>0</v>
      </c>
      <c r="AG649" s="6" t="s">
        <v>0</v>
      </c>
      <c r="AH649" s="6">
        <v>0</v>
      </c>
      <c r="AI649" s="6">
        <v>0</v>
      </c>
      <c r="AJ649" s="6" t="s">
        <v>0</v>
      </c>
      <c r="AK649" s="6">
        <v>0</v>
      </c>
      <c r="AL649" s="6">
        <v>0</v>
      </c>
      <c r="AM649" s="6" t="s">
        <v>1</v>
      </c>
    </row>
    <row r="650" spans="1:40" hidden="1" x14ac:dyDescent="0.25">
      <c r="A650" s="49" t="s">
        <v>177</v>
      </c>
      <c r="B650" s="51">
        <v>44034</v>
      </c>
      <c r="C650" s="2" t="s">
        <v>6</v>
      </c>
      <c r="D650" s="2" t="s">
        <v>7</v>
      </c>
      <c r="E650" s="2" t="s">
        <v>191</v>
      </c>
      <c r="F650" s="2" t="s">
        <v>1602</v>
      </c>
      <c r="G650" s="2" t="s">
        <v>3</v>
      </c>
      <c r="H650" s="2" t="s">
        <v>1603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1604</v>
      </c>
      <c r="P650" s="2" t="s">
        <v>1605</v>
      </c>
      <c r="Q650" s="3">
        <v>171100</v>
      </c>
      <c r="R650" s="3">
        <v>0</v>
      </c>
      <c r="S650" s="3">
        <v>0</v>
      </c>
      <c r="T650" s="3">
        <v>0</v>
      </c>
      <c r="U650" s="3" t="s">
        <v>0</v>
      </c>
      <c r="V650" s="3">
        <v>0</v>
      </c>
      <c r="W650" s="3">
        <v>147500</v>
      </c>
      <c r="X650" s="3" t="s">
        <v>9</v>
      </c>
      <c r="Y650" s="3">
        <v>23600</v>
      </c>
      <c r="Z650" s="3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6">
        <v>0</v>
      </c>
      <c r="AG650" s="6" t="s">
        <v>0</v>
      </c>
      <c r="AH650" s="6">
        <v>0</v>
      </c>
      <c r="AI650" s="6">
        <v>0</v>
      </c>
      <c r="AJ650" s="6" t="s">
        <v>0</v>
      </c>
      <c r="AK650" s="6">
        <v>0</v>
      </c>
      <c r="AL650" s="6">
        <v>0</v>
      </c>
      <c r="AM650" s="6" t="s">
        <v>1</v>
      </c>
      <c r="AN650" s="6" t="s">
        <v>1</v>
      </c>
    </row>
    <row r="651" spans="1:40" hidden="1" x14ac:dyDescent="0.25">
      <c r="A651" s="49" t="s">
        <v>176</v>
      </c>
      <c r="B651" s="51">
        <v>44034</v>
      </c>
      <c r="C651" s="2" t="s">
        <v>6</v>
      </c>
      <c r="D651" s="2" t="s">
        <v>5</v>
      </c>
      <c r="E651" s="2" t="s">
        <v>189</v>
      </c>
      <c r="F651" s="2" t="s">
        <v>1606</v>
      </c>
      <c r="G651" s="2" t="s">
        <v>3</v>
      </c>
      <c r="H651" s="2" t="s">
        <v>1505</v>
      </c>
      <c r="I651" s="1"/>
      <c r="J651" s="1"/>
      <c r="K651" s="1"/>
      <c r="L651" s="1"/>
      <c r="M651" s="1">
        <v>0</v>
      </c>
      <c r="N651" s="2"/>
      <c r="O651" s="2" t="s">
        <v>106</v>
      </c>
      <c r="P651" s="2"/>
      <c r="Q651" s="3">
        <v>0</v>
      </c>
      <c r="R651" s="3">
        <v>0</v>
      </c>
      <c r="S651" s="3">
        <v>0</v>
      </c>
      <c r="T651" s="3">
        <v>0</v>
      </c>
      <c r="U651" s="3"/>
      <c r="V651" s="3">
        <v>0</v>
      </c>
      <c r="W651" s="3">
        <v>0</v>
      </c>
      <c r="X651" s="3"/>
      <c r="Y651" s="3">
        <v>0</v>
      </c>
      <c r="Z651" s="3">
        <v>0</v>
      </c>
      <c r="AA651" s="2"/>
      <c r="AB651" s="1">
        <v>0</v>
      </c>
      <c r="AC651" s="1">
        <v>0</v>
      </c>
      <c r="AD651" s="2"/>
      <c r="AE651" s="1"/>
    </row>
    <row r="652" spans="1:40" hidden="1" x14ac:dyDescent="0.25">
      <c r="A652" s="49" t="s">
        <v>175</v>
      </c>
      <c r="B652" s="51">
        <v>44035</v>
      </c>
      <c r="C652" s="2" t="s">
        <v>6</v>
      </c>
      <c r="D652" s="2" t="s">
        <v>52</v>
      </c>
      <c r="E652" s="2" t="s">
        <v>252</v>
      </c>
      <c r="F652" s="2" t="s">
        <v>1607</v>
      </c>
      <c r="G652" s="2" t="s">
        <v>3</v>
      </c>
      <c r="H652" s="2" t="s">
        <v>1608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2</v>
      </c>
      <c r="P652" s="2" t="s">
        <v>1</v>
      </c>
      <c r="Q652" s="3">
        <v>105861399.24580003</v>
      </c>
      <c r="R652" s="3">
        <v>0</v>
      </c>
      <c r="S652" s="3">
        <v>84078111.920600042</v>
      </c>
      <c r="T652" s="3">
        <v>0</v>
      </c>
      <c r="U652" s="3" t="s">
        <v>0</v>
      </c>
      <c r="V652" s="3">
        <v>0</v>
      </c>
      <c r="W652" s="3">
        <v>18778695.969999999</v>
      </c>
      <c r="X652" s="3" t="s">
        <v>0</v>
      </c>
      <c r="Y652" s="3">
        <v>3004591.3551999996</v>
      </c>
      <c r="Z652" s="3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6">
        <v>0</v>
      </c>
      <c r="AG652" s="6" t="s">
        <v>0</v>
      </c>
      <c r="AH652" s="6">
        <v>0</v>
      </c>
      <c r="AI652" s="6">
        <v>0</v>
      </c>
      <c r="AJ652" s="6" t="s">
        <v>0</v>
      </c>
      <c r="AK652" s="6">
        <v>0</v>
      </c>
      <c r="AL652" s="6">
        <v>0</v>
      </c>
      <c r="AM652" s="6" t="s">
        <v>1</v>
      </c>
      <c r="AN652" s="6" t="s">
        <v>1</v>
      </c>
    </row>
    <row r="653" spans="1:40" hidden="1" x14ac:dyDescent="0.25">
      <c r="A653" s="49" t="s">
        <v>173</v>
      </c>
      <c r="B653" s="51">
        <v>44035</v>
      </c>
      <c r="C653" s="2" t="s">
        <v>29</v>
      </c>
      <c r="D653" s="2" t="s">
        <v>52</v>
      </c>
      <c r="E653" s="2" t="s">
        <v>243</v>
      </c>
      <c r="F653" s="2" t="s">
        <v>786</v>
      </c>
      <c r="G653" s="2" t="s">
        <v>3</v>
      </c>
      <c r="H653" s="2" t="s">
        <v>1609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3">
        <v>143194533.01689997</v>
      </c>
      <c r="R653" s="3">
        <v>0</v>
      </c>
      <c r="S653" s="3">
        <v>97493427.112500012</v>
      </c>
      <c r="T653" s="3">
        <v>0</v>
      </c>
      <c r="U653" s="3" t="s">
        <v>0</v>
      </c>
      <c r="V653" s="3">
        <v>0</v>
      </c>
      <c r="W653" s="3">
        <v>39397505.089999996</v>
      </c>
      <c r="X653" s="3" t="s">
        <v>9</v>
      </c>
      <c r="Y653" s="3">
        <v>6303600.8143999986</v>
      </c>
      <c r="Z653" s="3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6">
        <v>0</v>
      </c>
      <c r="AG653" s="6" t="s">
        <v>0</v>
      </c>
      <c r="AH653" s="6">
        <v>0</v>
      </c>
      <c r="AI653" s="6">
        <v>0</v>
      </c>
      <c r="AJ653" s="6" t="s">
        <v>0</v>
      </c>
      <c r="AK653" s="6">
        <v>0</v>
      </c>
      <c r="AL653" s="6">
        <v>0</v>
      </c>
      <c r="AM653" s="6" t="s">
        <v>1</v>
      </c>
      <c r="AN653" s="6" t="s">
        <v>1</v>
      </c>
    </row>
    <row r="654" spans="1:40" hidden="1" x14ac:dyDescent="0.25">
      <c r="A654" s="49" t="s">
        <v>172</v>
      </c>
      <c r="B654" s="51">
        <v>44035</v>
      </c>
      <c r="C654" s="2" t="s">
        <v>6</v>
      </c>
      <c r="D654" s="2" t="s">
        <v>45</v>
      </c>
      <c r="E654" s="2" t="s">
        <v>237</v>
      </c>
      <c r="F654" s="2" t="s">
        <v>1610</v>
      </c>
      <c r="G654" s="2" t="s">
        <v>3</v>
      </c>
      <c r="H654" s="2" t="s">
        <v>1611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3">
        <v>16401038</v>
      </c>
      <c r="R654" s="3">
        <v>0</v>
      </c>
      <c r="S654" s="3">
        <v>16401038</v>
      </c>
      <c r="T654" s="3">
        <v>0</v>
      </c>
      <c r="U654" s="3" t="s">
        <v>0</v>
      </c>
      <c r="V654" s="3">
        <v>0</v>
      </c>
      <c r="W654" s="3">
        <v>0</v>
      </c>
      <c r="X654" s="3" t="s">
        <v>9</v>
      </c>
      <c r="Y654" s="3">
        <v>0</v>
      </c>
      <c r="Z654" s="3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6">
        <v>0</v>
      </c>
      <c r="AG654" s="6" t="s">
        <v>0</v>
      </c>
      <c r="AH654" s="6">
        <v>0</v>
      </c>
      <c r="AI654" s="6">
        <v>0</v>
      </c>
      <c r="AJ654" s="6" t="s">
        <v>0</v>
      </c>
      <c r="AK654" s="6">
        <v>0</v>
      </c>
      <c r="AL654" s="6">
        <v>0</v>
      </c>
      <c r="AM654" s="6" t="s">
        <v>1</v>
      </c>
      <c r="AN654" s="6" t="s">
        <v>1</v>
      </c>
    </row>
    <row r="655" spans="1:40" hidden="1" x14ac:dyDescent="0.25">
      <c r="A655" s="49" t="s">
        <v>170</v>
      </c>
      <c r="B655" s="51">
        <v>44035</v>
      </c>
      <c r="C655" s="2" t="s">
        <v>6</v>
      </c>
      <c r="D655" s="2" t="s">
        <v>45</v>
      </c>
      <c r="E655" s="2" t="s">
        <v>241</v>
      </c>
      <c r="F655" s="2" t="s">
        <v>1612</v>
      </c>
      <c r="G655" s="2" t="s">
        <v>3</v>
      </c>
      <c r="H655" s="2" t="s">
        <v>1613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3">
        <v>32662549.431200005</v>
      </c>
      <c r="R655" s="3">
        <v>0</v>
      </c>
      <c r="S655" s="3">
        <v>25772611.621600002</v>
      </c>
      <c r="T655" s="3">
        <v>0</v>
      </c>
      <c r="U655" s="3" t="s">
        <v>0</v>
      </c>
      <c r="V655" s="3">
        <v>0</v>
      </c>
      <c r="W655" s="3">
        <v>5939601.5600000005</v>
      </c>
      <c r="X655" s="3" t="s">
        <v>9</v>
      </c>
      <c r="Y655" s="3">
        <v>950336.2496000001</v>
      </c>
      <c r="Z655" s="3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6">
        <v>0</v>
      </c>
      <c r="AG655" s="6" t="s">
        <v>0</v>
      </c>
      <c r="AH655" s="6">
        <v>0</v>
      </c>
      <c r="AI655" s="6">
        <v>0</v>
      </c>
      <c r="AJ655" s="6" t="s">
        <v>0</v>
      </c>
      <c r="AK655" s="6">
        <v>0</v>
      </c>
      <c r="AL655" s="6">
        <v>0</v>
      </c>
      <c r="AM655" s="6" t="s">
        <v>1</v>
      </c>
      <c r="AN655" s="6" t="s">
        <v>1</v>
      </c>
    </row>
    <row r="656" spans="1:40" hidden="1" x14ac:dyDescent="0.25">
      <c r="A656" s="49" t="s">
        <v>169</v>
      </c>
      <c r="B656" s="51">
        <v>44035</v>
      </c>
      <c r="C656" s="2" t="s">
        <v>38</v>
      </c>
      <c r="D656" s="2" t="s">
        <v>45</v>
      </c>
      <c r="E656" s="2" t="s">
        <v>239</v>
      </c>
      <c r="F656" s="2" t="s">
        <v>1614</v>
      </c>
      <c r="G656" s="2" t="s">
        <v>3</v>
      </c>
      <c r="H656" s="2" t="s">
        <v>1615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</v>
      </c>
      <c r="P656" s="2" t="s">
        <v>1</v>
      </c>
      <c r="Q656" s="3">
        <v>37102602.400799997</v>
      </c>
      <c r="R656" s="3">
        <v>0</v>
      </c>
      <c r="S656" s="3">
        <v>32737281.84</v>
      </c>
      <c r="T656" s="3">
        <v>0</v>
      </c>
      <c r="U656" s="3" t="s">
        <v>0</v>
      </c>
      <c r="V656" s="3">
        <v>0</v>
      </c>
      <c r="W656" s="3">
        <v>3763207.38</v>
      </c>
      <c r="X656" s="3" t="s">
        <v>0</v>
      </c>
      <c r="Y656" s="3">
        <v>602113.18080000009</v>
      </c>
      <c r="Z656" s="3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6">
        <v>0</v>
      </c>
      <c r="AG656" s="6" t="s">
        <v>0</v>
      </c>
      <c r="AH656" s="6">
        <v>0</v>
      </c>
      <c r="AI656" s="6">
        <v>0</v>
      </c>
      <c r="AJ656" s="6" t="s">
        <v>0</v>
      </c>
      <c r="AK656" s="6">
        <v>0</v>
      </c>
      <c r="AL656" s="6">
        <v>0</v>
      </c>
      <c r="AM656" s="6" t="s">
        <v>1</v>
      </c>
    </row>
    <row r="657" spans="1:40" hidden="1" x14ac:dyDescent="0.25">
      <c r="A657" s="49" t="s">
        <v>168</v>
      </c>
      <c r="B657" s="51">
        <v>44035</v>
      </c>
      <c r="C657" s="2" t="s">
        <v>29</v>
      </c>
      <c r="D657" s="2" t="s">
        <v>45</v>
      </c>
      <c r="E657" s="2" t="s">
        <v>234</v>
      </c>
      <c r="F657" s="2" t="s">
        <v>889</v>
      </c>
      <c r="G657" s="2" t="s">
        <v>3</v>
      </c>
      <c r="H657" s="2" t="s">
        <v>1616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2</v>
      </c>
      <c r="P657" s="2" t="s">
        <v>1</v>
      </c>
      <c r="Q657" s="3">
        <v>9491682.5203999989</v>
      </c>
      <c r="R657" s="3">
        <v>0</v>
      </c>
      <c r="S657" s="3">
        <v>7189305.6000000006</v>
      </c>
      <c r="T657" s="3">
        <v>0</v>
      </c>
      <c r="U657" s="3" t="s">
        <v>0</v>
      </c>
      <c r="V657" s="3">
        <v>0</v>
      </c>
      <c r="W657" s="3">
        <v>1984807.6900000002</v>
      </c>
      <c r="X657" s="3" t="s">
        <v>9</v>
      </c>
      <c r="Y657" s="3">
        <v>317569.2304</v>
      </c>
      <c r="Z657" s="3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6">
        <v>0</v>
      </c>
      <c r="AG657" s="6" t="s">
        <v>0</v>
      </c>
      <c r="AH657" s="6">
        <v>0</v>
      </c>
      <c r="AI657" s="6">
        <v>0</v>
      </c>
      <c r="AJ657" s="6" t="s">
        <v>0</v>
      </c>
      <c r="AK657" s="6">
        <v>0</v>
      </c>
      <c r="AL657" s="6">
        <v>0</v>
      </c>
      <c r="AM657" s="6" t="s">
        <v>1</v>
      </c>
      <c r="AN657" s="6" t="s">
        <v>1</v>
      </c>
    </row>
    <row r="658" spans="1:40" hidden="1" x14ac:dyDescent="0.25">
      <c r="A658" s="49" t="s">
        <v>167</v>
      </c>
      <c r="B658" s="51">
        <v>44035</v>
      </c>
      <c r="C658" s="2" t="s">
        <v>29</v>
      </c>
      <c r="D658" s="2" t="s">
        <v>45</v>
      </c>
      <c r="E658" s="2" t="s">
        <v>234</v>
      </c>
      <c r="F658" s="2" t="s">
        <v>889</v>
      </c>
      <c r="G658" s="2" t="s">
        <v>3</v>
      </c>
      <c r="H658" s="2" t="s">
        <v>1617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1618</v>
      </c>
      <c r="P658" s="2" t="s">
        <v>1619</v>
      </c>
      <c r="Q658" s="3">
        <v>19692000</v>
      </c>
      <c r="R658" s="3">
        <v>0</v>
      </c>
      <c r="S658" s="3">
        <v>19692000</v>
      </c>
      <c r="T658" s="3">
        <v>0</v>
      </c>
      <c r="U658" s="3" t="s">
        <v>0</v>
      </c>
      <c r="V658" s="3">
        <v>0</v>
      </c>
      <c r="W658" s="3">
        <v>0</v>
      </c>
      <c r="X658" s="3" t="s">
        <v>0</v>
      </c>
      <c r="Y658" s="3">
        <v>0</v>
      </c>
      <c r="Z658" s="3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6">
        <v>0</v>
      </c>
      <c r="AG658" s="6" t="s">
        <v>0</v>
      </c>
      <c r="AH658" s="6">
        <v>0</v>
      </c>
      <c r="AI658" s="6">
        <v>0</v>
      </c>
      <c r="AJ658" s="6" t="s">
        <v>0</v>
      </c>
      <c r="AK658" s="6">
        <v>0</v>
      </c>
      <c r="AL658" s="6">
        <v>0</v>
      </c>
      <c r="AM658" s="6" t="s">
        <v>1</v>
      </c>
      <c r="AN658" s="6" t="s">
        <v>1</v>
      </c>
    </row>
    <row r="659" spans="1:40" hidden="1" x14ac:dyDescent="0.25">
      <c r="A659" s="49" t="s">
        <v>166</v>
      </c>
      <c r="B659" s="51">
        <v>44035</v>
      </c>
      <c r="C659" s="2" t="s">
        <v>29</v>
      </c>
      <c r="D659" s="2" t="s">
        <v>45</v>
      </c>
      <c r="E659" s="2" t="s">
        <v>234</v>
      </c>
      <c r="F659" s="2" t="s">
        <v>889</v>
      </c>
      <c r="G659" s="2" t="s">
        <v>3</v>
      </c>
      <c r="H659" s="2" t="s">
        <v>1620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3">
        <v>82845853.08510001</v>
      </c>
      <c r="R659" s="3">
        <v>0</v>
      </c>
      <c r="S659" s="3">
        <v>56913036.043500014</v>
      </c>
      <c r="T659" s="3">
        <v>0</v>
      </c>
      <c r="U659" s="3" t="s">
        <v>0</v>
      </c>
      <c r="V659" s="3">
        <v>0</v>
      </c>
      <c r="W659" s="3">
        <v>22355876.759999998</v>
      </c>
      <c r="X659" s="3" t="s">
        <v>9</v>
      </c>
      <c r="Y659" s="3">
        <v>3576940.2816000003</v>
      </c>
      <c r="Z659" s="3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6">
        <v>0</v>
      </c>
      <c r="AG659" s="6" t="s">
        <v>0</v>
      </c>
      <c r="AH659" s="6">
        <v>0</v>
      </c>
      <c r="AI659" s="6">
        <v>0</v>
      </c>
      <c r="AJ659" s="6" t="s">
        <v>0</v>
      </c>
      <c r="AK659" s="6">
        <v>0</v>
      </c>
      <c r="AL659" s="6">
        <v>0</v>
      </c>
      <c r="AM659" s="6" t="s">
        <v>1</v>
      </c>
      <c r="AN659" s="6" t="s">
        <v>1</v>
      </c>
    </row>
    <row r="660" spans="1:40" hidden="1" x14ac:dyDescent="0.25">
      <c r="A660" s="49" t="s">
        <v>164</v>
      </c>
      <c r="B660" s="51">
        <v>44035</v>
      </c>
      <c r="C660" s="2" t="s">
        <v>6</v>
      </c>
      <c r="D660" s="2" t="s">
        <v>41</v>
      </c>
      <c r="E660" s="2" t="s">
        <v>232</v>
      </c>
      <c r="F660" s="2" t="s">
        <v>1621</v>
      </c>
      <c r="G660" s="2" t="s">
        <v>3</v>
      </c>
      <c r="H660" s="2" t="s">
        <v>1622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3">
        <v>89506690.2095</v>
      </c>
      <c r="R660" s="3">
        <v>0</v>
      </c>
      <c r="S660" s="3">
        <v>73333600.041899994</v>
      </c>
      <c r="T660" s="3">
        <v>0</v>
      </c>
      <c r="U660" s="3" t="s">
        <v>0</v>
      </c>
      <c r="V660" s="3">
        <v>0</v>
      </c>
      <c r="W660" s="3">
        <v>13942319.109999999</v>
      </c>
      <c r="X660" s="3" t="s">
        <v>0</v>
      </c>
      <c r="Y660" s="3">
        <v>2230771.0576000004</v>
      </c>
      <c r="Z660" s="3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6">
        <v>0</v>
      </c>
      <c r="AG660" s="6" t="s">
        <v>0</v>
      </c>
      <c r="AH660" s="6">
        <v>0</v>
      </c>
      <c r="AI660" s="6">
        <v>0</v>
      </c>
      <c r="AJ660" s="6" t="s">
        <v>0</v>
      </c>
      <c r="AK660" s="6">
        <v>0</v>
      </c>
      <c r="AL660" s="6">
        <v>0</v>
      </c>
      <c r="AM660" s="6" t="s">
        <v>1</v>
      </c>
      <c r="AN660" s="6" t="s">
        <v>1</v>
      </c>
    </row>
    <row r="661" spans="1:40" hidden="1" x14ac:dyDescent="0.25">
      <c r="A661" s="49" t="s">
        <v>163</v>
      </c>
      <c r="B661" s="51">
        <v>44035</v>
      </c>
      <c r="C661" s="2" t="s">
        <v>38</v>
      </c>
      <c r="D661" s="2" t="s">
        <v>41</v>
      </c>
      <c r="E661" s="2" t="s">
        <v>230</v>
      </c>
      <c r="F661" s="2" t="s">
        <v>1274</v>
      </c>
      <c r="G661" s="2" t="s">
        <v>3</v>
      </c>
      <c r="H661" s="2" t="s">
        <v>1623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3">
        <v>43938313.950599991</v>
      </c>
      <c r="R661" s="3">
        <v>0</v>
      </c>
      <c r="S661" s="3">
        <v>37033294.284999996</v>
      </c>
      <c r="T661" s="3">
        <v>0</v>
      </c>
      <c r="U661" s="3" t="s">
        <v>0</v>
      </c>
      <c r="V661" s="3">
        <v>0</v>
      </c>
      <c r="W661" s="3">
        <v>5952603.1600000001</v>
      </c>
      <c r="X661" s="3" t="s">
        <v>0</v>
      </c>
      <c r="Y661" s="3">
        <v>952416.50560000003</v>
      </c>
      <c r="Z661" s="3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6">
        <v>0</v>
      </c>
      <c r="AG661" s="6" t="s">
        <v>0</v>
      </c>
      <c r="AH661" s="6">
        <v>0</v>
      </c>
      <c r="AI661" s="6">
        <v>0</v>
      </c>
      <c r="AJ661" s="6" t="s">
        <v>0</v>
      </c>
      <c r="AK661" s="6">
        <v>0</v>
      </c>
      <c r="AL661" s="6">
        <v>0</v>
      </c>
      <c r="AM661" s="6" t="s">
        <v>1</v>
      </c>
    </row>
    <row r="662" spans="1:40" hidden="1" x14ac:dyDescent="0.25">
      <c r="A662" s="49" t="s">
        <v>162</v>
      </c>
      <c r="B662" s="51">
        <v>44035</v>
      </c>
      <c r="C662" s="2" t="s">
        <v>29</v>
      </c>
      <c r="D662" s="2" t="s">
        <v>41</v>
      </c>
      <c r="E662" s="2" t="s">
        <v>4</v>
      </c>
      <c r="F662" s="2" t="s">
        <v>786</v>
      </c>
      <c r="G662" s="2" t="s">
        <v>3</v>
      </c>
      <c r="H662" s="2" t="s">
        <v>1624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2</v>
      </c>
      <c r="P662" s="2" t="s">
        <v>1</v>
      </c>
      <c r="Q662" s="3">
        <v>11931847.5353</v>
      </c>
      <c r="R662" s="3">
        <v>0</v>
      </c>
      <c r="S662" s="3">
        <v>5992470.8905000007</v>
      </c>
      <c r="T662" s="3">
        <v>0</v>
      </c>
      <c r="U662" s="3" t="s">
        <v>0</v>
      </c>
      <c r="V662" s="3">
        <v>0</v>
      </c>
      <c r="W662" s="3">
        <v>5120152.28</v>
      </c>
      <c r="X662" s="3" t="s">
        <v>0</v>
      </c>
      <c r="Y662" s="3">
        <v>819224.36479999998</v>
      </c>
      <c r="Z662" s="3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6">
        <v>0</v>
      </c>
      <c r="AG662" s="6" t="s">
        <v>0</v>
      </c>
      <c r="AH662" s="6">
        <v>0</v>
      </c>
      <c r="AI662" s="6">
        <v>0</v>
      </c>
      <c r="AJ662" s="6" t="s">
        <v>0</v>
      </c>
      <c r="AK662" s="6">
        <v>0</v>
      </c>
      <c r="AL662" s="6">
        <v>0</v>
      </c>
      <c r="AM662" s="6" t="s">
        <v>1</v>
      </c>
      <c r="AN662" s="6" t="s">
        <v>1</v>
      </c>
    </row>
    <row r="663" spans="1:40" hidden="1" x14ac:dyDescent="0.25">
      <c r="A663" s="49" t="s">
        <v>161</v>
      </c>
      <c r="B663" s="51">
        <v>44035</v>
      </c>
      <c r="C663" s="2" t="s">
        <v>29</v>
      </c>
      <c r="D663" s="2" t="s">
        <v>41</v>
      </c>
      <c r="E663" s="2" t="s">
        <v>4</v>
      </c>
      <c r="F663" s="2" t="s">
        <v>786</v>
      </c>
      <c r="G663" s="2" t="s">
        <v>3</v>
      </c>
      <c r="H663" s="2" t="s">
        <v>1625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1626</v>
      </c>
      <c r="P663" s="2" t="s">
        <v>1627</v>
      </c>
      <c r="Q663" s="3">
        <v>547200</v>
      </c>
      <c r="R663" s="3">
        <v>0</v>
      </c>
      <c r="S663" s="3">
        <v>547200</v>
      </c>
      <c r="T663" s="3">
        <v>0</v>
      </c>
      <c r="U663" s="3" t="s">
        <v>0</v>
      </c>
      <c r="V663" s="3">
        <v>0</v>
      </c>
      <c r="W663" s="3">
        <v>0</v>
      </c>
      <c r="X663" s="3" t="s">
        <v>0</v>
      </c>
      <c r="Y663" s="3">
        <v>0</v>
      </c>
      <c r="Z663" s="3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6">
        <v>0</v>
      </c>
      <c r="AG663" s="6" t="s">
        <v>0</v>
      </c>
      <c r="AH663" s="6">
        <v>0</v>
      </c>
      <c r="AI663" s="6">
        <v>0</v>
      </c>
      <c r="AJ663" s="6" t="s">
        <v>0</v>
      </c>
      <c r="AK663" s="6">
        <v>0</v>
      </c>
      <c r="AL663" s="6">
        <v>0</v>
      </c>
      <c r="AM663" s="6" t="s">
        <v>1</v>
      </c>
      <c r="AN663" s="6" t="s">
        <v>1</v>
      </c>
    </row>
    <row r="664" spans="1:40" hidden="1" x14ac:dyDescent="0.25">
      <c r="A664" s="49" t="s">
        <v>160</v>
      </c>
      <c r="B664" s="51">
        <v>44035</v>
      </c>
      <c r="C664" s="2" t="s">
        <v>29</v>
      </c>
      <c r="D664" s="2" t="s">
        <v>41</v>
      </c>
      <c r="E664" s="2" t="s">
        <v>4</v>
      </c>
      <c r="F664" s="2" t="s">
        <v>786</v>
      </c>
      <c r="G664" s="2" t="s">
        <v>3</v>
      </c>
      <c r="H664" s="2" t="s">
        <v>1628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</v>
      </c>
      <c r="P664" s="2" t="s">
        <v>1</v>
      </c>
      <c r="Q664" s="3">
        <v>54886199.525000006</v>
      </c>
      <c r="R664" s="3">
        <v>0</v>
      </c>
      <c r="S664" s="3">
        <v>41780512.855000012</v>
      </c>
      <c r="T664" s="3">
        <v>0</v>
      </c>
      <c r="U664" s="3" t="s">
        <v>0</v>
      </c>
      <c r="V664" s="3">
        <v>0</v>
      </c>
      <c r="W664" s="3">
        <v>11298005.749999998</v>
      </c>
      <c r="X664" s="3" t="s">
        <v>0</v>
      </c>
      <c r="Y664" s="3">
        <v>1807680.92</v>
      </c>
      <c r="Z664" s="3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6">
        <v>0</v>
      </c>
      <c r="AG664" s="6" t="s">
        <v>0</v>
      </c>
      <c r="AH664" s="6">
        <v>0</v>
      </c>
      <c r="AI664" s="6">
        <v>0</v>
      </c>
      <c r="AJ664" s="6" t="s">
        <v>0</v>
      </c>
      <c r="AK664" s="6">
        <v>0</v>
      </c>
      <c r="AL664" s="6">
        <v>0</v>
      </c>
      <c r="AM664" s="6" t="s">
        <v>1</v>
      </c>
      <c r="AN664" s="6" t="s">
        <v>1</v>
      </c>
    </row>
    <row r="665" spans="1:40" hidden="1" x14ac:dyDescent="0.25">
      <c r="A665" s="49" t="s">
        <v>159</v>
      </c>
      <c r="B665" s="51">
        <v>44035</v>
      </c>
      <c r="C665" s="2" t="s">
        <v>6</v>
      </c>
      <c r="D665" s="2" t="s">
        <v>36</v>
      </c>
      <c r="E665" s="2" t="s">
        <v>226</v>
      </c>
      <c r="F665" s="2" t="s">
        <v>1345</v>
      </c>
      <c r="G665" s="2" t="s">
        <v>3</v>
      </c>
      <c r="H665" s="2" t="s">
        <v>1629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3">
        <v>102882258.01120001</v>
      </c>
      <c r="R665" s="3">
        <v>0</v>
      </c>
      <c r="S665" s="3">
        <v>75810651.790000007</v>
      </c>
      <c r="T665" s="3">
        <v>0</v>
      </c>
      <c r="U665" s="3" t="s">
        <v>0</v>
      </c>
      <c r="V665" s="3">
        <v>0</v>
      </c>
      <c r="W665" s="3">
        <v>23337591.57</v>
      </c>
      <c r="X665" s="3" t="s">
        <v>0</v>
      </c>
      <c r="Y665" s="3">
        <v>3734014.6511999997</v>
      </c>
      <c r="Z665" s="3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6">
        <v>0</v>
      </c>
      <c r="AG665" s="6" t="s">
        <v>0</v>
      </c>
      <c r="AH665" s="6">
        <v>0</v>
      </c>
      <c r="AI665" s="6">
        <v>0</v>
      </c>
      <c r="AJ665" s="6" t="s">
        <v>0</v>
      </c>
      <c r="AK665" s="6">
        <v>0</v>
      </c>
      <c r="AL665" s="6">
        <v>0</v>
      </c>
      <c r="AM665" s="6" t="s">
        <v>1</v>
      </c>
      <c r="AN665" s="6" t="s">
        <v>1</v>
      </c>
    </row>
    <row r="666" spans="1:40" hidden="1" x14ac:dyDescent="0.25">
      <c r="A666" s="49" t="s">
        <v>158</v>
      </c>
      <c r="B666" s="51">
        <v>44035</v>
      </c>
      <c r="C666" s="2" t="s">
        <v>6</v>
      </c>
      <c r="D666" s="2" t="s">
        <v>36</v>
      </c>
      <c r="E666" s="2" t="s">
        <v>226</v>
      </c>
      <c r="F666" s="2" t="s">
        <v>1345</v>
      </c>
      <c r="G666" s="2" t="s">
        <v>3</v>
      </c>
      <c r="H666" s="2" t="s">
        <v>1630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215</v>
      </c>
      <c r="P666" s="2" t="s">
        <v>214</v>
      </c>
      <c r="Q666" s="3">
        <v>2084160</v>
      </c>
      <c r="R666" s="3">
        <v>0</v>
      </c>
      <c r="S666" s="3">
        <v>2084160</v>
      </c>
      <c r="T666" s="3">
        <v>0</v>
      </c>
      <c r="U666" s="3" t="s">
        <v>0</v>
      </c>
      <c r="V666" s="3">
        <v>0</v>
      </c>
      <c r="W666" s="3">
        <v>0</v>
      </c>
      <c r="X666" s="3" t="s">
        <v>0</v>
      </c>
      <c r="Y666" s="3">
        <v>0</v>
      </c>
      <c r="Z666" s="3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6">
        <v>0</v>
      </c>
      <c r="AG666" s="6" t="s">
        <v>0</v>
      </c>
      <c r="AH666" s="6">
        <v>0</v>
      </c>
      <c r="AI666" s="6">
        <v>0</v>
      </c>
      <c r="AJ666" s="6" t="s">
        <v>0</v>
      </c>
      <c r="AK666" s="6">
        <v>0</v>
      </c>
      <c r="AL666" s="6">
        <v>0</v>
      </c>
      <c r="AM666" s="6" t="s">
        <v>1</v>
      </c>
      <c r="AN666" s="6" t="s">
        <v>1</v>
      </c>
    </row>
    <row r="667" spans="1:40" hidden="1" x14ac:dyDescent="0.25">
      <c r="A667" s="49" t="s">
        <v>157</v>
      </c>
      <c r="B667" s="51">
        <v>44035</v>
      </c>
      <c r="C667" s="2" t="s">
        <v>6</v>
      </c>
      <c r="D667" s="2" t="s">
        <v>36</v>
      </c>
      <c r="E667" s="2" t="s">
        <v>226</v>
      </c>
      <c r="F667" s="2" t="s">
        <v>1345</v>
      </c>
      <c r="G667" s="2" t="s">
        <v>3</v>
      </c>
      <c r="H667" s="2" t="s">
        <v>1631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3">
        <v>33229065.010300003</v>
      </c>
      <c r="R667" s="3">
        <v>0</v>
      </c>
      <c r="S667" s="3">
        <v>22614672.9419</v>
      </c>
      <c r="T667" s="3">
        <v>0</v>
      </c>
      <c r="U667" s="3" t="s">
        <v>0</v>
      </c>
      <c r="V667" s="3">
        <v>0</v>
      </c>
      <c r="W667" s="3">
        <v>9150337.9900000002</v>
      </c>
      <c r="X667" s="3" t="s">
        <v>0</v>
      </c>
      <c r="Y667" s="3">
        <v>1464054.0784</v>
      </c>
      <c r="Z667" s="3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6">
        <v>0</v>
      </c>
      <c r="AG667" s="6" t="s">
        <v>0</v>
      </c>
      <c r="AH667" s="6">
        <v>0</v>
      </c>
      <c r="AI667" s="6">
        <v>0</v>
      </c>
      <c r="AJ667" s="6" t="s">
        <v>0</v>
      </c>
      <c r="AK667" s="6">
        <v>0</v>
      </c>
      <c r="AL667" s="6">
        <v>0</v>
      </c>
      <c r="AM667" s="6" t="s">
        <v>1</v>
      </c>
      <c r="AN667" s="6" t="s">
        <v>1</v>
      </c>
    </row>
    <row r="668" spans="1:40" hidden="1" x14ac:dyDescent="0.25">
      <c r="A668" s="49" t="s">
        <v>156</v>
      </c>
      <c r="B668" s="51">
        <v>44035</v>
      </c>
      <c r="C668" s="2" t="s">
        <v>29</v>
      </c>
      <c r="D668" s="2" t="s">
        <v>36</v>
      </c>
      <c r="E668" s="2" t="s">
        <v>35</v>
      </c>
      <c r="F668" s="2" t="s">
        <v>676</v>
      </c>
      <c r="G668" s="2" t="s">
        <v>3</v>
      </c>
      <c r="H668" s="2" t="s">
        <v>1632</v>
      </c>
      <c r="I668" s="1"/>
      <c r="J668" s="1"/>
      <c r="K668" s="1"/>
      <c r="L668" s="1"/>
      <c r="M668" s="1"/>
      <c r="N668" s="2"/>
      <c r="O668" s="2" t="s">
        <v>106</v>
      </c>
      <c r="P668" s="2"/>
      <c r="Q668" s="3">
        <v>0</v>
      </c>
      <c r="R668" s="3">
        <v>0</v>
      </c>
      <c r="S668" s="3"/>
      <c r="T668" s="3"/>
      <c r="U668" s="3"/>
      <c r="V668" s="3"/>
      <c r="W668" s="3"/>
      <c r="X668" s="3"/>
      <c r="Y668" s="3"/>
      <c r="Z668" s="3"/>
      <c r="AA668" s="2"/>
      <c r="AB668" s="1"/>
      <c r="AC668" s="1"/>
      <c r="AD668" s="2"/>
      <c r="AE668" s="1"/>
      <c r="AF668" s="6">
        <v>0</v>
      </c>
      <c r="AH668" s="6">
        <v>0</v>
      </c>
      <c r="AI668" s="6">
        <v>0</v>
      </c>
      <c r="AK668" s="6">
        <v>0</v>
      </c>
      <c r="AL668" s="6">
        <v>0</v>
      </c>
    </row>
    <row r="669" spans="1:40" hidden="1" x14ac:dyDescent="0.25">
      <c r="A669" s="49" t="s">
        <v>155</v>
      </c>
      <c r="B669" s="51">
        <v>44035</v>
      </c>
      <c r="C669" s="2" t="s">
        <v>6</v>
      </c>
      <c r="D669" s="2" t="s">
        <v>28</v>
      </c>
      <c r="E669" s="2" t="s">
        <v>219</v>
      </c>
      <c r="F669" s="2" t="s">
        <v>1098</v>
      </c>
      <c r="G669" s="2" t="s">
        <v>3</v>
      </c>
      <c r="H669" s="2" t="s">
        <v>1633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2</v>
      </c>
      <c r="P669" s="2" t="s">
        <v>1</v>
      </c>
      <c r="Q669" s="3">
        <v>42969405.371500008</v>
      </c>
      <c r="R669" s="3">
        <v>0</v>
      </c>
      <c r="S669" s="3">
        <v>28280152.937500007</v>
      </c>
      <c r="T669" s="3">
        <v>0</v>
      </c>
      <c r="U669" s="3" t="s">
        <v>0</v>
      </c>
      <c r="V669" s="3">
        <v>0</v>
      </c>
      <c r="W669" s="3">
        <v>12663148.65</v>
      </c>
      <c r="X669" s="3" t="s">
        <v>0</v>
      </c>
      <c r="Y669" s="3">
        <v>2026103.784</v>
      </c>
      <c r="Z669" s="3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6">
        <v>0</v>
      </c>
      <c r="AG669" s="6" t="s">
        <v>0</v>
      </c>
      <c r="AH669" s="6">
        <v>0</v>
      </c>
      <c r="AI669" s="6">
        <v>0</v>
      </c>
      <c r="AJ669" s="6" t="s">
        <v>0</v>
      </c>
      <c r="AK669" s="6">
        <v>0</v>
      </c>
      <c r="AL669" s="6">
        <v>0</v>
      </c>
      <c r="AM669" s="6" t="s">
        <v>1</v>
      </c>
      <c r="AN669" s="6" t="s">
        <v>1</v>
      </c>
    </row>
    <row r="670" spans="1:40" hidden="1" x14ac:dyDescent="0.25">
      <c r="A670" s="49" t="s">
        <v>154</v>
      </c>
      <c r="B670" s="51">
        <v>44035</v>
      </c>
      <c r="C670" s="2" t="s">
        <v>6</v>
      </c>
      <c r="D670" s="2" t="s">
        <v>28</v>
      </c>
      <c r="E670" s="2" t="s">
        <v>219</v>
      </c>
      <c r="F670" s="2" t="s">
        <v>1098</v>
      </c>
      <c r="G670" s="2" t="s">
        <v>3</v>
      </c>
      <c r="H670" s="2" t="s">
        <v>1634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207</v>
      </c>
      <c r="P670" s="2" t="s">
        <v>206</v>
      </c>
      <c r="Q670" s="3">
        <v>10822432.641000001</v>
      </c>
      <c r="R670" s="3">
        <v>0</v>
      </c>
      <c r="S670" s="3">
        <v>8040552.4250000007</v>
      </c>
      <c r="T670" s="3">
        <v>2398172.6</v>
      </c>
      <c r="U670" s="3" t="s">
        <v>9</v>
      </c>
      <c r="V670" s="3">
        <v>383707.61599999998</v>
      </c>
      <c r="W670" s="3">
        <v>0</v>
      </c>
      <c r="X670" s="3" t="s">
        <v>0</v>
      </c>
      <c r="Y670" s="3">
        <v>0</v>
      </c>
      <c r="Z670" s="3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6">
        <v>0</v>
      </c>
      <c r="AG670" s="6" t="s">
        <v>0</v>
      </c>
      <c r="AH670" s="6">
        <v>0</v>
      </c>
      <c r="AI670" s="6">
        <v>0</v>
      </c>
      <c r="AJ670" s="6" t="s">
        <v>0</v>
      </c>
      <c r="AK670" s="6">
        <v>0</v>
      </c>
      <c r="AL670" s="6">
        <v>0</v>
      </c>
      <c r="AM670" s="6" t="s">
        <v>1</v>
      </c>
      <c r="AN670" s="6" t="s">
        <v>1</v>
      </c>
    </row>
    <row r="671" spans="1:40" hidden="1" x14ac:dyDescent="0.25">
      <c r="A671" s="49" t="s">
        <v>153</v>
      </c>
      <c r="B671" s="51">
        <v>44035</v>
      </c>
      <c r="C671" s="2" t="s">
        <v>6</v>
      </c>
      <c r="D671" s="2" t="s">
        <v>28</v>
      </c>
      <c r="E671" s="2" t="s">
        <v>219</v>
      </c>
      <c r="F671" s="2" t="s">
        <v>1098</v>
      </c>
      <c r="G671" s="2" t="s">
        <v>3</v>
      </c>
      <c r="H671" s="2" t="s">
        <v>1635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3">
        <v>38869536.013499998</v>
      </c>
      <c r="R671" s="3">
        <v>0</v>
      </c>
      <c r="S671" s="3">
        <v>35032755.7183</v>
      </c>
      <c r="T671" s="3">
        <v>0</v>
      </c>
      <c r="U671" s="3" t="s">
        <v>0</v>
      </c>
      <c r="V671" s="3">
        <v>0</v>
      </c>
      <c r="W671" s="3">
        <v>3307569.22</v>
      </c>
      <c r="X671" s="3" t="s">
        <v>0</v>
      </c>
      <c r="Y671" s="3">
        <v>529211.07520000008</v>
      </c>
      <c r="Z671" s="3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6">
        <v>0</v>
      </c>
      <c r="AG671" s="6" t="s">
        <v>0</v>
      </c>
      <c r="AH671" s="6">
        <v>0</v>
      </c>
      <c r="AI671" s="6">
        <v>0</v>
      </c>
      <c r="AJ671" s="6" t="s">
        <v>0</v>
      </c>
      <c r="AK671" s="6">
        <v>0</v>
      </c>
      <c r="AL671" s="6">
        <v>0</v>
      </c>
      <c r="AM671" s="6" t="s">
        <v>1</v>
      </c>
      <c r="AN671" s="6" t="s">
        <v>1</v>
      </c>
    </row>
    <row r="672" spans="1:40" hidden="1" x14ac:dyDescent="0.25">
      <c r="A672" s="49" t="s">
        <v>152</v>
      </c>
      <c r="B672" s="51">
        <v>44035</v>
      </c>
      <c r="C672" s="2" t="s">
        <v>29</v>
      </c>
      <c r="D672" s="2" t="s">
        <v>28</v>
      </c>
      <c r="E672" s="2" t="s">
        <v>273</v>
      </c>
      <c r="F672" s="2" t="s">
        <v>1080</v>
      </c>
      <c r="G672" s="2"/>
      <c r="H672" s="2" t="s">
        <v>1480</v>
      </c>
      <c r="I672" s="1"/>
      <c r="J672" s="1"/>
      <c r="K672" s="1"/>
      <c r="L672" s="1"/>
      <c r="M672" s="1"/>
      <c r="N672" s="2"/>
      <c r="O672" s="2" t="s">
        <v>106</v>
      </c>
      <c r="P672" s="2"/>
      <c r="Q672" s="3">
        <v>0</v>
      </c>
      <c r="R672" s="3">
        <v>0</v>
      </c>
      <c r="S672" s="3">
        <v>0</v>
      </c>
      <c r="T672" s="3">
        <v>0</v>
      </c>
      <c r="U672" s="3"/>
      <c r="V672" s="3">
        <v>0</v>
      </c>
      <c r="W672" s="3">
        <v>0</v>
      </c>
      <c r="X672" s="3"/>
      <c r="Y672" s="3">
        <v>0</v>
      </c>
      <c r="Z672" s="3">
        <v>0</v>
      </c>
      <c r="AA672" s="2"/>
      <c r="AB672" s="1">
        <v>0</v>
      </c>
      <c r="AC672" s="1">
        <v>0</v>
      </c>
      <c r="AD672" s="2"/>
      <c r="AE672" s="1">
        <v>0</v>
      </c>
      <c r="AF672" s="6">
        <v>0</v>
      </c>
      <c r="AH672" s="6">
        <v>0</v>
      </c>
      <c r="AI672" s="6">
        <v>0</v>
      </c>
      <c r="AK672" s="6">
        <v>0</v>
      </c>
      <c r="AL672" s="6">
        <v>0</v>
      </c>
    </row>
    <row r="673" spans="1:40" hidden="1" x14ac:dyDescent="0.25">
      <c r="A673" s="49" t="s">
        <v>151</v>
      </c>
      <c r="B673" s="51">
        <v>44035</v>
      </c>
      <c r="C673" s="2" t="s">
        <v>6</v>
      </c>
      <c r="D673" s="2" t="s">
        <v>26</v>
      </c>
      <c r="E673" s="2" t="s">
        <v>212</v>
      </c>
      <c r="F673" s="2" t="s">
        <v>97</v>
      </c>
      <c r="G673" s="2" t="s">
        <v>3</v>
      </c>
      <c r="H673" s="2" t="s">
        <v>1636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3">
        <v>136548248.37789997</v>
      </c>
      <c r="R673" s="3">
        <v>0</v>
      </c>
      <c r="S673" s="3">
        <v>91716973.113499984</v>
      </c>
      <c r="T673" s="3">
        <v>0</v>
      </c>
      <c r="U673" s="3" t="s">
        <v>0</v>
      </c>
      <c r="V673" s="3">
        <v>0</v>
      </c>
      <c r="W673" s="3">
        <v>38647651.090000004</v>
      </c>
      <c r="X673" s="3" t="s">
        <v>9</v>
      </c>
      <c r="Y673" s="3">
        <v>6183624.174399999</v>
      </c>
      <c r="Z673" s="3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6">
        <v>0</v>
      </c>
      <c r="AG673" s="6" t="s">
        <v>0</v>
      </c>
      <c r="AH673" s="6">
        <v>0</v>
      </c>
      <c r="AI673" s="6">
        <v>0</v>
      </c>
      <c r="AJ673" s="6" t="s">
        <v>0</v>
      </c>
      <c r="AK673" s="6">
        <v>0</v>
      </c>
      <c r="AL673" s="6">
        <v>0</v>
      </c>
      <c r="AM673" s="6" t="s">
        <v>1</v>
      </c>
      <c r="AN673" s="6" t="s">
        <v>1</v>
      </c>
    </row>
    <row r="674" spans="1:40" hidden="1" x14ac:dyDescent="0.25">
      <c r="A674" s="49" t="s">
        <v>150</v>
      </c>
      <c r="B674" s="51">
        <v>44035</v>
      </c>
      <c r="C674" s="2" t="s">
        <v>6</v>
      </c>
      <c r="D674" s="2" t="s">
        <v>26</v>
      </c>
      <c r="E674" s="2" t="s">
        <v>212</v>
      </c>
      <c r="F674" s="2" t="s">
        <v>97</v>
      </c>
      <c r="G674" s="2" t="s">
        <v>13</v>
      </c>
      <c r="H674" s="2" t="s">
        <v>1</v>
      </c>
      <c r="I674" s="1" t="s">
        <v>1486</v>
      </c>
      <c r="J674" s="1" t="s">
        <v>1</v>
      </c>
      <c r="K674" s="1" t="s">
        <v>1637</v>
      </c>
      <c r="L674" s="1" t="s">
        <v>1488</v>
      </c>
      <c r="M674" s="1">
        <v>540144.94999999995</v>
      </c>
      <c r="N674" s="2" t="s">
        <v>12</v>
      </c>
      <c r="O674" s="2" t="s">
        <v>1638</v>
      </c>
      <c r="P674" s="2" t="s">
        <v>1639</v>
      </c>
      <c r="Q674" s="3">
        <v>-274284.95</v>
      </c>
      <c r="R674" s="3">
        <v>0</v>
      </c>
      <c r="S674" s="3">
        <v>-274284.95</v>
      </c>
      <c r="T674" s="3">
        <v>0</v>
      </c>
      <c r="U674" s="3" t="s">
        <v>0</v>
      </c>
      <c r="V674" s="3">
        <v>0</v>
      </c>
      <c r="W674" s="3">
        <v>0</v>
      </c>
      <c r="X674" s="3" t="s">
        <v>0</v>
      </c>
      <c r="Y674" s="3">
        <v>0</v>
      </c>
      <c r="Z674" s="3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6">
        <v>0</v>
      </c>
      <c r="AG674" s="6" t="s">
        <v>0</v>
      </c>
      <c r="AH674" s="6">
        <v>0</v>
      </c>
      <c r="AI674" s="6">
        <v>0</v>
      </c>
      <c r="AJ674" s="6" t="s">
        <v>0</v>
      </c>
      <c r="AK674" s="6">
        <v>0</v>
      </c>
      <c r="AL674" s="6">
        <v>0</v>
      </c>
      <c r="AM674" s="6" t="s">
        <v>1</v>
      </c>
      <c r="AN674" s="6" t="s">
        <v>1</v>
      </c>
    </row>
    <row r="675" spans="1:40" hidden="1" x14ac:dyDescent="0.25">
      <c r="A675" s="49" t="s">
        <v>149</v>
      </c>
      <c r="B675" s="51">
        <v>44035</v>
      </c>
      <c r="C675" s="2" t="s">
        <v>29</v>
      </c>
      <c r="D675" s="2" t="s">
        <v>26</v>
      </c>
      <c r="E675" s="2" t="s">
        <v>415</v>
      </c>
      <c r="F675" s="2" t="s">
        <v>1640</v>
      </c>
      <c r="G675" s="2" t="s">
        <v>3</v>
      </c>
      <c r="H675" s="2" t="s">
        <v>1641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1642</v>
      </c>
      <c r="P675" s="2" t="s">
        <v>1643</v>
      </c>
      <c r="Q675" s="3">
        <v>7973645.0712000001</v>
      </c>
      <c r="R675" s="3">
        <v>0</v>
      </c>
      <c r="S675" s="3">
        <v>6616093.2199999997</v>
      </c>
      <c r="T675" s="3">
        <v>1170303.32</v>
      </c>
      <c r="U675" s="3" t="s">
        <v>9</v>
      </c>
      <c r="V675" s="3">
        <v>187248.5312</v>
      </c>
      <c r="W675" s="3">
        <v>0</v>
      </c>
      <c r="X675" s="3" t="s">
        <v>0</v>
      </c>
      <c r="Y675" s="3">
        <v>0</v>
      </c>
      <c r="Z675" s="3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6">
        <v>0</v>
      </c>
      <c r="AG675" s="6" t="s">
        <v>0</v>
      </c>
      <c r="AH675" s="6">
        <v>0</v>
      </c>
      <c r="AI675" s="6">
        <v>0</v>
      </c>
      <c r="AJ675" s="6" t="s">
        <v>0</v>
      </c>
      <c r="AK675" s="6">
        <v>0</v>
      </c>
      <c r="AL675" s="6">
        <v>0</v>
      </c>
      <c r="AM675" s="6" t="s">
        <v>1</v>
      </c>
      <c r="AN675" s="6" t="s">
        <v>1</v>
      </c>
    </row>
    <row r="676" spans="1:40" hidden="1" x14ac:dyDescent="0.25">
      <c r="A676" s="49" t="s">
        <v>148</v>
      </c>
      <c r="B676" s="51">
        <v>44035</v>
      </c>
      <c r="C676" s="2" t="s">
        <v>29</v>
      </c>
      <c r="D676" s="2" t="s">
        <v>26</v>
      </c>
      <c r="E676" s="2" t="s">
        <v>415</v>
      </c>
      <c r="F676" s="2" t="s">
        <v>1640</v>
      </c>
      <c r="G676" s="2" t="s">
        <v>3</v>
      </c>
      <c r="H676" s="2" t="s">
        <v>1644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3">
        <v>114372260.3928</v>
      </c>
      <c r="R676" s="3">
        <v>0</v>
      </c>
      <c r="S676" s="3">
        <v>77850669.964000002</v>
      </c>
      <c r="T676" s="3">
        <v>0</v>
      </c>
      <c r="U676" s="3" t="s">
        <v>0</v>
      </c>
      <c r="V676" s="3">
        <v>0</v>
      </c>
      <c r="W676" s="3">
        <v>31484129.680000003</v>
      </c>
      <c r="X676" s="3" t="s">
        <v>9</v>
      </c>
      <c r="Y676" s="3">
        <v>5037460.7487999992</v>
      </c>
      <c r="Z676" s="3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6">
        <v>0</v>
      </c>
      <c r="AG676" s="6" t="s">
        <v>0</v>
      </c>
      <c r="AH676" s="6">
        <v>0</v>
      </c>
      <c r="AI676" s="6">
        <v>0</v>
      </c>
      <c r="AJ676" s="6" t="s">
        <v>0</v>
      </c>
      <c r="AK676" s="6">
        <v>0</v>
      </c>
      <c r="AL676" s="6">
        <v>0</v>
      </c>
      <c r="AM676" s="6" t="s">
        <v>1</v>
      </c>
      <c r="AN676" s="6" t="s">
        <v>1</v>
      </c>
    </row>
    <row r="677" spans="1:40" hidden="1" x14ac:dyDescent="0.25">
      <c r="A677" s="49" t="s">
        <v>147</v>
      </c>
      <c r="B677" s="51">
        <v>44035</v>
      </c>
      <c r="C677" s="2" t="s">
        <v>6</v>
      </c>
      <c r="D677" s="2" t="s">
        <v>24</v>
      </c>
      <c r="E677" s="2" t="s">
        <v>210</v>
      </c>
      <c r="F677" s="2" t="s">
        <v>1645</v>
      </c>
      <c r="G677" s="2" t="s">
        <v>3</v>
      </c>
      <c r="H677" s="2" t="s">
        <v>1646</v>
      </c>
      <c r="I677" s="1"/>
      <c r="J677" s="1"/>
      <c r="K677" s="1"/>
      <c r="L677" s="1"/>
      <c r="M677" s="1">
        <v>0</v>
      </c>
      <c r="N677" s="2"/>
      <c r="O677" s="2" t="s">
        <v>106</v>
      </c>
      <c r="P677" s="2"/>
      <c r="Q677" s="3">
        <v>0</v>
      </c>
      <c r="R677" s="3">
        <v>0</v>
      </c>
      <c r="S677" s="3">
        <v>0</v>
      </c>
      <c r="T677" s="3">
        <v>0</v>
      </c>
      <c r="U677" s="3"/>
      <c r="V677" s="3">
        <v>0</v>
      </c>
      <c r="W677" s="3">
        <v>0</v>
      </c>
      <c r="X677" s="3"/>
      <c r="Y677" s="3">
        <v>0</v>
      </c>
      <c r="Z677" s="3">
        <v>0</v>
      </c>
      <c r="AA677" s="2"/>
      <c r="AB677" s="1">
        <v>0</v>
      </c>
      <c r="AC677" s="1">
        <v>0</v>
      </c>
      <c r="AD677" s="2"/>
      <c r="AE677" s="1"/>
    </row>
    <row r="678" spans="1:40" hidden="1" x14ac:dyDescent="0.25">
      <c r="A678" s="49" t="s">
        <v>146</v>
      </c>
      <c r="B678" s="51">
        <v>44035</v>
      </c>
      <c r="C678" s="2" t="s">
        <v>6</v>
      </c>
      <c r="D678" s="2" t="s">
        <v>22</v>
      </c>
      <c r="E678" s="2" t="s">
        <v>202</v>
      </c>
      <c r="F678" s="2" t="s">
        <v>1559</v>
      </c>
      <c r="G678" s="2" t="s">
        <v>3</v>
      </c>
      <c r="H678" s="2" t="s">
        <v>1647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</v>
      </c>
      <c r="P678" s="2" t="s">
        <v>1</v>
      </c>
      <c r="Q678" s="3">
        <v>63745080.064199999</v>
      </c>
      <c r="R678" s="3">
        <v>0</v>
      </c>
      <c r="S678" s="3">
        <v>39275804.444999993</v>
      </c>
      <c r="T678" s="3">
        <v>0</v>
      </c>
      <c r="U678" s="3" t="s">
        <v>0</v>
      </c>
      <c r="V678" s="3">
        <v>0</v>
      </c>
      <c r="W678" s="3">
        <v>21094203.120000001</v>
      </c>
      <c r="X678" s="3" t="s">
        <v>9</v>
      </c>
      <c r="Y678" s="3">
        <v>3375072.4992</v>
      </c>
      <c r="Z678" s="3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6">
        <v>0</v>
      </c>
      <c r="AG678" s="6" t="s">
        <v>0</v>
      </c>
      <c r="AH678" s="6">
        <v>0</v>
      </c>
      <c r="AI678" s="6">
        <v>0</v>
      </c>
      <c r="AJ678" s="6" t="s">
        <v>0</v>
      </c>
      <c r="AK678" s="6">
        <v>0</v>
      </c>
      <c r="AL678" s="6">
        <v>0</v>
      </c>
      <c r="AM678" s="6" t="s">
        <v>1</v>
      </c>
      <c r="AN678" s="6" t="s">
        <v>1</v>
      </c>
    </row>
    <row r="679" spans="1:40" hidden="1" x14ac:dyDescent="0.25">
      <c r="A679" s="49" t="s">
        <v>145</v>
      </c>
      <c r="B679" s="51">
        <v>44035</v>
      </c>
      <c r="C679" s="2" t="s">
        <v>6</v>
      </c>
      <c r="D679" s="2" t="s">
        <v>22</v>
      </c>
      <c r="E679" s="2" t="s">
        <v>202</v>
      </c>
      <c r="F679" s="2" t="s">
        <v>1559</v>
      </c>
      <c r="G679" s="2" t="s">
        <v>3</v>
      </c>
      <c r="H679" s="2" t="s">
        <v>1648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1649</v>
      </c>
      <c r="P679" s="2" t="s">
        <v>1650</v>
      </c>
      <c r="Q679" s="3">
        <v>47965327.200000003</v>
      </c>
      <c r="R679" s="3">
        <v>0</v>
      </c>
      <c r="S679" s="3">
        <v>47965327.200000003</v>
      </c>
      <c r="T679" s="3">
        <v>0</v>
      </c>
      <c r="U679" s="3" t="s">
        <v>0</v>
      </c>
      <c r="V679" s="3">
        <v>0</v>
      </c>
      <c r="W679" s="3">
        <v>0</v>
      </c>
      <c r="X679" s="3" t="s">
        <v>0</v>
      </c>
      <c r="Y679" s="3">
        <v>0</v>
      </c>
      <c r="Z679" s="3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6">
        <v>0</v>
      </c>
      <c r="AG679" s="6" t="s">
        <v>0</v>
      </c>
      <c r="AH679" s="6">
        <v>0</v>
      </c>
      <c r="AI679" s="6">
        <v>0</v>
      </c>
      <c r="AJ679" s="6" t="s">
        <v>0</v>
      </c>
      <c r="AK679" s="6">
        <v>0</v>
      </c>
      <c r="AL679" s="6">
        <v>0</v>
      </c>
      <c r="AM679" s="6" t="s">
        <v>1</v>
      </c>
      <c r="AN679" s="6" t="s">
        <v>1</v>
      </c>
    </row>
    <row r="680" spans="1:40" hidden="1" x14ac:dyDescent="0.25">
      <c r="A680" s="49" t="s">
        <v>144</v>
      </c>
      <c r="B680" s="51">
        <v>44035</v>
      </c>
      <c r="C680" s="2" t="s">
        <v>6</v>
      </c>
      <c r="D680" s="2" t="s">
        <v>22</v>
      </c>
      <c r="E680" s="2" t="s">
        <v>202</v>
      </c>
      <c r="F680" s="2" t="s">
        <v>1559</v>
      </c>
      <c r="G680" s="2" t="s">
        <v>3</v>
      </c>
      <c r="H680" s="2" t="s">
        <v>1651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1649</v>
      </c>
      <c r="P680" s="2" t="s">
        <v>1650</v>
      </c>
      <c r="Q680" s="3">
        <v>1139962</v>
      </c>
      <c r="R680" s="3">
        <v>0</v>
      </c>
      <c r="S680" s="3">
        <v>1139962</v>
      </c>
      <c r="T680" s="3">
        <v>0</v>
      </c>
      <c r="U680" s="3" t="s">
        <v>0</v>
      </c>
      <c r="V680" s="3">
        <v>0</v>
      </c>
      <c r="W680" s="3">
        <v>0</v>
      </c>
      <c r="X680" s="3" t="s">
        <v>0</v>
      </c>
      <c r="Y680" s="3">
        <v>0</v>
      </c>
      <c r="Z680" s="3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6">
        <v>0</v>
      </c>
      <c r="AG680" s="6" t="s">
        <v>0</v>
      </c>
      <c r="AH680" s="6">
        <v>0</v>
      </c>
      <c r="AI680" s="6">
        <v>0</v>
      </c>
      <c r="AJ680" s="6" t="s">
        <v>0</v>
      </c>
      <c r="AK680" s="6">
        <v>0</v>
      </c>
      <c r="AL680" s="6">
        <v>0</v>
      </c>
      <c r="AM680" s="6" t="s">
        <v>1</v>
      </c>
      <c r="AN680" s="6" t="s">
        <v>1</v>
      </c>
    </row>
    <row r="681" spans="1:40" hidden="1" x14ac:dyDescent="0.25">
      <c r="A681" s="49" t="s">
        <v>143</v>
      </c>
      <c r="B681" s="51">
        <v>44035</v>
      </c>
      <c r="C681" s="2" t="s">
        <v>6</v>
      </c>
      <c r="D681" s="2" t="s">
        <v>22</v>
      </c>
      <c r="E681" s="2" t="s">
        <v>202</v>
      </c>
      <c r="F681" s="2" t="s">
        <v>1559</v>
      </c>
      <c r="G681" s="2" t="s">
        <v>3</v>
      </c>
      <c r="H681" s="2" t="s">
        <v>1652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3">
        <v>64123150.011800006</v>
      </c>
      <c r="R681" s="3">
        <v>0</v>
      </c>
      <c r="S681" s="3">
        <v>46430564.777800009</v>
      </c>
      <c r="T681" s="3">
        <v>0</v>
      </c>
      <c r="U681" s="3" t="s">
        <v>0</v>
      </c>
      <c r="V681" s="3">
        <v>0</v>
      </c>
      <c r="W681" s="3">
        <v>15252228.649999999</v>
      </c>
      <c r="X681" s="3" t="s">
        <v>9</v>
      </c>
      <c r="Y681" s="3">
        <v>2440356.5840000007</v>
      </c>
      <c r="Z681" s="3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6">
        <v>0</v>
      </c>
      <c r="AG681" s="6" t="s">
        <v>0</v>
      </c>
      <c r="AH681" s="6">
        <v>0</v>
      </c>
      <c r="AI681" s="6">
        <v>0</v>
      </c>
      <c r="AJ681" s="6" t="s">
        <v>0</v>
      </c>
      <c r="AK681" s="6">
        <v>0</v>
      </c>
      <c r="AL681" s="6">
        <v>0</v>
      </c>
      <c r="AM681" s="6" t="s">
        <v>1</v>
      </c>
      <c r="AN681" s="6" t="s">
        <v>1</v>
      </c>
    </row>
    <row r="682" spans="1:40" hidden="1" x14ac:dyDescent="0.25">
      <c r="A682" s="49" t="s">
        <v>142</v>
      </c>
      <c r="B682" s="51">
        <v>44035</v>
      </c>
      <c r="C682" s="2" t="s">
        <v>6</v>
      </c>
      <c r="D682" s="2" t="s">
        <v>19</v>
      </c>
      <c r="E682" s="2" t="s">
        <v>200</v>
      </c>
      <c r="F682" s="2" t="s">
        <v>1347</v>
      </c>
      <c r="G682" s="2" t="s">
        <v>3</v>
      </c>
      <c r="H682" s="2" t="s">
        <v>1653</v>
      </c>
      <c r="I682" s="1"/>
      <c r="J682" s="1"/>
      <c r="K682" s="1"/>
      <c r="L682" s="1"/>
      <c r="M682" s="1">
        <v>0</v>
      </c>
      <c r="N682" s="2"/>
      <c r="O682" s="2" t="s">
        <v>106</v>
      </c>
      <c r="P682" s="2"/>
      <c r="Q682" s="3">
        <v>0</v>
      </c>
      <c r="R682" s="3">
        <v>0</v>
      </c>
      <c r="S682" s="3">
        <v>0</v>
      </c>
      <c r="T682" s="3">
        <v>0</v>
      </c>
      <c r="U682" s="3"/>
      <c r="V682" s="3">
        <v>0</v>
      </c>
      <c r="W682" s="3">
        <v>0</v>
      </c>
      <c r="X682" s="3"/>
      <c r="Y682" s="3">
        <v>0</v>
      </c>
      <c r="Z682" s="3">
        <v>0</v>
      </c>
      <c r="AA682" s="2"/>
      <c r="AB682" s="1">
        <v>0</v>
      </c>
      <c r="AC682" s="1">
        <v>0</v>
      </c>
      <c r="AD682" s="2"/>
      <c r="AE682" s="1"/>
    </row>
    <row r="683" spans="1:40" hidden="1" x14ac:dyDescent="0.25">
      <c r="A683" s="49" t="s">
        <v>141</v>
      </c>
      <c r="B683" s="51">
        <v>44035</v>
      </c>
      <c r="C683" s="2" t="s">
        <v>6</v>
      </c>
      <c r="D683" s="2" t="s">
        <v>17</v>
      </c>
      <c r="E683" s="2" t="s">
        <v>198</v>
      </c>
      <c r="F683" s="2" t="s">
        <v>1654</v>
      </c>
      <c r="G683" s="2" t="s">
        <v>3</v>
      </c>
      <c r="H683" s="2" t="s">
        <v>1494</v>
      </c>
      <c r="I683" s="1"/>
      <c r="J683" s="1"/>
      <c r="K683" s="1"/>
      <c r="L683" s="1"/>
      <c r="M683" s="1">
        <v>0</v>
      </c>
      <c r="N683" s="2"/>
      <c r="O683" s="2" t="s">
        <v>106</v>
      </c>
      <c r="P683" s="2"/>
      <c r="Q683" s="3">
        <v>0</v>
      </c>
      <c r="R683" s="3">
        <v>0</v>
      </c>
      <c r="S683" s="3">
        <v>0</v>
      </c>
      <c r="T683" s="3">
        <v>0</v>
      </c>
      <c r="U683" s="3"/>
      <c r="V683" s="3">
        <v>0</v>
      </c>
      <c r="W683" s="3">
        <v>0</v>
      </c>
      <c r="X683" s="3"/>
      <c r="Y683" s="3">
        <v>0</v>
      </c>
      <c r="Z683" s="3">
        <v>0</v>
      </c>
      <c r="AA683" s="2"/>
      <c r="AB683" s="1">
        <v>0</v>
      </c>
      <c r="AC683" s="1">
        <v>0</v>
      </c>
      <c r="AD683" s="2"/>
      <c r="AE683" s="1"/>
    </row>
    <row r="684" spans="1:40" hidden="1" x14ac:dyDescent="0.25">
      <c r="A684" s="49" t="s">
        <v>140</v>
      </c>
      <c r="B684" s="51">
        <v>44035</v>
      </c>
      <c r="C684" s="2" t="s">
        <v>6</v>
      </c>
      <c r="D684" s="2" t="s">
        <v>14</v>
      </c>
      <c r="E684" s="2" t="s">
        <v>196</v>
      </c>
      <c r="F684" s="2" t="s">
        <v>1655</v>
      </c>
      <c r="G684" s="2" t="s">
        <v>3</v>
      </c>
      <c r="H684" s="2" t="s">
        <v>303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1656</v>
      </c>
      <c r="P684" s="2" t="s">
        <v>1657</v>
      </c>
      <c r="Q684" s="3">
        <v>953520</v>
      </c>
      <c r="R684" s="3">
        <v>0</v>
      </c>
      <c r="S684" s="3">
        <v>953520</v>
      </c>
      <c r="T684" s="3">
        <v>0</v>
      </c>
      <c r="U684" s="3" t="s">
        <v>0</v>
      </c>
      <c r="V684" s="3">
        <v>0</v>
      </c>
      <c r="W684" s="3">
        <v>0</v>
      </c>
      <c r="X684" s="3" t="s">
        <v>0</v>
      </c>
      <c r="Y684" s="3">
        <v>0</v>
      </c>
      <c r="Z684" s="3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6">
        <v>0</v>
      </c>
      <c r="AG684" s="6" t="s">
        <v>0</v>
      </c>
      <c r="AH684" s="6">
        <v>0</v>
      </c>
      <c r="AI684" s="6">
        <v>0</v>
      </c>
      <c r="AJ684" s="6" t="s">
        <v>0</v>
      </c>
      <c r="AK684" s="6">
        <v>0</v>
      </c>
      <c r="AL684" s="6">
        <v>0</v>
      </c>
      <c r="AM684" s="6" t="s">
        <v>1</v>
      </c>
    </row>
    <row r="685" spans="1:40" hidden="1" x14ac:dyDescent="0.25">
      <c r="A685" s="49" t="s">
        <v>139</v>
      </c>
      <c r="B685" s="51">
        <v>44035</v>
      </c>
      <c r="C685" s="2" t="s">
        <v>6</v>
      </c>
      <c r="D685" s="2" t="s">
        <v>14</v>
      </c>
      <c r="E685" s="2" t="s">
        <v>196</v>
      </c>
      <c r="F685" s="2" t="s">
        <v>1655</v>
      </c>
      <c r="G685" s="2" t="s">
        <v>3</v>
      </c>
      <c r="H685" s="2" t="s">
        <v>1658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</v>
      </c>
      <c r="P685" s="2" t="s">
        <v>1</v>
      </c>
      <c r="Q685" s="3">
        <v>5597172.5999999996</v>
      </c>
      <c r="R685" s="3">
        <v>0</v>
      </c>
      <c r="S685" s="3">
        <v>2792292.5999999996</v>
      </c>
      <c r="T685" s="3">
        <v>0</v>
      </c>
      <c r="U685" s="3" t="s">
        <v>0</v>
      </c>
      <c r="V685" s="3">
        <v>0</v>
      </c>
      <c r="W685" s="3">
        <v>2418000</v>
      </c>
      <c r="X685" s="3" t="s">
        <v>0</v>
      </c>
      <c r="Y685" s="3">
        <v>386880</v>
      </c>
      <c r="Z685" s="3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6">
        <v>0</v>
      </c>
      <c r="AG685" s="6" t="s">
        <v>0</v>
      </c>
      <c r="AH685" s="6">
        <v>0</v>
      </c>
      <c r="AI685" s="6">
        <v>0</v>
      </c>
      <c r="AJ685" s="6" t="s">
        <v>0</v>
      </c>
      <c r="AK685" s="6">
        <v>0</v>
      </c>
      <c r="AL685" s="6">
        <v>0</v>
      </c>
      <c r="AM685" s="6" t="s">
        <v>1</v>
      </c>
    </row>
    <row r="686" spans="1:40" hidden="1" x14ac:dyDescent="0.25">
      <c r="A686" s="49" t="s">
        <v>138</v>
      </c>
      <c r="B686" s="51">
        <v>44035</v>
      </c>
      <c r="C686" s="2" t="s">
        <v>6</v>
      </c>
      <c r="D686" s="2" t="s">
        <v>14</v>
      </c>
      <c r="E686" s="2" t="s">
        <v>196</v>
      </c>
      <c r="F686" s="2" t="s">
        <v>1655</v>
      </c>
      <c r="G686" s="2" t="s">
        <v>3</v>
      </c>
      <c r="H686" s="2" t="s">
        <v>1659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</v>
      </c>
      <c r="P686" s="2" t="s">
        <v>1</v>
      </c>
      <c r="Q686" s="3">
        <v>40492320.104400009</v>
      </c>
      <c r="R686" s="3">
        <v>0</v>
      </c>
      <c r="S686" s="3">
        <v>35942271.040000007</v>
      </c>
      <c r="T686" s="3">
        <v>0</v>
      </c>
      <c r="U686" s="3" t="s">
        <v>0</v>
      </c>
      <c r="V686" s="3">
        <v>0</v>
      </c>
      <c r="W686" s="3">
        <v>3922456.09</v>
      </c>
      <c r="X686" s="3" t="s">
        <v>0</v>
      </c>
      <c r="Y686" s="3">
        <v>627592.97439999995</v>
      </c>
      <c r="Z686" s="3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6">
        <v>0</v>
      </c>
      <c r="AG686" s="6" t="s">
        <v>0</v>
      </c>
      <c r="AH686" s="6">
        <v>0</v>
      </c>
      <c r="AI686" s="6">
        <v>0</v>
      </c>
      <c r="AJ686" s="6" t="s">
        <v>0</v>
      </c>
      <c r="AK686" s="6">
        <v>0</v>
      </c>
      <c r="AL686" s="6">
        <v>0</v>
      </c>
      <c r="AM686" s="6" t="s">
        <v>1</v>
      </c>
    </row>
    <row r="687" spans="1:40" hidden="1" x14ac:dyDescent="0.25">
      <c r="A687" s="49" t="s">
        <v>137</v>
      </c>
      <c r="B687" s="51">
        <v>44035</v>
      </c>
      <c r="C687" s="2" t="s">
        <v>6</v>
      </c>
      <c r="D687" s="2" t="s">
        <v>10</v>
      </c>
      <c r="E687" s="2" t="s">
        <v>193</v>
      </c>
      <c r="F687" s="2" t="s">
        <v>1660</v>
      </c>
      <c r="G687" s="2" t="s">
        <v>3</v>
      </c>
      <c r="H687" s="2" t="s">
        <v>1600</v>
      </c>
      <c r="I687" s="1"/>
      <c r="J687" s="1"/>
      <c r="K687" s="1"/>
      <c r="L687" s="1"/>
      <c r="M687" s="1">
        <v>0</v>
      </c>
      <c r="N687" s="2"/>
      <c r="O687" s="2" t="s">
        <v>106</v>
      </c>
      <c r="P687" s="2"/>
      <c r="Q687" s="3">
        <v>0</v>
      </c>
      <c r="R687" s="3">
        <v>0</v>
      </c>
      <c r="S687" s="3">
        <v>0</v>
      </c>
      <c r="T687" s="3">
        <v>0</v>
      </c>
      <c r="U687" s="3"/>
      <c r="V687" s="3">
        <v>0</v>
      </c>
      <c r="W687" s="3">
        <v>0</v>
      </c>
      <c r="X687" s="3"/>
      <c r="Y687" s="3">
        <v>0</v>
      </c>
      <c r="Z687" s="3">
        <v>0</v>
      </c>
      <c r="AA687" s="2"/>
      <c r="AB687" s="1">
        <v>0</v>
      </c>
      <c r="AC687" s="1">
        <v>0</v>
      </c>
      <c r="AD687" s="2"/>
      <c r="AE687" s="1"/>
    </row>
    <row r="688" spans="1:40" hidden="1" x14ac:dyDescent="0.25">
      <c r="A688" s="49" t="s">
        <v>135</v>
      </c>
      <c r="B688" s="51">
        <v>44035</v>
      </c>
      <c r="C688" s="2" t="s">
        <v>6</v>
      </c>
      <c r="D688" s="2" t="s">
        <v>311</v>
      </c>
      <c r="E688" s="2" t="s">
        <v>223</v>
      </c>
      <c r="F688" s="2" t="s">
        <v>469</v>
      </c>
      <c r="G688" s="2" t="s">
        <v>3</v>
      </c>
      <c r="H688" s="2" t="s">
        <v>1661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3">
        <v>10277497.844800001</v>
      </c>
      <c r="R688" s="3">
        <v>0</v>
      </c>
      <c r="S688" s="3">
        <v>8965235.3400000017</v>
      </c>
      <c r="T688" s="3">
        <v>0</v>
      </c>
      <c r="U688" s="3" t="s">
        <v>0</v>
      </c>
      <c r="V688" s="3">
        <v>0</v>
      </c>
      <c r="W688" s="3">
        <v>1131260.78</v>
      </c>
      <c r="X688" s="3" t="s">
        <v>0</v>
      </c>
      <c r="Y688" s="3">
        <v>181001.7248</v>
      </c>
      <c r="Z688" s="3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6">
        <v>0</v>
      </c>
      <c r="AG688" s="6" t="s">
        <v>0</v>
      </c>
      <c r="AH688" s="6">
        <v>0</v>
      </c>
      <c r="AI688" s="6">
        <v>0</v>
      </c>
      <c r="AJ688" s="6" t="s">
        <v>0</v>
      </c>
      <c r="AK688" s="6">
        <v>0</v>
      </c>
      <c r="AL688" s="6">
        <v>0</v>
      </c>
      <c r="AM688" s="6" t="s">
        <v>1</v>
      </c>
    </row>
    <row r="689" spans="1:40" hidden="1" x14ac:dyDescent="0.25">
      <c r="A689" s="49" t="s">
        <v>134</v>
      </c>
      <c r="B689" s="51">
        <v>44035</v>
      </c>
      <c r="C689" s="2" t="s">
        <v>6</v>
      </c>
      <c r="D689" s="2" t="s">
        <v>7</v>
      </c>
      <c r="E689" s="2" t="s">
        <v>191</v>
      </c>
      <c r="F689" s="2" t="s">
        <v>1662</v>
      </c>
      <c r="G689" s="2" t="s">
        <v>3</v>
      </c>
      <c r="H689" s="2" t="s">
        <v>1663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3">
        <v>51329470.570400015</v>
      </c>
      <c r="R689" s="3">
        <v>0</v>
      </c>
      <c r="S689" s="3">
        <v>10317521.000000015</v>
      </c>
      <c r="T689" s="3">
        <v>0</v>
      </c>
      <c r="U689" s="3" t="s">
        <v>0</v>
      </c>
      <c r="V689" s="3">
        <v>0</v>
      </c>
      <c r="W689" s="3">
        <v>35355128.939999998</v>
      </c>
      <c r="X689" s="3" t="s">
        <v>9</v>
      </c>
      <c r="Y689" s="3">
        <v>5656820.6303999992</v>
      </c>
      <c r="Z689" s="3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6">
        <v>0</v>
      </c>
      <c r="AG689" s="6" t="s">
        <v>0</v>
      </c>
      <c r="AH689" s="6">
        <v>0</v>
      </c>
      <c r="AI689" s="6">
        <v>0</v>
      </c>
      <c r="AJ689" s="6" t="s">
        <v>0</v>
      </c>
      <c r="AK689" s="6">
        <v>0</v>
      </c>
      <c r="AL689" s="6">
        <v>0</v>
      </c>
      <c r="AM689" s="6" t="s">
        <v>1</v>
      </c>
      <c r="AN689" s="6" t="s">
        <v>1</v>
      </c>
    </row>
    <row r="690" spans="1:40" hidden="1" x14ac:dyDescent="0.25">
      <c r="A690" s="49" t="s">
        <v>133</v>
      </c>
      <c r="B690" s="51">
        <v>44035</v>
      </c>
      <c r="C690" s="2" t="s">
        <v>6</v>
      </c>
      <c r="D690" s="2" t="s">
        <v>5</v>
      </c>
      <c r="E690" s="2" t="s">
        <v>189</v>
      </c>
      <c r="F690" s="2" t="s">
        <v>1664</v>
      </c>
      <c r="G690" s="2" t="s">
        <v>3</v>
      </c>
      <c r="H690" s="2" t="s">
        <v>1665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3">
        <v>59842165.873499997</v>
      </c>
      <c r="R690" s="3">
        <v>0</v>
      </c>
      <c r="S690" s="3">
        <v>52028044.765500002</v>
      </c>
      <c r="T690" s="3">
        <v>0</v>
      </c>
      <c r="U690" s="3" t="s">
        <v>0</v>
      </c>
      <c r="V690" s="3">
        <v>0</v>
      </c>
      <c r="W690" s="3">
        <v>6736311.2999999998</v>
      </c>
      <c r="X690" s="3" t="s">
        <v>0</v>
      </c>
      <c r="Y690" s="3">
        <v>1077809.808</v>
      </c>
      <c r="Z690" s="3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6">
        <v>0</v>
      </c>
      <c r="AG690" s="6" t="s">
        <v>0</v>
      </c>
      <c r="AH690" s="6">
        <v>0</v>
      </c>
      <c r="AI690" s="6">
        <v>0</v>
      </c>
      <c r="AJ690" s="6" t="s">
        <v>0</v>
      </c>
      <c r="AK690" s="6">
        <v>0</v>
      </c>
      <c r="AL690" s="6">
        <v>0</v>
      </c>
      <c r="AM690" s="6" t="s">
        <v>1</v>
      </c>
      <c r="AN690" s="6" t="s">
        <v>1</v>
      </c>
    </row>
    <row r="691" spans="1:40" hidden="1" x14ac:dyDescent="0.25">
      <c r="A691" s="49" t="s">
        <v>130</v>
      </c>
      <c r="B691" s="51">
        <v>44036</v>
      </c>
      <c r="C691" s="2" t="s">
        <v>6</v>
      </c>
      <c r="D691" s="2" t="s">
        <v>52</v>
      </c>
      <c r="E691" s="2" t="s">
        <v>252</v>
      </c>
      <c r="F691" s="2" t="s">
        <v>1666</v>
      </c>
      <c r="G691" s="2" t="s">
        <v>3</v>
      </c>
      <c r="H691" s="2" t="s">
        <v>1667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</v>
      </c>
      <c r="P691" s="2" t="s">
        <v>1</v>
      </c>
      <c r="Q691" s="3">
        <v>90140066.945800006</v>
      </c>
      <c r="R691" s="3">
        <v>0</v>
      </c>
      <c r="S691" s="3">
        <v>80045211.559400022</v>
      </c>
      <c r="T691" s="3">
        <v>0</v>
      </c>
      <c r="U691" s="3" t="s">
        <v>0</v>
      </c>
      <c r="V691" s="3">
        <v>0</v>
      </c>
      <c r="W691" s="3">
        <v>8702461.5399999991</v>
      </c>
      <c r="X691" s="3" t="s">
        <v>0</v>
      </c>
      <c r="Y691" s="3">
        <v>1392393.8464000002</v>
      </c>
      <c r="Z691" s="3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6">
        <v>0</v>
      </c>
      <c r="AG691" s="6" t="s">
        <v>0</v>
      </c>
      <c r="AH691" s="6">
        <v>0</v>
      </c>
      <c r="AI691" s="6">
        <v>0</v>
      </c>
      <c r="AJ691" s="6" t="s">
        <v>0</v>
      </c>
      <c r="AK691" s="6">
        <v>0</v>
      </c>
      <c r="AL691" s="6">
        <v>0</v>
      </c>
      <c r="AM691" s="6" t="s">
        <v>1</v>
      </c>
      <c r="AN691" s="6" t="s">
        <v>1</v>
      </c>
    </row>
    <row r="692" spans="1:40" hidden="1" x14ac:dyDescent="0.25">
      <c r="A692" s="49" t="s">
        <v>129</v>
      </c>
      <c r="B692" s="51">
        <v>44036</v>
      </c>
      <c r="C692" s="2" t="s">
        <v>29</v>
      </c>
      <c r="D692" s="2" t="s">
        <v>52</v>
      </c>
      <c r="E692" s="2" t="s">
        <v>243</v>
      </c>
      <c r="F692" s="2" t="s">
        <v>835</v>
      </c>
      <c r="G692" s="2" t="s">
        <v>3</v>
      </c>
      <c r="H692" s="2" t="s">
        <v>1668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3">
        <v>177237705.14160004</v>
      </c>
      <c r="R692" s="3">
        <v>0</v>
      </c>
      <c r="S692" s="3">
        <v>101853964.7886</v>
      </c>
      <c r="T692" s="3">
        <v>0</v>
      </c>
      <c r="U692" s="3" t="s">
        <v>0</v>
      </c>
      <c r="V692" s="3">
        <v>0</v>
      </c>
      <c r="W692" s="3">
        <v>64985983.062900007</v>
      </c>
      <c r="X692" s="3" t="s">
        <v>9</v>
      </c>
      <c r="Y692" s="3">
        <v>10397757.290099999</v>
      </c>
      <c r="Z692" s="3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6">
        <v>0</v>
      </c>
      <c r="AG692" s="6" t="s">
        <v>0</v>
      </c>
      <c r="AH692" s="6">
        <v>0</v>
      </c>
      <c r="AI692" s="6">
        <v>0</v>
      </c>
      <c r="AJ692" s="6" t="s">
        <v>0</v>
      </c>
      <c r="AK692" s="6">
        <v>0</v>
      </c>
      <c r="AL692" s="6">
        <v>0</v>
      </c>
      <c r="AM692" s="6" t="s">
        <v>1</v>
      </c>
      <c r="AN692" s="6" t="s">
        <v>1</v>
      </c>
    </row>
    <row r="693" spans="1:40" hidden="1" x14ac:dyDescent="0.25">
      <c r="A693" s="49" t="s">
        <v>128</v>
      </c>
      <c r="B693" s="51">
        <v>44036</v>
      </c>
      <c r="C693" s="2" t="s">
        <v>29</v>
      </c>
      <c r="D693" s="2" t="s">
        <v>52</v>
      </c>
      <c r="E693" s="2" t="s">
        <v>243</v>
      </c>
      <c r="F693" s="2" t="s">
        <v>835</v>
      </c>
      <c r="G693" s="2" t="s">
        <v>13</v>
      </c>
      <c r="H693" s="2" t="s">
        <v>1</v>
      </c>
      <c r="I693" s="1" t="s">
        <v>1669</v>
      </c>
      <c r="J693" s="1" t="s">
        <v>1</v>
      </c>
      <c r="K693" s="1" t="s">
        <v>1670</v>
      </c>
      <c r="L693" s="1" t="s">
        <v>1671</v>
      </c>
      <c r="M693" s="1">
        <v>4975067.6100000003</v>
      </c>
      <c r="N693" s="2" t="s">
        <v>12</v>
      </c>
      <c r="O693" s="2" t="s">
        <v>1672</v>
      </c>
      <c r="P693" s="2" t="s">
        <v>1673</v>
      </c>
      <c r="Q693" s="3">
        <v>-4975067.6112000002</v>
      </c>
      <c r="R693" s="3">
        <v>0</v>
      </c>
      <c r="S693" s="3">
        <v>-2621173.7799999993</v>
      </c>
      <c r="T693" s="3">
        <v>0</v>
      </c>
      <c r="U693" s="3" t="s">
        <v>0</v>
      </c>
      <c r="V693" s="3">
        <v>0</v>
      </c>
      <c r="W693" s="3">
        <v>-2029218.82</v>
      </c>
      <c r="X693" s="3" t="s">
        <v>9</v>
      </c>
      <c r="Y693" s="3">
        <v>-324675.01120000001</v>
      </c>
      <c r="Z693" s="3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6">
        <v>0</v>
      </c>
      <c r="AG693" s="6" t="s">
        <v>0</v>
      </c>
      <c r="AH693" s="6">
        <v>0</v>
      </c>
      <c r="AI693" s="6">
        <v>0</v>
      </c>
      <c r="AJ693" s="6" t="s">
        <v>0</v>
      </c>
      <c r="AK693" s="6">
        <v>0</v>
      </c>
      <c r="AL693" s="6">
        <v>0</v>
      </c>
      <c r="AM693" s="6" t="s">
        <v>1</v>
      </c>
      <c r="AN693" s="6" t="s">
        <v>1</v>
      </c>
    </row>
    <row r="694" spans="1:40" hidden="1" x14ac:dyDescent="0.25">
      <c r="A694" s="49" t="s">
        <v>127</v>
      </c>
      <c r="B694" s="51">
        <v>44036</v>
      </c>
      <c r="C694" s="2" t="s">
        <v>6</v>
      </c>
      <c r="D694" s="2" t="s">
        <v>45</v>
      </c>
      <c r="E694" s="2" t="s">
        <v>237</v>
      </c>
      <c r="F694" s="2" t="s">
        <v>1674</v>
      </c>
      <c r="G694" s="2" t="s">
        <v>3</v>
      </c>
      <c r="H694" s="2" t="s">
        <v>1675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1676</v>
      </c>
      <c r="P694" s="2"/>
      <c r="Q694" s="3">
        <v>32011134.93</v>
      </c>
      <c r="R694" s="3">
        <v>0</v>
      </c>
      <c r="S694" s="3">
        <v>32011134.93</v>
      </c>
      <c r="T694" s="3">
        <v>0</v>
      </c>
      <c r="U694" s="3" t="s">
        <v>0</v>
      </c>
      <c r="V694" s="3">
        <v>0</v>
      </c>
      <c r="W694" s="3">
        <v>0</v>
      </c>
      <c r="X694" s="3" t="s">
        <v>0</v>
      </c>
      <c r="Y694" s="3">
        <v>0</v>
      </c>
      <c r="Z694" s="3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6">
        <v>0</v>
      </c>
      <c r="AG694" s="6" t="s">
        <v>0</v>
      </c>
      <c r="AH694" s="6">
        <v>0</v>
      </c>
      <c r="AI694" s="6">
        <v>0</v>
      </c>
      <c r="AJ694" s="6" t="s">
        <v>0</v>
      </c>
      <c r="AK694" s="6">
        <v>0</v>
      </c>
      <c r="AL694" s="6">
        <v>0</v>
      </c>
      <c r="AM694" s="6" t="s">
        <v>1</v>
      </c>
      <c r="AN694" s="6" t="s">
        <v>1</v>
      </c>
    </row>
    <row r="695" spans="1:40" hidden="1" x14ac:dyDescent="0.25">
      <c r="A695" s="49" t="s">
        <v>126</v>
      </c>
      <c r="B695" s="51">
        <v>44036</v>
      </c>
      <c r="C695" s="2" t="s">
        <v>6</v>
      </c>
      <c r="D695" s="2" t="s">
        <v>45</v>
      </c>
      <c r="E695" s="2" t="s">
        <v>241</v>
      </c>
      <c r="F695" s="2" t="s">
        <v>1677</v>
      </c>
      <c r="G695" s="2" t="s">
        <v>3</v>
      </c>
      <c r="H695" s="2" t="s">
        <v>1678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3">
        <v>173850846.66395003</v>
      </c>
      <c r="R695" s="3">
        <v>0</v>
      </c>
      <c r="S695" s="3">
        <v>112943920.76795003</v>
      </c>
      <c r="T695" s="3">
        <v>0</v>
      </c>
      <c r="U695" s="3" t="s">
        <v>0</v>
      </c>
      <c r="V695" s="3">
        <v>0</v>
      </c>
      <c r="W695" s="3">
        <v>52505970.600000001</v>
      </c>
      <c r="X695" s="3" t="s">
        <v>9</v>
      </c>
      <c r="Y695" s="3">
        <v>8400955.2960000001</v>
      </c>
      <c r="Z695" s="3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6">
        <v>0</v>
      </c>
      <c r="AG695" s="6" t="s">
        <v>0</v>
      </c>
      <c r="AH695" s="6">
        <v>0</v>
      </c>
      <c r="AI695" s="6">
        <v>0</v>
      </c>
      <c r="AJ695" s="6" t="s">
        <v>0</v>
      </c>
      <c r="AK695" s="6">
        <v>0</v>
      </c>
      <c r="AL695" s="6">
        <v>0</v>
      </c>
      <c r="AM695" s="6" t="s">
        <v>1</v>
      </c>
      <c r="AN695" s="6" t="s">
        <v>1</v>
      </c>
    </row>
    <row r="696" spans="1:40" hidden="1" x14ac:dyDescent="0.25">
      <c r="A696" s="49" t="s">
        <v>124</v>
      </c>
      <c r="B696" s="51">
        <v>44036</v>
      </c>
      <c r="C696" s="2" t="s">
        <v>38</v>
      </c>
      <c r="D696" s="2" t="s">
        <v>45</v>
      </c>
      <c r="E696" s="2" t="s">
        <v>239</v>
      </c>
      <c r="F696" s="2" t="s">
        <v>1679</v>
      </c>
      <c r="G696" s="2" t="s">
        <v>3</v>
      </c>
      <c r="H696" s="2" t="s">
        <v>1680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</v>
      </c>
      <c r="P696" s="2" t="s">
        <v>1</v>
      </c>
      <c r="Q696" s="3">
        <v>16572752.930399999</v>
      </c>
      <c r="R696" s="3">
        <v>0</v>
      </c>
      <c r="S696" s="3">
        <v>13809144.93</v>
      </c>
      <c r="T696" s="3">
        <v>0</v>
      </c>
      <c r="U696" s="3" t="s">
        <v>0</v>
      </c>
      <c r="V696" s="3">
        <v>0</v>
      </c>
      <c r="W696" s="3">
        <v>2382420.69</v>
      </c>
      <c r="X696" s="3" t="s">
        <v>9</v>
      </c>
      <c r="Y696" s="3">
        <v>381187.31040000002</v>
      </c>
      <c r="Z696" s="3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6">
        <v>0</v>
      </c>
      <c r="AG696" s="6" t="s">
        <v>0</v>
      </c>
      <c r="AH696" s="6">
        <v>0</v>
      </c>
      <c r="AI696" s="6">
        <v>0</v>
      </c>
      <c r="AJ696" s="6" t="s">
        <v>0</v>
      </c>
      <c r="AK696" s="6">
        <v>0</v>
      </c>
      <c r="AL696" s="6">
        <v>0</v>
      </c>
      <c r="AM696" s="6" t="s">
        <v>1</v>
      </c>
    </row>
    <row r="697" spans="1:40" hidden="1" x14ac:dyDescent="0.25">
      <c r="A697" s="49" t="s">
        <v>123</v>
      </c>
      <c r="B697" s="51">
        <v>44036</v>
      </c>
      <c r="C697" s="2" t="s">
        <v>29</v>
      </c>
      <c r="D697" s="2" t="s">
        <v>45</v>
      </c>
      <c r="E697" s="2" t="s">
        <v>234</v>
      </c>
      <c r="F697" s="2" t="s">
        <v>951</v>
      </c>
      <c r="G697" s="2" t="s">
        <v>3</v>
      </c>
      <c r="H697" s="2" t="s">
        <v>1681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3">
        <v>153007273.13205004</v>
      </c>
      <c r="R697" s="3">
        <v>0</v>
      </c>
      <c r="S697" s="3">
        <v>107227480.80845003</v>
      </c>
      <c r="T697" s="3">
        <v>0</v>
      </c>
      <c r="U697" s="3" t="s">
        <v>0</v>
      </c>
      <c r="V697" s="3">
        <v>0</v>
      </c>
      <c r="W697" s="3">
        <v>39465338.209999993</v>
      </c>
      <c r="X697" s="3" t="s">
        <v>9</v>
      </c>
      <c r="Y697" s="3">
        <v>6314454.1136000007</v>
      </c>
      <c r="Z697" s="3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6">
        <v>0</v>
      </c>
      <c r="AG697" s="6" t="s">
        <v>0</v>
      </c>
      <c r="AH697" s="6">
        <v>0</v>
      </c>
      <c r="AI697" s="6">
        <v>0</v>
      </c>
      <c r="AJ697" s="6" t="s">
        <v>0</v>
      </c>
      <c r="AK697" s="6">
        <v>0</v>
      </c>
      <c r="AL697" s="6">
        <v>0</v>
      </c>
      <c r="AM697" s="6" t="s">
        <v>1</v>
      </c>
      <c r="AN697" s="6" t="s">
        <v>1</v>
      </c>
    </row>
    <row r="698" spans="1:40" hidden="1" x14ac:dyDescent="0.25">
      <c r="A698" s="49" t="s">
        <v>122</v>
      </c>
      <c r="B698" s="51">
        <v>44036</v>
      </c>
      <c r="C698" s="2" t="s">
        <v>6</v>
      </c>
      <c r="D698" s="2" t="s">
        <v>41</v>
      </c>
      <c r="E698" s="2" t="s">
        <v>232</v>
      </c>
      <c r="F698" s="2" t="s">
        <v>1682</v>
      </c>
      <c r="G698" s="2" t="s">
        <v>3</v>
      </c>
      <c r="H698" s="2" t="s">
        <v>1683</v>
      </c>
      <c r="I698" s="1" t="s">
        <v>1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2</v>
      </c>
      <c r="P698" s="2" t="s">
        <v>1</v>
      </c>
      <c r="Q698" s="3">
        <v>142979569.32499996</v>
      </c>
      <c r="R698" s="3">
        <v>0</v>
      </c>
      <c r="S698" s="3">
        <v>99555052.10044995</v>
      </c>
      <c r="T698" s="3">
        <v>0</v>
      </c>
      <c r="U698" s="3" t="s">
        <v>0</v>
      </c>
      <c r="V698" s="3">
        <v>0</v>
      </c>
      <c r="W698" s="3">
        <v>37434928.641850002</v>
      </c>
      <c r="X698" s="3" t="s">
        <v>0</v>
      </c>
      <c r="Y698" s="3">
        <v>5989588.5827000001</v>
      </c>
      <c r="Z698" s="3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6">
        <v>0</v>
      </c>
      <c r="AG698" s="6" t="s">
        <v>0</v>
      </c>
      <c r="AH698" s="6">
        <v>0</v>
      </c>
      <c r="AI698" s="6">
        <v>0</v>
      </c>
      <c r="AJ698" s="6" t="s">
        <v>0</v>
      </c>
      <c r="AK698" s="6">
        <v>0</v>
      </c>
      <c r="AL698" s="6">
        <v>0</v>
      </c>
      <c r="AM698" s="6" t="s">
        <v>1</v>
      </c>
      <c r="AN698" s="6" t="s">
        <v>1</v>
      </c>
    </row>
    <row r="699" spans="1:40" hidden="1" x14ac:dyDescent="0.25">
      <c r="A699" s="49" t="s">
        <v>121</v>
      </c>
      <c r="B699" s="51">
        <v>44036</v>
      </c>
      <c r="C699" s="2" t="s">
        <v>38</v>
      </c>
      <c r="D699" s="2" t="s">
        <v>41</v>
      </c>
      <c r="E699" s="2" t="s">
        <v>230</v>
      </c>
      <c r="F699" s="2" t="s">
        <v>1351</v>
      </c>
      <c r="G699" s="2" t="s">
        <v>3</v>
      </c>
      <c r="H699" s="2" t="s">
        <v>1684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3">
        <v>15972073.651100002</v>
      </c>
      <c r="R699" s="3">
        <v>0</v>
      </c>
      <c r="S699" s="3">
        <v>13545832.359900001</v>
      </c>
      <c r="T699" s="3">
        <v>0</v>
      </c>
      <c r="U699" s="3" t="s">
        <v>0</v>
      </c>
      <c r="V699" s="3">
        <v>0</v>
      </c>
      <c r="W699" s="3">
        <v>2091587.32</v>
      </c>
      <c r="X699" s="3" t="s">
        <v>0</v>
      </c>
      <c r="Y699" s="3">
        <v>334653.97120000003</v>
      </c>
      <c r="Z699" s="3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6">
        <v>0</v>
      </c>
      <c r="AG699" s="6" t="s">
        <v>0</v>
      </c>
      <c r="AH699" s="6">
        <v>0</v>
      </c>
      <c r="AI699" s="6">
        <v>0</v>
      </c>
      <c r="AJ699" s="6" t="s">
        <v>0</v>
      </c>
      <c r="AK699" s="6">
        <v>0</v>
      </c>
      <c r="AL699" s="6">
        <v>0</v>
      </c>
      <c r="AM699" s="6" t="s">
        <v>1</v>
      </c>
    </row>
    <row r="700" spans="1:40" hidden="1" x14ac:dyDescent="0.25">
      <c r="A700" s="49" t="s">
        <v>120</v>
      </c>
      <c r="B700" s="51">
        <v>44036</v>
      </c>
      <c r="C700" s="2" t="s">
        <v>29</v>
      </c>
      <c r="D700" s="2" t="s">
        <v>41</v>
      </c>
      <c r="E700" s="2" t="s">
        <v>4</v>
      </c>
      <c r="F700" s="2" t="s">
        <v>835</v>
      </c>
      <c r="G700" s="2" t="s">
        <v>3</v>
      </c>
      <c r="H700" s="2" t="s">
        <v>1685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2</v>
      </c>
      <c r="P700" s="2" t="s">
        <v>1</v>
      </c>
      <c r="Q700" s="3">
        <v>83504297.444250003</v>
      </c>
      <c r="R700" s="3">
        <v>0</v>
      </c>
      <c r="S700" s="3">
        <v>58551153.534549996</v>
      </c>
      <c r="T700" s="3">
        <v>0</v>
      </c>
      <c r="U700" s="3" t="s">
        <v>0</v>
      </c>
      <c r="V700" s="3">
        <v>0</v>
      </c>
      <c r="W700" s="3">
        <v>21511330.956599999</v>
      </c>
      <c r="X700" s="3" t="s">
        <v>0</v>
      </c>
      <c r="Y700" s="3">
        <v>3441812.9530999996</v>
      </c>
      <c r="Z700" s="3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6">
        <v>0</v>
      </c>
      <c r="AG700" s="6" t="s">
        <v>0</v>
      </c>
      <c r="AH700" s="6">
        <v>0</v>
      </c>
      <c r="AI700" s="6">
        <v>0</v>
      </c>
      <c r="AJ700" s="6" t="s">
        <v>0</v>
      </c>
      <c r="AK700" s="6">
        <v>0</v>
      </c>
      <c r="AL700" s="6">
        <v>0</v>
      </c>
      <c r="AM700" s="6" t="s">
        <v>1</v>
      </c>
      <c r="AN700" s="6" t="s">
        <v>1</v>
      </c>
    </row>
    <row r="701" spans="1:40" hidden="1" x14ac:dyDescent="0.25">
      <c r="A701" s="49" t="s">
        <v>119</v>
      </c>
      <c r="B701" s="51">
        <v>44036</v>
      </c>
      <c r="C701" s="2" t="s">
        <v>29</v>
      </c>
      <c r="D701" s="2" t="s">
        <v>41</v>
      </c>
      <c r="E701" s="2" t="s">
        <v>4</v>
      </c>
      <c r="F701" s="2" t="s">
        <v>835</v>
      </c>
      <c r="G701" s="2" t="s">
        <v>3</v>
      </c>
      <c r="H701" s="2" t="s">
        <v>1686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1090</v>
      </c>
      <c r="P701" s="2" t="s">
        <v>1091</v>
      </c>
      <c r="Q701" s="3">
        <v>21831890.628699999</v>
      </c>
      <c r="R701" s="3">
        <v>0</v>
      </c>
      <c r="S701" s="3">
        <v>11779375.4279</v>
      </c>
      <c r="T701" s="3">
        <v>8665961.3800000008</v>
      </c>
      <c r="U701" s="3" t="s">
        <v>9</v>
      </c>
      <c r="V701" s="3">
        <v>1386553.8208000001</v>
      </c>
      <c r="W701" s="3">
        <v>0</v>
      </c>
      <c r="X701" s="3" t="s">
        <v>0</v>
      </c>
      <c r="Y701" s="3">
        <v>0</v>
      </c>
      <c r="Z701" s="3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6">
        <v>0</v>
      </c>
      <c r="AG701" s="6" t="s">
        <v>0</v>
      </c>
      <c r="AH701" s="6">
        <v>0</v>
      </c>
      <c r="AI701" s="6">
        <v>0</v>
      </c>
      <c r="AJ701" s="6" t="s">
        <v>0</v>
      </c>
      <c r="AK701" s="6">
        <v>0</v>
      </c>
      <c r="AL701" s="6">
        <v>0</v>
      </c>
      <c r="AM701" s="6" t="s">
        <v>1</v>
      </c>
      <c r="AN701" s="6" t="s">
        <v>1</v>
      </c>
    </row>
    <row r="702" spans="1:40" hidden="1" x14ac:dyDescent="0.25">
      <c r="A702" s="49" t="s">
        <v>118</v>
      </c>
      <c r="B702" s="51">
        <v>44036</v>
      </c>
      <c r="C702" s="2" t="s">
        <v>29</v>
      </c>
      <c r="D702" s="2" t="s">
        <v>41</v>
      </c>
      <c r="E702" s="2" t="s">
        <v>4</v>
      </c>
      <c r="F702" s="2" t="s">
        <v>835</v>
      </c>
      <c r="G702" s="2" t="s">
        <v>3</v>
      </c>
      <c r="H702" s="2" t="s">
        <v>1687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3">
        <v>14941821.972549999</v>
      </c>
      <c r="R702" s="3">
        <v>0</v>
      </c>
      <c r="S702" s="3">
        <v>11908407.26375</v>
      </c>
      <c r="T702" s="3">
        <v>0</v>
      </c>
      <c r="U702" s="3" t="s">
        <v>0</v>
      </c>
      <c r="V702" s="3">
        <v>0</v>
      </c>
      <c r="W702" s="3">
        <v>2615012.6800000002</v>
      </c>
      <c r="X702" s="3" t="s">
        <v>0</v>
      </c>
      <c r="Y702" s="3">
        <v>418402.02879999997</v>
      </c>
      <c r="Z702" s="3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6">
        <v>0</v>
      </c>
      <c r="AG702" s="6" t="s">
        <v>0</v>
      </c>
      <c r="AH702" s="6">
        <v>0</v>
      </c>
      <c r="AI702" s="6">
        <v>0</v>
      </c>
      <c r="AJ702" s="6" t="s">
        <v>0</v>
      </c>
      <c r="AK702" s="6">
        <v>0</v>
      </c>
      <c r="AL702" s="6">
        <v>0</v>
      </c>
      <c r="AM702" s="6" t="s">
        <v>1</v>
      </c>
      <c r="AN702" s="6" t="s">
        <v>1</v>
      </c>
    </row>
    <row r="703" spans="1:40" hidden="1" x14ac:dyDescent="0.25">
      <c r="A703" s="49" t="s">
        <v>117</v>
      </c>
      <c r="B703" s="51">
        <v>44036</v>
      </c>
      <c r="C703" s="2" t="s">
        <v>6</v>
      </c>
      <c r="D703" s="2" t="s">
        <v>36</v>
      </c>
      <c r="E703" s="2" t="s">
        <v>226</v>
      </c>
      <c r="F703" s="2" t="s">
        <v>1457</v>
      </c>
      <c r="G703" s="2" t="s">
        <v>3</v>
      </c>
      <c r="H703" s="2" t="s">
        <v>1688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2</v>
      </c>
      <c r="P703" s="2" t="s">
        <v>1</v>
      </c>
      <c r="Q703" s="3">
        <v>22532064.6514</v>
      </c>
      <c r="R703" s="3">
        <v>0</v>
      </c>
      <c r="S703" s="3">
        <v>18725951.090600003</v>
      </c>
      <c r="T703" s="3">
        <v>0</v>
      </c>
      <c r="U703" s="3" t="s">
        <v>0</v>
      </c>
      <c r="V703" s="3">
        <v>0</v>
      </c>
      <c r="W703" s="3">
        <v>3281132.38</v>
      </c>
      <c r="X703" s="3" t="s">
        <v>9</v>
      </c>
      <c r="Y703" s="3">
        <v>524981.18079999997</v>
      </c>
      <c r="Z703" s="3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6">
        <v>0</v>
      </c>
      <c r="AG703" s="6" t="s">
        <v>0</v>
      </c>
      <c r="AH703" s="6">
        <v>0</v>
      </c>
      <c r="AI703" s="6">
        <v>0</v>
      </c>
      <c r="AJ703" s="6" t="s">
        <v>0</v>
      </c>
      <c r="AK703" s="6">
        <v>0</v>
      </c>
      <c r="AL703" s="6">
        <v>0</v>
      </c>
      <c r="AM703" s="6" t="s">
        <v>1</v>
      </c>
      <c r="AN703" s="6" t="s">
        <v>1</v>
      </c>
    </row>
    <row r="704" spans="1:40" hidden="1" x14ac:dyDescent="0.25">
      <c r="A704" s="49" t="s">
        <v>116</v>
      </c>
      <c r="B704" s="51">
        <v>44036</v>
      </c>
      <c r="C704" s="2" t="s">
        <v>6</v>
      </c>
      <c r="D704" s="2" t="s">
        <v>36</v>
      </c>
      <c r="E704" s="2" t="s">
        <v>226</v>
      </c>
      <c r="F704" s="2" t="s">
        <v>1457</v>
      </c>
      <c r="G704" s="2" t="s">
        <v>3</v>
      </c>
      <c r="H704" s="2" t="s">
        <v>1689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1676</v>
      </c>
      <c r="P704" s="2" t="s">
        <v>1690</v>
      </c>
      <c r="Q704" s="3">
        <v>1780830.6</v>
      </c>
      <c r="R704" s="3">
        <v>0</v>
      </c>
      <c r="S704" s="3">
        <v>1780830.6</v>
      </c>
      <c r="T704" s="3">
        <v>0</v>
      </c>
      <c r="U704" s="3" t="s">
        <v>0</v>
      </c>
      <c r="V704" s="3">
        <v>0</v>
      </c>
      <c r="W704" s="3">
        <v>0</v>
      </c>
      <c r="X704" s="3" t="s">
        <v>0</v>
      </c>
      <c r="Y704" s="3">
        <v>0</v>
      </c>
      <c r="Z704" s="3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6">
        <v>0</v>
      </c>
      <c r="AG704" s="6" t="s">
        <v>0</v>
      </c>
      <c r="AH704" s="6">
        <v>0</v>
      </c>
      <c r="AI704" s="6">
        <v>0</v>
      </c>
      <c r="AJ704" s="6" t="s">
        <v>0</v>
      </c>
      <c r="AK704" s="6">
        <v>0</v>
      </c>
      <c r="AL704" s="6">
        <v>0</v>
      </c>
      <c r="AM704" s="6" t="s">
        <v>1</v>
      </c>
      <c r="AN704" s="6" t="s">
        <v>1</v>
      </c>
    </row>
    <row r="705" spans="1:40" hidden="1" x14ac:dyDescent="0.25">
      <c r="A705" s="49" t="s">
        <v>115</v>
      </c>
      <c r="B705" s="51">
        <v>44036</v>
      </c>
      <c r="C705" s="2" t="s">
        <v>6</v>
      </c>
      <c r="D705" s="2" t="s">
        <v>36</v>
      </c>
      <c r="E705" s="2" t="s">
        <v>226</v>
      </c>
      <c r="F705" s="2" t="s">
        <v>1457</v>
      </c>
      <c r="G705" s="2" t="s">
        <v>3</v>
      </c>
      <c r="H705" s="2" t="s">
        <v>1691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</v>
      </c>
      <c r="P705" s="2" t="s">
        <v>1</v>
      </c>
      <c r="Q705" s="3">
        <v>117797737.21099998</v>
      </c>
      <c r="R705" s="3">
        <v>0</v>
      </c>
      <c r="S705" s="3">
        <v>89681350.599799991</v>
      </c>
      <c r="T705" s="3">
        <v>0</v>
      </c>
      <c r="U705" s="3" t="s">
        <v>0</v>
      </c>
      <c r="V705" s="3">
        <v>0</v>
      </c>
      <c r="W705" s="3">
        <v>24238264.32</v>
      </c>
      <c r="X705" s="3" t="s">
        <v>9</v>
      </c>
      <c r="Y705" s="3">
        <v>3878122.2911999994</v>
      </c>
      <c r="Z705" s="3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6">
        <v>0</v>
      </c>
      <c r="AG705" s="6" t="s">
        <v>0</v>
      </c>
      <c r="AH705" s="6">
        <v>0</v>
      </c>
      <c r="AI705" s="6">
        <v>0</v>
      </c>
      <c r="AJ705" s="6" t="s">
        <v>0</v>
      </c>
      <c r="AK705" s="6">
        <v>0</v>
      </c>
      <c r="AL705" s="6">
        <v>0</v>
      </c>
      <c r="AM705" s="6" t="s">
        <v>1</v>
      </c>
      <c r="AN705" s="6" t="s">
        <v>1</v>
      </c>
    </row>
    <row r="706" spans="1:40" hidden="1" x14ac:dyDescent="0.25">
      <c r="A706" s="49" t="s">
        <v>114</v>
      </c>
      <c r="B706" s="51">
        <v>44036</v>
      </c>
      <c r="C706" s="2" t="s">
        <v>29</v>
      </c>
      <c r="D706" s="2" t="s">
        <v>36</v>
      </c>
      <c r="E706" s="2" t="s">
        <v>35</v>
      </c>
      <c r="F706" s="2" t="s">
        <v>1692</v>
      </c>
      <c r="G706" s="2" t="s">
        <v>3</v>
      </c>
      <c r="H706" s="2" t="s">
        <v>1693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3">
        <v>80527932.3046</v>
      </c>
      <c r="R706" s="3">
        <v>0</v>
      </c>
      <c r="S706" s="3">
        <v>40639892.906049989</v>
      </c>
      <c r="T706" s="3">
        <v>0</v>
      </c>
      <c r="U706" s="3" t="s">
        <v>0</v>
      </c>
      <c r="V706" s="3">
        <v>0</v>
      </c>
      <c r="W706" s="3">
        <v>34386240.860849999</v>
      </c>
      <c r="X706" s="3" t="s">
        <v>9</v>
      </c>
      <c r="Y706" s="3">
        <v>5501798.5377000002</v>
      </c>
      <c r="Z706" s="3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6">
        <v>0</v>
      </c>
      <c r="AG706" s="6" t="s">
        <v>0</v>
      </c>
      <c r="AH706" s="6">
        <v>0</v>
      </c>
      <c r="AI706" s="6">
        <v>0</v>
      </c>
      <c r="AJ706" s="6" t="s">
        <v>0</v>
      </c>
      <c r="AK706" s="6">
        <v>0</v>
      </c>
      <c r="AL706" s="6">
        <v>0</v>
      </c>
      <c r="AM706" s="6" t="s">
        <v>1</v>
      </c>
      <c r="AN706" s="6" t="s">
        <v>1</v>
      </c>
    </row>
    <row r="707" spans="1:40" hidden="1" x14ac:dyDescent="0.25">
      <c r="A707" s="49" t="s">
        <v>113</v>
      </c>
      <c r="B707" s="51">
        <v>44036</v>
      </c>
      <c r="C707" s="2" t="s">
        <v>6</v>
      </c>
      <c r="D707" s="2" t="s">
        <v>28</v>
      </c>
      <c r="E707" s="2" t="s">
        <v>219</v>
      </c>
      <c r="F707" s="2" t="s">
        <v>1155</v>
      </c>
      <c r="G707" s="2" t="s">
        <v>3</v>
      </c>
      <c r="H707" s="2" t="s">
        <v>1694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3">
        <v>129765205.51500002</v>
      </c>
      <c r="R707" s="3">
        <v>0</v>
      </c>
      <c r="S707" s="3">
        <v>92479562.885000005</v>
      </c>
      <c r="T707" s="3">
        <v>0</v>
      </c>
      <c r="U707" s="3" t="s">
        <v>0</v>
      </c>
      <c r="V707" s="3">
        <v>0</v>
      </c>
      <c r="W707" s="3">
        <v>31758464.34</v>
      </c>
      <c r="X707" s="3" t="s">
        <v>9</v>
      </c>
      <c r="Y707" s="3">
        <v>5081354.29</v>
      </c>
      <c r="Z707" s="3">
        <v>0</v>
      </c>
      <c r="AA707" s="2" t="s">
        <v>0</v>
      </c>
      <c r="AB707" s="1">
        <v>0</v>
      </c>
      <c r="AC707" s="1">
        <v>412800</v>
      </c>
      <c r="AD707" s="2"/>
      <c r="AE707" s="1">
        <v>33024</v>
      </c>
      <c r="AF707" s="6">
        <v>0</v>
      </c>
      <c r="AG707" s="6" t="s">
        <v>0</v>
      </c>
      <c r="AH707" s="6">
        <v>0</v>
      </c>
      <c r="AI707" s="6">
        <v>0</v>
      </c>
      <c r="AJ707" s="6" t="s">
        <v>0</v>
      </c>
      <c r="AK707" s="6">
        <v>0</v>
      </c>
      <c r="AL707" s="6">
        <v>0</v>
      </c>
      <c r="AM707" s="6" t="s">
        <v>1</v>
      </c>
      <c r="AN707" s="6" t="s">
        <v>1</v>
      </c>
    </row>
    <row r="708" spans="1:40" hidden="1" x14ac:dyDescent="0.25">
      <c r="A708" s="49" t="s">
        <v>112</v>
      </c>
      <c r="B708" s="51">
        <v>44036</v>
      </c>
      <c r="C708" s="2" t="s">
        <v>6</v>
      </c>
      <c r="D708" s="2" t="s">
        <v>28</v>
      </c>
      <c r="E708" s="2" t="s">
        <v>219</v>
      </c>
      <c r="F708" s="2" t="s">
        <v>1155</v>
      </c>
      <c r="G708" s="2" t="s">
        <v>13</v>
      </c>
      <c r="H708" s="2" t="s">
        <v>1</v>
      </c>
      <c r="I708" s="1" t="s">
        <v>1695</v>
      </c>
      <c r="J708" s="1" t="s">
        <v>1</v>
      </c>
      <c r="K708" s="1" t="s">
        <v>1696</v>
      </c>
      <c r="L708" s="1" t="s">
        <v>1671</v>
      </c>
      <c r="M708" s="1">
        <v>1569329.99</v>
      </c>
      <c r="N708" s="2" t="s">
        <v>12</v>
      </c>
      <c r="O708" s="2" t="s">
        <v>1697</v>
      </c>
      <c r="P708" s="2" t="s">
        <v>1698</v>
      </c>
      <c r="Q708" s="3">
        <v>-149000</v>
      </c>
      <c r="R708" s="3">
        <v>0</v>
      </c>
      <c r="S708" s="3">
        <v>-149000</v>
      </c>
      <c r="T708" s="3">
        <v>0</v>
      </c>
      <c r="U708" s="3" t="s">
        <v>0</v>
      </c>
      <c r="V708" s="3">
        <v>0</v>
      </c>
      <c r="W708" s="3">
        <v>0</v>
      </c>
      <c r="X708" s="3" t="s">
        <v>0</v>
      </c>
      <c r="Y708" s="3">
        <v>0</v>
      </c>
      <c r="Z708" s="3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6">
        <v>0</v>
      </c>
      <c r="AG708" s="6" t="s">
        <v>0</v>
      </c>
      <c r="AH708" s="6">
        <v>0</v>
      </c>
      <c r="AI708" s="6">
        <v>0</v>
      </c>
      <c r="AJ708" s="6" t="s">
        <v>0</v>
      </c>
      <c r="AK708" s="6">
        <v>0</v>
      </c>
      <c r="AL708" s="6">
        <v>0</v>
      </c>
      <c r="AM708" s="6" t="s">
        <v>1</v>
      </c>
      <c r="AN708" s="6" t="s">
        <v>1</v>
      </c>
    </row>
    <row r="709" spans="1:40" hidden="1" x14ac:dyDescent="0.25">
      <c r="A709" s="49" t="s">
        <v>111</v>
      </c>
      <c r="B709" s="51">
        <v>44036</v>
      </c>
      <c r="C709" s="2" t="s">
        <v>29</v>
      </c>
      <c r="D709" s="2" t="s">
        <v>28</v>
      </c>
      <c r="E709" s="2" t="s">
        <v>273</v>
      </c>
      <c r="F709" s="2" t="s">
        <v>1139</v>
      </c>
      <c r="G709" s="2" t="s">
        <v>3</v>
      </c>
      <c r="H709" s="2" t="s">
        <v>1699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3">
        <v>162266968.30584994</v>
      </c>
      <c r="R709" s="3">
        <v>0</v>
      </c>
      <c r="S709" s="3">
        <v>112527269.30824997</v>
      </c>
      <c r="T709" s="3">
        <v>0</v>
      </c>
      <c r="U709" s="3" t="s">
        <v>0</v>
      </c>
      <c r="V709" s="3">
        <v>0</v>
      </c>
      <c r="W709" s="3">
        <v>42879050.859999999</v>
      </c>
      <c r="X709" s="3" t="s">
        <v>0</v>
      </c>
      <c r="Y709" s="3">
        <v>6860648.1376000009</v>
      </c>
      <c r="Z709" s="3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6">
        <v>0</v>
      </c>
      <c r="AG709" s="6" t="s">
        <v>0</v>
      </c>
      <c r="AH709" s="6">
        <v>0</v>
      </c>
      <c r="AI709" s="6">
        <v>0</v>
      </c>
      <c r="AJ709" s="6" t="s">
        <v>0</v>
      </c>
      <c r="AK709" s="6">
        <v>0</v>
      </c>
      <c r="AL709" s="6">
        <v>0</v>
      </c>
      <c r="AM709" s="6" t="s">
        <v>1</v>
      </c>
      <c r="AN709" s="6" t="s">
        <v>1</v>
      </c>
    </row>
    <row r="710" spans="1:40" hidden="1" x14ac:dyDescent="0.25">
      <c r="A710" s="49" t="s">
        <v>110</v>
      </c>
      <c r="B710" s="51">
        <v>44036</v>
      </c>
      <c r="C710" s="2" t="s">
        <v>6</v>
      </c>
      <c r="D710" s="2" t="s">
        <v>26</v>
      </c>
      <c r="E710" s="2" t="s">
        <v>212</v>
      </c>
      <c r="F710" s="2" t="s">
        <v>68</v>
      </c>
      <c r="G710" s="2" t="s">
        <v>3</v>
      </c>
      <c r="H710" s="2" t="s">
        <v>1700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3">
        <v>101247131.63174999</v>
      </c>
      <c r="R710" s="3">
        <v>0</v>
      </c>
      <c r="S710" s="3">
        <v>76253861.763749987</v>
      </c>
      <c r="T710" s="3">
        <v>0</v>
      </c>
      <c r="U710" s="3" t="s">
        <v>0</v>
      </c>
      <c r="V710" s="3">
        <v>0</v>
      </c>
      <c r="W710" s="3">
        <v>21545922.300000001</v>
      </c>
      <c r="X710" s="3" t="s">
        <v>0</v>
      </c>
      <c r="Y710" s="3">
        <v>3447347.568</v>
      </c>
      <c r="Z710" s="3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6">
        <v>0</v>
      </c>
      <c r="AG710" s="6" t="s">
        <v>0</v>
      </c>
      <c r="AH710" s="6">
        <v>0</v>
      </c>
      <c r="AI710" s="6">
        <v>0</v>
      </c>
      <c r="AJ710" s="6" t="s">
        <v>0</v>
      </c>
      <c r="AK710" s="6">
        <v>0</v>
      </c>
      <c r="AL710" s="6">
        <v>0</v>
      </c>
      <c r="AM710" s="6" t="s">
        <v>1</v>
      </c>
      <c r="AN710" s="6" t="s">
        <v>1</v>
      </c>
    </row>
    <row r="711" spans="1:40" hidden="1" x14ac:dyDescent="0.25">
      <c r="A711" s="49" t="s">
        <v>109</v>
      </c>
      <c r="B711" s="51">
        <v>44036</v>
      </c>
      <c r="C711" s="2" t="s">
        <v>29</v>
      </c>
      <c r="D711" s="2" t="s">
        <v>26</v>
      </c>
      <c r="E711" s="2" t="s">
        <v>415</v>
      </c>
      <c r="F711" s="2" t="s">
        <v>1701</v>
      </c>
      <c r="G711" s="2" t="s">
        <v>3</v>
      </c>
      <c r="H711" s="2" t="s">
        <v>1702</v>
      </c>
      <c r="I711" s="1"/>
      <c r="J711" s="1"/>
      <c r="K711" s="1"/>
      <c r="L711" s="1"/>
      <c r="M711" s="1"/>
      <c r="N711" s="2"/>
      <c r="O711" s="2" t="s">
        <v>106</v>
      </c>
      <c r="P711" s="2"/>
      <c r="Q711" s="3">
        <v>0</v>
      </c>
      <c r="R711" s="3">
        <v>0</v>
      </c>
      <c r="S711" s="3">
        <v>0</v>
      </c>
      <c r="T711" s="3">
        <v>0</v>
      </c>
      <c r="U711" s="3"/>
      <c r="V711" s="3">
        <v>0</v>
      </c>
      <c r="W711" s="3">
        <v>0</v>
      </c>
      <c r="X711" s="3"/>
      <c r="Y711" s="3">
        <v>0</v>
      </c>
      <c r="Z711" s="3">
        <v>0</v>
      </c>
      <c r="AA711" s="2"/>
      <c r="AB711" s="1">
        <v>0</v>
      </c>
      <c r="AC711" s="1">
        <v>0</v>
      </c>
      <c r="AD711" s="2"/>
      <c r="AE711" s="1">
        <v>0</v>
      </c>
      <c r="AF711" s="6">
        <v>0</v>
      </c>
      <c r="AH711" s="6">
        <v>0</v>
      </c>
      <c r="AI711" s="6">
        <v>0</v>
      </c>
      <c r="AK711" s="6">
        <v>0</v>
      </c>
      <c r="AL711" s="6">
        <v>0</v>
      </c>
    </row>
    <row r="712" spans="1:40" hidden="1" x14ac:dyDescent="0.25">
      <c r="A712" s="49" t="s">
        <v>108</v>
      </c>
      <c r="B712" s="51">
        <v>44036</v>
      </c>
      <c r="C712" s="2" t="s">
        <v>6</v>
      </c>
      <c r="D712" s="2" t="s">
        <v>24</v>
      </c>
      <c r="E712" s="2" t="s">
        <v>210</v>
      </c>
      <c r="F712" s="2" t="s">
        <v>1703</v>
      </c>
      <c r="G712" s="2" t="s">
        <v>3</v>
      </c>
      <c r="H712" s="2" t="s">
        <v>1704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3">
        <v>141296767.71589997</v>
      </c>
      <c r="R712" s="3">
        <v>0</v>
      </c>
      <c r="S712" s="3">
        <v>101316138.71909998</v>
      </c>
      <c r="T712" s="3">
        <v>0</v>
      </c>
      <c r="U712" s="3" t="s">
        <v>0</v>
      </c>
      <c r="V712" s="3">
        <v>0</v>
      </c>
      <c r="W712" s="3">
        <v>34466059.480000004</v>
      </c>
      <c r="X712" s="3" t="s">
        <v>9</v>
      </c>
      <c r="Y712" s="3">
        <v>5514569.5167999994</v>
      </c>
      <c r="Z712" s="3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6">
        <v>0</v>
      </c>
      <c r="AG712" s="6" t="s">
        <v>0</v>
      </c>
      <c r="AH712" s="6">
        <v>0</v>
      </c>
      <c r="AI712" s="6">
        <v>0</v>
      </c>
      <c r="AJ712" s="6" t="s">
        <v>0</v>
      </c>
      <c r="AK712" s="6">
        <v>0</v>
      </c>
      <c r="AL712" s="6">
        <v>0</v>
      </c>
      <c r="AM712" s="6" t="s">
        <v>1</v>
      </c>
      <c r="AN712" s="6" t="s">
        <v>1</v>
      </c>
    </row>
    <row r="713" spans="1:40" hidden="1" x14ac:dyDescent="0.25">
      <c r="A713" s="49" t="s">
        <v>107</v>
      </c>
      <c r="B713" s="51">
        <v>44036</v>
      </c>
      <c r="C713" s="2" t="s">
        <v>6</v>
      </c>
      <c r="D713" s="2" t="s">
        <v>22</v>
      </c>
      <c r="E713" s="2" t="s">
        <v>202</v>
      </c>
      <c r="F713" s="2" t="s">
        <v>1612</v>
      </c>
      <c r="G713" s="2" t="s">
        <v>3</v>
      </c>
      <c r="H713" s="2" t="s">
        <v>1705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3">
        <v>2299841.4</v>
      </c>
      <c r="R713" s="3">
        <v>0</v>
      </c>
      <c r="S713" s="3">
        <v>1653211</v>
      </c>
      <c r="T713" s="3">
        <v>0</v>
      </c>
      <c r="U713" s="3" t="s">
        <v>0</v>
      </c>
      <c r="V713" s="3">
        <v>0</v>
      </c>
      <c r="W713" s="3">
        <v>557440</v>
      </c>
      <c r="X713" s="3" t="s">
        <v>9</v>
      </c>
      <c r="Y713" s="3">
        <v>89190.399999999994</v>
      </c>
      <c r="Z713" s="3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6">
        <v>0</v>
      </c>
      <c r="AG713" s="6" t="s">
        <v>0</v>
      </c>
      <c r="AH713" s="6">
        <v>0</v>
      </c>
      <c r="AI713" s="6">
        <v>0</v>
      </c>
      <c r="AJ713" s="6" t="s">
        <v>0</v>
      </c>
      <c r="AK713" s="6">
        <v>0</v>
      </c>
      <c r="AL713" s="6">
        <v>0</v>
      </c>
      <c r="AM713" s="6" t="s">
        <v>1</v>
      </c>
      <c r="AN713" s="6" t="s">
        <v>1</v>
      </c>
    </row>
    <row r="714" spans="1:40" hidden="1" x14ac:dyDescent="0.25">
      <c r="A714" s="49" t="s">
        <v>105</v>
      </c>
      <c r="B714" s="51">
        <v>44036</v>
      </c>
      <c r="C714" s="2" t="s">
        <v>6</v>
      </c>
      <c r="D714" s="2" t="s">
        <v>22</v>
      </c>
      <c r="E714" s="2" t="s">
        <v>202</v>
      </c>
      <c r="F714" s="2" t="s">
        <v>1612</v>
      </c>
      <c r="G714" s="2" t="s">
        <v>3</v>
      </c>
      <c r="H714" s="2" t="s">
        <v>1706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1707</v>
      </c>
      <c r="P714" s="2" t="s">
        <v>1708</v>
      </c>
      <c r="Q714" s="3">
        <v>4673360</v>
      </c>
      <c r="R714" s="3">
        <v>0</v>
      </c>
      <c r="S714" s="3">
        <v>4673360</v>
      </c>
      <c r="T714" s="3">
        <v>0</v>
      </c>
      <c r="U714" s="3" t="s">
        <v>0</v>
      </c>
      <c r="V714" s="3">
        <v>0</v>
      </c>
      <c r="W714" s="3">
        <v>0</v>
      </c>
      <c r="X714" s="3" t="s">
        <v>0</v>
      </c>
      <c r="Y714" s="3">
        <v>0</v>
      </c>
      <c r="Z714" s="3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6">
        <v>0</v>
      </c>
      <c r="AG714" s="6" t="s">
        <v>0</v>
      </c>
      <c r="AH714" s="6">
        <v>0</v>
      </c>
      <c r="AI714" s="6">
        <v>0</v>
      </c>
      <c r="AJ714" s="6" t="s">
        <v>0</v>
      </c>
      <c r="AK714" s="6">
        <v>0</v>
      </c>
      <c r="AL714" s="6">
        <v>0</v>
      </c>
      <c r="AM714" s="6" t="s">
        <v>1</v>
      </c>
      <c r="AN714" s="6" t="s">
        <v>1</v>
      </c>
    </row>
    <row r="715" spans="1:40" hidden="1" x14ac:dyDescent="0.25">
      <c r="A715" s="49" t="s">
        <v>104</v>
      </c>
      <c r="B715" s="51">
        <v>44036</v>
      </c>
      <c r="C715" s="2" t="s">
        <v>6</v>
      </c>
      <c r="D715" s="2" t="s">
        <v>22</v>
      </c>
      <c r="E715" s="2" t="s">
        <v>202</v>
      </c>
      <c r="F715" s="2" t="s">
        <v>1612</v>
      </c>
      <c r="G715" s="2" t="s">
        <v>3</v>
      </c>
      <c r="H715" s="2" t="s">
        <v>1709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3">
        <v>119268266.20750001</v>
      </c>
      <c r="R715" s="3">
        <v>0</v>
      </c>
      <c r="S715" s="3">
        <v>91364823.638300002</v>
      </c>
      <c r="T715" s="3">
        <v>0</v>
      </c>
      <c r="U715" s="3" t="s">
        <v>0</v>
      </c>
      <c r="V715" s="3">
        <v>0</v>
      </c>
      <c r="W715" s="3">
        <v>24054691.870000001</v>
      </c>
      <c r="X715" s="3" t="s">
        <v>9</v>
      </c>
      <c r="Y715" s="3">
        <v>3848750.6992000001</v>
      </c>
      <c r="Z715" s="3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6">
        <v>0</v>
      </c>
      <c r="AG715" s="6" t="s">
        <v>0</v>
      </c>
      <c r="AH715" s="6">
        <v>0</v>
      </c>
      <c r="AI715" s="6">
        <v>0</v>
      </c>
      <c r="AJ715" s="6" t="s">
        <v>0</v>
      </c>
      <c r="AK715" s="6">
        <v>0</v>
      </c>
      <c r="AL715" s="6">
        <v>0</v>
      </c>
      <c r="AM715" s="6" t="s">
        <v>1</v>
      </c>
      <c r="AN715" s="6" t="s">
        <v>1</v>
      </c>
    </row>
    <row r="716" spans="1:40" hidden="1" x14ac:dyDescent="0.25">
      <c r="A716" s="49" t="s">
        <v>103</v>
      </c>
      <c r="B716" s="51">
        <v>44036</v>
      </c>
      <c r="C716" s="2" t="s">
        <v>6</v>
      </c>
      <c r="D716" s="2" t="s">
        <v>19</v>
      </c>
      <c r="E716" s="2" t="s">
        <v>200</v>
      </c>
      <c r="F716" s="2" t="s">
        <v>1459</v>
      </c>
      <c r="G716" s="2" t="s">
        <v>3</v>
      </c>
      <c r="H716" s="2" t="s">
        <v>1710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3">
        <v>67543897.920000002</v>
      </c>
      <c r="R716" s="3">
        <v>0</v>
      </c>
      <c r="S716" s="3">
        <v>49766602.719999999</v>
      </c>
      <c r="T716" s="3">
        <v>0</v>
      </c>
      <c r="U716" s="3" t="s">
        <v>0</v>
      </c>
      <c r="V716" s="3">
        <v>0</v>
      </c>
      <c r="W716" s="3">
        <v>15325254.48</v>
      </c>
      <c r="X716" s="3" t="s">
        <v>9</v>
      </c>
      <c r="Y716" s="3">
        <v>2452040.7200000002</v>
      </c>
      <c r="Z716" s="3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6">
        <v>0</v>
      </c>
      <c r="AG716" s="6" t="s">
        <v>0</v>
      </c>
      <c r="AH716" s="6">
        <v>0</v>
      </c>
      <c r="AI716" s="6">
        <v>0</v>
      </c>
      <c r="AJ716" s="6" t="s">
        <v>0</v>
      </c>
      <c r="AK716" s="6">
        <v>0</v>
      </c>
      <c r="AL716" s="6">
        <v>0</v>
      </c>
      <c r="AM716" s="6" t="s">
        <v>1</v>
      </c>
      <c r="AN716" s="6" t="s">
        <v>1</v>
      </c>
    </row>
    <row r="717" spans="1:40" hidden="1" x14ac:dyDescent="0.25">
      <c r="A717" s="49" t="s">
        <v>101</v>
      </c>
      <c r="B717" s="51">
        <v>44036</v>
      </c>
      <c r="C717" s="2" t="s">
        <v>6</v>
      </c>
      <c r="D717" s="2" t="s">
        <v>19</v>
      </c>
      <c r="E717" s="2" t="s">
        <v>200</v>
      </c>
      <c r="F717" s="2" t="s">
        <v>1512</v>
      </c>
      <c r="G717" s="2" t="s">
        <v>3</v>
      </c>
      <c r="H717" s="2" t="s">
        <v>1711</v>
      </c>
      <c r="I717" s="1"/>
      <c r="J717" s="1"/>
      <c r="K717" s="1"/>
      <c r="L717" s="1"/>
      <c r="M717" s="1">
        <v>0</v>
      </c>
      <c r="N717" s="2"/>
      <c r="O717" s="2" t="s">
        <v>2</v>
      </c>
      <c r="P717" s="2"/>
      <c r="Q717" s="3">
        <v>29633995.419999998</v>
      </c>
      <c r="R717" s="3">
        <v>0</v>
      </c>
      <c r="S717" s="3">
        <v>15172946.289999999</v>
      </c>
      <c r="T717" s="3">
        <v>0</v>
      </c>
      <c r="U717" s="3"/>
      <c r="V717" s="3">
        <v>0</v>
      </c>
      <c r="W717" s="3">
        <v>12466421.66</v>
      </c>
      <c r="X717" s="3"/>
      <c r="Y717" s="3">
        <v>1994627.47</v>
      </c>
      <c r="Z717" s="3">
        <v>0</v>
      </c>
      <c r="AA717" s="2"/>
      <c r="AB717" s="1">
        <v>0</v>
      </c>
      <c r="AC717" s="1">
        <v>0</v>
      </c>
      <c r="AD717" s="2"/>
      <c r="AE717" s="1"/>
    </row>
    <row r="718" spans="1:40" hidden="1" x14ac:dyDescent="0.25">
      <c r="A718" s="49" t="s">
        <v>100</v>
      </c>
      <c r="B718" s="51">
        <v>44036</v>
      </c>
      <c r="C718" s="2" t="s">
        <v>6</v>
      </c>
      <c r="D718" s="2" t="s">
        <v>17</v>
      </c>
      <c r="E718" s="2" t="s">
        <v>198</v>
      </c>
      <c r="F718" s="2" t="s">
        <v>1712</v>
      </c>
      <c r="G718" s="2" t="s">
        <v>3</v>
      </c>
      <c r="H718" s="2" t="s">
        <v>1713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3">
        <v>83594865.331550032</v>
      </c>
      <c r="R718" s="3">
        <v>0</v>
      </c>
      <c r="S718" s="3">
        <v>63400814.639150023</v>
      </c>
      <c r="T718" s="3">
        <v>0</v>
      </c>
      <c r="U718" s="3" t="s">
        <v>0</v>
      </c>
      <c r="V718" s="3">
        <v>0</v>
      </c>
      <c r="W718" s="3">
        <v>17408664.390000001</v>
      </c>
      <c r="X718" s="3" t="s">
        <v>9</v>
      </c>
      <c r="Y718" s="3">
        <v>2785386.3024000004</v>
      </c>
      <c r="Z718" s="3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6">
        <v>0</v>
      </c>
      <c r="AG718" s="6" t="s">
        <v>0</v>
      </c>
      <c r="AH718" s="6">
        <v>0</v>
      </c>
      <c r="AI718" s="6">
        <v>0</v>
      </c>
      <c r="AJ718" s="6" t="s">
        <v>0</v>
      </c>
      <c r="AK718" s="6">
        <v>0</v>
      </c>
      <c r="AL718" s="6">
        <v>0</v>
      </c>
      <c r="AM718" s="6" t="s">
        <v>1</v>
      </c>
      <c r="AN718" s="6" t="s">
        <v>1</v>
      </c>
    </row>
    <row r="719" spans="1:40" hidden="1" x14ac:dyDescent="0.25">
      <c r="A719" s="49" t="s">
        <v>99</v>
      </c>
      <c r="B719" s="51">
        <v>44036</v>
      </c>
      <c r="C719" s="2" t="s">
        <v>6</v>
      </c>
      <c r="D719" s="2" t="s">
        <v>14</v>
      </c>
      <c r="E719" s="2" t="s">
        <v>196</v>
      </c>
      <c r="F719" s="2" t="s">
        <v>1714</v>
      </c>
      <c r="G719" s="2" t="s">
        <v>3</v>
      </c>
      <c r="H719" s="2" t="s">
        <v>1715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3">
        <v>9565414.4745000005</v>
      </c>
      <c r="R719" s="3">
        <v>0</v>
      </c>
      <c r="S719" s="3">
        <v>8440446.4745000005</v>
      </c>
      <c r="T719" s="3">
        <v>0</v>
      </c>
      <c r="U719" s="3" t="s">
        <v>0</v>
      </c>
      <c r="V719" s="3">
        <v>0</v>
      </c>
      <c r="W719" s="3">
        <v>969800</v>
      </c>
      <c r="X719" s="3" t="s">
        <v>9</v>
      </c>
      <c r="Y719" s="3">
        <v>155168</v>
      </c>
      <c r="Z719" s="3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6">
        <v>0</v>
      </c>
      <c r="AG719" s="6" t="s">
        <v>0</v>
      </c>
      <c r="AH719" s="6">
        <v>0</v>
      </c>
      <c r="AI719" s="6">
        <v>0</v>
      </c>
      <c r="AJ719" s="6" t="s">
        <v>0</v>
      </c>
      <c r="AK719" s="6">
        <v>0</v>
      </c>
      <c r="AL719" s="6">
        <v>0</v>
      </c>
      <c r="AM719" s="6" t="s">
        <v>1</v>
      </c>
    </row>
    <row r="720" spans="1:40" hidden="1" x14ac:dyDescent="0.25">
      <c r="A720" s="49" t="s">
        <v>98</v>
      </c>
      <c r="B720" s="51">
        <v>44036</v>
      </c>
      <c r="C720" s="2" t="s">
        <v>6</v>
      </c>
      <c r="D720" s="2" t="s">
        <v>10</v>
      </c>
      <c r="E720" s="2" t="s">
        <v>193</v>
      </c>
      <c r="F720" s="2" t="s">
        <v>1716</v>
      </c>
      <c r="G720" s="2" t="s">
        <v>3</v>
      </c>
      <c r="H720" s="2" t="s">
        <v>1717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3">
        <v>13358131.483199999</v>
      </c>
      <c r="R720" s="3">
        <v>0</v>
      </c>
      <c r="S720" s="3">
        <v>3956662.3499999996</v>
      </c>
      <c r="T720" s="3">
        <v>0</v>
      </c>
      <c r="U720" s="3" t="s">
        <v>0</v>
      </c>
      <c r="V720" s="3">
        <v>0</v>
      </c>
      <c r="W720" s="3">
        <v>8104714.7699999996</v>
      </c>
      <c r="X720" s="3" t="s">
        <v>9</v>
      </c>
      <c r="Y720" s="3">
        <v>1296754.3632</v>
      </c>
      <c r="Z720" s="3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6">
        <v>0</v>
      </c>
      <c r="AG720" s="6" t="s">
        <v>0</v>
      </c>
      <c r="AH720" s="6">
        <v>0</v>
      </c>
      <c r="AI720" s="6">
        <v>0</v>
      </c>
      <c r="AJ720" s="6" t="s">
        <v>0</v>
      </c>
      <c r="AK720" s="6">
        <v>0</v>
      </c>
      <c r="AL720" s="6">
        <v>0</v>
      </c>
      <c r="AM720" s="6" t="s">
        <v>1</v>
      </c>
      <c r="AN720" s="6" t="s">
        <v>1</v>
      </c>
    </row>
    <row r="721" spans="1:40" hidden="1" x14ac:dyDescent="0.25">
      <c r="A721" s="49" t="s">
        <v>96</v>
      </c>
      <c r="B721" s="51">
        <v>44036</v>
      </c>
      <c r="C721" s="2" t="s">
        <v>6</v>
      </c>
      <c r="D721" s="2" t="s">
        <v>311</v>
      </c>
      <c r="E721" s="2" t="s">
        <v>223</v>
      </c>
      <c r="F721" s="2" t="s">
        <v>472</v>
      </c>
      <c r="G721" s="2" t="s">
        <v>3</v>
      </c>
      <c r="H721" s="2" t="s">
        <v>1718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</v>
      </c>
      <c r="P721" s="2" t="s">
        <v>1</v>
      </c>
      <c r="Q721" s="3">
        <v>11527035.144800002</v>
      </c>
      <c r="R721" s="3">
        <v>0</v>
      </c>
      <c r="S721" s="3">
        <v>9005959.8399999999</v>
      </c>
      <c r="T721" s="3">
        <v>0</v>
      </c>
      <c r="U721" s="3" t="s">
        <v>0</v>
      </c>
      <c r="V721" s="3">
        <v>0</v>
      </c>
      <c r="W721" s="3">
        <v>2173340.7800000003</v>
      </c>
      <c r="X721" s="3" t="s">
        <v>9</v>
      </c>
      <c r="Y721" s="3">
        <v>347734.52480000001</v>
      </c>
      <c r="Z721" s="3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6">
        <v>0</v>
      </c>
      <c r="AG721" s="6" t="s">
        <v>0</v>
      </c>
      <c r="AH721" s="6">
        <v>0</v>
      </c>
      <c r="AI721" s="6">
        <v>0</v>
      </c>
      <c r="AJ721" s="6" t="s">
        <v>0</v>
      </c>
      <c r="AK721" s="6">
        <v>0</v>
      </c>
      <c r="AL721" s="6">
        <v>0</v>
      </c>
      <c r="AM721" s="6" t="s">
        <v>1</v>
      </c>
    </row>
    <row r="722" spans="1:40" hidden="1" x14ac:dyDescent="0.25">
      <c r="A722" s="49" t="s">
        <v>95</v>
      </c>
      <c r="B722" s="51">
        <v>44036</v>
      </c>
      <c r="C722" s="2" t="s">
        <v>6</v>
      </c>
      <c r="D722" s="2" t="s">
        <v>7</v>
      </c>
      <c r="E722" s="2" t="s">
        <v>191</v>
      </c>
      <c r="F722" s="2" t="s">
        <v>1719</v>
      </c>
      <c r="G722" s="2" t="s">
        <v>3</v>
      </c>
      <c r="H722" s="2" t="s">
        <v>1720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3">
        <v>8761490.2895999998</v>
      </c>
      <c r="R722" s="3">
        <v>0</v>
      </c>
      <c r="S722" s="3">
        <v>2360515.0999999996</v>
      </c>
      <c r="T722" s="3">
        <v>0</v>
      </c>
      <c r="U722" s="3" t="s">
        <v>0</v>
      </c>
      <c r="V722" s="3">
        <v>0</v>
      </c>
      <c r="W722" s="3">
        <v>5518082.0599999996</v>
      </c>
      <c r="X722" s="3" t="s">
        <v>9</v>
      </c>
      <c r="Y722" s="3">
        <v>882893.1296000001</v>
      </c>
      <c r="Z722" s="3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6">
        <v>0</v>
      </c>
      <c r="AG722" s="6" t="s">
        <v>0</v>
      </c>
      <c r="AH722" s="6">
        <v>0</v>
      </c>
      <c r="AI722" s="6">
        <v>0</v>
      </c>
      <c r="AJ722" s="6" t="s">
        <v>0</v>
      </c>
      <c r="AK722" s="6">
        <v>0</v>
      </c>
      <c r="AL722" s="6">
        <v>0</v>
      </c>
      <c r="AM722" s="6" t="s">
        <v>1</v>
      </c>
      <c r="AN722" s="6" t="s">
        <v>1</v>
      </c>
    </row>
    <row r="723" spans="1:40" hidden="1" x14ac:dyDescent="0.25">
      <c r="A723" s="49" t="s">
        <v>94</v>
      </c>
      <c r="B723" s="51">
        <v>44036</v>
      </c>
      <c r="C723" s="2" t="s">
        <v>6</v>
      </c>
      <c r="D723" s="2" t="s">
        <v>5</v>
      </c>
      <c r="E723" s="2" t="s">
        <v>189</v>
      </c>
      <c r="F723" s="2" t="s">
        <v>1721</v>
      </c>
      <c r="G723" s="2" t="s">
        <v>3</v>
      </c>
      <c r="H723" s="2" t="s">
        <v>1722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3">
        <v>81152096.054799989</v>
      </c>
      <c r="R723" s="3">
        <v>0</v>
      </c>
      <c r="S723" s="3">
        <v>61324416.119999997</v>
      </c>
      <c r="T723" s="3">
        <v>0</v>
      </c>
      <c r="U723" s="3" t="s">
        <v>0</v>
      </c>
      <c r="V723" s="3">
        <v>0</v>
      </c>
      <c r="W723" s="3">
        <v>17092827.529999997</v>
      </c>
      <c r="X723" s="3" t="s">
        <v>9</v>
      </c>
      <c r="Y723" s="3">
        <v>2734852.4048000001</v>
      </c>
      <c r="Z723" s="3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6">
        <v>0</v>
      </c>
      <c r="AG723" s="6" t="s">
        <v>0</v>
      </c>
      <c r="AH723" s="6">
        <v>0</v>
      </c>
      <c r="AI723" s="6">
        <v>0</v>
      </c>
      <c r="AJ723" s="6" t="s">
        <v>0</v>
      </c>
      <c r="AK723" s="6">
        <v>0</v>
      </c>
      <c r="AL723" s="6">
        <v>0</v>
      </c>
      <c r="AM723" s="6" t="s">
        <v>1</v>
      </c>
      <c r="AN723" s="6" t="s">
        <v>1</v>
      </c>
    </row>
    <row r="724" spans="1:40" hidden="1" x14ac:dyDescent="0.25">
      <c r="A724" s="49" t="s">
        <v>93</v>
      </c>
      <c r="B724" s="51">
        <v>44037</v>
      </c>
      <c r="C724" s="2" t="s">
        <v>6</v>
      </c>
      <c r="D724" s="2" t="s">
        <v>52</v>
      </c>
      <c r="E724" s="2" t="s">
        <v>252</v>
      </c>
      <c r="F724" s="2" t="s">
        <v>1723</v>
      </c>
      <c r="G724" s="2" t="s">
        <v>3</v>
      </c>
      <c r="H724" s="2" t="s">
        <v>1724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</v>
      </c>
      <c r="P724" s="2" t="s">
        <v>1</v>
      </c>
      <c r="Q724" s="3">
        <v>96892236.458800033</v>
      </c>
      <c r="R724" s="3">
        <v>0</v>
      </c>
      <c r="S724" s="3">
        <v>84710613.630400032</v>
      </c>
      <c r="T724" s="3">
        <v>0</v>
      </c>
      <c r="U724" s="3" t="s">
        <v>0</v>
      </c>
      <c r="V724" s="3">
        <v>0</v>
      </c>
      <c r="W724" s="3">
        <v>10501398.989999998</v>
      </c>
      <c r="X724" s="3" t="s">
        <v>0</v>
      </c>
      <c r="Y724" s="3">
        <v>1680223.8384</v>
      </c>
      <c r="Z724" s="3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6">
        <v>0</v>
      </c>
      <c r="AG724" s="6" t="s">
        <v>0</v>
      </c>
      <c r="AH724" s="6">
        <v>0</v>
      </c>
      <c r="AI724" s="6">
        <v>0</v>
      </c>
      <c r="AJ724" s="6" t="s">
        <v>0</v>
      </c>
      <c r="AK724" s="6">
        <v>0</v>
      </c>
      <c r="AL724" s="6">
        <v>0</v>
      </c>
      <c r="AM724" s="6" t="s">
        <v>1</v>
      </c>
      <c r="AN724" s="6" t="s">
        <v>1</v>
      </c>
    </row>
    <row r="725" spans="1:40" hidden="1" x14ac:dyDescent="0.25">
      <c r="A725" s="49" t="s">
        <v>91</v>
      </c>
      <c r="B725" s="51">
        <v>44037</v>
      </c>
      <c r="C725" s="2" t="s">
        <v>29</v>
      </c>
      <c r="D725" s="2" t="s">
        <v>52</v>
      </c>
      <c r="E725" s="2" t="s">
        <v>243</v>
      </c>
      <c r="F725" s="2" t="s">
        <v>889</v>
      </c>
      <c r="G725" s="2" t="s">
        <v>3</v>
      </c>
      <c r="H725" s="2" t="s">
        <v>1725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</v>
      </c>
      <c r="P725" s="2" t="s">
        <v>1</v>
      </c>
      <c r="Q725" s="3">
        <v>136128523.22075</v>
      </c>
      <c r="R725" s="3">
        <v>0</v>
      </c>
      <c r="S725" s="3">
        <v>94597065.945150018</v>
      </c>
      <c r="T725" s="3">
        <v>0</v>
      </c>
      <c r="U725" s="3" t="s">
        <v>0</v>
      </c>
      <c r="V725" s="3">
        <v>0</v>
      </c>
      <c r="W725" s="3">
        <v>35802980.410000004</v>
      </c>
      <c r="X725" s="3" t="s">
        <v>9</v>
      </c>
      <c r="Y725" s="3">
        <v>5728476.8655999992</v>
      </c>
      <c r="Z725" s="3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6">
        <v>0</v>
      </c>
      <c r="AG725" s="6" t="s">
        <v>0</v>
      </c>
      <c r="AH725" s="6">
        <v>0</v>
      </c>
      <c r="AI725" s="6">
        <v>0</v>
      </c>
      <c r="AJ725" s="6" t="s">
        <v>0</v>
      </c>
      <c r="AK725" s="6">
        <v>0</v>
      </c>
      <c r="AL725" s="6">
        <v>0</v>
      </c>
      <c r="AM725" s="6" t="s">
        <v>1</v>
      </c>
      <c r="AN725" s="6" t="s">
        <v>1</v>
      </c>
    </row>
    <row r="726" spans="1:40" hidden="1" x14ac:dyDescent="0.25">
      <c r="A726" s="49" t="s">
        <v>90</v>
      </c>
      <c r="B726" s="51">
        <v>44037</v>
      </c>
      <c r="C726" s="2" t="s">
        <v>6</v>
      </c>
      <c r="D726" s="2" t="s">
        <v>45</v>
      </c>
      <c r="E726" s="2" t="s">
        <v>237</v>
      </c>
      <c r="F726" s="2" t="s">
        <v>1726</v>
      </c>
      <c r="G726" s="2" t="s">
        <v>3</v>
      </c>
      <c r="H726" s="2" t="s">
        <v>1727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3">
        <v>26331896.399999999</v>
      </c>
      <c r="R726" s="3">
        <v>0</v>
      </c>
      <c r="S726" s="3">
        <v>26331896.399999999</v>
      </c>
      <c r="T726" s="3">
        <v>0</v>
      </c>
      <c r="U726" s="3" t="s">
        <v>0</v>
      </c>
      <c r="V726" s="3">
        <v>0</v>
      </c>
      <c r="W726" s="3">
        <v>0</v>
      </c>
      <c r="X726" s="3" t="s">
        <v>0</v>
      </c>
      <c r="Y726" s="3">
        <v>0</v>
      </c>
      <c r="Z726" s="3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6">
        <v>0</v>
      </c>
      <c r="AG726" s="6" t="s">
        <v>0</v>
      </c>
      <c r="AH726" s="6">
        <v>0</v>
      </c>
      <c r="AI726" s="6">
        <v>0</v>
      </c>
      <c r="AJ726" s="6" t="s">
        <v>0</v>
      </c>
      <c r="AK726" s="6">
        <v>0</v>
      </c>
      <c r="AL726" s="6">
        <v>0</v>
      </c>
      <c r="AM726" s="6" t="s">
        <v>1</v>
      </c>
      <c r="AN726" s="6" t="s">
        <v>1</v>
      </c>
    </row>
    <row r="727" spans="1:40" hidden="1" x14ac:dyDescent="0.25">
      <c r="A727" s="49" t="s">
        <v>89</v>
      </c>
      <c r="B727" s="51">
        <v>44037</v>
      </c>
      <c r="C727" s="2" t="s">
        <v>6</v>
      </c>
      <c r="D727" s="2" t="s">
        <v>45</v>
      </c>
      <c r="E727" s="2" t="s">
        <v>241</v>
      </c>
      <c r="F727" s="2" t="s">
        <v>1728</v>
      </c>
      <c r="G727" s="2" t="s">
        <v>3</v>
      </c>
      <c r="H727" s="2" t="s">
        <v>1729</v>
      </c>
      <c r="I727" s="1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3">
        <v>86108877.466250002</v>
      </c>
      <c r="R727" s="3">
        <v>0</v>
      </c>
      <c r="S727" s="3">
        <v>61393726.820249997</v>
      </c>
      <c r="T727" s="3">
        <v>0</v>
      </c>
      <c r="U727" s="3" t="s">
        <v>0</v>
      </c>
      <c r="V727" s="3">
        <v>0</v>
      </c>
      <c r="W727" s="3">
        <v>21306164.350000001</v>
      </c>
      <c r="X727" s="3" t="s">
        <v>9</v>
      </c>
      <c r="Y727" s="3">
        <v>3408986.2959999996</v>
      </c>
      <c r="Z727" s="3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6">
        <v>0</v>
      </c>
      <c r="AG727" s="6" t="s">
        <v>0</v>
      </c>
      <c r="AH727" s="6">
        <v>0</v>
      </c>
      <c r="AI727" s="6">
        <v>0</v>
      </c>
      <c r="AJ727" s="6" t="s">
        <v>0</v>
      </c>
      <c r="AK727" s="6">
        <v>0</v>
      </c>
      <c r="AL727" s="6">
        <v>0</v>
      </c>
      <c r="AM727" s="6" t="s">
        <v>1</v>
      </c>
      <c r="AN727" s="6" t="s">
        <v>1</v>
      </c>
    </row>
    <row r="728" spans="1:40" hidden="1" x14ac:dyDescent="0.25">
      <c r="A728" s="49" t="s">
        <v>88</v>
      </c>
      <c r="B728" s="51">
        <v>44037</v>
      </c>
      <c r="C728" s="2" t="s">
        <v>6</v>
      </c>
      <c r="D728" s="2" t="s">
        <v>45</v>
      </c>
      <c r="E728" s="2" t="s">
        <v>241</v>
      </c>
      <c r="F728" s="2" t="s">
        <v>1728</v>
      </c>
      <c r="G728" s="2" t="s">
        <v>3</v>
      </c>
      <c r="H728" s="2" t="s">
        <v>1730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1731</v>
      </c>
      <c r="P728" s="2" t="s">
        <v>1732</v>
      </c>
      <c r="Q728" s="3">
        <v>1290600</v>
      </c>
      <c r="R728" s="3">
        <v>0</v>
      </c>
      <c r="S728" s="3">
        <v>1290600</v>
      </c>
      <c r="T728" s="3">
        <v>0</v>
      </c>
      <c r="U728" s="3" t="s">
        <v>0</v>
      </c>
      <c r="V728" s="3">
        <v>0</v>
      </c>
      <c r="W728" s="3">
        <v>0</v>
      </c>
      <c r="X728" s="3" t="s">
        <v>0</v>
      </c>
      <c r="Y728" s="3">
        <v>0</v>
      </c>
      <c r="Z728" s="3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6">
        <v>0</v>
      </c>
      <c r="AG728" s="6" t="s">
        <v>0</v>
      </c>
      <c r="AH728" s="6">
        <v>0</v>
      </c>
      <c r="AI728" s="6">
        <v>0</v>
      </c>
      <c r="AJ728" s="6" t="s">
        <v>0</v>
      </c>
      <c r="AK728" s="6">
        <v>0</v>
      </c>
      <c r="AL728" s="6">
        <v>0</v>
      </c>
      <c r="AM728" s="6" t="s">
        <v>1</v>
      </c>
      <c r="AN728" s="6" t="s">
        <v>1</v>
      </c>
    </row>
    <row r="729" spans="1:40" hidden="1" x14ac:dyDescent="0.25">
      <c r="A729" s="49" t="s">
        <v>87</v>
      </c>
      <c r="B729" s="51">
        <v>44037</v>
      </c>
      <c r="C729" s="2" t="s">
        <v>6</v>
      </c>
      <c r="D729" s="2" t="s">
        <v>45</v>
      </c>
      <c r="E729" s="2" t="s">
        <v>241</v>
      </c>
      <c r="F729" s="2" t="s">
        <v>1728</v>
      </c>
      <c r="G729" s="2" t="s">
        <v>3</v>
      </c>
      <c r="H729" s="2" t="s">
        <v>1733</v>
      </c>
      <c r="I729" s="1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</v>
      </c>
      <c r="P729" s="2" t="s">
        <v>1</v>
      </c>
      <c r="Q729" s="3">
        <v>101728527.01799998</v>
      </c>
      <c r="R729" s="3">
        <v>0</v>
      </c>
      <c r="S729" s="3">
        <v>75568064.279999986</v>
      </c>
      <c r="T729" s="3">
        <v>0</v>
      </c>
      <c r="U729" s="3" t="s">
        <v>0</v>
      </c>
      <c r="V729" s="3">
        <v>0</v>
      </c>
      <c r="W729" s="3">
        <v>22552123.050000001</v>
      </c>
      <c r="X729" s="3" t="s">
        <v>9</v>
      </c>
      <c r="Y729" s="3">
        <v>3608339.6880000001</v>
      </c>
      <c r="Z729" s="3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6">
        <v>0</v>
      </c>
      <c r="AG729" s="6" t="s">
        <v>0</v>
      </c>
      <c r="AH729" s="6">
        <v>0</v>
      </c>
      <c r="AI729" s="6">
        <v>0</v>
      </c>
      <c r="AJ729" s="6" t="s">
        <v>0</v>
      </c>
      <c r="AK729" s="6">
        <v>0</v>
      </c>
      <c r="AL729" s="6">
        <v>0</v>
      </c>
      <c r="AM729" s="6" t="s">
        <v>1</v>
      </c>
      <c r="AN729" s="6" t="s">
        <v>1</v>
      </c>
    </row>
    <row r="730" spans="1:40" hidden="1" x14ac:dyDescent="0.25">
      <c r="A730" s="49" t="s">
        <v>86</v>
      </c>
      <c r="B730" s="51">
        <v>44037</v>
      </c>
      <c r="C730" s="2" t="s">
        <v>38</v>
      </c>
      <c r="D730" s="2" t="s">
        <v>45</v>
      </c>
      <c r="E730" s="2" t="s">
        <v>239</v>
      </c>
      <c r="F730" s="2" t="s">
        <v>1734</v>
      </c>
      <c r="G730" s="2" t="s">
        <v>3</v>
      </c>
      <c r="H730" s="2" t="s">
        <v>1735</v>
      </c>
      <c r="I730" s="1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3">
        <v>41521493.82</v>
      </c>
      <c r="R730" s="3">
        <v>0</v>
      </c>
      <c r="S730" s="3">
        <v>38041841.82</v>
      </c>
      <c r="T730" s="3">
        <v>0</v>
      </c>
      <c r="U730" s="3" t="s">
        <v>0</v>
      </c>
      <c r="V730" s="3">
        <v>0</v>
      </c>
      <c r="W730" s="3">
        <v>2999700</v>
      </c>
      <c r="X730" s="3" t="s">
        <v>9</v>
      </c>
      <c r="Y730" s="3">
        <v>479952</v>
      </c>
      <c r="Z730" s="3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6">
        <v>0</v>
      </c>
      <c r="AG730" s="6" t="s">
        <v>0</v>
      </c>
      <c r="AH730" s="6">
        <v>0</v>
      </c>
      <c r="AI730" s="6">
        <v>0</v>
      </c>
      <c r="AJ730" s="6" t="s">
        <v>0</v>
      </c>
      <c r="AK730" s="6">
        <v>0</v>
      </c>
      <c r="AL730" s="6">
        <v>0</v>
      </c>
      <c r="AM730" s="6" t="s">
        <v>1</v>
      </c>
    </row>
    <row r="731" spans="1:40" hidden="1" x14ac:dyDescent="0.25">
      <c r="A731" s="49" t="s">
        <v>85</v>
      </c>
      <c r="B731" s="51">
        <v>44037</v>
      </c>
      <c r="C731" s="2" t="s">
        <v>29</v>
      </c>
      <c r="D731" s="2" t="s">
        <v>45</v>
      </c>
      <c r="E731" s="2" t="s">
        <v>234</v>
      </c>
      <c r="F731" s="2" t="s">
        <v>1027</v>
      </c>
      <c r="G731" s="2" t="s">
        <v>3</v>
      </c>
      <c r="H731" s="2" t="s">
        <v>1736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</v>
      </c>
      <c r="P731" s="2" t="s">
        <v>1</v>
      </c>
      <c r="Q731" s="3">
        <v>9847237.3900000006</v>
      </c>
      <c r="R731" s="3">
        <v>0</v>
      </c>
      <c r="S731" s="3">
        <v>9847237.3900000006</v>
      </c>
      <c r="T731" s="3">
        <v>0</v>
      </c>
      <c r="U731" s="3" t="s">
        <v>0</v>
      </c>
      <c r="V731" s="3">
        <v>0</v>
      </c>
      <c r="W731" s="3">
        <v>0</v>
      </c>
      <c r="X731" s="3" t="s">
        <v>0</v>
      </c>
      <c r="Y731" s="3">
        <v>0</v>
      </c>
      <c r="Z731" s="3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6">
        <v>0</v>
      </c>
      <c r="AG731" s="6" t="s">
        <v>0</v>
      </c>
      <c r="AH731" s="6">
        <v>0</v>
      </c>
      <c r="AI731" s="6">
        <v>0</v>
      </c>
      <c r="AJ731" s="6" t="s">
        <v>0</v>
      </c>
      <c r="AK731" s="6">
        <v>0</v>
      </c>
      <c r="AL731" s="6">
        <v>0</v>
      </c>
      <c r="AM731" s="6" t="s">
        <v>1</v>
      </c>
      <c r="AN731" s="6" t="s">
        <v>1</v>
      </c>
    </row>
    <row r="732" spans="1:40" hidden="1" x14ac:dyDescent="0.25">
      <c r="A732" s="49" t="s">
        <v>84</v>
      </c>
      <c r="B732" s="51">
        <v>44037</v>
      </c>
      <c r="C732" s="2" t="s">
        <v>29</v>
      </c>
      <c r="D732" s="2" t="s">
        <v>45</v>
      </c>
      <c r="E732" s="2" t="s">
        <v>234</v>
      </c>
      <c r="F732" s="2" t="s">
        <v>1027</v>
      </c>
      <c r="G732" s="2" t="s">
        <v>3</v>
      </c>
      <c r="H732" s="2" t="s">
        <v>1737</v>
      </c>
      <c r="I732" s="1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820</v>
      </c>
      <c r="P732" s="2" t="s">
        <v>821</v>
      </c>
      <c r="Q732" s="3">
        <v>4897800</v>
      </c>
      <c r="R732" s="3">
        <v>0</v>
      </c>
      <c r="S732" s="3">
        <v>4897800</v>
      </c>
      <c r="T732" s="3">
        <v>0</v>
      </c>
      <c r="U732" s="3" t="s">
        <v>0</v>
      </c>
      <c r="V732" s="3">
        <v>0</v>
      </c>
      <c r="W732" s="3">
        <v>0</v>
      </c>
      <c r="X732" s="3" t="s">
        <v>0</v>
      </c>
      <c r="Y732" s="3">
        <v>0</v>
      </c>
      <c r="Z732" s="3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6">
        <v>0</v>
      </c>
      <c r="AG732" s="6" t="s">
        <v>0</v>
      </c>
      <c r="AH732" s="6">
        <v>0</v>
      </c>
      <c r="AI732" s="6">
        <v>0</v>
      </c>
      <c r="AJ732" s="6" t="s">
        <v>0</v>
      </c>
      <c r="AK732" s="6">
        <v>0</v>
      </c>
      <c r="AL732" s="6">
        <v>0</v>
      </c>
      <c r="AM732" s="6" t="s">
        <v>1</v>
      </c>
      <c r="AN732" s="6" t="s">
        <v>1</v>
      </c>
    </row>
    <row r="733" spans="1:40" hidden="1" x14ac:dyDescent="0.25">
      <c r="A733" s="49" t="s">
        <v>83</v>
      </c>
      <c r="B733" s="51">
        <v>44037</v>
      </c>
      <c r="C733" s="2" t="s">
        <v>29</v>
      </c>
      <c r="D733" s="2" t="s">
        <v>45</v>
      </c>
      <c r="E733" s="2" t="s">
        <v>234</v>
      </c>
      <c r="F733" s="2" t="s">
        <v>1027</v>
      </c>
      <c r="G733" s="2" t="s">
        <v>3</v>
      </c>
      <c r="H733" s="2" t="s">
        <v>1738</v>
      </c>
      <c r="I733" s="1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</v>
      </c>
      <c r="P733" s="2" t="s">
        <v>1</v>
      </c>
      <c r="Q733" s="3">
        <v>93196054.461849988</v>
      </c>
      <c r="R733" s="3">
        <v>0</v>
      </c>
      <c r="S733" s="3">
        <v>64625232.816250011</v>
      </c>
      <c r="T733" s="3">
        <v>0</v>
      </c>
      <c r="U733" s="3" t="s">
        <v>0</v>
      </c>
      <c r="V733" s="3">
        <v>0</v>
      </c>
      <c r="W733" s="3">
        <v>24630018.66</v>
      </c>
      <c r="X733" s="3" t="s">
        <v>0</v>
      </c>
      <c r="Y733" s="3">
        <v>3940802.9855999998</v>
      </c>
      <c r="Z733" s="3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6">
        <v>0</v>
      </c>
      <c r="AG733" s="6" t="s">
        <v>0</v>
      </c>
      <c r="AH733" s="6">
        <v>0</v>
      </c>
      <c r="AI733" s="6">
        <v>0</v>
      </c>
      <c r="AJ733" s="6" t="s">
        <v>0</v>
      </c>
      <c r="AK733" s="6">
        <v>0</v>
      </c>
      <c r="AL733" s="6">
        <v>0</v>
      </c>
      <c r="AM733" s="6" t="s">
        <v>1</v>
      </c>
      <c r="AN733" s="6" t="s">
        <v>1</v>
      </c>
    </row>
    <row r="734" spans="1:40" hidden="1" x14ac:dyDescent="0.25">
      <c r="A734" s="49" t="s">
        <v>82</v>
      </c>
      <c r="B734" s="51">
        <v>44037</v>
      </c>
      <c r="C734" s="2" t="s">
        <v>29</v>
      </c>
      <c r="D734" s="2" t="s">
        <v>45</v>
      </c>
      <c r="E734" s="2" t="s">
        <v>234</v>
      </c>
      <c r="F734" s="2" t="s">
        <v>1027</v>
      </c>
      <c r="G734" s="2" t="s">
        <v>13</v>
      </c>
      <c r="H734" s="2" t="s">
        <v>1</v>
      </c>
      <c r="I734" s="1" t="s">
        <v>1739</v>
      </c>
      <c r="J734" s="1" t="s">
        <v>1</v>
      </c>
      <c r="K734" s="1" t="s">
        <v>1740</v>
      </c>
      <c r="L734" s="1" t="s">
        <v>1741</v>
      </c>
      <c r="M734" s="1">
        <v>570024</v>
      </c>
      <c r="N734" s="2" t="s">
        <v>12</v>
      </c>
      <c r="O734" s="2" t="s">
        <v>1742</v>
      </c>
      <c r="P734" s="2" t="s">
        <v>1743</v>
      </c>
      <c r="Q734" s="3">
        <v>-570024</v>
      </c>
      <c r="R734" s="3">
        <v>0</v>
      </c>
      <c r="S734" s="3">
        <v>0</v>
      </c>
      <c r="T734" s="3">
        <v>0</v>
      </c>
      <c r="U734" s="3" t="s">
        <v>0</v>
      </c>
      <c r="V734" s="3">
        <v>0</v>
      </c>
      <c r="W734" s="3">
        <v>-491400</v>
      </c>
      <c r="X734" s="3" t="s">
        <v>9</v>
      </c>
      <c r="Y734" s="3">
        <v>-78624</v>
      </c>
      <c r="Z734" s="3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6">
        <v>0</v>
      </c>
      <c r="AG734" s="6" t="s">
        <v>0</v>
      </c>
      <c r="AH734" s="6">
        <v>0</v>
      </c>
      <c r="AI734" s="6">
        <v>0</v>
      </c>
      <c r="AJ734" s="6" t="s">
        <v>0</v>
      </c>
      <c r="AK734" s="6">
        <v>0</v>
      </c>
      <c r="AL734" s="6">
        <v>0</v>
      </c>
      <c r="AM734" s="6" t="s">
        <v>1</v>
      </c>
      <c r="AN734" s="6" t="s">
        <v>1</v>
      </c>
    </row>
    <row r="735" spans="1:40" hidden="1" x14ac:dyDescent="0.25">
      <c r="A735" s="49" t="s">
        <v>81</v>
      </c>
      <c r="B735" s="51">
        <v>44037</v>
      </c>
      <c r="C735" s="2" t="s">
        <v>6</v>
      </c>
      <c r="D735" s="2" t="s">
        <v>41</v>
      </c>
      <c r="E735" s="2" t="s">
        <v>232</v>
      </c>
      <c r="F735" s="2" t="s">
        <v>1744</v>
      </c>
      <c r="G735" s="2" t="s">
        <v>3</v>
      </c>
      <c r="H735" s="2" t="s">
        <v>1745</v>
      </c>
      <c r="I735" s="1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3">
        <v>109993064.59619999</v>
      </c>
      <c r="R735" s="3">
        <v>0</v>
      </c>
      <c r="S735" s="3">
        <v>81658864.379000008</v>
      </c>
      <c r="T735" s="3">
        <v>0</v>
      </c>
      <c r="U735" s="3" t="s">
        <v>0</v>
      </c>
      <c r="V735" s="3">
        <v>0</v>
      </c>
      <c r="W735" s="3">
        <v>24426034.669999994</v>
      </c>
      <c r="X735" s="3" t="s">
        <v>9</v>
      </c>
      <c r="Y735" s="3">
        <v>3908165.5472000004</v>
      </c>
      <c r="Z735" s="3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6">
        <v>0</v>
      </c>
      <c r="AG735" s="6" t="s">
        <v>0</v>
      </c>
      <c r="AH735" s="6">
        <v>0</v>
      </c>
      <c r="AI735" s="6">
        <v>0</v>
      </c>
      <c r="AJ735" s="6" t="s">
        <v>0</v>
      </c>
      <c r="AK735" s="6">
        <v>0</v>
      </c>
      <c r="AL735" s="6">
        <v>0</v>
      </c>
      <c r="AM735" s="6" t="s">
        <v>1</v>
      </c>
      <c r="AN735" s="6" t="s">
        <v>1</v>
      </c>
    </row>
    <row r="736" spans="1:40" hidden="1" x14ac:dyDescent="0.25">
      <c r="A736" s="49" t="s">
        <v>80</v>
      </c>
      <c r="B736" s="51">
        <v>44037</v>
      </c>
      <c r="C736" s="2" t="s">
        <v>38</v>
      </c>
      <c r="D736" s="2" t="s">
        <v>41</v>
      </c>
      <c r="E736" s="2" t="s">
        <v>230</v>
      </c>
      <c r="F736" s="2" t="s">
        <v>1461</v>
      </c>
      <c r="G736" s="2" t="s">
        <v>3</v>
      </c>
      <c r="H736" s="2" t="s">
        <v>1746</v>
      </c>
      <c r="I736" s="1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2</v>
      </c>
      <c r="P736" s="2" t="s">
        <v>1</v>
      </c>
      <c r="Q736" s="3">
        <v>34525426.175000004</v>
      </c>
      <c r="R736" s="3">
        <v>0</v>
      </c>
      <c r="S736" s="3">
        <v>31194248.085000001</v>
      </c>
      <c r="T736" s="3">
        <v>0</v>
      </c>
      <c r="U736" s="3" t="s">
        <v>0</v>
      </c>
      <c r="V736" s="3">
        <v>0</v>
      </c>
      <c r="W736" s="3">
        <v>2871705.25</v>
      </c>
      <c r="X736" s="3" t="s">
        <v>0</v>
      </c>
      <c r="Y736" s="3">
        <v>459472.83999999997</v>
      </c>
      <c r="Z736" s="3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6">
        <v>0</v>
      </c>
      <c r="AG736" s="6" t="s">
        <v>0</v>
      </c>
      <c r="AH736" s="6">
        <v>0</v>
      </c>
      <c r="AI736" s="6">
        <v>0</v>
      </c>
      <c r="AJ736" s="6" t="s">
        <v>0</v>
      </c>
      <c r="AK736" s="6">
        <v>0</v>
      </c>
      <c r="AL736" s="6">
        <v>0</v>
      </c>
      <c r="AM736" s="6" t="s">
        <v>1</v>
      </c>
    </row>
    <row r="737" spans="1:40" hidden="1" x14ac:dyDescent="0.25">
      <c r="A737" s="49" t="s">
        <v>79</v>
      </c>
      <c r="B737" s="51">
        <v>44037</v>
      </c>
      <c r="C737" s="2" t="s">
        <v>29</v>
      </c>
      <c r="D737" s="2" t="s">
        <v>41</v>
      </c>
      <c r="E737" s="2" t="s">
        <v>4</v>
      </c>
      <c r="F737" s="2" t="s">
        <v>889</v>
      </c>
      <c r="G737" s="2" t="s">
        <v>3</v>
      </c>
      <c r="H737" s="2" t="s">
        <v>1747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3">
        <v>170558390.87704998</v>
      </c>
      <c r="R737" s="3">
        <v>0</v>
      </c>
      <c r="S737" s="3">
        <v>117369659.05775003</v>
      </c>
      <c r="T737" s="3">
        <v>0</v>
      </c>
      <c r="U737" s="3" t="s">
        <v>0</v>
      </c>
      <c r="V737" s="3">
        <v>0</v>
      </c>
      <c r="W737" s="3">
        <v>45852355.016599998</v>
      </c>
      <c r="X737" s="3" t="s">
        <v>0</v>
      </c>
      <c r="Y737" s="3">
        <v>7336376.8026999999</v>
      </c>
      <c r="Z737" s="3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6">
        <v>0</v>
      </c>
      <c r="AG737" s="6" t="s">
        <v>0</v>
      </c>
      <c r="AH737" s="6">
        <v>0</v>
      </c>
      <c r="AI737" s="6">
        <v>0</v>
      </c>
      <c r="AJ737" s="6" t="s">
        <v>0</v>
      </c>
      <c r="AK737" s="6">
        <v>0</v>
      </c>
      <c r="AL737" s="6">
        <v>0</v>
      </c>
      <c r="AM737" s="6" t="s">
        <v>1</v>
      </c>
      <c r="AN737" s="6" t="s">
        <v>1</v>
      </c>
    </row>
    <row r="738" spans="1:40" hidden="1" x14ac:dyDescent="0.25">
      <c r="A738" s="49" t="s">
        <v>78</v>
      </c>
      <c r="B738" s="51">
        <v>44037</v>
      </c>
      <c r="C738" s="2" t="s">
        <v>6</v>
      </c>
      <c r="D738" s="2" t="s">
        <v>36</v>
      </c>
      <c r="E738" s="2" t="s">
        <v>226</v>
      </c>
      <c r="F738" s="2" t="s">
        <v>1510</v>
      </c>
      <c r="G738" s="2" t="s">
        <v>3</v>
      </c>
      <c r="H738" s="2" t="s">
        <v>1748</v>
      </c>
      <c r="I738" s="1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3">
        <v>149870012.74455002</v>
      </c>
      <c r="R738" s="3">
        <v>0</v>
      </c>
      <c r="S738" s="3">
        <v>97011098.443350017</v>
      </c>
      <c r="T738" s="3">
        <v>0</v>
      </c>
      <c r="U738" s="3" t="s">
        <v>0</v>
      </c>
      <c r="V738" s="3">
        <v>0</v>
      </c>
      <c r="W738" s="3">
        <v>45568029.57</v>
      </c>
      <c r="X738" s="3" t="s">
        <v>9</v>
      </c>
      <c r="Y738" s="3">
        <v>7290884.7312000003</v>
      </c>
      <c r="Z738" s="3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6">
        <v>0</v>
      </c>
      <c r="AG738" s="6" t="s">
        <v>0</v>
      </c>
      <c r="AH738" s="6">
        <v>0</v>
      </c>
      <c r="AI738" s="6">
        <v>0</v>
      </c>
      <c r="AJ738" s="6" t="s">
        <v>0</v>
      </c>
      <c r="AK738" s="6">
        <v>0</v>
      </c>
      <c r="AL738" s="6">
        <v>0</v>
      </c>
      <c r="AM738" s="6" t="s">
        <v>1</v>
      </c>
      <c r="AN738" s="6" t="s">
        <v>1</v>
      </c>
    </row>
    <row r="739" spans="1:40" hidden="1" x14ac:dyDescent="0.25">
      <c r="A739" s="49" t="s">
        <v>77</v>
      </c>
      <c r="B739" s="51">
        <v>44037</v>
      </c>
      <c r="C739" s="2" t="s">
        <v>29</v>
      </c>
      <c r="D739" s="2" t="s">
        <v>36</v>
      </c>
      <c r="E739" s="2" t="s">
        <v>35</v>
      </c>
      <c r="F739" s="2" t="s">
        <v>786</v>
      </c>
      <c r="G739" s="2" t="s">
        <v>3</v>
      </c>
      <c r="H739" s="2" t="s">
        <v>1749</v>
      </c>
      <c r="I739" s="1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3">
        <v>207336081.36105001</v>
      </c>
      <c r="R739" s="3">
        <v>0</v>
      </c>
      <c r="S739" s="3">
        <v>139055392.71025008</v>
      </c>
      <c r="T739" s="3">
        <v>0</v>
      </c>
      <c r="U739" s="3" t="s">
        <v>0</v>
      </c>
      <c r="V739" s="3">
        <v>0</v>
      </c>
      <c r="W739" s="3">
        <v>58862662.630000003</v>
      </c>
      <c r="X739" s="3" t="s">
        <v>9</v>
      </c>
      <c r="Y739" s="3">
        <v>9418026.0208000019</v>
      </c>
      <c r="Z739" s="3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6">
        <v>0</v>
      </c>
      <c r="AG739" s="6" t="s">
        <v>0</v>
      </c>
      <c r="AH739" s="6">
        <v>0</v>
      </c>
      <c r="AI739" s="6">
        <v>0</v>
      </c>
      <c r="AJ739" s="6" t="s">
        <v>0</v>
      </c>
      <c r="AK739" s="6">
        <v>0</v>
      </c>
      <c r="AL739" s="6">
        <v>0</v>
      </c>
      <c r="AM739" s="6" t="s">
        <v>1</v>
      </c>
      <c r="AN739" s="6" t="s">
        <v>1</v>
      </c>
    </row>
    <row r="740" spans="1:40" hidden="1" x14ac:dyDescent="0.25">
      <c r="A740" s="49" t="s">
        <v>76</v>
      </c>
      <c r="B740" s="51">
        <v>44037</v>
      </c>
      <c r="C740" s="2" t="s">
        <v>6</v>
      </c>
      <c r="D740" s="2" t="s">
        <v>28</v>
      </c>
      <c r="E740" s="2" t="s">
        <v>219</v>
      </c>
      <c r="F740" s="2" t="s">
        <v>1220</v>
      </c>
      <c r="G740" s="2" t="s">
        <v>3</v>
      </c>
      <c r="H740" s="2" t="s">
        <v>1750</v>
      </c>
      <c r="I740" s="1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2</v>
      </c>
      <c r="P740" s="2" t="s">
        <v>1</v>
      </c>
      <c r="Q740" s="3">
        <v>110483629.15000001</v>
      </c>
      <c r="R740" s="3">
        <v>0</v>
      </c>
      <c r="S740" s="3">
        <v>89598561.640000001</v>
      </c>
      <c r="T740" s="3">
        <v>0</v>
      </c>
      <c r="U740" s="3" t="s">
        <v>0</v>
      </c>
      <c r="V740" s="3">
        <v>0</v>
      </c>
      <c r="W740" s="3">
        <v>18004368.539999999</v>
      </c>
      <c r="X740" s="3" t="s">
        <v>9</v>
      </c>
      <c r="Y740" s="3">
        <v>2880698.97</v>
      </c>
      <c r="Z740" s="3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6">
        <v>0</v>
      </c>
      <c r="AG740" s="6" t="s">
        <v>0</v>
      </c>
      <c r="AH740" s="6">
        <v>0</v>
      </c>
      <c r="AI740" s="6">
        <v>0</v>
      </c>
      <c r="AJ740" s="6" t="s">
        <v>0</v>
      </c>
      <c r="AK740" s="6">
        <v>0</v>
      </c>
      <c r="AL740" s="6">
        <v>0</v>
      </c>
      <c r="AM740" s="6" t="s">
        <v>1</v>
      </c>
      <c r="AN740" s="6" t="s">
        <v>1</v>
      </c>
    </row>
    <row r="741" spans="1:40" hidden="1" x14ac:dyDescent="0.25">
      <c r="A741" s="49" t="s">
        <v>75</v>
      </c>
      <c r="B741" s="51">
        <v>44037</v>
      </c>
      <c r="C741" s="2" t="s">
        <v>29</v>
      </c>
      <c r="D741" s="2" t="s">
        <v>28</v>
      </c>
      <c r="E741" s="2" t="s">
        <v>273</v>
      </c>
      <c r="F741" s="2" t="s">
        <v>563</v>
      </c>
      <c r="G741" s="2" t="s">
        <v>3</v>
      </c>
      <c r="H741" s="2" t="s">
        <v>1751</v>
      </c>
      <c r="I741" s="1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</v>
      </c>
      <c r="P741" s="2" t="s">
        <v>1</v>
      </c>
      <c r="Q741" s="3">
        <v>4654187.9223999996</v>
      </c>
      <c r="R741" s="3">
        <v>0</v>
      </c>
      <c r="S741" s="3">
        <v>1617345.4599999995</v>
      </c>
      <c r="T741" s="3">
        <v>0</v>
      </c>
      <c r="U741" s="3" t="s">
        <v>0</v>
      </c>
      <c r="V741" s="3">
        <v>0</v>
      </c>
      <c r="W741" s="3">
        <v>2617967.64</v>
      </c>
      <c r="X741" s="3" t="s">
        <v>9</v>
      </c>
      <c r="Y741" s="3">
        <v>418874.8224</v>
      </c>
      <c r="Z741" s="3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6">
        <v>0</v>
      </c>
      <c r="AG741" s="6" t="s">
        <v>0</v>
      </c>
      <c r="AH741" s="6">
        <v>0</v>
      </c>
      <c r="AI741" s="6">
        <v>0</v>
      </c>
      <c r="AJ741" s="6" t="s">
        <v>0</v>
      </c>
      <c r="AK741" s="6">
        <v>0</v>
      </c>
      <c r="AL741" s="6">
        <v>0</v>
      </c>
      <c r="AM741" s="6" t="s">
        <v>1</v>
      </c>
      <c r="AN741" s="6" t="s">
        <v>1</v>
      </c>
    </row>
    <row r="742" spans="1:40" hidden="1" x14ac:dyDescent="0.25">
      <c r="A742" s="49" t="s">
        <v>74</v>
      </c>
      <c r="B742" s="51">
        <v>44037</v>
      </c>
      <c r="C742" s="2" t="s">
        <v>29</v>
      </c>
      <c r="D742" s="2" t="s">
        <v>28</v>
      </c>
      <c r="E742" s="2" t="s">
        <v>273</v>
      </c>
      <c r="F742" s="2" t="s">
        <v>563</v>
      </c>
      <c r="G742" s="2" t="s">
        <v>3</v>
      </c>
      <c r="H742" s="2" t="s">
        <v>1752</v>
      </c>
      <c r="I742" s="1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990</v>
      </c>
      <c r="P742" s="2" t="s">
        <v>991</v>
      </c>
      <c r="Q742" s="3">
        <v>2600042.5696</v>
      </c>
      <c r="R742" s="3">
        <v>0</v>
      </c>
      <c r="S742" s="3">
        <v>1125900</v>
      </c>
      <c r="T742" s="3">
        <v>1270812.56</v>
      </c>
      <c r="U742" s="3" t="s">
        <v>9</v>
      </c>
      <c r="V742" s="3">
        <v>203330.00959999999</v>
      </c>
      <c r="W742" s="3">
        <v>0</v>
      </c>
      <c r="X742" s="3" t="s">
        <v>0</v>
      </c>
      <c r="Y742" s="3">
        <v>0</v>
      </c>
      <c r="Z742" s="3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6">
        <v>0</v>
      </c>
      <c r="AG742" s="6" t="s">
        <v>0</v>
      </c>
      <c r="AH742" s="6">
        <v>0</v>
      </c>
      <c r="AI742" s="6">
        <v>0</v>
      </c>
      <c r="AJ742" s="6" t="s">
        <v>0</v>
      </c>
      <c r="AK742" s="6">
        <v>0</v>
      </c>
      <c r="AL742" s="6">
        <v>0</v>
      </c>
      <c r="AM742" s="6" t="s">
        <v>1</v>
      </c>
      <c r="AN742" s="6" t="s">
        <v>1</v>
      </c>
    </row>
    <row r="743" spans="1:40" hidden="1" x14ac:dyDescent="0.25">
      <c r="A743" s="49" t="s">
        <v>73</v>
      </c>
      <c r="B743" s="51">
        <v>44037</v>
      </c>
      <c r="C743" s="2" t="s">
        <v>29</v>
      </c>
      <c r="D743" s="2" t="s">
        <v>28</v>
      </c>
      <c r="E743" s="2" t="s">
        <v>273</v>
      </c>
      <c r="F743" s="2" t="s">
        <v>563</v>
      </c>
      <c r="G743" s="2" t="s">
        <v>3</v>
      </c>
      <c r="H743" s="2" t="s">
        <v>1753</v>
      </c>
      <c r="I743" s="1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</v>
      </c>
      <c r="P743" s="2" t="s">
        <v>1</v>
      </c>
      <c r="Q743" s="3">
        <v>72458568.884849995</v>
      </c>
      <c r="R743" s="3">
        <v>0</v>
      </c>
      <c r="S743" s="3">
        <v>43786374.980000012</v>
      </c>
      <c r="T743" s="3">
        <v>0</v>
      </c>
      <c r="U743" s="3" t="s">
        <v>0</v>
      </c>
      <c r="V743" s="3">
        <v>0</v>
      </c>
      <c r="W743" s="3">
        <v>24717408.538649999</v>
      </c>
      <c r="X743" s="3" t="s">
        <v>9</v>
      </c>
      <c r="Y743" s="3">
        <v>3954785.3662</v>
      </c>
      <c r="Z743" s="3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6">
        <v>0</v>
      </c>
      <c r="AG743" s="6" t="s">
        <v>0</v>
      </c>
      <c r="AH743" s="6">
        <v>0</v>
      </c>
      <c r="AI743" s="6">
        <v>0</v>
      </c>
      <c r="AJ743" s="6" t="s">
        <v>0</v>
      </c>
      <c r="AK743" s="6">
        <v>0</v>
      </c>
      <c r="AL743" s="6">
        <v>0</v>
      </c>
      <c r="AM743" s="6" t="s">
        <v>1</v>
      </c>
      <c r="AN743" s="6" t="s">
        <v>1</v>
      </c>
    </row>
    <row r="744" spans="1:40" hidden="1" x14ac:dyDescent="0.25">
      <c r="A744" s="49" t="s">
        <v>72</v>
      </c>
      <c r="B744" s="51">
        <v>44037</v>
      </c>
      <c r="C744" s="2" t="s">
        <v>6</v>
      </c>
      <c r="D744" s="2" t="s">
        <v>26</v>
      </c>
      <c r="E744" s="2" t="s">
        <v>212</v>
      </c>
      <c r="F744" s="2" t="s">
        <v>33</v>
      </c>
      <c r="G744" s="2" t="s">
        <v>3</v>
      </c>
      <c r="H744" s="2" t="s">
        <v>1754</v>
      </c>
      <c r="I744" s="1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3">
        <v>112633414.96070006</v>
      </c>
      <c r="R744" s="3">
        <v>0</v>
      </c>
      <c r="S744" s="3">
        <v>90875902.823900074</v>
      </c>
      <c r="T744" s="3">
        <v>0</v>
      </c>
      <c r="U744" s="3" t="s">
        <v>0</v>
      </c>
      <c r="V744" s="3">
        <v>0</v>
      </c>
      <c r="W744" s="3">
        <v>18756475.979999997</v>
      </c>
      <c r="X744" s="3" t="s">
        <v>0</v>
      </c>
      <c r="Y744" s="3">
        <v>3001036.1567999995</v>
      </c>
      <c r="Z744" s="3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6">
        <v>0</v>
      </c>
      <c r="AG744" s="6" t="s">
        <v>0</v>
      </c>
      <c r="AH744" s="6">
        <v>0</v>
      </c>
      <c r="AI744" s="6">
        <v>0</v>
      </c>
      <c r="AJ744" s="6" t="s">
        <v>0</v>
      </c>
      <c r="AK744" s="6">
        <v>0</v>
      </c>
      <c r="AL744" s="6">
        <v>0</v>
      </c>
      <c r="AM744" s="6" t="s">
        <v>1</v>
      </c>
      <c r="AN744" s="6" t="s">
        <v>1</v>
      </c>
    </row>
    <row r="745" spans="1:40" hidden="1" x14ac:dyDescent="0.25">
      <c r="A745" s="49" t="s">
        <v>71</v>
      </c>
      <c r="B745" s="51">
        <v>44037</v>
      </c>
      <c r="C745" s="2" t="s">
        <v>6</v>
      </c>
      <c r="D745" s="2" t="s">
        <v>26</v>
      </c>
      <c r="E745" s="2" t="s">
        <v>212</v>
      </c>
      <c r="F745" s="2" t="s">
        <v>33</v>
      </c>
      <c r="G745" s="2" t="s">
        <v>13</v>
      </c>
      <c r="H745" s="2" t="s">
        <v>1</v>
      </c>
      <c r="I745" s="1" t="s">
        <v>1755</v>
      </c>
      <c r="J745" s="1" t="s">
        <v>1</v>
      </c>
      <c r="K745" s="1" t="s">
        <v>1756</v>
      </c>
      <c r="L745" s="1" t="s">
        <v>1741</v>
      </c>
      <c r="M745" s="1">
        <v>541575</v>
      </c>
      <c r="N745" s="2" t="s">
        <v>12</v>
      </c>
      <c r="O745" s="2" t="s">
        <v>1757</v>
      </c>
      <c r="P745" s="2" t="s">
        <v>1758</v>
      </c>
      <c r="Q745" s="3">
        <v>-128687.5</v>
      </c>
      <c r="R745" s="3">
        <v>0</v>
      </c>
      <c r="S745" s="3">
        <v>-128687.5</v>
      </c>
      <c r="T745" s="3">
        <v>0</v>
      </c>
      <c r="U745" s="3" t="s">
        <v>0</v>
      </c>
      <c r="V745" s="3">
        <v>0</v>
      </c>
      <c r="W745" s="3">
        <v>0</v>
      </c>
      <c r="X745" s="3" t="s">
        <v>0</v>
      </c>
      <c r="Y745" s="3">
        <v>0</v>
      </c>
      <c r="Z745" s="3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6">
        <v>0</v>
      </c>
      <c r="AG745" s="6" t="s">
        <v>0</v>
      </c>
      <c r="AH745" s="6">
        <v>0</v>
      </c>
      <c r="AI745" s="6">
        <v>0</v>
      </c>
      <c r="AJ745" s="6" t="s">
        <v>0</v>
      </c>
      <c r="AK745" s="6">
        <v>0</v>
      </c>
      <c r="AL745" s="6">
        <v>0</v>
      </c>
      <c r="AM745" s="6" t="s">
        <v>1</v>
      </c>
      <c r="AN745" s="6" t="s">
        <v>1</v>
      </c>
    </row>
    <row r="746" spans="1:40" hidden="1" x14ac:dyDescent="0.25">
      <c r="A746" s="49" t="s">
        <v>70</v>
      </c>
      <c r="B746" s="51">
        <v>44037</v>
      </c>
      <c r="C746" s="2" t="s">
        <v>29</v>
      </c>
      <c r="D746" s="2" t="s">
        <v>26</v>
      </c>
      <c r="E746" s="2" t="s">
        <v>415</v>
      </c>
      <c r="F746" s="2" t="s">
        <v>1759</v>
      </c>
      <c r="G746" s="2" t="s">
        <v>3</v>
      </c>
      <c r="H746" s="2" t="s">
        <v>1760</v>
      </c>
      <c r="I746" s="1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3">
        <v>45590589.834200002</v>
      </c>
      <c r="R746" s="3">
        <v>0</v>
      </c>
      <c r="S746" s="3">
        <v>28382158.184999999</v>
      </c>
      <c r="T746" s="3">
        <v>0</v>
      </c>
      <c r="U746" s="3" t="s">
        <v>0</v>
      </c>
      <c r="V746" s="3">
        <v>0</v>
      </c>
      <c r="W746" s="3">
        <v>14834854.870000001</v>
      </c>
      <c r="X746" s="3" t="s">
        <v>0</v>
      </c>
      <c r="Y746" s="3">
        <v>2373576.7791999998</v>
      </c>
      <c r="Z746" s="3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6">
        <v>0</v>
      </c>
      <c r="AG746" s="6" t="s">
        <v>0</v>
      </c>
      <c r="AH746" s="6">
        <v>0</v>
      </c>
      <c r="AI746" s="6">
        <v>0</v>
      </c>
      <c r="AJ746" s="6" t="s">
        <v>0</v>
      </c>
      <c r="AK746" s="6">
        <v>0</v>
      </c>
      <c r="AL746" s="6">
        <v>0</v>
      </c>
      <c r="AM746" s="6" t="s">
        <v>1</v>
      </c>
      <c r="AN746" s="6" t="s">
        <v>1</v>
      </c>
    </row>
    <row r="747" spans="1:40" hidden="1" x14ac:dyDescent="0.25">
      <c r="A747" s="49" t="s">
        <v>69</v>
      </c>
      <c r="B747" s="51">
        <v>44037</v>
      </c>
      <c r="C747" s="2" t="s">
        <v>6</v>
      </c>
      <c r="D747" s="2" t="s">
        <v>24</v>
      </c>
      <c r="E747" s="2" t="s">
        <v>210</v>
      </c>
      <c r="F747" s="2" t="s">
        <v>1761</v>
      </c>
      <c r="G747" s="2" t="s">
        <v>3</v>
      </c>
      <c r="H747" s="2" t="s">
        <v>1762</v>
      </c>
      <c r="I747" s="1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3">
        <v>118181291.86154999</v>
      </c>
      <c r="R747" s="3">
        <v>0</v>
      </c>
      <c r="S747" s="3">
        <v>85404379.479550004</v>
      </c>
      <c r="T747" s="3">
        <v>0</v>
      </c>
      <c r="U747" s="3" t="s">
        <v>0</v>
      </c>
      <c r="V747" s="3">
        <v>0</v>
      </c>
      <c r="W747" s="3">
        <v>28255958.949999996</v>
      </c>
      <c r="X747" s="3" t="s">
        <v>0</v>
      </c>
      <c r="Y747" s="3">
        <v>4520953.432</v>
      </c>
      <c r="Z747" s="3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6">
        <v>0</v>
      </c>
      <c r="AG747" s="6" t="s">
        <v>0</v>
      </c>
      <c r="AH747" s="6">
        <v>0</v>
      </c>
      <c r="AI747" s="6">
        <v>0</v>
      </c>
      <c r="AJ747" s="6" t="s">
        <v>0</v>
      </c>
      <c r="AK747" s="6">
        <v>0</v>
      </c>
      <c r="AL747" s="6">
        <v>0</v>
      </c>
      <c r="AM747" s="6" t="s">
        <v>1</v>
      </c>
      <c r="AN747" s="6" t="s">
        <v>1</v>
      </c>
    </row>
    <row r="748" spans="1:40" hidden="1" x14ac:dyDescent="0.25">
      <c r="A748" s="49" t="s">
        <v>67</v>
      </c>
      <c r="B748" s="51">
        <v>44037</v>
      </c>
      <c r="C748" s="2" t="s">
        <v>6</v>
      </c>
      <c r="D748" s="2" t="s">
        <v>22</v>
      </c>
      <c r="E748" s="2" t="s">
        <v>202</v>
      </c>
      <c r="F748" s="2" t="s">
        <v>1677</v>
      </c>
      <c r="G748" s="2" t="s">
        <v>3</v>
      </c>
      <c r="H748" s="2" t="s">
        <v>1763</v>
      </c>
      <c r="I748" s="1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2</v>
      </c>
      <c r="P748" s="2" t="s">
        <v>1</v>
      </c>
      <c r="Q748" s="3">
        <v>160426932.96000001</v>
      </c>
      <c r="R748" s="3">
        <v>0</v>
      </c>
      <c r="S748" s="3">
        <v>115833797.66</v>
      </c>
      <c r="T748" s="3">
        <v>0</v>
      </c>
      <c r="U748" s="3" t="s">
        <v>0</v>
      </c>
      <c r="V748" s="3">
        <v>0</v>
      </c>
      <c r="W748" s="3">
        <v>38442358.020000003</v>
      </c>
      <c r="X748" s="3" t="s">
        <v>9</v>
      </c>
      <c r="Y748" s="3">
        <v>6150777.2800000003</v>
      </c>
      <c r="Z748" s="3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6">
        <v>0</v>
      </c>
      <c r="AG748" s="6" t="s">
        <v>0</v>
      </c>
      <c r="AH748" s="6">
        <v>0</v>
      </c>
      <c r="AI748" s="6">
        <v>0</v>
      </c>
      <c r="AJ748" s="6" t="s">
        <v>0</v>
      </c>
      <c r="AK748" s="6">
        <v>0</v>
      </c>
      <c r="AL748" s="6">
        <v>0</v>
      </c>
      <c r="AM748" s="6" t="s">
        <v>1</v>
      </c>
      <c r="AN748" s="6" t="s">
        <v>1</v>
      </c>
    </row>
    <row r="749" spans="1:40" hidden="1" x14ac:dyDescent="0.25">
      <c r="A749" s="49" t="s">
        <v>66</v>
      </c>
      <c r="B749" s="51">
        <v>44037</v>
      </c>
      <c r="C749" s="2" t="s">
        <v>6</v>
      </c>
      <c r="D749" s="2" t="s">
        <v>19</v>
      </c>
      <c r="E749" s="2" t="s">
        <v>200</v>
      </c>
      <c r="F749" s="2" t="s">
        <v>1559</v>
      </c>
      <c r="G749" s="2" t="s">
        <v>3</v>
      </c>
      <c r="H749" s="2" t="s">
        <v>1764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3">
        <v>127588243.99430002</v>
      </c>
      <c r="R749" s="3">
        <v>0</v>
      </c>
      <c r="S749" s="3">
        <v>99264205.82950002</v>
      </c>
      <c r="T749" s="3">
        <v>0</v>
      </c>
      <c r="U749" s="3" t="s">
        <v>0</v>
      </c>
      <c r="V749" s="3">
        <v>0</v>
      </c>
      <c r="W749" s="3">
        <v>24417274.279999997</v>
      </c>
      <c r="X749" s="3" t="s">
        <v>0</v>
      </c>
      <c r="Y749" s="3">
        <v>3906763.8848000001</v>
      </c>
      <c r="Z749" s="3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6">
        <v>0</v>
      </c>
      <c r="AG749" s="6" t="s">
        <v>0</v>
      </c>
      <c r="AH749" s="6">
        <v>0</v>
      </c>
      <c r="AI749" s="6">
        <v>0</v>
      </c>
      <c r="AJ749" s="6" t="s">
        <v>0</v>
      </c>
      <c r="AK749" s="6">
        <v>0</v>
      </c>
      <c r="AL749" s="6">
        <v>0</v>
      </c>
      <c r="AM749" s="6" t="s">
        <v>1</v>
      </c>
      <c r="AN749" s="6" t="s">
        <v>1</v>
      </c>
    </row>
    <row r="750" spans="1:40" hidden="1" x14ac:dyDescent="0.25">
      <c r="A750" s="49" t="s">
        <v>65</v>
      </c>
      <c r="B750" s="51">
        <v>44037</v>
      </c>
      <c r="C750" s="2" t="s">
        <v>6</v>
      </c>
      <c r="D750" s="2" t="s">
        <v>19</v>
      </c>
      <c r="E750" s="2" t="s">
        <v>200</v>
      </c>
      <c r="F750" s="2" t="s">
        <v>1559</v>
      </c>
      <c r="G750" s="2" t="s">
        <v>3</v>
      </c>
      <c r="H750" s="2" t="s">
        <v>1765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1707</v>
      </c>
      <c r="P750" s="2" t="s">
        <v>1708</v>
      </c>
      <c r="Q750" s="3">
        <v>1645141.95</v>
      </c>
      <c r="R750" s="3">
        <v>0</v>
      </c>
      <c r="S750" s="3">
        <v>1022017.5</v>
      </c>
      <c r="T750" s="3">
        <v>537176.25</v>
      </c>
      <c r="U750" s="3" t="s">
        <v>9</v>
      </c>
      <c r="V750" s="3">
        <v>85948.2</v>
      </c>
      <c r="W750" s="3">
        <v>0</v>
      </c>
      <c r="X750" s="3" t="s">
        <v>0</v>
      </c>
      <c r="Y750" s="3">
        <v>0</v>
      </c>
      <c r="Z750" s="3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6">
        <v>0</v>
      </c>
      <c r="AG750" s="6" t="s">
        <v>0</v>
      </c>
      <c r="AH750" s="6">
        <v>0</v>
      </c>
      <c r="AI750" s="6">
        <v>0</v>
      </c>
      <c r="AJ750" s="6" t="s">
        <v>0</v>
      </c>
      <c r="AK750" s="6">
        <v>0</v>
      </c>
      <c r="AL750" s="6">
        <v>0</v>
      </c>
      <c r="AM750" s="6" t="s">
        <v>1</v>
      </c>
      <c r="AN750" s="6" t="s">
        <v>1</v>
      </c>
    </row>
    <row r="751" spans="1:40" hidden="1" x14ac:dyDescent="0.25">
      <c r="A751" s="49" t="s">
        <v>64</v>
      </c>
      <c r="B751" s="51">
        <v>44037</v>
      </c>
      <c r="C751" s="2" t="s">
        <v>6</v>
      </c>
      <c r="D751" s="2" t="s">
        <v>17</v>
      </c>
      <c r="E751" s="2" t="s">
        <v>198</v>
      </c>
      <c r="F751" s="2" t="s">
        <v>1766</v>
      </c>
      <c r="G751" s="2" t="s">
        <v>3</v>
      </c>
      <c r="H751" s="2" t="s">
        <v>1767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</v>
      </c>
      <c r="P751" s="2" t="s">
        <v>1</v>
      </c>
      <c r="Q751" s="3">
        <v>108414417.7447</v>
      </c>
      <c r="R751" s="3">
        <v>0</v>
      </c>
      <c r="S751" s="3">
        <v>67772366.770300001</v>
      </c>
      <c r="T751" s="3">
        <v>0</v>
      </c>
      <c r="U751" s="3" t="s">
        <v>0</v>
      </c>
      <c r="V751" s="3">
        <v>0</v>
      </c>
      <c r="W751" s="3">
        <v>35036250.839999996</v>
      </c>
      <c r="X751" s="3" t="s">
        <v>9</v>
      </c>
      <c r="Y751" s="3">
        <v>5605800.1344000008</v>
      </c>
      <c r="Z751" s="3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6">
        <v>0</v>
      </c>
      <c r="AG751" s="6" t="s">
        <v>0</v>
      </c>
      <c r="AH751" s="6">
        <v>0</v>
      </c>
      <c r="AI751" s="6">
        <v>0</v>
      </c>
      <c r="AJ751" s="6" t="s">
        <v>0</v>
      </c>
      <c r="AK751" s="6">
        <v>0</v>
      </c>
      <c r="AL751" s="6">
        <v>0</v>
      </c>
      <c r="AM751" s="6" t="s">
        <v>1</v>
      </c>
      <c r="AN751" s="6" t="s">
        <v>1</v>
      </c>
    </row>
    <row r="752" spans="1:40" hidden="1" x14ac:dyDescent="0.25">
      <c r="A752" s="49" t="s">
        <v>62</v>
      </c>
      <c r="B752" s="51">
        <v>44037</v>
      </c>
      <c r="C752" s="2" t="s">
        <v>6</v>
      </c>
      <c r="D752" s="2" t="s">
        <v>14</v>
      </c>
      <c r="E752" s="2" t="s">
        <v>196</v>
      </c>
      <c r="F752" s="2" t="s">
        <v>1768</v>
      </c>
      <c r="G752" s="2" t="s">
        <v>3</v>
      </c>
      <c r="H752" s="2" t="s">
        <v>1769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3">
        <v>44831660.886800006</v>
      </c>
      <c r="R752" s="3">
        <v>0</v>
      </c>
      <c r="S752" s="3">
        <v>41170035.940000013</v>
      </c>
      <c r="T752" s="3">
        <v>0</v>
      </c>
      <c r="U752" s="3" t="s">
        <v>0</v>
      </c>
      <c r="V752" s="3">
        <v>0</v>
      </c>
      <c r="W752" s="3">
        <v>3156573.23</v>
      </c>
      <c r="X752" s="3" t="s">
        <v>0</v>
      </c>
      <c r="Y752" s="3">
        <v>505051.71679999999</v>
      </c>
      <c r="Z752" s="3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6">
        <v>0</v>
      </c>
      <c r="AG752" s="6" t="s">
        <v>0</v>
      </c>
      <c r="AH752" s="6">
        <v>0</v>
      </c>
      <c r="AI752" s="6">
        <v>0</v>
      </c>
      <c r="AJ752" s="6" t="s">
        <v>0</v>
      </c>
      <c r="AK752" s="6">
        <v>0</v>
      </c>
      <c r="AL752" s="6">
        <v>0</v>
      </c>
      <c r="AM752" s="6" t="s">
        <v>1</v>
      </c>
    </row>
    <row r="753" spans="1:40" hidden="1" x14ac:dyDescent="0.25">
      <c r="A753" s="49" t="s">
        <v>61</v>
      </c>
      <c r="B753" s="51">
        <v>44037</v>
      </c>
      <c r="C753" s="2" t="s">
        <v>6</v>
      </c>
      <c r="D753" s="2" t="s">
        <v>10</v>
      </c>
      <c r="E753" s="2" t="s">
        <v>193</v>
      </c>
      <c r="F753" s="2" t="s">
        <v>1770</v>
      </c>
      <c r="G753" s="2" t="s">
        <v>3</v>
      </c>
      <c r="H753" s="2" t="s">
        <v>1771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3">
        <v>10790220.0276</v>
      </c>
      <c r="R753" s="3">
        <v>0</v>
      </c>
      <c r="S753" s="3">
        <v>5694540</v>
      </c>
      <c r="T753" s="3">
        <v>0</v>
      </c>
      <c r="U753" s="3" t="s">
        <v>0</v>
      </c>
      <c r="V753" s="3">
        <v>0</v>
      </c>
      <c r="W753" s="3">
        <v>4392827.6099999994</v>
      </c>
      <c r="X753" s="3" t="s">
        <v>9</v>
      </c>
      <c r="Y753" s="3">
        <v>702852.41760000004</v>
      </c>
      <c r="Z753" s="3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6">
        <v>0</v>
      </c>
      <c r="AG753" s="6" t="s">
        <v>0</v>
      </c>
      <c r="AH753" s="6">
        <v>0</v>
      </c>
      <c r="AI753" s="6">
        <v>0</v>
      </c>
      <c r="AJ753" s="6" t="s">
        <v>0</v>
      </c>
      <c r="AK753" s="6">
        <v>0</v>
      </c>
      <c r="AL753" s="6">
        <v>0</v>
      </c>
      <c r="AM753" s="6" t="s">
        <v>1</v>
      </c>
      <c r="AN753" s="6" t="s">
        <v>1</v>
      </c>
    </row>
    <row r="754" spans="1:40" hidden="1" x14ac:dyDescent="0.25">
      <c r="A754" s="49" t="s">
        <v>60</v>
      </c>
      <c r="B754" s="51">
        <v>44037</v>
      </c>
      <c r="C754" s="2" t="s">
        <v>6</v>
      </c>
      <c r="D754" s="2" t="s">
        <v>311</v>
      </c>
      <c r="E754" s="2" t="s">
        <v>223</v>
      </c>
      <c r="F754" s="2" t="s">
        <v>474</v>
      </c>
      <c r="G754" s="2" t="s">
        <v>3</v>
      </c>
      <c r="H754" s="2" t="s">
        <v>1772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3">
        <v>27483422.990000002</v>
      </c>
      <c r="R754" s="3">
        <v>0</v>
      </c>
      <c r="S754" s="3">
        <v>23189450.990000002</v>
      </c>
      <c r="T754" s="3">
        <v>0</v>
      </c>
      <c r="U754" s="3" t="s">
        <v>0</v>
      </c>
      <c r="V754" s="3">
        <v>0</v>
      </c>
      <c r="W754" s="3">
        <v>3701700</v>
      </c>
      <c r="X754" s="3" t="s">
        <v>0</v>
      </c>
      <c r="Y754" s="3">
        <v>592272</v>
      </c>
      <c r="Z754" s="3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6">
        <v>0</v>
      </c>
      <c r="AG754" s="6" t="s">
        <v>0</v>
      </c>
      <c r="AH754" s="6">
        <v>0</v>
      </c>
      <c r="AI754" s="6">
        <v>0</v>
      </c>
      <c r="AJ754" s="6" t="s">
        <v>0</v>
      </c>
      <c r="AK754" s="6">
        <v>0</v>
      </c>
      <c r="AL754" s="6">
        <v>0</v>
      </c>
      <c r="AM754" s="6" t="s">
        <v>1</v>
      </c>
    </row>
    <row r="755" spans="1:40" hidden="1" x14ac:dyDescent="0.25">
      <c r="A755" s="49" t="s">
        <v>59</v>
      </c>
      <c r="B755" s="51">
        <v>44037</v>
      </c>
      <c r="C755" s="2" t="s">
        <v>6</v>
      </c>
      <c r="D755" s="2" t="s">
        <v>311</v>
      </c>
      <c r="E755" s="2" t="s">
        <v>223</v>
      </c>
      <c r="F755" s="2" t="s">
        <v>474</v>
      </c>
      <c r="G755" s="2" t="s">
        <v>3</v>
      </c>
      <c r="H755" s="2" t="s">
        <v>1773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1774</v>
      </c>
      <c r="P755" s="2" t="s">
        <v>1775</v>
      </c>
      <c r="Q755" s="3">
        <v>5511000</v>
      </c>
      <c r="R755" s="3">
        <v>0</v>
      </c>
      <c r="S755" s="3">
        <v>5511000</v>
      </c>
      <c r="T755" s="3">
        <v>0</v>
      </c>
      <c r="U755" s="3" t="s">
        <v>0</v>
      </c>
      <c r="V755" s="3">
        <v>0</v>
      </c>
      <c r="W755" s="3">
        <v>0</v>
      </c>
      <c r="X755" s="3" t="s">
        <v>0</v>
      </c>
      <c r="Y755" s="3">
        <v>0</v>
      </c>
      <c r="Z755" s="3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6">
        <v>0</v>
      </c>
      <c r="AG755" s="6" t="s">
        <v>0</v>
      </c>
      <c r="AH755" s="6">
        <v>0</v>
      </c>
      <c r="AI755" s="6">
        <v>0</v>
      </c>
      <c r="AJ755" s="6" t="s">
        <v>0</v>
      </c>
      <c r="AK755" s="6">
        <v>0</v>
      </c>
      <c r="AL755" s="6">
        <v>0</v>
      </c>
      <c r="AM755" s="6" t="s">
        <v>1</v>
      </c>
    </row>
    <row r="756" spans="1:40" hidden="1" x14ac:dyDescent="0.25">
      <c r="A756" s="49" t="s">
        <v>58</v>
      </c>
      <c r="B756" s="51">
        <v>44037</v>
      </c>
      <c r="C756" s="2" t="s">
        <v>6</v>
      </c>
      <c r="D756" s="2" t="s">
        <v>311</v>
      </c>
      <c r="E756" s="2" t="s">
        <v>223</v>
      </c>
      <c r="F756" s="2" t="s">
        <v>474</v>
      </c>
      <c r="G756" s="2" t="s">
        <v>3</v>
      </c>
      <c r="H756" s="2" t="s">
        <v>1776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3">
        <v>7393861.8200000003</v>
      </c>
      <c r="R756" s="3">
        <v>0</v>
      </c>
      <c r="S756" s="3">
        <v>6476185.8200000003</v>
      </c>
      <c r="T756" s="3">
        <v>0</v>
      </c>
      <c r="U756" s="3" t="s">
        <v>0</v>
      </c>
      <c r="V756" s="3">
        <v>0</v>
      </c>
      <c r="W756" s="3">
        <v>791100</v>
      </c>
      <c r="X756" s="3" t="s">
        <v>0</v>
      </c>
      <c r="Y756" s="3">
        <v>126576</v>
      </c>
      <c r="Z756" s="3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6">
        <v>0</v>
      </c>
      <c r="AG756" s="6" t="s">
        <v>0</v>
      </c>
      <c r="AH756" s="6">
        <v>0</v>
      </c>
      <c r="AI756" s="6">
        <v>0</v>
      </c>
      <c r="AJ756" s="6" t="s">
        <v>0</v>
      </c>
      <c r="AK756" s="6">
        <v>0</v>
      </c>
      <c r="AL756" s="6">
        <v>0</v>
      </c>
      <c r="AM756" s="6" t="s">
        <v>1</v>
      </c>
    </row>
    <row r="757" spans="1:40" hidden="1" x14ac:dyDescent="0.25">
      <c r="A757" s="49" t="s">
        <v>57</v>
      </c>
      <c r="B757" s="51">
        <v>44037</v>
      </c>
      <c r="C757" s="2" t="s">
        <v>6</v>
      </c>
      <c r="D757" s="2" t="s">
        <v>311</v>
      </c>
      <c r="E757" s="2" t="s">
        <v>223</v>
      </c>
      <c r="F757" s="2" t="s">
        <v>474</v>
      </c>
      <c r="G757" s="2" t="s">
        <v>13</v>
      </c>
      <c r="H757" s="2" t="s">
        <v>1</v>
      </c>
      <c r="I757" s="1" t="s">
        <v>594</v>
      </c>
      <c r="J757" s="1" t="s">
        <v>1</v>
      </c>
      <c r="K757" s="1" t="s">
        <v>1777</v>
      </c>
      <c r="L757" s="1" t="s">
        <v>1741</v>
      </c>
      <c r="M757" s="1">
        <v>1219158</v>
      </c>
      <c r="N757" s="2" t="s">
        <v>12</v>
      </c>
      <c r="O757" s="2" t="s">
        <v>1778</v>
      </c>
      <c r="P757" s="2" t="s">
        <v>1779</v>
      </c>
      <c r="Q757" s="3">
        <v>-417231</v>
      </c>
      <c r="R757" s="3">
        <v>0</v>
      </c>
      <c r="S757" s="3">
        <v>-417231</v>
      </c>
      <c r="T757" s="3">
        <v>0</v>
      </c>
      <c r="U757" s="3" t="s">
        <v>0</v>
      </c>
      <c r="V757" s="3">
        <v>0</v>
      </c>
      <c r="W757" s="3">
        <v>0</v>
      </c>
      <c r="X757" s="3" t="s">
        <v>0</v>
      </c>
      <c r="Y757" s="3">
        <v>0</v>
      </c>
      <c r="Z757" s="3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6">
        <v>0</v>
      </c>
      <c r="AG757" s="6" t="s">
        <v>0</v>
      </c>
      <c r="AH757" s="6">
        <v>0</v>
      </c>
      <c r="AI757" s="6">
        <v>0</v>
      </c>
      <c r="AJ757" s="6" t="s">
        <v>0</v>
      </c>
      <c r="AK757" s="6">
        <v>0</v>
      </c>
      <c r="AL757" s="6">
        <v>0</v>
      </c>
      <c r="AM757" s="6" t="s">
        <v>1</v>
      </c>
    </row>
    <row r="758" spans="1:40" hidden="1" x14ac:dyDescent="0.25">
      <c r="A758" s="49" t="s">
        <v>56</v>
      </c>
      <c r="B758" s="51">
        <v>44037</v>
      </c>
      <c r="C758" s="2" t="s">
        <v>6</v>
      </c>
      <c r="D758" s="2" t="s">
        <v>7</v>
      </c>
      <c r="E758" s="2" t="s">
        <v>191</v>
      </c>
      <c r="F758" s="2" t="s">
        <v>1780</v>
      </c>
      <c r="G758" s="2" t="s">
        <v>3</v>
      </c>
      <c r="H758" s="2" t="s">
        <v>1781</v>
      </c>
      <c r="I758" s="1"/>
      <c r="J758" s="1"/>
      <c r="K758" s="1"/>
      <c r="L758" s="1"/>
      <c r="M758" s="1">
        <v>0</v>
      </c>
      <c r="N758" s="2"/>
      <c r="O758" s="2" t="s">
        <v>106</v>
      </c>
      <c r="P758" s="2"/>
      <c r="Q758" s="3">
        <v>0</v>
      </c>
      <c r="R758" s="3">
        <v>0</v>
      </c>
      <c r="S758" s="3">
        <v>0</v>
      </c>
      <c r="T758" s="3">
        <v>0</v>
      </c>
      <c r="U758" s="3"/>
      <c r="V758" s="3">
        <v>0</v>
      </c>
      <c r="W758" s="3">
        <v>0</v>
      </c>
      <c r="X758" s="3"/>
      <c r="Y758" s="3">
        <v>0</v>
      </c>
      <c r="Z758" s="3">
        <v>0</v>
      </c>
      <c r="AA758" s="2"/>
      <c r="AB758" s="1">
        <v>0</v>
      </c>
      <c r="AC758" s="1">
        <v>0</v>
      </c>
      <c r="AD758" s="2"/>
      <c r="AE758" s="1"/>
    </row>
    <row r="759" spans="1:40" hidden="1" x14ac:dyDescent="0.25">
      <c r="A759" s="49" t="s">
        <v>55</v>
      </c>
      <c r="B759" s="51">
        <v>44037</v>
      </c>
      <c r="C759" s="2" t="s">
        <v>6</v>
      </c>
      <c r="D759" s="2" t="s">
        <v>5</v>
      </c>
      <c r="E759" s="2" t="s">
        <v>189</v>
      </c>
      <c r="F759" s="2" t="s">
        <v>1782</v>
      </c>
      <c r="G759" s="2" t="s">
        <v>3</v>
      </c>
      <c r="H759" s="2" t="s">
        <v>1783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3">
        <v>126868656.31920004</v>
      </c>
      <c r="R759" s="3">
        <v>0</v>
      </c>
      <c r="S759" s="3">
        <v>102976559.47560003</v>
      </c>
      <c r="T759" s="3">
        <v>0</v>
      </c>
      <c r="U759" s="3" t="s">
        <v>0</v>
      </c>
      <c r="V759" s="3">
        <v>0</v>
      </c>
      <c r="W759" s="3">
        <v>20596635.210000001</v>
      </c>
      <c r="X759" s="3" t="s">
        <v>9</v>
      </c>
      <c r="Y759" s="3">
        <v>3295461.6336000003</v>
      </c>
      <c r="Z759" s="3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6">
        <v>0</v>
      </c>
      <c r="AG759" s="6" t="s">
        <v>0</v>
      </c>
      <c r="AH759" s="6">
        <v>0</v>
      </c>
      <c r="AI759" s="6">
        <v>0</v>
      </c>
      <c r="AJ759" s="6" t="s">
        <v>0</v>
      </c>
      <c r="AK759" s="6">
        <v>0</v>
      </c>
      <c r="AL759" s="6">
        <v>0</v>
      </c>
      <c r="AM759" s="6" t="s">
        <v>1</v>
      </c>
      <c r="AN759" s="6" t="s">
        <v>1</v>
      </c>
    </row>
    <row r="760" spans="1:40" hidden="1" x14ac:dyDescent="0.25">
      <c r="A760" s="49" t="s">
        <v>54</v>
      </c>
      <c r="B760" s="51">
        <v>44038</v>
      </c>
      <c r="C760" s="2" t="s">
        <v>6</v>
      </c>
      <c r="D760" s="2" t="s">
        <v>52</v>
      </c>
      <c r="E760" s="2" t="s">
        <v>252</v>
      </c>
      <c r="F760" s="2" t="s">
        <v>1784</v>
      </c>
      <c r="G760" s="2" t="s">
        <v>3</v>
      </c>
      <c r="H760" s="2" t="s">
        <v>1785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3">
        <v>100572496.096</v>
      </c>
      <c r="R760" s="3">
        <v>0</v>
      </c>
      <c r="S760" s="3">
        <v>75742687.280000001</v>
      </c>
      <c r="T760" s="3">
        <v>0</v>
      </c>
      <c r="U760" s="3" t="s">
        <v>0</v>
      </c>
      <c r="V760" s="3">
        <v>0</v>
      </c>
      <c r="W760" s="3">
        <v>21405007.599999998</v>
      </c>
      <c r="X760" s="3" t="s">
        <v>9</v>
      </c>
      <c r="Y760" s="3">
        <v>3424801.216</v>
      </c>
      <c r="Z760" s="3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6">
        <v>0</v>
      </c>
      <c r="AG760" s="6" t="s">
        <v>0</v>
      </c>
      <c r="AH760" s="6">
        <v>0</v>
      </c>
      <c r="AI760" s="6">
        <v>0</v>
      </c>
      <c r="AJ760" s="6" t="s">
        <v>0</v>
      </c>
      <c r="AK760" s="6">
        <v>0</v>
      </c>
      <c r="AL760" s="6">
        <v>0</v>
      </c>
      <c r="AM760" s="6" t="s">
        <v>1</v>
      </c>
      <c r="AN760" s="6" t="s">
        <v>1</v>
      </c>
    </row>
    <row r="761" spans="1:40" hidden="1" x14ac:dyDescent="0.25">
      <c r="A761" s="49" t="s">
        <v>53</v>
      </c>
      <c r="B761" s="51">
        <v>44038</v>
      </c>
      <c r="C761" s="2" t="s">
        <v>29</v>
      </c>
      <c r="D761" s="2" t="s">
        <v>52</v>
      </c>
      <c r="E761" s="2" t="s">
        <v>243</v>
      </c>
      <c r="F761" s="2" t="s">
        <v>951</v>
      </c>
      <c r="G761" s="2" t="s">
        <v>3</v>
      </c>
      <c r="H761" s="2" t="s">
        <v>1786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3">
        <v>14102067.30625</v>
      </c>
      <c r="R761" s="3">
        <v>0</v>
      </c>
      <c r="S761" s="3">
        <v>12313695.30625</v>
      </c>
      <c r="T761" s="3">
        <v>0</v>
      </c>
      <c r="U761" s="3" t="s">
        <v>0</v>
      </c>
      <c r="V761" s="3">
        <v>0</v>
      </c>
      <c r="W761" s="3">
        <v>1541700</v>
      </c>
      <c r="X761" s="3" t="s">
        <v>9</v>
      </c>
      <c r="Y761" s="3">
        <v>246672</v>
      </c>
      <c r="Z761" s="3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6">
        <v>0</v>
      </c>
      <c r="AG761" s="6" t="s">
        <v>0</v>
      </c>
      <c r="AH761" s="6">
        <v>0</v>
      </c>
      <c r="AI761" s="6">
        <v>0</v>
      </c>
      <c r="AJ761" s="6" t="s">
        <v>0</v>
      </c>
      <c r="AK761" s="6">
        <v>0</v>
      </c>
      <c r="AL761" s="6">
        <v>0</v>
      </c>
      <c r="AM761" s="6" t="s">
        <v>1</v>
      </c>
      <c r="AN761" s="6" t="s">
        <v>1</v>
      </c>
    </row>
    <row r="762" spans="1:40" hidden="1" x14ac:dyDescent="0.25">
      <c r="A762" s="49" t="s">
        <v>51</v>
      </c>
      <c r="B762" s="51">
        <v>44038</v>
      </c>
      <c r="C762" s="2" t="s">
        <v>29</v>
      </c>
      <c r="D762" s="2" t="s">
        <v>52</v>
      </c>
      <c r="E762" s="2" t="s">
        <v>243</v>
      </c>
      <c r="F762" s="2" t="s">
        <v>951</v>
      </c>
      <c r="G762" s="2" t="s">
        <v>3</v>
      </c>
      <c r="H762" s="2" t="s">
        <v>1787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417</v>
      </c>
      <c r="P762" s="2" t="s">
        <v>418</v>
      </c>
      <c r="Q762" s="3">
        <v>2129526.4996000002</v>
      </c>
      <c r="R762" s="3">
        <v>0</v>
      </c>
      <c r="S762" s="3">
        <v>1680821.3199999998</v>
      </c>
      <c r="T762" s="3">
        <v>386814.81</v>
      </c>
      <c r="U762" s="3" t="s">
        <v>9</v>
      </c>
      <c r="V762" s="3">
        <v>61890.369599999998</v>
      </c>
      <c r="W762" s="3">
        <v>0</v>
      </c>
      <c r="X762" s="3" t="s">
        <v>0</v>
      </c>
      <c r="Y762" s="3">
        <v>0</v>
      </c>
      <c r="Z762" s="3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6">
        <v>0</v>
      </c>
      <c r="AG762" s="6" t="s">
        <v>0</v>
      </c>
      <c r="AH762" s="6">
        <v>0</v>
      </c>
      <c r="AI762" s="6">
        <v>0</v>
      </c>
      <c r="AJ762" s="6" t="s">
        <v>0</v>
      </c>
      <c r="AK762" s="6">
        <v>0</v>
      </c>
      <c r="AL762" s="6">
        <v>0</v>
      </c>
      <c r="AM762" s="6" t="s">
        <v>1</v>
      </c>
      <c r="AN762" s="6" t="s">
        <v>1</v>
      </c>
    </row>
    <row r="763" spans="1:40" hidden="1" x14ac:dyDescent="0.25">
      <c r="A763" s="49" t="s">
        <v>50</v>
      </c>
      <c r="B763" s="51">
        <v>44038</v>
      </c>
      <c r="C763" s="2" t="s">
        <v>29</v>
      </c>
      <c r="D763" s="2" t="s">
        <v>52</v>
      </c>
      <c r="E763" s="2" t="s">
        <v>243</v>
      </c>
      <c r="F763" s="2" t="s">
        <v>951</v>
      </c>
      <c r="G763" s="2" t="s">
        <v>3</v>
      </c>
      <c r="H763" s="2" t="s">
        <v>1788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3">
        <v>67707009.994449988</v>
      </c>
      <c r="R763" s="3">
        <v>0</v>
      </c>
      <c r="S763" s="3">
        <v>41166688.441250011</v>
      </c>
      <c r="T763" s="3">
        <v>0</v>
      </c>
      <c r="U763" s="3" t="s">
        <v>0</v>
      </c>
      <c r="V763" s="3">
        <v>0</v>
      </c>
      <c r="W763" s="3">
        <v>22879587.5458</v>
      </c>
      <c r="X763" s="3" t="s">
        <v>9</v>
      </c>
      <c r="Y763" s="3">
        <v>3660734.0074</v>
      </c>
      <c r="Z763" s="3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6">
        <v>0</v>
      </c>
      <c r="AG763" s="6" t="s">
        <v>0</v>
      </c>
      <c r="AH763" s="6">
        <v>0</v>
      </c>
      <c r="AI763" s="6">
        <v>0</v>
      </c>
      <c r="AJ763" s="6" t="s">
        <v>0</v>
      </c>
      <c r="AK763" s="6">
        <v>0</v>
      </c>
      <c r="AL763" s="6">
        <v>0</v>
      </c>
      <c r="AM763" s="6" t="s">
        <v>1</v>
      </c>
      <c r="AN763" s="6" t="s">
        <v>1</v>
      </c>
    </row>
    <row r="764" spans="1:40" hidden="1" x14ac:dyDescent="0.25">
      <c r="A764" s="49" t="s">
        <v>49</v>
      </c>
      <c r="B764" s="51">
        <v>44038</v>
      </c>
      <c r="C764" s="2" t="s">
        <v>6</v>
      </c>
      <c r="D764" s="2" t="s">
        <v>45</v>
      </c>
      <c r="E764" s="2" t="s">
        <v>237</v>
      </c>
      <c r="F764" s="2" t="s">
        <v>1789</v>
      </c>
      <c r="G764" s="2" t="s">
        <v>3</v>
      </c>
      <c r="H764" s="2" t="s">
        <v>1790</v>
      </c>
      <c r="I764" s="1"/>
      <c r="J764" s="1"/>
      <c r="K764" s="1"/>
      <c r="L764" s="1"/>
      <c r="M764" s="1">
        <v>0</v>
      </c>
      <c r="N764" s="2"/>
      <c r="O764" s="2" t="s">
        <v>106</v>
      </c>
      <c r="P764" s="2"/>
      <c r="Q764" s="3">
        <v>24095633.34</v>
      </c>
      <c r="R764" s="3">
        <v>0</v>
      </c>
      <c r="S764" s="3">
        <v>24095633.34</v>
      </c>
      <c r="T764" s="3">
        <v>0</v>
      </c>
      <c r="U764" s="3"/>
      <c r="V764" s="3">
        <v>0</v>
      </c>
      <c r="W764" s="3">
        <v>0</v>
      </c>
      <c r="X764" s="3"/>
      <c r="Y764" s="3">
        <v>0</v>
      </c>
      <c r="Z764" s="3">
        <v>0</v>
      </c>
      <c r="AA764" s="2"/>
      <c r="AB764" s="1">
        <v>0</v>
      </c>
      <c r="AC764" s="1">
        <v>0</v>
      </c>
      <c r="AD764" s="2"/>
      <c r="AE764" s="1"/>
    </row>
    <row r="765" spans="1:40" hidden="1" x14ac:dyDescent="0.25">
      <c r="A765" s="49" t="s">
        <v>48</v>
      </c>
      <c r="B765" s="51">
        <v>44038</v>
      </c>
      <c r="C765" s="2" t="s">
        <v>6</v>
      </c>
      <c r="D765" s="2" t="s">
        <v>45</v>
      </c>
      <c r="E765" s="2" t="s">
        <v>241</v>
      </c>
      <c r="F765" s="2" t="s">
        <v>1791</v>
      </c>
      <c r="G765" s="2" t="s">
        <v>3</v>
      </c>
      <c r="H765" s="2" t="s">
        <v>1792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3">
        <v>102992148.04879998</v>
      </c>
      <c r="R765" s="3">
        <v>0</v>
      </c>
      <c r="S765" s="3">
        <v>60545974.199999973</v>
      </c>
      <c r="T765" s="3">
        <v>0</v>
      </c>
      <c r="U765" s="3" t="s">
        <v>0</v>
      </c>
      <c r="V765" s="3">
        <v>0</v>
      </c>
      <c r="W765" s="3">
        <v>36591529.180000007</v>
      </c>
      <c r="X765" s="3" t="s">
        <v>9</v>
      </c>
      <c r="Y765" s="3">
        <v>5854644.6688000001</v>
      </c>
      <c r="Z765" s="3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6">
        <v>0</v>
      </c>
      <c r="AG765" s="6" t="s">
        <v>0</v>
      </c>
      <c r="AH765" s="6">
        <v>0</v>
      </c>
      <c r="AI765" s="6">
        <v>0</v>
      </c>
      <c r="AJ765" s="6" t="s">
        <v>0</v>
      </c>
      <c r="AK765" s="6">
        <v>0</v>
      </c>
      <c r="AL765" s="6">
        <v>0</v>
      </c>
      <c r="AM765" s="6" t="s">
        <v>1</v>
      </c>
      <c r="AN765" s="6" t="s">
        <v>1</v>
      </c>
    </row>
    <row r="766" spans="1:40" hidden="1" x14ac:dyDescent="0.25">
      <c r="A766" s="49" t="s">
        <v>47</v>
      </c>
      <c r="B766" s="51">
        <v>44038</v>
      </c>
      <c r="C766" s="2" t="s">
        <v>6</v>
      </c>
      <c r="D766" s="2" t="s">
        <v>45</v>
      </c>
      <c r="E766" s="2" t="s">
        <v>241</v>
      </c>
      <c r="F766" s="2" t="s">
        <v>1791</v>
      </c>
      <c r="G766" s="2" t="s">
        <v>13</v>
      </c>
      <c r="H766" s="2" t="s">
        <v>1</v>
      </c>
      <c r="I766" s="1" t="s">
        <v>1793</v>
      </c>
      <c r="J766" s="1" t="s">
        <v>1</v>
      </c>
      <c r="K766" s="1" t="s">
        <v>1794</v>
      </c>
      <c r="L766" s="1" t="s">
        <v>1795</v>
      </c>
      <c r="M766" s="1">
        <v>1864664.19</v>
      </c>
      <c r="N766" s="2" t="s">
        <v>12</v>
      </c>
      <c r="O766" s="2" t="s">
        <v>1796</v>
      </c>
      <c r="P766" s="2" t="s">
        <v>1797</v>
      </c>
      <c r="Q766" s="3">
        <v>-602850</v>
      </c>
      <c r="R766" s="3">
        <v>0</v>
      </c>
      <c r="S766" s="3">
        <v>-602850</v>
      </c>
      <c r="T766" s="3">
        <v>0</v>
      </c>
      <c r="U766" s="3" t="s">
        <v>0</v>
      </c>
      <c r="V766" s="3">
        <v>0</v>
      </c>
      <c r="W766" s="3">
        <v>0</v>
      </c>
      <c r="X766" s="3" t="s">
        <v>0</v>
      </c>
      <c r="Y766" s="3">
        <v>0</v>
      </c>
      <c r="Z766" s="3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6">
        <v>0</v>
      </c>
      <c r="AG766" s="6" t="s">
        <v>0</v>
      </c>
      <c r="AH766" s="6">
        <v>0</v>
      </c>
      <c r="AI766" s="6">
        <v>0</v>
      </c>
      <c r="AJ766" s="6" t="s">
        <v>0</v>
      </c>
      <c r="AK766" s="6">
        <v>0</v>
      </c>
      <c r="AL766" s="6">
        <v>0</v>
      </c>
      <c r="AM766" s="6" t="s">
        <v>1</v>
      </c>
      <c r="AN766" s="6" t="s">
        <v>1</v>
      </c>
    </row>
    <row r="767" spans="1:40" hidden="1" x14ac:dyDescent="0.25">
      <c r="A767" s="49" t="s">
        <v>46</v>
      </c>
      <c r="B767" s="51">
        <v>44038</v>
      </c>
      <c r="C767" s="2" t="s">
        <v>38</v>
      </c>
      <c r="D767" s="2" t="s">
        <v>45</v>
      </c>
      <c r="E767" s="2" t="s">
        <v>239</v>
      </c>
      <c r="F767" s="2" t="s">
        <v>1798</v>
      </c>
      <c r="G767" s="2" t="s">
        <v>3</v>
      </c>
      <c r="H767" s="2" t="s">
        <v>1799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3">
        <v>33074004.783599999</v>
      </c>
      <c r="R767" s="3">
        <v>0</v>
      </c>
      <c r="S767" s="3">
        <v>31680731.439999998</v>
      </c>
      <c r="T767" s="3">
        <v>0</v>
      </c>
      <c r="U767" s="3" t="s">
        <v>0</v>
      </c>
      <c r="V767" s="3">
        <v>0</v>
      </c>
      <c r="W767" s="3">
        <v>1201097.71</v>
      </c>
      <c r="X767" s="3" t="s">
        <v>0</v>
      </c>
      <c r="Y767" s="3">
        <v>192175.6336</v>
      </c>
      <c r="Z767" s="3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6">
        <v>0</v>
      </c>
      <c r="AG767" s="6" t="s">
        <v>0</v>
      </c>
      <c r="AH767" s="6">
        <v>0</v>
      </c>
      <c r="AI767" s="6">
        <v>0</v>
      </c>
      <c r="AJ767" s="6" t="s">
        <v>0</v>
      </c>
      <c r="AK767" s="6">
        <v>0</v>
      </c>
      <c r="AL767" s="6">
        <v>0</v>
      </c>
      <c r="AM767" s="6" t="s">
        <v>1</v>
      </c>
    </row>
    <row r="768" spans="1:40" hidden="1" x14ac:dyDescent="0.25">
      <c r="A768" s="49" t="s">
        <v>44</v>
      </c>
      <c r="B768" s="51">
        <v>44038</v>
      </c>
      <c r="C768" s="2" t="s">
        <v>29</v>
      </c>
      <c r="D768" s="2" t="s">
        <v>45</v>
      </c>
      <c r="E768" s="2" t="s">
        <v>234</v>
      </c>
      <c r="F768" s="2" t="s">
        <v>1101</v>
      </c>
      <c r="G768" s="2" t="s">
        <v>3</v>
      </c>
      <c r="H768" s="2" t="s">
        <v>1800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</v>
      </c>
      <c r="P768" s="2" t="s">
        <v>1</v>
      </c>
      <c r="Q768" s="3">
        <v>54783209.617599994</v>
      </c>
      <c r="R768" s="3">
        <v>0</v>
      </c>
      <c r="S768" s="3">
        <v>38068712.940000013</v>
      </c>
      <c r="T768" s="3">
        <v>0</v>
      </c>
      <c r="U768" s="3" t="s">
        <v>0</v>
      </c>
      <c r="V768" s="3">
        <v>0</v>
      </c>
      <c r="W768" s="3">
        <v>14409048.859999999</v>
      </c>
      <c r="X768" s="3" t="s">
        <v>9</v>
      </c>
      <c r="Y768" s="3">
        <v>2305447.8176000002</v>
      </c>
      <c r="Z768" s="3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6">
        <v>0</v>
      </c>
      <c r="AG768" s="6" t="s">
        <v>0</v>
      </c>
      <c r="AH768" s="6">
        <v>0</v>
      </c>
      <c r="AI768" s="6">
        <v>0</v>
      </c>
      <c r="AJ768" s="6" t="s">
        <v>0</v>
      </c>
      <c r="AK768" s="6">
        <v>0</v>
      </c>
      <c r="AL768" s="6">
        <v>0</v>
      </c>
      <c r="AM768" s="6" t="s">
        <v>1</v>
      </c>
      <c r="AN768" s="6" t="s">
        <v>1</v>
      </c>
    </row>
    <row r="769" spans="1:40" hidden="1" x14ac:dyDescent="0.25">
      <c r="A769" s="49" t="s">
        <v>43</v>
      </c>
      <c r="B769" s="51">
        <v>44038</v>
      </c>
      <c r="C769" s="2" t="s">
        <v>6</v>
      </c>
      <c r="D769" s="2" t="s">
        <v>41</v>
      </c>
      <c r="E769" s="2" t="s">
        <v>232</v>
      </c>
      <c r="F769" s="2" t="s">
        <v>1801</v>
      </c>
      <c r="G769" s="2" t="s">
        <v>3</v>
      </c>
      <c r="H769" s="2" t="s">
        <v>1802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3">
        <v>90183880.328199998</v>
      </c>
      <c r="R769" s="3">
        <v>0</v>
      </c>
      <c r="S769" s="3">
        <v>72463354.324999988</v>
      </c>
      <c r="T769" s="3">
        <v>0</v>
      </c>
      <c r="U769" s="3" t="s">
        <v>0</v>
      </c>
      <c r="V769" s="3">
        <v>0</v>
      </c>
      <c r="W769" s="3">
        <v>15276315.520000003</v>
      </c>
      <c r="X769" s="3" t="s">
        <v>9</v>
      </c>
      <c r="Y769" s="3">
        <v>2444210.4832000001</v>
      </c>
      <c r="Z769" s="3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6">
        <v>0</v>
      </c>
      <c r="AG769" s="6" t="s">
        <v>0</v>
      </c>
      <c r="AH769" s="6">
        <v>0</v>
      </c>
      <c r="AI769" s="6">
        <v>0</v>
      </c>
      <c r="AJ769" s="6" t="s">
        <v>0</v>
      </c>
      <c r="AK769" s="6">
        <v>0</v>
      </c>
      <c r="AL769" s="6">
        <v>0</v>
      </c>
      <c r="AM769" s="6" t="s">
        <v>1</v>
      </c>
      <c r="AN769" s="6" t="s">
        <v>1</v>
      </c>
    </row>
    <row r="770" spans="1:40" hidden="1" x14ac:dyDescent="0.25">
      <c r="A770" s="49" t="s">
        <v>42</v>
      </c>
      <c r="B770" s="51">
        <v>44038</v>
      </c>
      <c r="C770" s="2" t="s">
        <v>38</v>
      </c>
      <c r="D770" s="2" t="s">
        <v>41</v>
      </c>
      <c r="E770" s="2" t="s">
        <v>230</v>
      </c>
      <c r="F770" s="2" t="s">
        <v>1514</v>
      </c>
      <c r="G770" s="2" t="s">
        <v>3</v>
      </c>
      <c r="H770" s="2" t="s">
        <v>1803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</v>
      </c>
      <c r="P770" s="2" t="s">
        <v>1</v>
      </c>
      <c r="Q770" s="3">
        <v>35290533.3772</v>
      </c>
      <c r="R770" s="3">
        <v>0</v>
      </c>
      <c r="S770" s="3">
        <v>32587882.82</v>
      </c>
      <c r="T770" s="3">
        <v>0</v>
      </c>
      <c r="U770" s="3" t="s">
        <v>0</v>
      </c>
      <c r="V770" s="3">
        <v>0</v>
      </c>
      <c r="W770" s="3">
        <v>2329871.17</v>
      </c>
      <c r="X770" s="3" t="s">
        <v>0</v>
      </c>
      <c r="Y770" s="3">
        <v>372779.3872</v>
      </c>
      <c r="Z770" s="3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6">
        <v>0</v>
      </c>
      <c r="AG770" s="6" t="s">
        <v>0</v>
      </c>
      <c r="AH770" s="6">
        <v>0</v>
      </c>
      <c r="AI770" s="6">
        <v>0</v>
      </c>
      <c r="AJ770" s="6" t="s">
        <v>0</v>
      </c>
      <c r="AK770" s="6">
        <v>0</v>
      </c>
      <c r="AL770" s="6">
        <v>0</v>
      </c>
      <c r="AM770" s="6" t="s">
        <v>1</v>
      </c>
    </row>
    <row r="771" spans="1:40" hidden="1" x14ac:dyDescent="0.25">
      <c r="A771" s="49" t="s">
        <v>40</v>
      </c>
      <c r="B771" s="51">
        <v>44038</v>
      </c>
      <c r="C771" s="2" t="s">
        <v>29</v>
      </c>
      <c r="D771" s="2" t="s">
        <v>41</v>
      </c>
      <c r="E771" s="2" t="s">
        <v>4</v>
      </c>
      <c r="F771" s="2" t="s">
        <v>951</v>
      </c>
      <c r="G771" s="2" t="s">
        <v>3</v>
      </c>
      <c r="H771" s="2" t="s">
        <v>1804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</v>
      </c>
      <c r="P771" s="2" t="s">
        <v>1</v>
      </c>
      <c r="Q771" s="3">
        <v>94815435.081650004</v>
      </c>
      <c r="R771" s="3">
        <v>0</v>
      </c>
      <c r="S771" s="3">
        <v>58026153.181249984</v>
      </c>
      <c r="T771" s="3">
        <v>0</v>
      </c>
      <c r="U771" s="3" t="s">
        <v>0</v>
      </c>
      <c r="V771" s="3">
        <v>0</v>
      </c>
      <c r="W771" s="3">
        <v>31714898.190000005</v>
      </c>
      <c r="X771" s="3" t="s">
        <v>0</v>
      </c>
      <c r="Y771" s="3">
        <v>5074383.7104000002</v>
      </c>
      <c r="Z771" s="3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6">
        <v>0</v>
      </c>
      <c r="AG771" s="6" t="s">
        <v>0</v>
      </c>
      <c r="AH771" s="6">
        <v>0</v>
      </c>
      <c r="AI771" s="6">
        <v>0</v>
      </c>
      <c r="AJ771" s="6" t="s">
        <v>0</v>
      </c>
      <c r="AK771" s="6">
        <v>0</v>
      </c>
      <c r="AL771" s="6">
        <v>0</v>
      </c>
      <c r="AM771" s="6" t="s">
        <v>1</v>
      </c>
      <c r="AN771" s="6" t="s">
        <v>1</v>
      </c>
    </row>
    <row r="772" spans="1:40" hidden="1" x14ac:dyDescent="0.25">
      <c r="A772" s="49" t="s">
        <v>39</v>
      </c>
      <c r="B772" s="51">
        <v>44038</v>
      </c>
      <c r="C772" s="2" t="s">
        <v>6</v>
      </c>
      <c r="D772" s="2" t="s">
        <v>36</v>
      </c>
      <c r="E772" s="2" t="s">
        <v>226</v>
      </c>
      <c r="F772" s="2" t="s">
        <v>1557</v>
      </c>
      <c r="G772" s="2" t="s">
        <v>3</v>
      </c>
      <c r="H772" s="2" t="s">
        <v>1805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3">
        <v>133070155.53480002</v>
      </c>
      <c r="R772" s="3">
        <v>0</v>
      </c>
      <c r="S772" s="3">
        <v>93077588.630000025</v>
      </c>
      <c r="T772" s="3">
        <v>0</v>
      </c>
      <c r="U772" s="3" t="s">
        <v>0</v>
      </c>
      <c r="V772" s="3">
        <v>0</v>
      </c>
      <c r="W772" s="3">
        <v>34476350.779999994</v>
      </c>
      <c r="X772" s="3" t="s">
        <v>0</v>
      </c>
      <c r="Y772" s="3">
        <v>5516216.1247999994</v>
      </c>
      <c r="Z772" s="3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6">
        <v>0</v>
      </c>
      <c r="AG772" s="6" t="s">
        <v>0</v>
      </c>
      <c r="AH772" s="6">
        <v>0</v>
      </c>
      <c r="AI772" s="6">
        <v>0</v>
      </c>
      <c r="AJ772" s="6" t="s">
        <v>0</v>
      </c>
      <c r="AK772" s="6">
        <v>0</v>
      </c>
      <c r="AL772" s="6">
        <v>0</v>
      </c>
      <c r="AM772" s="6" t="s">
        <v>1</v>
      </c>
      <c r="AN772" s="6" t="s">
        <v>1</v>
      </c>
    </row>
    <row r="773" spans="1:40" hidden="1" x14ac:dyDescent="0.25">
      <c r="A773" s="49" t="s">
        <v>37</v>
      </c>
      <c r="B773" s="51">
        <v>44038</v>
      </c>
      <c r="C773" s="2" t="s">
        <v>29</v>
      </c>
      <c r="D773" s="2" t="s">
        <v>36</v>
      </c>
      <c r="E773" s="2" t="s">
        <v>35</v>
      </c>
      <c r="F773" s="2" t="s">
        <v>835</v>
      </c>
      <c r="G773" s="2" t="s">
        <v>3</v>
      </c>
      <c r="H773" s="2" t="s">
        <v>1806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3">
        <v>8037744.0231499998</v>
      </c>
      <c r="R773" s="3">
        <v>0</v>
      </c>
      <c r="S773" s="3">
        <v>4597430.4187500002</v>
      </c>
      <c r="T773" s="3">
        <v>0</v>
      </c>
      <c r="U773" s="3" t="s">
        <v>0</v>
      </c>
      <c r="V773" s="3">
        <v>0</v>
      </c>
      <c r="W773" s="3">
        <v>2965787.59</v>
      </c>
      <c r="X773" s="3" t="s">
        <v>9</v>
      </c>
      <c r="Y773" s="3">
        <v>474526.01439999999</v>
      </c>
      <c r="Z773" s="3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6">
        <v>0</v>
      </c>
      <c r="AG773" s="6" t="s">
        <v>0</v>
      </c>
      <c r="AH773" s="6">
        <v>0</v>
      </c>
      <c r="AI773" s="6">
        <v>0</v>
      </c>
      <c r="AJ773" s="6" t="s">
        <v>0</v>
      </c>
      <c r="AK773" s="6">
        <v>0</v>
      </c>
      <c r="AL773" s="6">
        <v>0</v>
      </c>
      <c r="AM773" s="6" t="s">
        <v>1</v>
      </c>
      <c r="AN773" s="6" t="s">
        <v>1</v>
      </c>
    </row>
    <row r="774" spans="1:40" hidden="1" x14ac:dyDescent="0.25">
      <c r="A774" s="49" t="s">
        <v>34</v>
      </c>
      <c r="B774" s="51">
        <v>44038</v>
      </c>
      <c r="C774" s="2" t="s">
        <v>6</v>
      </c>
      <c r="D774" s="2" t="s">
        <v>28</v>
      </c>
      <c r="E774" s="2" t="s">
        <v>219</v>
      </c>
      <c r="F774" s="2" t="s">
        <v>1277</v>
      </c>
      <c r="G774" s="2" t="s">
        <v>3</v>
      </c>
      <c r="H774" s="2" t="s">
        <v>1807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3">
        <v>151697819.73520002</v>
      </c>
      <c r="R774" s="3">
        <v>0</v>
      </c>
      <c r="S774" s="3">
        <v>106022106.66000003</v>
      </c>
      <c r="T774" s="3">
        <v>0</v>
      </c>
      <c r="U774" s="3" t="s">
        <v>0</v>
      </c>
      <c r="V774" s="3">
        <v>0</v>
      </c>
      <c r="W774" s="3">
        <v>39375614.720000006</v>
      </c>
      <c r="X774" s="3" t="s">
        <v>0</v>
      </c>
      <c r="Y774" s="3">
        <v>6300098.355200001</v>
      </c>
      <c r="Z774" s="3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6">
        <v>0</v>
      </c>
      <c r="AG774" s="6" t="s">
        <v>0</v>
      </c>
      <c r="AH774" s="6">
        <v>0</v>
      </c>
      <c r="AI774" s="6">
        <v>0</v>
      </c>
      <c r="AJ774" s="6" t="s">
        <v>0</v>
      </c>
      <c r="AK774" s="6">
        <v>0</v>
      </c>
      <c r="AL774" s="6">
        <v>0</v>
      </c>
      <c r="AM774" s="6" t="s">
        <v>1</v>
      </c>
      <c r="AN774" s="6" t="s">
        <v>1</v>
      </c>
    </row>
    <row r="775" spans="1:40" hidden="1" x14ac:dyDescent="0.25">
      <c r="A775" s="49" t="s">
        <v>32</v>
      </c>
      <c r="B775" s="51">
        <v>44038</v>
      </c>
      <c r="C775" s="2" t="s">
        <v>29</v>
      </c>
      <c r="D775" s="2" t="s">
        <v>28</v>
      </c>
      <c r="E775" s="2" t="s">
        <v>273</v>
      </c>
      <c r="F775" s="2" t="s">
        <v>608</v>
      </c>
      <c r="G775" s="2" t="s">
        <v>3</v>
      </c>
      <c r="H775" s="2" t="s">
        <v>1808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3">
        <v>83225658.069700003</v>
      </c>
      <c r="R775" s="3">
        <v>0</v>
      </c>
      <c r="S775" s="3">
        <v>52875652.192499995</v>
      </c>
      <c r="T775" s="3">
        <v>0</v>
      </c>
      <c r="U775" s="3" t="s">
        <v>0</v>
      </c>
      <c r="V775" s="3">
        <v>0</v>
      </c>
      <c r="W775" s="3">
        <v>26163798.169999998</v>
      </c>
      <c r="X775" s="3" t="s">
        <v>9</v>
      </c>
      <c r="Y775" s="3">
        <v>4186207.7072000005</v>
      </c>
      <c r="Z775" s="3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6">
        <v>0</v>
      </c>
      <c r="AG775" s="6" t="s">
        <v>0</v>
      </c>
      <c r="AH775" s="6">
        <v>0</v>
      </c>
      <c r="AI775" s="6">
        <v>0</v>
      </c>
      <c r="AJ775" s="6" t="s">
        <v>0</v>
      </c>
      <c r="AK775" s="6">
        <v>0</v>
      </c>
      <c r="AL775" s="6">
        <v>0</v>
      </c>
      <c r="AM775" s="6" t="s">
        <v>1</v>
      </c>
      <c r="AN775" s="6" t="s">
        <v>1</v>
      </c>
    </row>
    <row r="776" spans="1:40" hidden="1" x14ac:dyDescent="0.25">
      <c r="A776" s="49" t="s">
        <v>31</v>
      </c>
      <c r="B776" s="51">
        <v>44038</v>
      </c>
      <c r="C776" s="2" t="s">
        <v>6</v>
      </c>
      <c r="D776" s="2" t="s">
        <v>26</v>
      </c>
      <c r="E776" s="2" t="s">
        <v>212</v>
      </c>
      <c r="F776" s="2" t="s">
        <v>941</v>
      </c>
      <c r="G776" s="2" t="s">
        <v>3</v>
      </c>
      <c r="H776" s="2" t="s">
        <v>1809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3">
        <v>88812027.069400012</v>
      </c>
      <c r="R776" s="3">
        <v>0</v>
      </c>
      <c r="S776" s="3">
        <v>71759967.805000007</v>
      </c>
      <c r="T776" s="3">
        <v>0</v>
      </c>
      <c r="U776" s="3" t="s">
        <v>0</v>
      </c>
      <c r="V776" s="3">
        <v>0</v>
      </c>
      <c r="W776" s="3">
        <v>14700051.09</v>
      </c>
      <c r="X776" s="3" t="s">
        <v>9</v>
      </c>
      <c r="Y776" s="3">
        <v>2352008.1744000004</v>
      </c>
      <c r="Z776" s="3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6">
        <v>0</v>
      </c>
      <c r="AG776" s="6" t="s">
        <v>0</v>
      </c>
      <c r="AH776" s="6">
        <v>0</v>
      </c>
      <c r="AI776" s="6">
        <v>0</v>
      </c>
      <c r="AJ776" s="6" t="s">
        <v>0</v>
      </c>
      <c r="AK776" s="6">
        <v>0</v>
      </c>
      <c r="AL776" s="6">
        <v>0</v>
      </c>
      <c r="AM776" s="6" t="s">
        <v>1</v>
      </c>
      <c r="AN776" s="6" t="s">
        <v>1</v>
      </c>
    </row>
    <row r="777" spans="1:40" hidden="1" x14ac:dyDescent="0.25">
      <c r="A777" s="49" t="s">
        <v>30</v>
      </c>
      <c r="B777" s="51">
        <v>44038</v>
      </c>
      <c r="C777" s="2" t="s">
        <v>29</v>
      </c>
      <c r="D777" s="2" t="s">
        <v>26</v>
      </c>
      <c r="E777" s="2" t="s">
        <v>415</v>
      </c>
      <c r="F777" s="2" t="s">
        <v>455</v>
      </c>
      <c r="G777" s="2" t="s">
        <v>3</v>
      </c>
      <c r="H777" s="2" t="s">
        <v>1810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3">
        <v>3237263.52</v>
      </c>
      <c r="R777" s="3">
        <v>0</v>
      </c>
      <c r="S777" s="3">
        <v>2961647.52</v>
      </c>
      <c r="T777" s="3">
        <v>0</v>
      </c>
      <c r="U777" s="3" t="s">
        <v>0</v>
      </c>
      <c r="V777" s="3">
        <v>0</v>
      </c>
      <c r="W777" s="3">
        <v>237600</v>
      </c>
      <c r="X777" s="3" t="s">
        <v>9</v>
      </c>
      <c r="Y777" s="3">
        <v>38016</v>
      </c>
      <c r="Z777" s="3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6">
        <v>0</v>
      </c>
      <c r="AG777" s="6" t="s">
        <v>0</v>
      </c>
      <c r="AH777" s="6">
        <v>0</v>
      </c>
      <c r="AI777" s="6">
        <v>0</v>
      </c>
      <c r="AJ777" s="6" t="s">
        <v>0</v>
      </c>
      <c r="AK777" s="6">
        <v>0</v>
      </c>
      <c r="AL777" s="6">
        <v>0</v>
      </c>
      <c r="AM777" s="6" t="s">
        <v>1</v>
      </c>
      <c r="AN777" s="6" t="s">
        <v>1</v>
      </c>
    </row>
    <row r="778" spans="1:40" hidden="1" x14ac:dyDescent="0.25">
      <c r="A778" s="49" t="s">
        <v>27</v>
      </c>
      <c r="B778" s="51">
        <v>44038</v>
      </c>
      <c r="C778" s="2" t="s">
        <v>6</v>
      </c>
      <c r="D778" s="2" t="s">
        <v>24</v>
      </c>
      <c r="E778" s="2" t="s">
        <v>210</v>
      </c>
      <c r="F778" s="2" t="s">
        <v>1811</v>
      </c>
      <c r="G778" s="2" t="s">
        <v>3</v>
      </c>
      <c r="H778" s="2" t="s">
        <v>1812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3">
        <v>109903111.0658</v>
      </c>
      <c r="R778" s="3">
        <v>0</v>
      </c>
      <c r="S778" s="3">
        <v>76920480.594999999</v>
      </c>
      <c r="T778" s="3">
        <v>0</v>
      </c>
      <c r="U778" s="3" t="s">
        <v>0</v>
      </c>
      <c r="V778" s="3">
        <v>0</v>
      </c>
      <c r="W778" s="3">
        <v>28433302.130000003</v>
      </c>
      <c r="X778" s="3" t="s">
        <v>0</v>
      </c>
      <c r="Y778" s="3">
        <v>4549328.3408000004</v>
      </c>
      <c r="Z778" s="3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6">
        <v>0</v>
      </c>
      <c r="AG778" s="6" t="s">
        <v>0</v>
      </c>
      <c r="AH778" s="6">
        <v>0</v>
      </c>
      <c r="AI778" s="6">
        <v>0</v>
      </c>
      <c r="AJ778" s="6" t="s">
        <v>0</v>
      </c>
      <c r="AK778" s="6">
        <v>0</v>
      </c>
      <c r="AL778" s="6">
        <v>0</v>
      </c>
      <c r="AM778" s="6" t="s">
        <v>1</v>
      </c>
      <c r="AN778" s="6" t="s">
        <v>1</v>
      </c>
    </row>
    <row r="779" spans="1:40" hidden="1" x14ac:dyDescent="0.25">
      <c r="A779" s="49" t="s">
        <v>25</v>
      </c>
      <c r="B779" s="51">
        <v>44038</v>
      </c>
      <c r="C779" s="2" t="s">
        <v>6</v>
      </c>
      <c r="D779" s="2" t="s">
        <v>24</v>
      </c>
      <c r="E779" s="2" t="s">
        <v>210</v>
      </c>
      <c r="F779" s="2" t="s">
        <v>1811</v>
      </c>
      <c r="G779" s="2" t="s">
        <v>13</v>
      </c>
      <c r="H779" s="2" t="s">
        <v>1</v>
      </c>
      <c r="I779" s="1" t="s">
        <v>1755</v>
      </c>
      <c r="J779" s="1" t="s">
        <v>1</v>
      </c>
      <c r="K779" s="1" t="s">
        <v>1813</v>
      </c>
      <c r="L779" s="1" t="s">
        <v>1671</v>
      </c>
      <c r="M779" s="1">
        <v>1317758</v>
      </c>
      <c r="N779" s="2" t="s">
        <v>12</v>
      </c>
      <c r="O779" s="2" t="s">
        <v>1814</v>
      </c>
      <c r="P779" s="2" t="s">
        <v>1815</v>
      </c>
      <c r="Q779" s="3">
        <v>-510198</v>
      </c>
      <c r="R779" s="3">
        <v>0</v>
      </c>
      <c r="S779" s="3">
        <v>-510198</v>
      </c>
      <c r="T779" s="3">
        <v>0</v>
      </c>
      <c r="U779" s="3" t="s">
        <v>0</v>
      </c>
      <c r="V779" s="3">
        <v>0</v>
      </c>
      <c r="W779" s="3">
        <v>0</v>
      </c>
      <c r="X779" s="3" t="s">
        <v>0</v>
      </c>
      <c r="Y779" s="3">
        <v>0</v>
      </c>
      <c r="Z779" s="3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6">
        <v>0</v>
      </c>
      <c r="AG779" s="6" t="s">
        <v>0</v>
      </c>
      <c r="AH779" s="6">
        <v>0</v>
      </c>
      <c r="AI779" s="6">
        <v>0</v>
      </c>
      <c r="AJ779" s="6" t="s">
        <v>0</v>
      </c>
      <c r="AK779" s="6">
        <v>0</v>
      </c>
      <c r="AL779" s="6">
        <v>0</v>
      </c>
      <c r="AM779" s="6" t="s">
        <v>1</v>
      </c>
      <c r="AN779" s="6" t="s">
        <v>1</v>
      </c>
    </row>
    <row r="780" spans="1:40" hidden="1" x14ac:dyDescent="0.25">
      <c r="A780" s="49" t="s">
        <v>23</v>
      </c>
      <c r="B780" s="51">
        <v>44038</v>
      </c>
      <c r="C780" s="2" t="s">
        <v>6</v>
      </c>
      <c r="D780" s="2" t="s">
        <v>22</v>
      </c>
      <c r="E780" s="2" t="s">
        <v>202</v>
      </c>
      <c r="F780" s="2" t="s">
        <v>1728</v>
      </c>
      <c r="G780" s="2" t="s">
        <v>3</v>
      </c>
      <c r="H780" s="2" t="s">
        <v>1816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3">
        <v>124232023.3892</v>
      </c>
      <c r="R780" s="3">
        <v>0</v>
      </c>
      <c r="S780" s="3">
        <v>91838922.039999992</v>
      </c>
      <c r="T780" s="3">
        <v>0</v>
      </c>
      <c r="U780" s="3" t="s">
        <v>0</v>
      </c>
      <c r="V780" s="3">
        <v>0</v>
      </c>
      <c r="W780" s="3">
        <v>27925087.370000005</v>
      </c>
      <c r="X780" s="3" t="s">
        <v>9</v>
      </c>
      <c r="Y780" s="3">
        <v>4468013.9792000009</v>
      </c>
      <c r="Z780" s="3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6">
        <v>0</v>
      </c>
      <c r="AG780" s="6" t="s">
        <v>0</v>
      </c>
      <c r="AH780" s="6">
        <v>0</v>
      </c>
      <c r="AI780" s="6">
        <v>0</v>
      </c>
      <c r="AJ780" s="6" t="s">
        <v>0</v>
      </c>
      <c r="AK780" s="6">
        <v>0</v>
      </c>
      <c r="AL780" s="6">
        <v>0</v>
      </c>
      <c r="AM780" s="6" t="s">
        <v>1</v>
      </c>
      <c r="AN780" s="6" t="s">
        <v>1</v>
      </c>
    </row>
    <row r="781" spans="1:40" hidden="1" x14ac:dyDescent="0.25">
      <c r="A781" s="49" t="s">
        <v>20</v>
      </c>
      <c r="B781" s="51">
        <v>44038</v>
      </c>
      <c r="C781" s="2" t="s">
        <v>6</v>
      </c>
      <c r="D781" s="2" t="s">
        <v>19</v>
      </c>
      <c r="E781" s="2" t="s">
        <v>200</v>
      </c>
      <c r="F781" s="2" t="s">
        <v>1612</v>
      </c>
      <c r="G781" s="2" t="s">
        <v>3</v>
      </c>
      <c r="H781" s="2" t="s">
        <v>1817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</v>
      </c>
      <c r="P781" s="2" t="s">
        <v>1</v>
      </c>
      <c r="Q781" s="3">
        <v>56373454.349600002</v>
      </c>
      <c r="R781" s="3">
        <v>0</v>
      </c>
      <c r="S781" s="3">
        <v>34531963.339999996</v>
      </c>
      <c r="T781" s="3">
        <v>0</v>
      </c>
      <c r="U781" s="3" t="s">
        <v>0</v>
      </c>
      <c r="V781" s="3">
        <v>0</v>
      </c>
      <c r="W781" s="3">
        <v>18828871.560000002</v>
      </c>
      <c r="X781" s="3" t="s">
        <v>9</v>
      </c>
      <c r="Y781" s="3">
        <v>3012619.4495999999</v>
      </c>
      <c r="Z781" s="3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6">
        <v>0</v>
      </c>
      <c r="AG781" s="6" t="s">
        <v>0</v>
      </c>
      <c r="AH781" s="6">
        <v>0</v>
      </c>
      <c r="AI781" s="6">
        <v>0</v>
      </c>
      <c r="AJ781" s="6" t="s">
        <v>0</v>
      </c>
      <c r="AK781" s="6">
        <v>0</v>
      </c>
      <c r="AL781" s="6">
        <v>0</v>
      </c>
      <c r="AM781" s="6" t="s">
        <v>1</v>
      </c>
      <c r="AN781" s="6" t="s">
        <v>1</v>
      </c>
    </row>
    <row r="782" spans="1:40" hidden="1" x14ac:dyDescent="0.25">
      <c r="A782" s="49" t="s">
        <v>18</v>
      </c>
      <c r="B782" s="51">
        <v>44038</v>
      </c>
      <c r="C782" s="2" t="s">
        <v>6</v>
      </c>
      <c r="D782" s="2" t="s">
        <v>19</v>
      </c>
      <c r="E782" s="2" t="s">
        <v>200</v>
      </c>
      <c r="F782" s="2" t="s">
        <v>1612</v>
      </c>
      <c r="G782" s="2" t="s">
        <v>3</v>
      </c>
      <c r="H782" s="2" t="s">
        <v>1818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1032</v>
      </c>
      <c r="P782" s="2" t="s">
        <v>1819</v>
      </c>
      <c r="Q782" s="3">
        <v>6554909.2349999994</v>
      </c>
      <c r="R782" s="3">
        <v>0</v>
      </c>
      <c r="S782" s="3">
        <v>2416378.3949999996</v>
      </c>
      <c r="T782" s="3">
        <v>3567699</v>
      </c>
      <c r="U782" s="3" t="s">
        <v>9</v>
      </c>
      <c r="V782" s="3">
        <v>570831.84</v>
      </c>
      <c r="W782" s="3">
        <v>0</v>
      </c>
      <c r="X782" s="3" t="s">
        <v>0</v>
      </c>
      <c r="Y782" s="3">
        <v>0</v>
      </c>
      <c r="Z782" s="3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6">
        <v>0</v>
      </c>
      <c r="AG782" s="6" t="s">
        <v>0</v>
      </c>
      <c r="AH782" s="6">
        <v>0</v>
      </c>
      <c r="AI782" s="6">
        <v>0</v>
      </c>
      <c r="AJ782" s="6" t="s">
        <v>0</v>
      </c>
      <c r="AK782" s="6">
        <v>0</v>
      </c>
      <c r="AL782" s="6">
        <v>0</v>
      </c>
      <c r="AM782" s="6" t="s">
        <v>1</v>
      </c>
      <c r="AN782" s="6" t="s">
        <v>1</v>
      </c>
    </row>
    <row r="783" spans="1:40" hidden="1" x14ac:dyDescent="0.25">
      <c r="A783" s="49" t="s">
        <v>16</v>
      </c>
      <c r="B783" s="51">
        <v>44038</v>
      </c>
      <c r="C783" s="2" t="s">
        <v>6</v>
      </c>
      <c r="D783" s="2" t="s">
        <v>19</v>
      </c>
      <c r="E783" s="2" t="s">
        <v>200</v>
      </c>
      <c r="F783" s="2" t="s">
        <v>1612</v>
      </c>
      <c r="G783" s="2" t="s">
        <v>3</v>
      </c>
      <c r="H783" s="2" t="s">
        <v>1820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2</v>
      </c>
      <c r="P783" s="2" t="s">
        <v>1</v>
      </c>
      <c r="Q783" s="3">
        <v>28389742.339600001</v>
      </c>
      <c r="R783" s="3">
        <v>0</v>
      </c>
      <c r="S783" s="3">
        <v>18935743.720000003</v>
      </c>
      <c r="T783" s="3">
        <v>0</v>
      </c>
      <c r="U783" s="3" t="s">
        <v>0</v>
      </c>
      <c r="V783" s="3">
        <v>0</v>
      </c>
      <c r="W783" s="3">
        <v>8149998.8099999996</v>
      </c>
      <c r="X783" s="3" t="s">
        <v>9</v>
      </c>
      <c r="Y783" s="3">
        <v>1303999.8096</v>
      </c>
      <c r="Z783" s="3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6">
        <v>0</v>
      </c>
      <c r="AG783" s="6" t="s">
        <v>0</v>
      </c>
      <c r="AH783" s="6">
        <v>0</v>
      </c>
      <c r="AI783" s="6">
        <v>0</v>
      </c>
      <c r="AJ783" s="6" t="s">
        <v>0</v>
      </c>
      <c r="AK783" s="6">
        <v>0</v>
      </c>
      <c r="AL783" s="6">
        <v>0</v>
      </c>
      <c r="AM783" s="6" t="s">
        <v>1</v>
      </c>
      <c r="AN783" s="6" t="s">
        <v>1</v>
      </c>
    </row>
    <row r="784" spans="1:40" hidden="1" x14ac:dyDescent="0.25">
      <c r="A784" s="49" t="s">
        <v>15</v>
      </c>
      <c r="B784" s="51">
        <v>44038</v>
      </c>
      <c r="C784" s="2" t="s">
        <v>6</v>
      </c>
      <c r="D784" s="2" t="s">
        <v>17</v>
      </c>
      <c r="E784" s="2" t="s">
        <v>198</v>
      </c>
      <c r="F784" s="2" t="s">
        <v>1821</v>
      </c>
      <c r="G784" s="2" t="s">
        <v>3</v>
      </c>
      <c r="H784" s="2" t="s">
        <v>1822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3">
        <v>108538466.3054</v>
      </c>
      <c r="R784" s="3">
        <v>0</v>
      </c>
      <c r="S784" s="3">
        <v>62341350.665000007</v>
      </c>
      <c r="T784" s="3">
        <v>0</v>
      </c>
      <c r="U784" s="3" t="s">
        <v>0</v>
      </c>
      <c r="V784" s="3">
        <v>0</v>
      </c>
      <c r="W784" s="3">
        <v>39825099.689999998</v>
      </c>
      <c r="X784" s="3" t="s">
        <v>9</v>
      </c>
      <c r="Y784" s="3">
        <v>6372015.9503999986</v>
      </c>
      <c r="Z784" s="3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6">
        <v>0</v>
      </c>
      <c r="AG784" s="6" t="s">
        <v>0</v>
      </c>
      <c r="AH784" s="6">
        <v>0</v>
      </c>
      <c r="AI784" s="6">
        <v>0</v>
      </c>
      <c r="AJ784" s="6" t="s">
        <v>0</v>
      </c>
      <c r="AK784" s="6">
        <v>0</v>
      </c>
      <c r="AL784" s="6">
        <v>0</v>
      </c>
      <c r="AM784" s="6" t="s">
        <v>1</v>
      </c>
      <c r="AN784" s="6" t="s">
        <v>1</v>
      </c>
    </row>
    <row r="785" spans="1:42" hidden="1" x14ac:dyDescent="0.25">
      <c r="A785" s="49" t="s">
        <v>11</v>
      </c>
      <c r="B785" s="51">
        <v>44038</v>
      </c>
      <c r="C785" s="2" t="s">
        <v>6</v>
      </c>
      <c r="D785" s="2" t="s">
        <v>14</v>
      </c>
      <c r="E785" s="2" t="s">
        <v>196</v>
      </c>
      <c r="F785" s="2" t="s">
        <v>1823</v>
      </c>
      <c r="G785" s="2" t="s">
        <v>3</v>
      </c>
      <c r="H785" s="2" t="s">
        <v>1824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2</v>
      </c>
      <c r="P785" s="2" t="s">
        <v>1</v>
      </c>
      <c r="Q785" s="3">
        <v>29100620.089399997</v>
      </c>
      <c r="R785" s="3">
        <v>0</v>
      </c>
      <c r="S785" s="3">
        <v>25786092.244999997</v>
      </c>
      <c r="T785" s="3">
        <v>0</v>
      </c>
      <c r="U785" s="3" t="s">
        <v>0</v>
      </c>
      <c r="V785" s="3">
        <v>0</v>
      </c>
      <c r="W785" s="3">
        <v>2857351.59</v>
      </c>
      <c r="X785" s="3" t="s">
        <v>9</v>
      </c>
      <c r="Y785" s="3">
        <v>457176.25440000003</v>
      </c>
      <c r="Z785" s="3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6">
        <v>0</v>
      </c>
      <c r="AG785" s="6" t="s">
        <v>0</v>
      </c>
      <c r="AH785" s="6">
        <v>0</v>
      </c>
      <c r="AI785" s="6">
        <v>0</v>
      </c>
      <c r="AJ785" s="6" t="s">
        <v>0</v>
      </c>
      <c r="AK785" s="6">
        <v>0</v>
      </c>
      <c r="AL785" s="6">
        <v>0</v>
      </c>
      <c r="AM785" s="6" t="s">
        <v>1</v>
      </c>
    </row>
    <row r="786" spans="1:42" hidden="1" x14ac:dyDescent="0.25">
      <c r="A786" s="49" t="s">
        <v>8</v>
      </c>
      <c r="B786" s="51">
        <v>44038</v>
      </c>
      <c r="C786" s="2" t="s">
        <v>6</v>
      </c>
      <c r="D786" s="2" t="s">
        <v>10</v>
      </c>
      <c r="E786" s="2" t="s">
        <v>193</v>
      </c>
      <c r="F786" s="2" t="s">
        <v>1825</v>
      </c>
      <c r="G786" s="2" t="s">
        <v>3</v>
      </c>
      <c r="H786" s="2" t="s">
        <v>1826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3">
        <v>13054636.846399998</v>
      </c>
      <c r="R786" s="3">
        <v>0</v>
      </c>
      <c r="S786" s="3">
        <v>4930828.5199999996</v>
      </c>
      <c r="T786" s="3">
        <v>0</v>
      </c>
      <c r="U786" s="3" t="s">
        <v>0</v>
      </c>
      <c r="V786" s="3">
        <v>0</v>
      </c>
      <c r="W786" s="3">
        <v>7003283.0399999991</v>
      </c>
      <c r="X786" s="3" t="s">
        <v>9</v>
      </c>
      <c r="Y786" s="3">
        <v>1120525.2863999999</v>
      </c>
      <c r="Z786" s="3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6">
        <v>0</v>
      </c>
      <c r="AG786" s="6" t="s">
        <v>0</v>
      </c>
      <c r="AH786" s="6">
        <v>0</v>
      </c>
      <c r="AI786" s="6">
        <v>0</v>
      </c>
      <c r="AJ786" s="6" t="s">
        <v>0</v>
      </c>
      <c r="AK786" s="6">
        <v>0</v>
      </c>
      <c r="AL786" s="6">
        <v>0</v>
      </c>
      <c r="AM786" s="6" t="s">
        <v>1</v>
      </c>
      <c r="AN786" s="6" t="s">
        <v>1</v>
      </c>
    </row>
    <row r="787" spans="1:42" hidden="1" x14ac:dyDescent="0.25">
      <c r="A787" s="49" t="s">
        <v>421</v>
      </c>
      <c r="B787" s="51">
        <v>44038</v>
      </c>
      <c r="C787" s="2" t="s">
        <v>6</v>
      </c>
      <c r="D787" s="2" t="s">
        <v>10</v>
      </c>
      <c r="E787" s="2" t="s">
        <v>193</v>
      </c>
      <c r="F787" s="2" t="s">
        <v>1825</v>
      </c>
      <c r="G787" s="2" t="s">
        <v>3</v>
      </c>
      <c r="H787" s="2" t="s">
        <v>1827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1828</v>
      </c>
      <c r="P787" s="2" t="s">
        <v>1829</v>
      </c>
      <c r="Q787" s="3">
        <v>1002240</v>
      </c>
      <c r="R787" s="3">
        <v>0</v>
      </c>
      <c r="S787" s="3">
        <v>0</v>
      </c>
      <c r="T787" s="3">
        <v>864000</v>
      </c>
      <c r="U787" s="3" t="s">
        <v>9</v>
      </c>
      <c r="V787" s="3">
        <v>138240</v>
      </c>
      <c r="W787" s="3">
        <v>0</v>
      </c>
      <c r="X787" s="3" t="s">
        <v>0</v>
      </c>
      <c r="Y787" s="3">
        <v>0</v>
      </c>
      <c r="Z787" s="3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6">
        <v>0</v>
      </c>
      <c r="AG787" s="6" t="s">
        <v>0</v>
      </c>
      <c r="AH787" s="6">
        <v>0</v>
      </c>
      <c r="AI787" s="6">
        <v>0</v>
      </c>
      <c r="AJ787" s="6" t="s">
        <v>0</v>
      </c>
      <c r="AK787" s="6">
        <v>0</v>
      </c>
      <c r="AL787" s="6">
        <v>0</v>
      </c>
      <c r="AM787" s="6" t="s">
        <v>1</v>
      </c>
      <c r="AN787" s="6" t="s">
        <v>1</v>
      </c>
    </row>
    <row r="788" spans="1:42" hidden="1" x14ac:dyDescent="0.25">
      <c r="A788" s="49" t="s">
        <v>422</v>
      </c>
      <c r="B788" s="51">
        <v>44038</v>
      </c>
      <c r="C788" s="2" t="s">
        <v>6</v>
      </c>
      <c r="D788" s="2" t="s">
        <v>10</v>
      </c>
      <c r="E788" s="2" t="s">
        <v>193</v>
      </c>
      <c r="F788" s="2" t="s">
        <v>1825</v>
      </c>
      <c r="G788" s="2" t="s">
        <v>3</v>
      </c>
      <c r="H788" s="2" t="s">
        <v>1830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3">
        <v>2445822</v>
      </c>
      <c r="R788" s="3">
        <v>0</v>
      </c>
      <c r="S788" s="3">
        <v>2066850</v>
      </c>
      <c r="T788" s="3">
        <v>0</v>
      </c>
      <c r="U788" s="3" t="s">
        <v>0</v>
      </c>
      <c r="V788" s="3">
        <v>0</v>
      </c>
      <c r="W788" s="3">
        <v>326700</v>
      </c>
      <c r="X788" s="3" t="s">
        <v>0</v>
      </c>
      <c r="Y788" s="3">
        <v>52272</v>
      </c>
      <c r="Z788" s="3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6">
        <v>0</v>
      </c>
      <c r="AG788" s="6" t="s">
        <v>0</v>
      </c>
      <c r="AH788" s="6">
        <v>0</v>
      </c>
      <c r="AI788" s="6">
        <v>0</v>
      </c>
      <c r="AJ788" s="6" t="s">
        <v>0</v>
      </c>
      <c r="AK788" s="6">
        <v>0</v>
      </c>
      <c r="AL788" s="6">
        <v>0</v>
      </c>
      <c r="AM788" s="6" t="s">
        <v>1</v>
      </c>
      <c r="AN788" s="6" t="s">
        <v>1</v>
      </c>
    </row>
    <row r="789" spans="1:42" hidden="1" x14ac:dyDescent="0.25">
      <c r="A789" s="49" t="s">
        <v>423</v>
      </c>
      <c r="B789" s="51">
        <v>44038</v>
      </c>
      <c r="C789" s="2" t="s">
        <v>6</v>
      </c>
      <c r="D789" s="2" t="s">
        <v>311</v>
      </c>
      <c r="E789" s="2" t="s">
        <v>223</v>
      </c>
      <c r="F789" s="2" t="s">
        <v>984</v>
      </c>
      <c r="G789" s="2" t="s">
        <v>3</v>
      </c>
      <c r="H789" s="2" t="s">
        <v>1831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</v>
      </c>
      <c r="P789" s="2" t="s">
        <v>1</v>
      </c>
      <c r="Q789" s="3">
        <v>23666425.8336</v>
      </c>
      <c r="R789" s="3">
        <v>0</v>
      </c>
      <c r="S789" s="3">
        <v>15502718.82</v>
      </c>
      <c r="T789" s="3">
        <v>0</v>
      </c>
      <c r="U789" s="3" t="s">
        <v>0</v>
      </c>
      <c r="V789" s="3">
        <v>0</v>
      </c>
      <c r="W789" s="3">
        <v>7037678.46</v>
      </c>
      <c r="X789" s="3" t="s">
        <v>0</v>
      </c>
      <c r="Y789" s="3">
        <v>1126028.5536</v>
      </c>
      <c r="Z789" s="3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6">
        <v>0</v>
      </c>
      <c r="AG789" s="6" t="s">
        <v>0</v>
      </c>
      <c r="AH789" s="6">
        <v>0</v>
      </c>
      <c r="AI789" s="6">
        <v>0</v>
      </c>
      <c r="AJ789" s="6" t="s">
        <v>0</v>
      </c>
      <c r="AK789" s="6">
        <v>0</v>
      </c>
      <c r="AL789" s="6">
        <v>0</v>
      </c>
      <c r="AM789" s="6" t="s">
        <v>1</v>
      </c>
    </row>
    <row r="790" spans="1:42" hidden="1" x14ac:dyDescent="0.25">
      <c r="A790" s="49" t="s">
        <v>424</v>
      </c>
      <c r="B790" s="51">
        <v>44038</v>
      </c>
      <c r="C790" s="2" t="s">
        <v>6</v>
      </c>
      <c r="D790" s="2" t="s">
        <v>7</v>
      </c>
      <c r="E790" s="2" t="s">
        <v>191</v>
      </c>
      <c r="F790" s="2" t="s">
        <v>1832</v>
      </c>
      <c r="G790" s="2" t="s">
        <v>3</v>
      </c>
      <c r="H790" s="2" t="s">
        <v>1781</v>
      </c>
      <c r="I790" s="1"/>
      <c r="J790" s="1"/>
      <c r="K790" s="1"/>
      <c r="L790" s="1"/>
      <c r="M790" s="1">
        <v>0</v>
      </c>
      <c r="N790" s="2"/>
      <c r="O790" s="2" t="s">
        <v>106</v>
      </c>
      <c r="P790" s="2"/>
      <c r="Q790" s="3">
        <v>0</v>
      </c>
      <c r="R790" s="3">
        <v>0</v>
      </c>
      <c r="S790" s="3">
        <v>0</v>
      </c>
      <c r="T790" s="3">
        <v>0</v>
      </c>
      <c r="U790" s="3"/>
      <c r="V790" s="3">
        <v>0</v>
      </c>
      <c r="W790" s="3">
        <v>0</v>
      </c>
      <c r="X790" s="3"/>
      <c r="Y790" s="3">
        <v>0</v>
      </c>
      <c r="Z790" s="3">
        <v>0</v>
      </c>
      <c r="AA790" s="2"/>
      <c r="AB790" s="1">
        <v>0</v>
      </c>
      <c r="AC790" s="1">
        <v>0</v>
      </c>
      <c r="AD790" s="2"/>
      <c r="AE790" s="1"/>
    </row>
    <row r="791" spans="1:42" hidden="1" x14ac:dyDescent="0.25">
      <c r="A791" s="49" t="s">
        <v>425</v>
      </c>
      <c r="B791" s="51">
        <v>44038</v>
      </c>
      <c r="C791" s="2" t="s">
        <v>6</v>
      </c>
      <c r="D791" s="2" t="s">
        <v>5</v>
      </c>
      <c r="E791" s="2" t="s">
        <v>189</v>
      </c>
      <c r="F791" s="2" t="s">
        <v>1833</v>
      </c>
      <c r="G791" s="2" t="s">
        <v>3</v>
      </c>
      <c r="H791" s="2" t="s">
        <v>1834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2</v>
      </c>
      <c r="P791" s="2" t="s">
        <v>1</v>
      </c>
      <c r="Q791" s="3">
        <v>118579714.72999999</v>
      </c>
      <c r="R791" s="3">
        <v>0</v>
      </c>
      <c r="S791" s="3">
        <v>85513786.890000001</v>
      </c>
      <c r="T791" s="3">
        <v>0</v>
      </c>
      <c r="U791" s="3" t="s">
        <v>0</v>
      </c>
      <c r="V791" s="3">
        <v>0</v>
      </c>
      <c r="W791" s="3">
        <v>28505110.210000001</v>
      </c>
      <c r="X791" s="3" t="s">
        <v>9</v>
      </c>
      <c r="Y791" s="3">
        <v>4560817.63</v>
      </c>
      <c r="Z791" s="3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  <c r="AF791" s="6">
        <v>0</v>
      </c>
      <c r="AG791" s="6" t="s">
        <v>0</v>
      </c>
      <c r="AH791" s="6">
        <v>0</v>
      </c>
      <c r="AI791" s="6">
        <v>0</v>
      </c>
      <c r="AJ791" s="6" t="s">
        <v>0</v>
      </c>
      <c r="AK791" s="6">
        <v>0</v>
      </c>
      <c r="AL791" s="6">
        <v>0</v>
      </c>
      <c r="AM791" s="6" t="s">
        <v>1</v>
      </c>
      <c r="AN791" s="6" t="s">
        <v>1</v>
      </c>
    </row>
    <row r="792" spans="1:42" hidden="1" x14ac:dyDescent="0.25">
      <c r="A792" s="49" t="s">
        <v>303</v>
      </c>
      <c r="B792" s="51">
        <v>44039</v>
      </c>
      <c r="C792" s="2" t="s">
        <v>6</v>
      </c>
      <c r="D792" s="2" t="s">
        <v>52</v>
      </c>
      <c r="E792" s="2" t="s">
        <v>252</v>
      </c>
      <c r="F792" s="2" t="s">
        <v>1835</v>
      </c>
      <c r="G792" s="2" t="s">
        <v>3</v>
      </c>
      <c r="H792" s="2" t="s">
        <v>1836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3">
        <v>82798922.738399982</v>
      </c>
      <c r="R792" s="3">
        <v>0</v>
      </c>
      <c r="S792" s="3">
        <v>71201689.929999992</v>
      </c>
      <c r="T792" s="3">
        <v>0</v>
      </c>
      <c r="U792" s="3" t="s">
        <v>0</v>
      </c>
      <c r="V792" s="3">
        <v>0</v>
      </c>
      <c r="W792" s="3">
        <v>9997614.4900000002</v>
      </c>
      <c r="X792" s="3" t="s">
        <v>0</v>
      </c>
      <c r="Y792" s="3">
        <v>1599618.3184</v>
      </c>
      <c r="Z792" s="3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6">
        <v>0</v>
      </c>
      <c r="AG792" s="6" t="s">
        <v>0</v>
      </c>
      <c r="AH792" s="6">
        <v>0</v>
      </c>
      <c r="AI792" s="6">
        <v>0</v>
      </c>
      <c r="AJ792" s="6" t="s">
        <v>0</v>
      </c>
      <c r="AK792" s="6">
        <v>0</v>
      </c>
      <c r="AL792" s="6">
        <v>0</v>
      </c>
      <c r="AM792" s="6" t="s">
        <v>1</v>
      </c>
      <c r="AN792" s="6" t="s">
        <v>1</v>
      </c>
      <c r="AO792" s="6" t="s">
        <v>1</v>
      </c>
      <c r="AP792" s="6" t="s">
        <v>1</v>
      </c>
    </row>
    <row r="793" spans="1:42" hidden="1" x14ac:dyDescent="0.25">
      <c r="A793" s="49" t="s">
        <v>302</v>
      </c>
      <c r="B793" s="51">
        <v>44039</v>
      </c>
      <c r="C793" s="2" t="s">
        <v>29</v>
      </c>
      <c r="D793" s="2" t="s">
        <v>52</v>
      </c>
      <c r="E793" s="2" t="s">
        <v>243</v>
      </c>
      <c r="F793" s="2" t="s">
        <v>1027</v>
      </c>
      <c r="G793" s="2" t="s">
        <v>3</v>
      </c>
      <c r="H793" s="2" t="s">
        <v>1837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</v>
      </c>
      <c r="P793" s="2" t="s">
        <v>1</v>
      </c>
      <c r="Q793" s="3">
        <v>27966366.012200002</v>
      </c>
      <c r="R793" s="3">
        <v>0</v>
      </c>
      <c r="S793" s="3">
        <v>21218959.884999998</v>
      </c>
      <c r="T793" s="3">
        <v>0</v>
      </c>
      <c r="U793" s="3" t="s">
        <v>0</v>
      </c>
      <c r="V793" s="3">
        <v>0</v>
      </c>
      <c r="W793" s="3">
        <v>5816729.4199999999</v>
      </c>
      <c r="X793" s="3" t="s">
        <v>9</v>
      </c>
      <c r="Y793" s="3">
        <v>930676.70719999995</v>
      </c>
      <c r="Z793" s="3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6">
        <v>0</v>
      </c>
      <c r="AG793" s="6" t="s">
        <v>0</v>
      </c>
      <c r="AH793" s="6">
        <v>0</v>
      </c>
      <c r="AI793" s="6">
        <v>0</v>
      </c>
      <c r="AJ793" s="6" t="s">
        <v>0</v>
      </c>
      <c r="AK793" s="6">
        <v>0</v>
      </c>
      <c r="AL793" s="6">
        <v>0</v>
      </c>
      <c r="AM793" s="6" t="s">
        <v>1</v>
      </c>
      <c r="AN793" s="6" t="s">
        <v>1</v>
      </c>
      <c r="AO793" s="6" t="s">
        <v>1</v>
      </c>
      <c r="AP793" s="6" t="s">
        <v>1</v>
      </c>
    </row>
    <row r="794" spans="1:42" hidden="1" x14ac:dyDescent="0.25">
      <c r="A794" s="49" t="s">
        <v>301</v>
      </c>
      <c r="B794" s="51">
        <v>44039</v>
      </c>
      <c r="C794" s="2" t="s">
        <v>29</v>
      </c>
      <c r="D794" s="2" t="s">
        <v>52</v>
      </c>
      <c r="E794" s="2" t="s">
        <v>243</v>
      </c>
      <c r="F794" s="2" t="s">
        <v>1027</v>
      </c>
      <c r="G794" s="2" t="s">
        <v>3</v>
      </c>
      <c r="H794" s="2" t="s">
        <v>1838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1839</v>
      </c>
      <c r="P794" s="2" t="s">
        <v>1840</v>
      </c>
      <c r="Q794" s="3">
        <v>510040</v>
      </c>
      <c r="R794" s="3">
        <v>0</v>
      </c>
      <c r="S794" s="3">
        <v>290800</v>
      </c>
      <c r="T794" s="3">
        <v>189000</v>
      </c>
      <c r="U794" s="3" t="s">
        <v>9</v>
      </c>
      <c r="V794" s="3">
        <v>30240</v>
      </c>
      <c r="W794" s="3">
        <v>0</v>
      </c>
      <c r="X794" s="3" t="s">
        <v>0</v>
      </c>
      <c r="Y794" s="3">
        <v>0</v>
      </c>
      <c r="Z794" s="3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  <c r="AF794" s="6">
        <v>0</v>
      </c>
      <c r="AG794" s="6" t="s">
        <v>0</v>
      </c>
      <c r="AH794" s="6">
        <v>0</v>
      </c>
      <c r="AI794" s="6">
        <v>0</v>
      </c>
      <c r="AJ794" s="6" t="s">
        <v>0</v>
      </c>
      <c r="AK794" s="6">
        <v>0</v>
      </c>
      <c r="AL794" s="6">
        <v>0</v>
      </c>
      <c r="AM794" s="6" t="s">
        <v>1</v>
      </c>
      <c r="AN794" s="6" t="s">
        <v>1</v>
      </c>
      <c r="AO794" s="6" t="s">
        <v>1</v>
      </c>
      <c r="AP794" s="6" t="s">
        <v>1</v>
      </c>
    </row>
    <row r="795" spans="1:42" hidden="1" x14ac:dyDescent="0.25">
      <c r="A795" s="49" t="s">
        <v>300</v>
      </c>
      <c r="B795" s="51">
        <v>44039</v>
      </c>
      <c r="C795" s="2" t="s">
        <v>29</v>
      </c>
      <c r="D795" s="2" t="s">
        <v>52</v>
      </c>
      <c r="E795" s="2" t="s">
        <v>243</v>
      </c>
      <c r="F795" s="2" t="s">
        <v>1027</v>
      </c>
      <c r="G795" s="2" t="s">
        <v>3</v>
      </c>
      <c r="H795" s="2" t="s">
        <v>1841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</v>
      </c>
      <c r="P795" s="2" t="s">
        <v>1</v>
      </c>
      <c r="Q795" s="3">
        <v>48051845.269600004</v>
      </c>
      <c r="R795" s="3">
        <v>0</v>
      </c>
      <c r="S795" s="3">
        <v>33839711.379999995</v>
      </c>
      <c r="T795" s="3">
        <v>0</v>
      </c>
      <c r="U795" s="3" t="s">
        <v>0</v>
      </c>
      <c r="V795" s="3">
        <v>0</v>
      </c>
      <c r="W795" s="3">
        <v>12251839.559999999</v>
      </c>
      <c r="X795" s="3" t="s">
        <v>9</v>
      </c>
      <c r="Y795" s="3">
        <v>1960294.3295999998</v>
      </c>
      <c r="Z795" s="3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  <c r="AF795" s="6">
        <v>0</v>
      </c>
      <c r="AG795" s="6" t="s">
        <v>0</v>
      </c>
      <c r="AH795" s="6">
        <v>0</v>
      </c>
      <c r="AI795" s="6">
        <v>0</v>
      </c>
      <c r="AJ795" s="6" t="s">
        <v>0</v>
      </c>
      <c r="AK795" s="6">
        <v>0</v>
      </c>
      <c r="AL795" s="6">
        <v>0</v>
      </c>
      <c r="AM795" s="6" t="s">
        <v>1</v>
      </c>
      <c r="AN795" s="6" t="s">
        <v>1</v>
      </c>
      <c r="AO795" s="6" t="s">
        <v>1</v>
      </c>
      <c r="AP795" s="6" t="s">
        <v>1</v>
      </c>
    </row>
    <row r="796" spans="1:42" hidden="1" x14ac:dyDescent="0.25">
      <c r="A796" s="49" t="s">
        <v>299</v>
      </c>
      <c r="B796" s="51">
        <v>44039</v>
      </c>
      <c r="C796" s="2" t="s">
        <v>29</v>
      </c>
      <c r="D796" s="2" t="s">
        <v>52</v>
      </c>
      <c r="E796" s="2" t="s">
        <v>243</v>
      </c>
      <c r="F796" s="2" t="s">
        <v>1027</v>
      </c>
      <c r="G796" s="2" t="s">
        <v>13</v>
      </c>
      <c r="H796" s="2" t="s">
        <v>1</v>
      </c>
      <c r="I796" s="1" t="s">
        <v>1842</v>
      </c>
      <c r="J796" s="1" t="s">
        <v>1</v>
      </c>
      <c r="K796" s="1" t="s">
        <v>1843</v>
      </c>
      <c r="L796" s="1" t="s">
        <v>1844</v>
      </c>
      <c r="M796" s="1">
        <v>27.15</v>
      </c>
      <c r="N796" s="2" t="s">
        <v>12</v>
      </c>
      <c r="O796" s="2" t="s">
        <v>1845</v>
      </c>
      <c r="P796" s="2" t="s">
        <v>1846</v>
      </c>
      <c r="Q796" s="3">
        <v>-63286.65</v>
      </c>
      <c r="R796" s="3">
        <v>0</v>
      </c>
      <c r="S796" s="3">
        <v>-63286.65</v>
      </c>
      <c r="T796" s="3">
        <v>0</v>
      </c>
      <c r="U796" s="3" t="s">
        <v>0</v>
      </c>
      <c r="V796" s="3">
        <v>0</v>
      </c>
      <c r="W796" s="3">
        <v>0</v>
      </c>
      <c r="X796" s="3" t="s">
        <v>0</v>
      </c>
      <c r="Y796" s="3">
        <v>0</v>
      </c>
      <c r="Z796" s="3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6">
        <v>0</v>
      </c>
      <c r="AG796" s="6" t="s">
        <v>0</v>
      </c>
      <c r="AH796" s="6">
        <v>0</v>
      </c>
      <c r="AI796" s="6">
        <v>0</v>
      </c>
      <c r="AJ796" s="6" t="s">
        <v>0</v>
      </c>
      <c r="AK796" s="6">
        <v>0</v>
      </c>
      <c r="AL796" s="6">
        <v>0</v>
      </c>
      <c r="AM796" s="6" t="s">
        <v>1</v>
      </c>
      <c r="AN796" s="6" t="s">
        <v>1</v>
      </c>
      <c r="AO796" s="6" t="s">
        <v>1</v>
      </c>
      <c r="AP796" s="6" t="s">
        <v>1</v>
      </c>
    </row>
    <row r="797" spans="1:42" hidden="1" x14ac:dyDescent="0.25">
      <c r="A797" s="49" t="s">
        <v>298</v>
      </c>
      <c r="B797" s="51">
        <v>44039</v>
      </c>
      <c r="C797" s="2" t="s">
        <v>6</v>
      </c>
      <c r="D797" s="2" t="s">
        <v>45</v>
      </c>
      <c r="E797" s="2" t="s">
        <v>241</v>
      </c>
      <c r="F797" s="2" t="s">
        <v>1847</v>
      </c>
      <c r="G797" s="2" t="s">
        <v>3</v>
      </c>
      <c r="H797" s="2" t="s">
        <v>1848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3">
        <v>67076792.706800006</v>
      </c>
      <c r="R797" s="3">
        <v>0</v>
      </c>
      <c r="S797" s="3">
        <v>50863630.780000001</v>
      </c>
      <c r="T797" s="3">
        <v>0</v>
      </c>
      <c r="U797" s="3" t="s">
        <v>0</v>
      </c>
      <c r="V797" s="3">
        <v>0</v>
      </c>
      <c r="W797" s="3">
        <v>13976863.73</v>
      </c>
      <c r="X797" s="3" t="s">
        <v>9</v>
      </c>
      <c r="Y797" s="3">
        <v>2236298.1968</v>
      </c>
      <c r="Z797" s="3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6">
        <v>0</v>
      </c>
      <c r="AG797" s="6" t="s">
        <v>0</v>
      </c>
      <c r="AH797" s="6">
        <v>0</v>
      </c>
      <c r="AI797" s="6">
        <v>0</v>
      </c>
      <c r="AJ797" s="6" t="s">
        <v>0</v>
      </c>
      <c r="AK797" s="6">
        <v>0</v>
      </c>
      <c r="AL797" s="6">
        <v>0</v>
      </c>
      <c r="AM797" s="6" t="s">
        <v>1</v>
      </c>
      <c r="AN797" s="6" t="s">
        <v>1</v>
      </c>
      <c r="AO797" s="6" t="s">
        <v>1</v>
      </c>
      <c r="AP797" s="6" t="s">
        <v>1</v>
      </c>
    </row>
    <row r="798" spans="1:42" hidden="1" x14ac:dyDescent="0.25">
      <c r="A798" s="49" t="s">
        <v>297</v>
      </c>
      <c r="B798" s="51">
        <v>44039</v>
      </c>
      <c r="C798" s="2" t="s">
        <v>38</v>
      </c>
      <c r="D798" s="2" t="s">
        <v>45</v>
      </c>
      <c r="E798" s="2" t="s">
        <v>239</v>
      </c>
      <c r="F798" s="2" t="s">
        <v>1849</v>
      </c>
      <c r="G798" s="2" t="s">
        <v>3</v>
      </c>
      <c r="H798" s="2" t="s">
        <v>1850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3">
        <v>32777291.314800002</v>
      </c>
      <c r="R798" s="3">
        <v>0</v>
      </c>
      <c r="S798" s="3">
        <v>28448559.210000001</v>
      </c>
      <c r="T798" s="3">
        <v>0</v>
      </c>
      <c r="U798" s="3" t="s">
        <v>0</v>
      </c>
      <c r="V798" s="3">
        <v>0</v>
      </c>
      <c r="W798" s="3">
        <v>3331320.7800000003</v>
      </c>
      <c r="X798" s="3" t="s">
        <v>0</v>
      </c>
      <c r="Y798" s="3">
        <v>533011.32480000006</v>
      </c>
      <c r="Z798" s="3">
        <v>0</v>
      </c>
      <c r="AA798" s="2" t="s">
        <v>0</v>
      </c>
      <c r="AB798" s="1">
        <v>0</v>
      </c>
      <c r="AC798" s="1">
        <v>430000</v>
      </c>
      <c r="AD798" s="2" t="s">
        <v>296</v>
      </c>
      <c r="AE798" s="1">
        <v>34400</v>
      </c>
      <c r="AF798" s="6">
        <v>0</v>
      </c>
      <c r="AG798" s="6" t="s">
        <v>0</v>
      </c>
      <c r="AH798" s="6">
        <v>0</v>
      </c>
      <c r="AI798" s="6">
        <v>0</v>
      </c>
      <c r="AJ798" s="6" t="s">
        <v>0</v>
      </c>
      <c r="AK798" s="6">
        <v>0</v>
      </c>
      <c r="AL798" s="6">
        <v>0</v>
      </c>
      <c r="AM798" s="6" t="s">
        <v>1</v>
      </c>
      <c r="AN798" s="6" t="s">
        <v>1</v>
      </c>
      <c r="AO798" s="6" t="s">
        <v>1</v>
      </c>
      <c r="AP798" s="6" t="s">
        <v>1</v>
      </c>
    </row>
    <row r="799" spans="1:42" hidden="1" x14ac:dyDescent="0.25">
      <c r="A799" s="49" t="s">
        <v>296</v>
      </c>
      <c r="B799" s="51">
        <v>44039</v>
      </c>
      <c r="C799" s="2" t="s">
        <v>38</v>
      </c>
      <c r="D799" s="2" t="s">
        <v>45</v>
      </c>
      <c r="E799" s="2" t="s">
        <v>239</v>
      </c>
      <c r="F799" s="2" t="s">
        <v>1849</v>
      </c>
      <c r="G799" s="2" t="s">
        <v>3</v>
      </c>
      <c r="H799" s="2" t="s">
        <v>1851</v>
      </c>
      <c r="I799" s="1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1852</v>
      </c>
      <c r="P799" s="2" t="s">
        <v>1853</v>
      </c>
      <c r="Q799" s="3">
        <v>195500</v>
      </c>
      <c r="R799" s="3">
        <v>0</v>
      </c>
      <c r="S799" s="3">
        <v>195500</v>
      </c>
      <c r="T799" s="3">
        <v>0</v>
      </c>
      <c r="U799" s="3" t="s">
        <v>0</v>
      </c>
      <c r="V799" s="3">
        <v>0</v>
      </c>
      <c r="W799" s="3">
        <v>0</v>
      </c>
      <c r="X799" s="3" t="s">
        <v>0</v>
      </c>
      <c r="Y799" s="3">
        <v>0</v>
      </c>
      <c r="Z799" s="3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  <c r="AF799" s="6">
        <v>0</v>
      </c>
      <c r="AG799" s="6" t="s">
        <v>0</v>
      </c>
      <c r="AH799" s="6">
        <v>0</v>
      </c>
      <c r="AI799" s="6">
        <v>0</v>
      </c>
      <c r="AJ799" s="6" t="s">
        <v>0</v>
      </c>
      <c r="AK799" s="6">
        <v>0</v>
      </c>
      <c r="AL799" s="6">
        <v>0</v>
      </c>
      <c r="AM799" s="6" t="s">
        <v>1</v>
      </c>
      <c r="AN799" s="6" t="s">
        <v>1</v>
      </c>
      <c r="AO799" s="6" t="s">
        <v>1</v>
      </c>
      <c r="AP799" s="6" t="s">
        <v>1</v>
      </c>
    </row>
    <row r="800" spans="1:42" hidden="1" x14ac:dyDescent="0.25">
      <c r="A800" s="49" t="s">
        <v>295</v>
      </c>
      <c r="B800" s="51">
        <v>44039</v>
      </c>
      <c r="C800" s="2" t="s">
        <v>38</v>
      </c>
      <c r="D800" s="2" t="s">
        <v>45</v>
      </c>
      <c r="E800" s="2" t="s">
        <v>239</v>
      </c>
      <c r="F800" s="2" t="s">
        <v>1849</v>
      </c>
      <c r="G800" s="2" t="s">
        <v>3</v>
      </c>
      <c r="H800" s="2" t="s">
        <v>1854</v>
      </c>
      <c r="I800" s="1" t="s">
        <v>1</v>
      </c>
      <c r="J800" s="1" t="s">
        <v>1</v>
      </c>
      <c r="K800" s="1" t="s">
        <v>1</v>
      </c>
      <c r="L800" s="1" t="s">
        <v>1</v>
      </c>
      <c r="M800" s="1">
        <v>0</v>
      </c>
      <c r="N800" s="2" t="s">
        <v>1</v>
      </c>
      <c r="O800" s="2" t="s">
        <v>2</v>
      </c>
      <c r="P800" s="2" t="s">
        <v>1</v>
      </c>
      <c r="Q800" s="3">
        <v>1173000</v>
      </c>
      <c r="R800" s="3">
        <v>0</v>
      </c>
      <c r="S800" s="3">
        <v>1173000</v>
      </c>
      <c r="T800" s="3">
        <v>0</v>
      </c>
      <c r="U800" s="3" t="s">
        <v>0</v>
      </c>
      <c r="V800" s="3">
        <v>0</v>
      </c>
      <c r="W800" s="3">
        <v>0</v>
      </c>
      <c r="X800" s="3" t="s">
        <v>0</v>
      </c>
      <c r="Y800" s="3">
        <v>0</v>
      </c>
      <c r="Z800" s="3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  <c r="AF800" s="6">
        <v>0</v>
      </c>
      <c r="AG800" s="6" t="s">
        <v>0</v>
      </c>
      <c r="AH800" s="6">
        <v>0</v>
      </c>
      <c r="AI800" s="6">
        <v>0</v>
      </c>
      <c r="AJ800" s="6" t="s">
        <v>0</v>
      </c>
      <c r="AK800" s="6">
        <v>0</v>
      </c>
      <c r="AL800" s="6">
        <v>0</v>
      </c>
      <c r="AM800" s="6" t="s">
        <v>1</v>
      </c>
      <c r="AN800" s="6" t="s">
        <v>1</v>
      </c>
      <c r="AO800" s="6" t="s">
        <v>1</v>
      </c>
      <c r="AP800" s="6" t="s">
        <v>1</v>
      </c>
    </row>
    <row r="801" spans="1:42" hidden="1" x14ac:dyDescent="0.25">
      <c r="A801" s="49" t="s">
        <v>294</v>
      </c>
      <c r="B801" s="51">
        <v>44039</v>
      </c>
      <c r="C801" s="2" t="s">
        <v>38</v>
      </c>
      <c r="D801" s="2" t="s">
        <v>45</v>
      </c>
      <c r="E801" s="2" t="s">
        <v>239</v>
      </c>
      <c r="F801" s="2" t="s">
        <v>1855</v>
      </c>
      <c r="G801" s="2" t="s">
        <v>3</v>
      </c>
      <c r="H801" s="2" t="s">
        <v>1856</v>
      </c>
      <c r="I801" s="1"/>
      <c r="J801" s="1"/>
      <c r="K801" s="1"/>
      <c r="L801" s="1"/>
      <c r="M801" s="1"/>
      <c r="N801" s="2"/>
      <c r="O801" s="2" t="s">
        <v>106</v>
      </c>
      <c r="P801" s="2"/>
      <c r="Q801" s="3">
        <v>0</v>
      </c>
      <c r="R801" s="3">
        <v>0</v>
      </c>
      <c r="S801" s="3">
        <v>0</v>
      </c>
      <c r="T801" s="3">
        <v>0</v>
      </c>
      <c r="U801" s="3" t="s">
        <v>0</v>
      </c>
      <c r="V801" s="3">
        <v>0</v>
      </c>
      <c r="W801" s="3">
        <v>0</v>
      </c>
      <c r="X801" s="3" t="s">
        <v>0</v>
      </c>
      <c r="Y801" s="3">
        <v>0</v>
      </c>
      <c r="Z801" s="3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  <c r="AF801" s="6" t="s">
        <v>420</v>
      </c>
      <c r="AH801" s="6">
        <v>0</v>
      </c>
      <c r="AI801" s="6">
        <v>0</v>
      </c>
      <c r="AK801" s="6">
        <v>0</v>
      </c>
      <c r="AL801" s="6">
        <v>0</v>
      </c>
    </row>
    <row r="802" spans="1:42" hidden="1" x14ac:dyDescent="0.25">
      <c r="A802" s="49" t="s">
        <v>291</v>
      </c>
      <c r="B802" s="51">
        <v>44039</v>
      </c>
      <c r="C802" s="2" t="s">
        <v>29</v>
      </c>
      <c r="D802" s="2" t="s">
        <v>45</v>
      </c>
      <c r="E802" s="2" t="s">
        <v>234</v>
      </c>
      <c r="F802" s="2" t="s">
        <v>1158</v>
      </c>
      <c r="G802" s="2" t="s">
        <v>3</v>
      </c>
      <c r="H802" s="2" t="s">
        <v>1857</v>
      </c>
      <c r="I802" s="1"/>
      <c r="J802" s="1"/>
      <c r="K802" s="1"/>
      <c r="L802" s="1"/>
      <c r="M802" s="1"/>
      <c r="N802" s="2"/>
      <c r="O802" s="2" t="s">
        <v>106</v>
      </c>
      <c r="P802" s="2"/>
      <c r="Q802" s="3">
        <v>0</v>
      </c>
      <c r="R802" s="3">
        <v>0</v>
      </c>
      <c r="S802" s="3">
        <v>0</v>
      </c>
      <c r="T802" s="3">
        <v>0</v>
      </c>
      <c r="U802" s="3"/>
      <c r="V802" s="3">
        <v>0</v>
      </c>
      <c r="W802" s="3">
        <v>0</v>
      </c>
      <c r="X802" s="3"/>
      <c r="Y802" s="3">
        <v>0</v>
      </c>
      <c r="Z802" s="3">
        <v>0</v>
      </c>
      <c r="AA802" s="2"/>
      <c r="AB802" s="1">
        <v>0</v>
      </c>
      <c r="AC802" s="1">
        <v>0</v>
      </c>
      <c r="AD802" s="2"/>
      <c r="AE802" s="1">
        <v>0</v>
      </c>
      <c r="AF802" s="6">
        <v>0</v>
      </c>
      <c r="AH802" s="6">
        <v>0</v>
      </c>
      <c r="AI802" s="6">
        <v>0</v>
      </c>
      <c r="AK802" s="6">
        <v>0</v>
      </c>
      <c r="AL802" s="6">
        <v>0</v>
      </c>
    </row>
    <row r="803" spans="1:42" hidden="1" x14ac:dyDescent="0.25">
      <c r="A803" s="49" t="s">
        <v>290</v>
      </c>
      <c r="B803" s="51">
        <v>44039</v>
      </c>
      <c r="C803" s="2" t="s">
        <v>6</v>
      </c>
      <c r="D803" s="2" t="s">
        <v>41</v>
      </c>
      <c r="E803" s="2" t="s">
        <v>237</v>
      </c>
      <c r="F803" s="2" t="s">
        <v>1858</v>
      </c>
      <c r="G803" s="2" t="s">
        <v>3</v>
      </c>
      <c r="H803" s="2" t="s">
        <v>1859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3">
        <v>26997878.77</v>
      </c>
      <c r="R803" s="3">
        <v>0</v>
      </c>
      <c r="S803" s="3">
        <v>26997878.77</v>
      </c>
      <c r="T803" s="3">
        <v>0</v>
      </c>
      <c r="U803" s="3" t="s">
        <v>0</v>
      </c>
      <c r="V803" s="3">
        <v>0</v>
      </c>
      <c r="W803" s="3">
        <v>0</v>
      </c>
      <c r="X803" s="3" t="s">
        <v>0</v>
      </c>
      <c r="Y803" s="3">
        <v>0</v>
      </c>
      <c r="Z803" s="3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6">
        <v>0</v>
      </c>
      <c r="AG803" s="6" t="s">
        <v>0</v>
      </c>
      <c r="AH803" s="6">
        <v>0</v>
      </c>
      <c r="AI803" s="6">
        <v>0</v>
      </c>
      <c r="AJ803" s="6" t="s">
        <v>0</v>
      </c>
      <c r="AK803" s="6">
        <v>0</v>
      </c>
      <c r="AL803" s="6">
        <v>0</v>
      </c>
      <c r="AM803" s="6" t="s">
        <v>1</v>
      </c>
      <c r="AN803" s="6" t="s">
        <v>1</v>
      </c>
      <c r="AO803" s="6" t="s">
        <v>1</v>
      </c>
      <c r="AP803" s="6" t="s">
        <v>1</v>
      </c>
    </row>
    <row r="804" spans="1:42" hidden="1" x14ac:dyDescent="0.25">
      <c r="A804" s="49" t="s">
        <v>289</v>
      </c>
      <c r="B804" s="51">
        <v>44039</v>
      </c>
      <c r="C804" s="2" t="s">
        <v>6</v>
      </c>
      <c r="D804" s="2" t="s">
        <v>41</v>
      </c>
      <c r="E804" s="2" t="s">
        <v>232</v>
      </c>
      <c r="F804" s="2" t="s">
        <v>1860</v>
      </c>
      <c r="G804" s="2" t="s">
        <v>3</v>
      </c>
      <c r="H804" s="2" t="s">
        <v>1861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</v>
      </c>
      <c r="P804" s="2" t="s">
        <v>1</v>
      </c>
      <c r="Q804" s="3">
        <v>4736644.3604000006</v>
      </c>
      <c r="R804" s="3">
        <v>0</v>
      </c>
      <c r="S804" s="3">
        <v>4545684.3599999994</v>
      </c>
      <c r="T804" s="3">
        <v>0</v>
      </c>
      <c r="U804" s="3" t="s">
        <v>0</v>
      </c>
      <c r="V804" s="3">
        <v>0</v>
      </c>
      <c r="W804" s="3">
        <v>164620.69</v>
      </c>
      <c r="X804" s="3" t="s">
        <v>9</v>
      </c>
      <c r="Y804" s="3">
        <v>26339.310399999998</v>
      </c>
      <c r="Z804" s="3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6">
        <v>0</v>
      </c>
      <c r="AG804" s="6" t="s">
        <v>0</v>
      </c>
      <c r="AH804" s="6">
        <v>0</v>
      </c>
      <c r="AI804" s="6">
        <v>0</v>
      </c>
      <c r="AJ804" s="6" t="s">
        <v>0</v>
      </c>
      <c r="AK804" s="6">
        <v>0</v>
      </c>
      <c r="AL804" s="6">
        <v>0</v>
      </c>
      <c r="AM804" s="6" t="s">
        <v>1</v>
      </c>
      <c r="AN804" s="6" t="s">
        <v>1</v>
      </c>
      <c r="AO804" s="6" t="s">
        <v>1</v>
      </c>
      <c r="AP804" s="6" t="s">
        <v>1</v>
      </c>
    </row>
    <row r="805" spans="1:42" hidden="1" x14ac:dyDescent="0.25">
      <c r="A805" s="49" t="s">
        <v>288</v>
      </c>
      <c r="B805" s="51">
        <v>44039</v>
      </c>
      <c r="C805" s="2" t="s">
        <v>6</v>
      </c>
      <c r="D805" s="2" t="s">
        <v>41</v>
      </c>
      <c r="E805" s="2" t="s">
        <v>232</v>
      </c>
      <c r="F805" s="2" t="s">
        <v>1860</v>
      </c>
      <c r="G805" s="2" t="s">
        <v>3</v>
      </c>
      <c r="H805" s="2" t="s">
        <v>1862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215</v>
      </c>
      <c r="P805" s="2" t="s">
        <v>214</v>
      </c>
      <c r="Q805" s="3">
        <v>719661.25</v>
      </c>
      <c r="R805" s="3">
        <v>0</v>
      </c>
      <c r="S805" s="3">
        <v>719661.25</v>
      </c>
      <c r="T805" s="3">
        <v>0</v>
      </c>
      <c r="U805" s="3" t="s">
        <v>0</v>
      </c>
      <c r="V805" s="3">
        <v>0</v>
      </c>
      <c r="W805" s="3">
        <v>0</v>
      </c>
      <c r="X805" s="3" t="s">
        <v>0</v>
      </c>
      <c r="Y805" s="3">
        <v>0</v>
      </c>
      <c r="Z805" s="3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6">
        <v>0</v>
      </c>
      <c r="AG805" s="6" t="s">
        <v>0</v>
      </c>
      <c r="AH805" s="6">
        <v>0</v>
      </c>
      <c r="AI805" s="6">
        <v>0</v>
      </c>
      <c r="AJ805" s="6" t="s">
        <v>0</v>
      </c>
      <c r="AK805" s="6">
        <v>0</v>
      </c>
      <c r="AL805" s="6">
        <v>0</v>
      </c>
      <c r="AM805" s="6" t="s">
        <v>1</v>
      </c>
      <c r="AN805" s="6" t="s">
        <v>1</v>
      </c>
      <c r="AO805" s="6" t="s">
        <v>1</v>
      </c>
      <c r="AP805" s="6" t="s">
        <v>1</v>
      </c>
    </row>
    <row r="806" spans="1:42" hidden="1" x14ac:dyDescent="0.25">
      <c r="A806" s="49" t="s">
        <v>287</v>
      </c>
      <c r="B806" s="51">
        <v>44039</v>
      </c>
      <c r="C806" s="2" t="s">
        <v>6</v>
      </c>
      <c r="D806" s="2" t="s">
        <v>41</v>
      </c>
      <c r="E806" s="2" t="s">
        <v>232</v>
      </c>
      <c r="F806" s="2" t="s">
        <v>1860</v>
      </c>
      <c r="G806" s="2" t="s">
        <v>3</v>
      </c>
      <c r="H806" s="2" t="s">
        <v>1863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2</v>
      </c>
      <c r="P806" s="2" t="s">
        <v>1</v>
      </c>
      <c r="Q806" s="3">
        <v>73837202.836800009</v>
      </c>
      <c r="R806" s="3">
        <v>0</v>
      </c>
      <c r="S806" s="3">
        <v>57650544.589999989</v>
      </c>
      <c r="T806" s="3">
        <v>0</v>
      </c>
      <c r="U806" s="3" t="s">
        <v>0</v>
      </c>
      <c r="V806" s="3">
        <v>0</v>
      </c>
      <c r="W806" s="3">
        <v>13954015.73</v>
      </c>
      <c r="X806" s="3" t="s">
        <v>0</v>
      </c>
      <c r="Y806" s="3">
        <v>2232642.5167999999</v>
      </c>
      <c r="Z806" s="3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  <c r="AF806" s="6">
        <v>0</v>
      </c>
      <c r="AG806" s="6" t="s">
        <v>0</v>
      </c>
      <c r="AH806" s="6">
        <v>0</v>
      </c>
      <c r="AI806" s="6">
        <v>0</v>
      </c>
      <c r="AJ806" s="6" t="s">
        <v>0</v>
      </c>
      <c r="AK806" s="6">
        <v>0</v>
      </c>
      <c r="AL806" s="6">
        <v>0</v>
      </c>
      <c r="AM806" s="6" t="s">
        <v>1</v>
      </c>
      <c r="AN806" s="6" t="s">
        <v>1</v>
      </c>
      <c r="AO806" s="6" t="s">
        <v>1</v>
      </c>
      <c r="AP806" s="6" t="s">
        <v>1</v>
      </c>
    </row>
    <row r="807" spans="1:42" hidden="1" x14ac:dyDescent="0.25">
      <c r="A807" s="49" t="s">
        <v>9</v>
      </c>
      <c r="B807" s="51">
        <v>44039</v>
      </c>
      <c r="C807" s="2" t="s">
        <v>6</v>
      </c>
      <c r="D807" s="2" t="s">
        <v>41</v>
      </c>
      <c r="E807" s="2" t="s">
        <v>232</v>
      </c>
      <c r="F807" s="2" t="s">
        <v>1860</v>
      </c>
      <c r="G807" s="2" t="s">
        <v>3</v>
      </c>
      <c r="H807" s="2" t="s">
        <v>1864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293</v>
      </c>
      <c r="P807" s="2" t="s">
        <v>292</v>
      </c>
      <c r="Q807" s="3">
        <v>1683006.19</v>
      </c>
      <c r="R807" s="3">
        <v>0</v>
      </c>
      <c r="S807" s="3">
        <v>1683006.19</v>
      </c>
      <c r="T807" s="3">
        <v>0</v>
      </c>
      <c r="U807" s="3" t="s">
        <v>0</v>
      </c>
      <c r="V807" s="3">
        <v>0</v>
      </c>
      <c r="W807" s="3">
        <v>0</v>
      </c>
      <c r="X807" s="3" t="s">
        <v>0</v>
      </c>
      <c r="Y807" s="3">
        <v>0</v>
      </c>
      <c r="Z807" s="3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6">
        <v>0</v>
      </c>
      <c r="AG807" s="6" t="s">
        <v>0</v>
      </c>
      <c r="AH807" s="6">
        <v>0</v>
      </c>
      <c r="AI807" s="6">
        <v>0</v>
      </c>
      <c r="AJ807" s="6" t="s">
        <v>0</v>
      </c>
      <c r="AK807" s="6">
        <v>0</v>
      </c>
      <c r="AL807" s="6">
        <v>0</v>
      </c>
      <c r="AM807" s="6" t="s">
        <v>1</v>
      </c>
      <c r="AN807" s="6" t="s">
        <v>1</v>
      </c>
      <c r="AO807" s="6" t="s">
        <v>1</v>
      </c>
      <c r="AP807" s="6" t="s">
        <v>1</v>
      </c>
    </row>
    <row r="808" spans="1:42" hidden="1" x14ac:dyDescent="0.25">
      <c r="A808" s="49" t="s">
        <v>286</v>
      </c>
      <c r="B808" s="51">
        <v>44039</v>
      </c>
      <c r="C808" s="2" t="s">
        <v>6</v>
      </c>
      <c r="D808" s="2" t="s">
        <v>41</v>
      </c>
      <c r="E808" s="2" t="s">
        <v>232</v>
      </c>
      <c r="F808" s="2" t="s">
        <v>1860</v>
      </c>
      <c r="G808" s="2" t="s">
        <v>3</v>
      </c>
      <c r="H808" s="2" t="s">
        <v>1865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</v>
      </c>
      <c r="P808" s="2" t="s">
        <v>1</v>
      </c>
      <c r="Q808" s="3">
        <v>5050582.7357999999</v>
      </c>
      <c r="R808" s="3">
        <v>0</v>
      </c>
      <c r="S808" s="3">
        <v>3511886.9550000001</v>
      </c>
      <c r="T808" s="3">
        <v>0</v>
      </c>
      <c r="U808" s="3" t="s">
        <v>0</v>
      </c>
      <c r="V808" s="3">
        <v>0</v>
      </c>
      <c r="W808" s="3">
        <v>1326461.8799999999</v>
      </c>
      <c r="X808" s="3" t="s">
        <v>0</v>
      </c>
      <c r="Y808" s="3">
        <v>212233.9008</v>
      </c>
      <c r="Z808" s="3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6">
        <v>0</v>
      </c>
      <c r="AG808" s="6" t="s">
        <v>0</v>
      </c>
      <c r="AH808" s="6">
        <v>0</v>
      </c>
      <c r="AI808" s="6">
        <v>0</v>
      </c>
      <c r="AJ808" s="6" t="s">
        <v>0</v>
      </c>
      <c r="AK808" s="6">
        <v>0</v>
      </c>
      <c r="AL808" s="6">
        <v>0</v>
      </c>
      <c r="AM808" s="6" t="s">
        <v>1</v>
      </c>
      <c r="AN808" s="6" t="s">
        <v>1</v>
      </c>
      <c r="AO808" s="6" t="s">
        <v>1</v>
      </c>
      <c r="AP808" s="6" t="s">
        <v>1</v>
      </c>
    </row>
    <row r="809" spans="1:42" hidden="1" x14ac:dyDescent="0.25">
      <c r="A809" s="49" t="s">
        <v>285</v>
      </c>
      <c r="B809" s="51">
        <v>44039</v>
      </c>
      <c r="C809" s="2" t="s">
        <v>38</v>
      </c>
      <c r="D809" s="2" t="s">
        <v>41</v>
      </c>
      <c r="E809" s="2" t="s">
        <v>230</v>
      </c>
      <c r="F809" s="2" t="s">
        <v>1566</v>
      </c>
      <c r="G809" s="2" t="s">
        <v>3</v>
      </c>
      <c r="H809" s="2" t="s">
        <v>1866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3">
        <v>42109440.549799994</v>
      </c>
      <c r="R809" s="3">
        <v>0</v>
      </c>
      <c r="S809" s="3">
        <v>41201224.894999988</v>
      </c>
      <c r="T809" s="3">
        <v>0</v>
      </c>
      <c r="U809" s="3" t="s">
        <v>0</v>
      </c>
      <c r="V809" s="3">
        <v>0</v>
      </c>
      <c r="W809" s="3">
        <v>782944.53</v>
      </c>
      <c r="X809" s="3" t="s">
        <v>0</v>
      </c>
      <c r="Y809" s="3">
        <v>125271.12479999999</v>
      </c>
      <c r="Z809" s="3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6">
        <v>0</v>
      </c>
      <c r="AG809" s="6" t="s">
        <v>0</v>
      </c>
      <c r="AH809" s="6">
        <v>0</v>
      </c>
      <c r="AI809" s="6">
        <v>0</v>
      </c>
      <c r="AJ809" s="6" t="s">
        <v>0</v>
      </c>
      <c r="AK809" s="6">
        <v>0</v>
      </c>
      <c r="AL809" s="6">
        <v>0</v>
      </c>
      <c r="AM809" s="6" t="s">
        <v>1</v>
      </c>
      <c r="AN809" s="6" t="s">
        <v>1</v>
      </c>
      <c r="AO809" s="6" t="s">
        <v>1</v>
      </c>
      <c r="AP809" s="6" t="s">
        <v>1</v>
      </c>
    </row>
    <row r="810" spans="1:42" hidden="1" x14ac:dyDescent="0.25">
      <c r="A810" s="49" t="s">
        <v>284</v>
      </c>
      <c r="B810" s="51">
        <v>44039</v>
      </c>
      <c r="C810" s="2" t="s">
        <v>29</v>
      </c>
      <c r="D810" s="2" t="s">
        <v>41</v>
      </c>
      <c r="E810" s="2" t="s">
        <v>4</v>
      </c>
      <c r="F810" s="2" t="s">
        <v>1027</v>
      </c>
      <c r="G810" s="2" t="s">
        <v>3</v>
      </c>
      <c r="H810" s="2" t="s">
        <v>1867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</v>
      </c>
      <c r="P810" s="2" t="s">
        <v>1</v>
      </c>
      <c r="Q810" s="3">
        <v>64764061.636599995</v>
      </c>
      <c r="R810" s="3">
        <v>0</v>
      </c>
      <c r="S810" s="3">
        <v>43944461.955000006</v>
      </c>
      <c r="T810" s="3">
        <v>0</v>
      </c>
      <c r="U810" s="3" t="s">
        <v>0</v>
      </c>
      <c r="V810" s="3">
        <v>0</v>
      </c>
      <c r="W810" s="3">
        <v>17947930.759999998</v>
      </c>
      <c r="X810" s="3" t="s">
        <v>0</v>
      </c>
      <c r="Y810" s="3">
        <v>2871668.9215999995</v>
      </c>
      <c r="Z810" s="3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  <c r="AF810" s="6">
        <v>0</v>
      </c>
      <c r="AG810" s="6" t="s">
        <v>0</v>
      </c>
      <c r="AH810" s="6">
        <v>0</v>
      </c>
      <c r="AI810" s="6">
        <v>0</v>
      </c>
      <c r="AJ810" s="6" t="s">
        <v>0</v>
      </c>
      <c r="AK810" s="6">
        <v>0</v>
      </c>
      <c r="AL810" s="6">
        <v>0</v>
      </c>
      <c r="AM810" s="6" t="s">
        <v>1</v>
      </c>
      <c r="AN810" s="6" t="s">
        <v>1</v>
      </c>
      <c r="AO810" s="6" t="s">
        <v>1</v>
      </c>
      <c r="AP810" s="6" t="s">
        <v>1</v>
      </c>
    </row>
    <row r="811" spans="1:42" hidden="1" x14ac:dyDescent="0.25">
      <c r="A811" s="49" t="s">
        <v>282</v>
      </c>
      <c r="B811" s="51">
        <v>44039</v>
      </c>
      <c r="C811" s="2" t="s">
        <v>29</v>
      </c>
      <c r="D811" s="2" t="s">
        <v>41</v>
      </c>
      <c r="E811" s="2" t="s">
        <v>4</v>
      </c>
      <c r="F811" s="2" t="s">
        <v>1027</v>
      </c>
      <c r="G811" s="2" t="s">
        <v>13</v>
      </c>
      <c r="H811" s="2" t="s">
        <v>1</v>
      </c>
      <c r="I811" s="1" t="s">
        <v>1868</v>
      </c>
      <c r="J811" s="1" t="s">
        <v>1</v>
      </c>
      <c r="K811" s="1" t="s">
        <v>1869</v>
      </c>
      <c r="L811" s="1" t="s">
        <v>1870</v>
      </c>
      <c r="M811" s="1">
        <v>41323.089999999997</v>
      </c>
      <c r="N811" s="2" t="s">
        <v>12</v>
      </c>
      <c r="O811" s="2" t="s">
        <v>1871</v>
      </c>
      <c r="P811" s="2" t="s">
        <v>1872</v>
      </c>
      <c r="Q811" s="3">
        <v>-430000</v>
      </c>
      <c r="R811" s="3">
        <v>0</v>
      </c>
      <c r="S811" s="3">
        <v>-430000</v>
      </c>
      <c r="T811" s="3">
        <v>0</v>
      </c>
      <c r="U811" s="3" t="s">
        <v>0</v>
      </c>
      <c r="V811" s="3">
        <v>0</v>
      </c>
      <c r="W811" s="3">
        <v>0</v>
      </c>
      <c r="X811" s="3" t="s">
        <v>0</v>
      </c>
      <c r="Y811" s="3">
        <v>0</v>
      </c>
      <c r="Z811" s="3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6">
        <v>0</v>
      </c>
      <c r="AG811" s="6" t="s">
        <v>0</v>
      </c>
      <c r="AH811" s="6">
        <v>0</v>
      </c>
      <c r="AI811" s="6">
        <v>0</v>
      </c>
      <c r="AJ811" s="6" t="s">
        <v>0</v>
      </c>
      <c r="AK811" s="6">
        <v>0</v>
      </c>
      <c r="AL811" s="6">
        <v>0</v>
      </c>
      <c r="AM811" s="6" t="s">
        <v>1</v>
      </c>
      <c r="AN811" s="6" t="s">
        <v>1</v>
      </c>
      <c r="AO811" s="6" t="s">
        <v>1</v>
      </c>
      <c r="AP811" s="6" t="s">
        <v>1</v>
      </c>
    </row>
    <row r="812" spans="1:42" hidden="1" x14ac:dyDescent="0.25">
      <c r="A812" s="49" t="s">
        <v>281</v>
      </c>
      <c r="B812" s="51">
        <v>44039</v>
      </c>
      <c r="C812" s="2" t="s">
        <v>6</v>
      </c>
      <c r="D812" s="2" t="s">
        <v>36</v>
      </c>
      <c r="E812" s="2" t="s">
        <v>226</v>
      </c>
      <c r="F812" s="2" t="s">
        <v>1610</v>
      </c>
      <c r="G812" s="2" t="s">
        <v>3</v>
      </c>
      <c r="H812" s="2" t="s">
        <v>1873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3">
        <v>88350282.533600003</v>
      </c>
      <c r="R812" s="3">
        <v>0</v>
      </c>
      <c r="S812" s="3">
        <v>64214737.649999999</v>
      </c>
      <c r="T812" s="3">
        <v>0</v>
      </c>
      <c r="U812" s="3" t="s">
        <v>0</v>
      </c>
      <c r="V812" s="3">
        <v>0</v>
      </c>
      <c r="W812" s="3">
        <v>20806504.210000001</v>
      </c>
      <c r="X812" s="3" t="s">
        <v>9</v>
      </c>
      <c r="Y812" s="3">
        <v>3329040.6735999999</v>
      </c>
      <c r="Z812" s="3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6">
        <v>0</v>
      </c>
      <c r="AG812" s="6" t="s">
        <v>0</v>
      </c>
      <c r="AH812" s="6">
        <v>0</v>
      </c>
      <c r="AI812" s="6">
        <v>0</v>
      </c>
      <c r="AJ812" s="6" t="s">
        <v>0</v>
      </c>
      <c r="AK812" s="6">
        <v>0</v>
      </c>
      <c r="AL812" s="6">
        <v>0</v>
      </c>
      <c r="AM812" s="6" t="s">
        <v>1</v>
      </c>
      <c r="AN812" s="6" t="s">
        <v>1</v>
      </c>
      <c r="AO812" s="6" t="s">
        <v>1</v>
      </c>
      <c r="AP812" s="6" t="s">
        <v>1</v>
      </c>
    </row>
    <row r="813" spans="1:42" hidden="1" x14ac:dyDescent="0.25">
      <c r="A813" s="49" t="s">
        <v>280</v>
      </c>
      <c r="B813" s="51">
        <v>44039</v>
      </c>
      <c r="C813" s="2" t="s">
        <v>29</v>
      </c>
      <c r="D813" s="2" t="s">
        <v>36</v>
      </c>
      <c r="E813" s="2" t="s">
        <v>35</v>
      </c>
      <c r="F813" s="2" t="s">
        <v>889</v>
      </c>
      <c r="G813" s="2" t="s">
        <v>3</v>
      </c>
      <c r="H813" s="2" t="s">
        <v>1874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3">
        <v>40919388.780000001</v>
      </c>
      <c r="R813" s="3">
        <v>0</v>
      </c>
      <c r="S813" s="3">
        <v>30447663.939999998</v>
      </c>
      <c r="T813" s="3">
        <v>0</v>
      </c>
      <c r="U813" s="3" t="s">
        <v>0</v>
      </c>
      <c r="V813" s="3">
        <v>0</v>
      </c>
      <c r="W813" s="3">
        <v>9027349</v>
      </c>
      <c r="X813" s="3" t="s">
        <v>0</v>
      </c>
      <c r="Y813" s="3">
        <v>1444375.84</v>
      </c>
      <c r="Z813" s="3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6">
        <v>0</v>
      </c>
      <c r="AG813" s="6" t="s">
        <v>0</v>
      </c>
      <c r="AH813" s="6">
        <v>0</v>
      </c>
      <c r="AI813" s="6">
        <v>0</v>
      </c>
      <c r="AJ813" s="6" t="s">
        <v>0</v>
      </c>
      <c r="AK813" s="6">
        <v>0</v>
      </c>
      <c r="AL813" s="6">
        <v>0</v>
      </c>
      <c r="AM813" s="6" t="s">
        <v>1</v>
      </c>
      <c r="AN813" s="6" t="s">
        <v>1</v>
      </c>
      <c r="AO813" s="6" t="s">
        <v>1</v>
      </c>
      <c r="AP813" s="6" t="s">
        <v>1</v>
      </c>
    </row>
    <row r="814" spans="1:42" hidden="1" x14ac:dyDescent="0.25">
      <c r="A814" s="49" t="s">
        <v>278</v>
      </c>
      <c r="B814" s="51">
        <v>44039</v>
      </c>
      <c r="C814" s="2" t="s">
        <v>6</v>
      </c>
      <c r="D814" s="2" t="s">
        <v>28</v>
      </c>
      <c r="E814" s="2" t="s">
        <v>219</v>
      </c>
      <c r="F814" s="2" t="s">
        <v>1369</v>
      </c>
      <c r="G814" s="2" t="s">
        <v>3</v>
      </c>
      <c r="H814" s="2" t="s">
        <v>1875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</v>
      </c>
      <c r="P814" s="2" t="s">
        <v>1</v>
      </c>
      <c r="Q814" s="3">
        <v>81880363.690999985</v>
      </c>
      <c r="R814" s="3">
        <v>0</v>
      </c>
      <c r="S814" s="3">
        <v>51197808.514999993</v>
      </c>
      <c r="T814" s="3">
        <v>0</v>
      </c>
      <c r="U814" s="3" t="s">
        <v>0</v>
      </c>
      <c r="V814" s="3">
        <v>0</v>
      </c>
      <c r="W814" s="3">
        <v>26450478.600000001</v>
      </c>
      <c r="X814" s="3" t="s">
        <v>9</v>
      </c>
      <c r="Y814" s="3">
        <v>4232076.5760000004</v>
      </c>
      <c r="Z814" s="3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  <c r="AF814" s="6">
        <v>0</v>
      </c>
      <c r="AG814" s="6" t="s">
        <v>0</v>
      </c>
      <c r="AH814" s="6">
        <v>0</v>
      </c>
      <c r="AI814" s="6">
        <v>0</v>
      </c>
      <c r="AJ814" s="6" t="s">
        <v>0</v>
      </c>
      <c r="AK814" s="6">
        <v>0</v>
      </c>
      <c r="AL814" s="6">
        <v>0</v>
      </c>
      <c r="AM814" s="6" t="s">
        <v>1</v>
      </c>
      <c r="AN814" s="6" t="s">
        <v>1</v>
      </c>
      <c r="AO814" s="6" t="s">
        <v>1</v>
      </c>
      <c r="AP814" s="6" t="s">
        <v>1</v>
      </c>
    </row>
    <row r="815" spans="1:42" hidden="1" x14ac:dyDescent="0.25">
      <c r="A815" s="49" t="s">
        <v>277</v>
      </c>
      <c r="B815" s="51">
        <v>44039</v>
      </c>
      <c r="C815" s="2" t="s">
        <v>29</v>
      </c>
      <c r="D815" s="2" t="s">
        <v>28</v>
      </c>
      <c r="E815" s="2" t="s">
        <v>273</v>
      </c>
      <c r="F815" s="2" t="s">
        <v>676</v>
      </c>
      <c r="G815" s="2" t="s">
        <v>3</v>
      </c>
      <c r="H815" s="2" t="s">
        <v>1876</v>
      </c>
      <c r="I815" s="1"/>
      <c r="J815" s="1"/>
      <c r="K815" s="1"/>
      <c r="L815" s="1"/>
      <c r="M815" s="1"/>
      <c r="N815" s="2"/>
      <c r="O815" s="2" t="s">
        <v>106</v>
      </c>
      <c r="P815" s="2"/>
      <c r="Q815" s="3">
        <v>0</v>
      </c>
      <c r="R815" s="3">
        <v>0</v>
      </c>
      <c r="S815" s="3">
        <v>0</v>
      </c>
      <c r="T815" s="3">
        <v>0</v>
      </c>
      <c r="U815" s="3" t="s">
        <v>0</v>
      </c>
      <c r="V815" s="3">
        <v>0</v>
      </c>
      <c r="W815" s="3">
        <v>0</v>
      </c>
      <c r="X815" s="3" t="s">
        <v>0</v>
      </c>
      <c r="Y815" s="3">
        <v>0</v>
      </c>
      <c r="Z815" s="3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6" t="s">
        <v>420</v>
      </c>
      <c r="AG815" s="6" t="s">
        <v>0</v>
      </c>
      <c r="AH815" s="6">
        <v>0</v>
      </c>
      <c r="AI815" s="6">
        <v>0</v>
      </c>
      <c r="AJ815" s="6" t="s">
        <v>0</v>
      </c>
      <c r="AK815" s="6">
        <v>0</v>
      </c>
      <c r="AL815" s="6">
        <v>0</v>
      </c>
    </row>
    <row r="816" spans="1:42" hidden="1" x14ac:dyDescent="0.25">
      <c r="A816" s="49" t="s">
        <v>276</v>
      </c>
      <c r="B816" s="51">
        <v>44039</v>
      </c>
      <c r="C816" s="2" t="s">
        <v>6</v>
      </c>
      <c r="D816" s="2" t="s">
        <v>26</v>
      </c>
      <c r="E816" s="2" t="s">
        <v>212</v>
      </c>
      <c r="F816" s="2" t="s">
        <v>1011</v>
      </c>
      <c r="G816" s="2" t="s">
        <v>3</v>
      </c>
      <c r="H816" s="2" t="s">
        <v>1877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3">
        <v>51359125.056400001</v>
      </c>
      <c r="R816" s="3">
        <v>0</v>
      </c>
      <c r="S816" s="3">
        <v>44465487.450000003</v>
      </c>
      <c r="T816" s="3">
        <v>0</v>
      </c>
      <c r="U816" s="3" t="s">
        <v>0</v>
      </c>
      <c r="V816" s="3">
        <v>0</v>
      </c>
      <c r="W816" s="3">
        <v>5942791.04</v>
      </c>
      <c r="X816" s="3" t="s">
        <v>0</v>
      </c>
      <c r="Y816" s="3">
        <v>950846.56640000001</v>
      </c>
      <c r="Z816" s="3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6">
        <v>0</v>
      </c>
      <c r="AG816" s="6" t="s">
        <v>0</v>
      </c>
      <c r="AH816" s="6">
        <v>0</v>
      </c>
      <c r="AI816" s="6">
        <v>0</v>
      </c>
      <c r="AJ816" s="6" t="s">
        <v>0</v>
      </c>
      <c r="AK816" s="6">
        <v>0</v>
      </c>
      <c r="AL816" s="6">
        <v>0</v>
      </c>
      <c r="AM816" s="6" t="s">
        <v>1</v>
      </c>
      <c r="AN816" s="6" t="s">
        <v>1</v>
      </c>
      <c r="AO816" s="6" t="s">
        <v>1</v>
      </c>
      <c r="AP816" s="6" t="s">
        <v>1</v>
      </c>
    </row>
    <row r="817" spans="1:42" hidden="1" x14ac:dyDescent="0.25">
      <c r="A817" s="49" t="s">
        <v>275</v>
      </c>
      <c r="B817" s="51">
        <v>44039</v>
      </c>
      <c r="C817" s="2" t="s">
        <v>29</v>
      </c>
      <c r="D817" s="2" t="s">
        <v>26</v>
      </c>
      <c r="E817" s="2" t="s">
        <v>415</v>
      </c>
      <c r="F817" s="2" t="s">
        <v>458</v>
      </c>
      <c r="G817" s="2" t="s">
        <v>3</v>
      </c>
      <c r="H817" s="2" t="s">
        <v>1878</v>
      </c>
      <c r="I817" s="1"/>
      <c r="J817" s="1"/>
      <c r="K817" s="1"/>
      <c r="L817" s="1"/>
      <c r="M817" s="1"/>
      <c r="N817" s="2"/>
      <c r="O817" s="2" t="s">
        <v>106</v>
      </c>
      <c r="P817" s="2"/>
      <c r="Q817" s="3">
        <v>0</v>
      </c>
      <c r="R817" s="3">
        <v>0</v>
      </c>
      <c r="S817" s="3">
        <v>0</v>
      </c>
      <c r="T817" s="3">
        <v>0</v>
      </c>
      <c r="U817" s="3"/>
      <c r="V817" s="3">
        <v>0</v>
      </c>
      <c r="W817" s="3">
        <v>0</v>
      </c>
      <c r="X817" s="3"/>
      <c r="Y817" s="3">
        <v>0</v>
      </c>
      <c r="Z817" s="3">
        <v>0</v>
      </c>
      <c r="AA817" s="2"/>
      <c r="AB817" s="1">
        <v>0</v>
      </c>
      <c r="AC817" s="1">
        <v>0</v>
      </c>
      <c r="AD817" s="2"/>
      <c r="AE817" s="1">
        <v>0</v>
      </c>
      <c r="AH817" s="6">
        <v>0</v>
      </c>
      <c r="AI817" s="6">
        <v>0</v>
      </c>
      <c r="AK817" s="6">
        <v>0</v>
      </c>
      <c r="AL817" s="6">
        <v>0</v>
      </c>
    </row>
    <row r="818" spans="1:42" hidden="1" x14ac:dyDescent="0.25">
      <c r="A818" s="49" t="s">
        <v>274</v>
      </c>
      <c r="B818" s="51">
        <v>44039</v>
      </c>
      <c r="C818" s="2" t="s">
        <v>6</v>
      </c>
      <c r="D818" s="2" t="s">
        <v>24</v>
      </c>
      <c r="E818" s="2" t="s">
        <v>210</v>
      </c>
      <c r="F818" s="2" t="s">
        <v>1879</v>
      </c>
      <c r="G818" s="2" t="s">
        <v>3</v>
      </c>
      <c r="H818" s="2" t="s">
        <v>1880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3">
        <v>40144312.692400001</v>
      </c>
      <c r="R818" s="3">
        <v>0</v>
      </c>
      <c r="S818" s="3">
        <v>32467672.07</v>
      </c>
      <c r="T818" s="3">
        <v>0</v>
      </c>
      <c r="U818" s="3" t="s">
        <v>0</v>
      </c>
      <c r="V818" s="3">
        <v>0</v>
      </c>
      <c r="W818" s="3">
        <v>6617793.6399999997</v>
      </c>
      <c r="X818" s="3" t="s">
        <v>0</v>
      </c>
      <c r="Y818" s="3">
        <v>1058846.9824000001</v>
      </c>
      <c r="Z818" s="3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6">
        <v>0</v>
      </c>
      <c r="AG818" s="6" t="s">
        <v>0</v>
      </c>
      <c r="AH818" s="6">
        <v>0</v>
      </c>
      <c r="AI818" s="6">
        <v>0</v>
      </c>
      <c r="AJ818" s="6" t="s">
        <v>0</v>
      </c>
      <c r="AK818" s="6">
        <v>0</v>
      </c>
      <c r="AL818" s="6">
        <v>0</v>
      </c>
      <c r="AM818" s="6" t="s">
        <v>1</v>
      </c>
      <c r="AN818" s="6" t="s">
        <v>1</v>
      </c>
      <c r="AO818" s="6" t="s">
        <v>1</v>
      </c>
      <c r="AP818" s="6" t="s">
        <v>1</v>
      </c>
    </row>
    <row r="819" spans="1:42" hidden="1" x14ac:dyDescent="0.25">
      <c r="A819" s="49" t="s">
        <v>272</v>
      </c>
      <c r="B819" s="51">
        <v>44039</v>
      </c>
      <c r="C819" s="2" t="s">
        <v>6</v>
      </c>
      <c r="D819" s="2" t="s">
        <v>22</v>
      </c>
      <c r="E819" s="2" t="s">
        <v>202</v>
      </c>
      <c r="F819" s="2" t="s">
        <v>1791</v>
      </c>
      <c r="G819" s="2" t="s">
        <v>3</v>
      </c>
      <c r="H819" s="2" t="s">
        <v>1881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3">
        <v>74139807.548399985</v>
      </c>
      <c r="R819" s="3">
        <v>0</v>
      </c>
      <c r="S819" s="3">
        <v>62694267.93999999</v>
      </c>
      <c r="T819" s="3">
        <v>0</v>
      </c>
      <c r="U819" s="3" t="s">
        <v>0</v>
      </c>
      <c r="V819" s="3">
        <v>0</v>
      </c>
      <c r="W819" s="3">
        <v>9866844.4900000002</v>
      </c>
      <c r="X819" s="3" t="s">
        <v>9</v>
      </c>
      <c r="Y819" s="3">
        <v>1578695.1184</v>
      </c>
      <c r="Z819" s="3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6">
        <v>0</v>
      </c>
      <c r="AG819" s="6" t="s">
        <v>0</v>
      </c>
      <c r="AH819" s="6">
        <v>0</v>
      </c>
      <c r="AI819" s="6">
        <v>0</v>
      </c>
      <c r="AJ819" s="6" t="s">
        <v>0</v>
      </c>
      <c r="AK819" s="6">
        <v>0</v>
      </c>
      <c r="AL819" s="6">
        <v>0</v>
      </c>
      <c r="AM819" s="6" t="s">
        <v>1</v>
      </c>
      <c r="AN819" s="6" t="s">
        <v>1</v>
      </c>
      <c r="AO819" s="6" t="s">
        <v>1</v>
      </c>
      <c r="AP819" s="6" t="s">
        <v>1</v>
      </c>
    </row>
    <row r="820" spans="1:42" hidden="1" x14ac:dyDescent="0.25">
      <c r="A820" s="49" t="s">
        <v>271</v>
      </c>
      <c r="B820" s="51">
        <v>44039</v>
      </c>
      <c r="C820" s="2" t="s">
        <v>6</v>
      </c>
      <c r="D820" s="2" t="s">
        <v>19</v>
      </c>
      <c r="E820" s="2" t="s">
        <v>200</v>
      </c>
      <c r="F820" s="2" t="s">
        <v>1677</v>
      </c>
      <c r="G820" s="2" t="s">
        <v>3</v>
      </c>
      <c r="H820" s="2" t="s">
        <v>1882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</v>
      </c>
      <c r="P820" s="2" t="s">
        <v>1</v>
      </c>
      <c r="Q820" s="3">
        <v>46113240.9142</v>
      </c>
      <c r="R820" s="3">
        <v>0</v>
      </c>
      <c r="S820" s="3">
        <v>32248561.465</v>
      </c>
      <c r="T820" s="3">
        <v>0</v>
      </c>
      <c r="U820" s="3" t="s">
        <v>0</v>
      </c>
      <c r="V820" s="3">
        <v>0</v>
      </c>
      <c r="W820" s="3">
        <v>11952309.870000001</v>
      </c>
      <c r="X820" s="3" t="s">
        <v>9</v>
      </c>
      <c r="Y820" s="3">
        <v>1912369.5791999998</v>
      </c>
      <c r="Z820" s="3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6">
        <v>0</v>
      </c>
      <c r="AG820" s="6" t="s">
        <v>0</v>
      </c>
      <c r="AH820" s="6">
        <v>0</v>
      </c>
      <c r="AI820" s="6">
        <v>0</v>
      </c>
      <c r="AJ820" s="6" t="s">
        <v>0</v>
      </c>
      <c r="AK820" s="6">
        <v>0</v>
      </c>
      <c r="AL820" s="6">
        <v>0</v>
      </c>
      <c r="AM820" s="6" t="s">
        <v>1</v>
      </c>
      <c r="AN820" s="6" t="s">
        <v>1</v>
      </c>
      <c r="AO820" s="6" t="s">
        <v>1</v>
      </c>
      <c r="AP820" s="6" t="s">
        <v>1</v>
      </c>
    </row>
    <row r="821" spans="1:42" hidden="1" x14ac:dyDescent="0.25">
      <c r="A821" s="49" t="s">
        <v>270</v>
      </c>
      <c r="B821" s="51">
        <v>44039</v>
      </c>
      <c r="C821" s="2" t="s">
        <v>6</v>
      </c>
      <c r="D821" s="2" t="s">
        <v>17</v>
      </c>
      <c r="E821" s="2" t="s">
        <v>198</v>
      </c>
      <c r="F821" s="2" t="s">
        <v>1883</v>
      </c>
      <c r="G821" s="2" t="s">
        <v>3</v>
      </c>
      <c r="H821" s="2" t="s">
        <v>1884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2</v>
      </c>
      <c r="P821" s="2" t="s">
        <v>1</v>
      </c>
      <c r="Q821" s="3">
        <v>54006904.054399997</v>
      </c>
      <c r="R821" s="3">
        <v>0</v>
      </c>
      <c r="S821" s="3">
        <v>40630999.049999997</v>
      </c>
      <c r="T821" s="3">
        <v>0</v>
      </c>
      <c r="U821" s="3" t="s">
        <v>0</v>
      </c>
      <c r="V821" s="3">
        <v>0</v>
      </c>
      <c r="W821" s="3">
        <v>11530952.59</v>
      </c>
      <c r="X821" s="3" t="s">
        <v>9</v>
      </c>
      <c r="Y821" s="3">
        <v>1844952.4143999999</v>
      </c>
      <c r="Z821" s="3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  <c r="AF821" s="6">
        <v>0</v>
      </c>
      <c r="AG821" s="6" t="s">
        <v>0</v>
      </c>
      <c r="AH821" s="6">
        <v>0</v>
      </c>
      <c r="AI821" s="6">
        <v>0</v>
      </c>
      <c r="AJ821" s="6" t="s">
        <v>0</v>
      </c>
      <c r="AK821" s="6">
        <v>0</v>
      </c>
      <c r="AL821" s="6">
        <v>0</v>
      </c>
      <c r="AM821" s="6" t="s">
        <v>1</v>
      </c>
      <c r="AN821" s="6" t="s">
        <v>1</v>
      </c>
      <c r="AO821" s="6" t="s">
        <v>1</v>
      </c>
      <c r="AP821" s="6" t="s">
        <v>1</v>
      </c>
    </row>
    <row r="822" spans="1:42" hidden="1" x14ac:dyDescent="0.25">
      <c r="A822" s="49" t="s">
        <v>269</v>
      </c>
      <c r="B822" s="51">
        <v>44039</v>
      </c>
      <c r="C822" s="2" t="s">
        <v>6</v>
      </c>
      <c r="D822" s="2" t="s">
        <v>14</v>
      </c>
      <c r="E822" s="2" t="s">
        <v>196</v>
      </c>
      <c r="F822" s="2" t="s">
        <v>1885</v>
      </c>
      <c r="G822" s="2" t="s">
        <v>3</v>
      </c>
      <c r="H822" s="2" t="s">
        <v>1886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3">
        <v>28458933.813800003</v>
      </c>
      <c r="R822" s="3">
        <v>0</v>
      </c>
      <c r="S822" s="3">
        <v>27331369.815000005</v>
      </c>
      <c r="T822" s="3">
        <v>0</v>
      </c>
      <c r="U822" s="3" t="s">
        <v>0</v>
      </c>
      <c r="V822" s="3">
        <v>0</v>
      </c>
      <c r="W822" s="3">
        <v>972037.92999999993</v>
      </c>
      <c r="X822" s="3" t="s">
        <v>0</v>
      </c>
      <c r="Y822" s="3">
        <v>155526.06880000001</v>
      </c>
      <c r="Z822" s="3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6">
        <v>0</v>
      </c>
      <c r="AG822" s="6" t="s">
        <v>0</v>
      </c>
      <c r="AH822" s="6">
        <v>0</v>
      </c>
      <c r="AI822" s="6">
        <v>0</v>
      </c>
      <c r="AJ822" s="6" t="s">
        <v>0</v>
      </c>
      <c r="AK822" s="6">
        <v>0</v>
      </c>
      <c r="AL822" s="6">
        <v>0</v>
      </c>
      <c r="AM822" s="6" t="s">
        <v>1</v>
      </c>
      <c r="AN822" s="6" t="s">
        <v>1</v>
      </c>
      <c r="AO822" s="6" t="s">
        <v>1</v>
      </c>
      <c r="AP822" s="6" t="s">
        <v>1</v>
      </c>
    </row>
    <row r="823" spans="1:42" hidden="1" x14ac:dyDescent="0.25">
      <c r="A823" s="49" t="s">
        <v>268</v>
      </c>
      <c r="B823" s="51">
        <v>44039</v>
      </c>
      <c r="C823" s="2" t="s">
        <v>6</v>
      </c>
      <c r="D823" s="2" t="s">
        <v>10</v>
      </c>
      <c r="E823" s="2" t="s">
        <v>193</v>
      </c>
      <c r="F823" s="2" t="s">
        <v>1887</v>
      </c>
      <c r="G823" s="2" t="s">
        <v>3</v>
      </c>
      <c r="H823" s="2" t="s">
        <v>1888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</v>
      </c>
      <c r="P823" s="2" t="s">
        <v>1</v>
      </c>
      <c r="Q823" s="3">
        <v>5750657.621199999</v>
      </c>
      <c r="R823" s="3">
        <v>0</v>
      </c>
      <c r="S823" s="3">
        <v>1642509.9999999995</v>
      </c>
      <c r="T823" s="3">
        <v>0</v>
      </c>
      <c r="U823" s="3" t="s">
        <v>0</v>
      </c>
      <c r="V823" s="3">
        <v>0</v>
      </c>
      <c r="W823" s="3">
        <v>3541506.57</v>
      </c>
      <c r="X823" s="3" t="s">
        <v>0</v>
      </c>
      <c r="Y823" s="3">
        <v>566641.0512000001</v>
      </c>
      <c r="Z823" s="3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  <c r="AF823" s="6">
        <v>0</v>
      </c>
      <c r="AG823" s="6" t="s">
        <v>0</v>
      </c>
      <c r="AH823" s="6">
        <v>0</v>
      </c>
      <c r="AI823" s="6">
        <v>0</v>
      </c>
      <c r="AJ823" s="6" t="s">
        <v>0</v>
      </c>
      <c r="AK823" s="6">
        <v>0</v>
      </c>
      <c r="AL823" s="6">
        <v>0</v>
      </c>
      <c r="AM823" s="6" t="s">
        <v>1</v>
      </c>
      <c r="AN823" s="6" t="s">
        <v>1</v>
      </c>
      <c r="AO823" s="6" t="s">
        <v>1</v>
      </c>
      <c r="AP823" s="6" t="s">
        <v>1</v>
      </c>
    </row>
    <row r="824" spans="1:42" hidden="1" x14ac:dyDescent="0.25">
      <c r="A824" s="49" t="s">
        <v>267</v>
      </c>
      <c r="B824" s="51">
        <v>44039</v>
      </c>
      <c r="C824" s="2" t="s">
        <v>6</v>
      </c>
      <c r="D824" s="2" t="s">
        <v>311</v>
      </c>
      <c r="E824" s="2" t="s">
        <v>223</v>
      </c>
      <c r="F824" s="2" t="s">
        <v>1065</v>
      </c>
      <c r="G824" s="2" t="s">
        <v>3</v>
      </c>
      <c r="H824" s="2" t="s">
        <v>1889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3">
        <v>29130357.155999999</v>
      </c>
      <c r="R824" s="3">
        <v>0</v>
      </c>
      <c r="S824" s="3">
        <v>26880945.359999996</v>
      </c>
      <c r="T824" s="3">
        <v>0</v>
      </c>
      <c r="U824" s="3" t="s">
        <v>0</v>
      </c>
      <c r="V824" s="3">
        <v>0</v>
      </c>
      <c r="W824" s="3">
        <v>1939148.1</v>
      </c>
      <c r="X824" s="3" t="s">
        <v>0</v>
      </c>
      <c r="Y824" s="3">
        <v>310263.696</v>
      </c>
      <c r="Z824" s="3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6">
        <v>0</v>
      </c>
      <c r="AG824" s="6" t="s">
        <v>0</v>
      </c>
      <c r="AH824" s="6">
        <v>0</v>
      </c>
      <c r="AI824" s="6">
        <v>0</v>
      </c>
      <c r="AJ824" s="6" t="s">
        <v>0</v>
      </c>
      <c r="AK824" s="6">
        <v>0</v>
      </c>
      <c r="AL824" s="6">
        <v>0</v>
      </c>
      <c r="AM824" s="6" t="s">
        <v>1</v>
      </c>
      <c r="AN824" s="6" t="s">
        <v>1</v>
      </c>
      <c r="AO824" s="6" t="s">
        <v>1</v>
      </c>
      <c r="AP824" s="6" t="s">
        <v>1</v>
      </c>
    </row>
    <row r="825" spans="1:42" hidden="1" x14ac:dyDescent="0.25">
      <c r="A825" s="49" t="s">
        <v>266</v>
      </c>
      <c r="B825" s="51">
        <v>44039</v>
      </c>
      <c r="C825" s="2" t="s">
        <v>6</v>
      </c>
      <c r="D825" s="2" t="s">
        <v>311</v>
      </c>
      <c r="E825" s="2" t="s">
        <v>223</v>
      </c>
      <c r="F825" s="2" t="s">
        <v>1065</v>
      </c>
      <c r="G825" s="2" t="s">
        <v>13</v>
      </c>
      <c r="H825" s="2" t="s">
        <v>1</v>
      </c>
      <c r="I825" s="1" t="s">
        <v>1669</v>
      </c>
      <c r="J825" s="1" t="s">
        <v>1</v>
      </c>
      <c r="K825" s="1" t="s">
        <v>1890</v>
      </c>
      <c r="L825" s="1" t="s">
        <v>1891</v>
      </c>
      <c r="M825" s="1">
        <v>964527.5</v>
      </c>
      <c r="N825" s="2" t="s">
        <v>12</v>
      </c>
      <c r="O825" s="2" t="s">
        <v>1892</v>
      </c>
      <c r="P825" s="2" t="s">
        <v>1893</v>
      </c>
      <c r="Q825" s="3">
        <v>-299227.5</v>
      </c>
      <c r="R825" s="3">
        <v>0</v>
      </c>
      <c r="S825" s="3">
        <v>-299227.5</v>
      </c>
      <c r="T825" s="3">
        <v>0</v>
      </c>
      <c r="U825" s="3" t="s">
        <v>0</v>
      </c>
      <c r="V825" s="3">
        <v>0</v>
      </c>
      <c r="W825" s="3">
        <v>0</v>
      </c>
      <c r="X825" s="3" t="s">
        <v>0</v>
      </c>
      <c r="Y825" s="3">
        <v>0</v>
      </c>
      <c r="Z825" s="3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6">
        <v>0</v>
      </c>
      <c r="AG825" s="6" t="s">
        <v>0</v>
      </c>
      <c r="AH825" s="6">
        <v>0</v>
      </c>
      <c r="AI825" s="6">
        <v>0</v>
      </c>
      <c r="AJ825" s="6" t="s">
        <v>0</v>
      </c>
      <c r="AK825" s="6">
        <v>0</v>
      </c>
      <c r="AL825" s="6">
        <v>0</v>
      </c>
      <c r="AM825" s="6" t="s">
        <v>1</v>
      </c>
      <c r="AN825" s="6" t="s">
        <v>1</v>
      </c>
      <c r="AO825" s="6" t="s">
        <v>1</v>
      </c>
      <c r="AP825" s="6" t="s">
        <v>1</v>
      </c>
    </row>
    <row r="826" spans="1:42" hidden="1" x14ac:dyDescent="0.25">
      <c r="A826" s="49" t="s">
        <v>265</v>
      </c>
      <c r="B826" s="51">
        <v>44039</v>
      </c>
      <c r="C826" s="2" t="s">
        <v>6</v>
      </c>
      <c r="D826" s="2" t="s">
        <v>7</v>
      </c>
      <c r="E826" s="2" t="s">
        <v>191</v>
      </c>
      <c r="F826" s="2" t="s">
        <v>1894</v>
      </c>
      <c r="G826" s="2" t="s">
        <v>3</v>
      </c>
      <c r="H826" s="2" t="s">
        <v>1781</v>
      </c>
      <c r="I826" s="1"/>
      <c r="J826" s="1"/>
      <c r="K826" s="1"/>
      <c r="L826" s="1"/>
      <c r="M826" s="1"/>
      <c r="N826" s="2"/>
      <c r="O826" s="2" t="s">
        <v>106</v>
      </c>
      <c r="P826" s="2"/>
      <c r="Q826" s="3">
        <v>0</v>
      </c>
      <c r="R826" s="3">
        <v>0</v>
      </c>
      <c r="S826" s="3">
        <v>0</v>
      </c>
      <c r="T826" s="3">
        <v>0</v>
      </c>
      <c r="U826" s="3"/>
      <c r="V826" s="3">
        <v>0</v>
      </c>
      <c r="W826" s="3"/>
      <c r="X826" s="3"/>
      <c r="Y826" s="3"/>
      <c r="Z826" s="3">
        <v>0</v>
      </c>
      <c r="AA826" s="2"/>
      <c r="AB826" s="1">
        <v>0</v>
      </c>
      <c r="AC826" s="1">
        <v>0</v>
      </c>
      <c r="AD826" s="2"/>
      <c r="AE826" s="1">
        <v>0</v>
      </c>
      <c r="AF826" s="6" t="s">
        <v>420</v>
      </c>
      <c r="AH826" s="6">
        <v>0</v>
      </c>
      <c r="AI826" s="6">
        <v>0</v>
      </c>
      <c r="AK826" s="6">
        <v>0</v>
      </c>
      <c r="AL826" s="6">
        <v>0</v>
      </c>
    </row>
    <row r="827" spans="1:42" hidden="1" x14ac:dyDescent="0.25">
      <c r="A827" s="49" t="s">
        <v>264</v>
      </c>
      <c r="B827" s="51">
        <v>44039</v>
      </c>
      <c r="C827" s="2" t="s">
        <v>6</v>
      </c>
      <c r="D827" s="2" t="s">
        <v>5</v>
      </c>
      <c r="E827" s="2" t="s">
        <v>189</v>
      </c>
      <c r="F827" s="2" t="s">
        <v>1895</v>
      </c>
      <c r="G827" s="2" t="s">
        <v>3</v>
      </c>
      <c r="H827" s="2" t="s">
        <v>1896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2</v>
      </c>
      <c r="P827" s="2" t="s">
        <v>1</v>
      </c>
      <c r="Q827" s="3">
        <v>41701342.1598</v>
      </c>
      <c r="R827" s="3">
        <v>0</v>
      </c>
      <c r="S827" s="3">
        <v>33785035.805</v>
      </c>
      <c r="T827" s="3">
        <v>0</v>
      </c>
      <c r="U827" s="3" t="s">
        <v>0</v>
      </c>
      <c r="V827" s="3">
        <v>0</v>
      </c>
      <c r="W827" s="3">
        <v>6824402.0300000003</v>
      </c>
      <c r="X827" s="3" t="s">
        <v>9</v>
      </c>
      <c r="Y827" s="3">
        <v>1091904.3247999998</v>
      </c>
      <c r="Z827" s="3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  <c r="AF827" s="6">
        <v>0</v>
      </c>
      <c r="AG827" s="6" t="s">
        <v>0</v>
      </c>
      <c r="AH827" s="6">
        <v>0</v>
      </c>
      <c r="AI827" s="6">
        <v>0</v>
      </c>
      <c r="AJ827" s="6" t="s">
        <v>0</v>
      </c>
      <c r="AK827" s="6">
        <v>0</v>
      </c>
      <c r="AL827" s="6">
        <v>0</v>
      </c>
      <c r="AM827" s="6" t="s">
        <v>1</v>
      </c>
      <c r="AN827" s="6" t="s">
        <v>1</v>
      </c>
      <c r="AO827" s="6" t="s">
        <v>1</v>
      </c>
      <c r="AP827" s="6" t="s">
        <v>1</v>
      </c>
    </row>
    <row r="828" spans="1:42" hidden="1" x14ac:dyDescent="0.25">
      <c r="A828" s="49" t="s">
        <v>263</v>
      </c>
      <c r="B828" s="51">
        <v>44040</v>
      </c>
      <c r="C828" s="2" t="s">
        <v>6</v>
      </c>
      <c r="D828" s="2" t="s">
        <v>52</v>
      </c>
      <c r="E828" s="2" t="s">
        <v>252</v>
      </c>
      <c r="F828" s="2" t="s">
        <v>1897</v>
      </c>
      <c r="G828" s="2" t="s">
        <v>3</v>
      </c>
      <c r="H828" s="2" t="s">
        <v>1898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3">
        <v>52717914.392599992</v>
      </c>
      <c r="R828" s="3">
        <v>0</v>
      </c>
      <c r="S828" s="3">
        <v>45322900.92499999</v>
      </c>
      <c r="T828" s="3">
        <v>0</v>
      </c>
      <c r="U828" s="3" t="s">
        <v>0</v>
      </c>
      <c r="V828" s="3">
        <v>0</v>
      </c>
      <c r="W828" s="3">
        <v>6375011.6099999994</v>
      </c>
      <c r="X828" s="3" t="s">
        <v>0</v>
      </c>
      <c r="Y828" s="3">
        <v>1020001.8576</v>
      </c>
      <c r="Z828" s="3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  <c r="AF828" s="6">
        <v>0</v>
      </c>
      <c r="AG828" s="6" t="s">
        <v>0</v>
      </c>
      <c r="AH828" s="6">
        <v>0</v>
      </c>
      <c r="AI828" s="6">
        <v>0</v>
      </c>
      <c r="AJ828" s="6" t="s">
        <v>0</v>
      </c>
      <c r="AK828" s="6">
        <v>0</v>
      </c>
      <c r="AL828" s="6">
        <v>0</v>
      </c>
      <c r="AM828" s="6" t="s">
        <v>1</v>
      </c>
      <c r="AN828" s="6" t="s">
        <v>1</v>
      </c>
      <c r="AO828" s="6" t="s">
        <v>1</v>
      </c>
      <c r="AP828" s="6" t="s">
        <v>1</v>
      </c>
    </row>
    <row r="829" spans="1:42" hidden="1" x14ac:dyDescent="0.25">
      <c r="A829" s="49" t="s">
        <v>262</v>
      </c>
      <c r="B829" s="51">
        <v>44040</v>
      </c>
      <c r="C829" s="2" t="s">
        <v>6</v>
      </c>
      <c r="D829" s="2" t="s">
        <v>52</v>
      </c>
      <c r="E829" s="2" t="s">
        <v>252</v>
      </c>
      <c r="F829" s="2" t="s">
        <v>1897</v>
      </c>
      <c r="G829" s="2" t="s">
        <v>13</v>
      </c>
      <c r="H829" s="2" t="s">
        <v>1</v>
      </c>
      <c r="I829" s="1" t="s">
        <v>1899</v>
      </c>
      <c r="J829" s="1" t="s">
        <v>1</v>
      </c>
      <c r="K829" s="1" t="s">
        <v>1900</v>
      </c>
      <c r="L829" s="1" t="s">
        <v>1795</v>
      </c>
      <c r="M829" s="1">
        <v>3377783</v>
      </c>
      <c r="N829" s="2" t="s">
        <v>12</v>
      </c>
      <c r="O829" s="2" t="s">
        <v>1901</v>
      </c>
      <c r="P829" s="2" t="s">
        <v>1902</v>
      </c>
      <c r="Q829" s="3">
        <v>-291600</v>
      </c>
      <c r="R829" s="3">
        <v>0</v>
      </c>
      <c r="S829" s="3">
        <v>-291600</v>
      </c>
      <c r="T829" s="3">
        <v>0</v>
      </c>
      <c r="U829" s="3" t="s">
        <v>0</v>
      </c>
      <c r="V829" s="3">
        <v>0</v>
      </c>
      <c r="W829" s="3">
        <v>0</v>
      </c>
      <c r="X829" s="3" t="s">
        <v>0</v>
      </c>
      <c r="Y829" s="3">
        <v>0</v>
      </c>
      <c r="Z829" s="3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  <c r="AF829" s="6">
        <v>0</v>
      </c>
      <c r="AG829" s="6" t="s">
        <v>0</v>
      </c>
      <c r="AH829" s="6">
        <v>0</v>
      </c>
      <c r="AI829" s="6">
        <v>0</v>
      </c>
      <c r="AJ829" s="6" t="s">
        <v>0</v>
      </c>
      <c r="AK829" s="6">
        <v>0</v>
      </c>
      <c r="AL829" s="6">
        <v>0</v>
      </c>
      <c r="AM829" s="6" t="s">
        <v>1</v>
      </c>
      <c r="AN829" s="6" t="s">
        <v>1</v>
      </c>
      <c r="AO829" s="6" t="s">
        <v>1</v>
      </c>
      <c r="AP829" s="6" t="s">
        <v>1</v>
      </c>
    </row>
    <row r="830" spans="1:42" hidden="1" x14ac:dyDescent="0.25">
      <c r="A830" s="2" t="s">
        <v>261</v>
      </c>
      <c r="B830" s="51">
        <v>44040</v>
      </c>
      <c r="C830" s="2" t="s">
        <v>29</v>
      </c>
      <c r="D830" s="2" t="s">
        <v>52</v>
      </c>
      <c r="E830" s="2" t="s">
        <v>243</v>
      </c>
      <c r="F830" s="2" t="s">
        <v>1101</v>
      </c>
      <c r="G830" s="2" t="s">
        <v>3</v>
      </c>
      <c r="H830" s="2" t="s">
        <v>1903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3">
        <v>149705780.07099998</v>
      </c>
      <c r="R830" s="3">
        <v>0</v>
      </c>
      <c r="S830" s="3">
        <v>105957680.605</v>
      </c>
      <c r="T830" s="3">
        <v>0</v>
      </c>
      <c r="U830" s="3" t="s">
        <v>0</v>
      </c>
      <c r="V830" s="3">
        <v>0</v>
      </c>
      <c r="W830" s="3">
        <v>37713878.850000009</v>
      </c>
      <c r="X830" s="3" t="s">
        <v>0</v>
      </c>
      <c r="Y830" s="3">
        <v>6034220.6160000013</v>
      </c>
      <c r="Z830" s="3">
        <v>0</v>
      </c>
      <c r="AA830" s="50" t="s">
        <v>0</v>
      </c>
      <c r="AB830" s="50">
        <v>0</v>
      </c>
      <c r="AC830" s="50">
        <v>0</v>
      </c>
      <c r="AD830" s="50" t="s">
        <v>0</v>
      </c>
      <c r="AE830" s="1">
        <v>0</v>
      </c>
      <c r="AF830" s="6">
        <v>0</v>
      </c>
      <c r="AG830" s="6" t="s">
        <v>0</v>
      </c>
      <c r="AH830" s="6">
        <v>0</v>
      </c>
      <c r="AI830" s="6">
        <v>0</v>
      </c>
      <c r="AJ830" s="6" t="s">
        <v>0</v>
      </c>
      <c r="AK830" s="6">
        <v>0</v>
      </c>
      <c r="AL830" s="6">
        <v>0</v>
      </c>
      <c r="AM830" s="6" t="s">
        <v>1</v>
      </c>
      <c r="AN830" s="6" t="s">
        <v>1</v>
      </c>
      <c r="AO830" s="6" t="s">
        <v>1</v>
      </c>
      <c r="AP830" s="6" t="s">
        <v>1</v>
      </c>
    </row>
    <row r="831" spans="1:42" s="24" customFormat="1" hidden="1" x14ac:dyDescent="0.25">
      <c r="A831" s="2" t="s">
        <v>260</v>
      </c>
      <c r="B831" s="51">
        <v>44040</v>
      </c>
      <c r="C831" s="2" t="s">
        <v>6</v>
      </c>
      <c r="D831" s="2" t="s">
        <v>45</v>
      </c>
      <c r="E831" s="2" t="s">
        <v>241</v>
      </c>
      <c r="F831" s="2" t="s">
        <v>1904</v>
      </c>
      <c r="G831" s="2" t="s">
        <v>3</v>
      </c>
      <c r="H831" s="2" t="s">
        <v>1905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2</v>
      </c>
      <c r="P831" s="2" t="s">
        <v>1</v>
      </c>
      <c r="Q831" s="3">
        <v>105696191.19600001</v>
      </c>
      <c r="R831" s="3">
        <v>0</v>
      </c>
      <c r="S831" s="3">
        <v>78964145.650000021</v>
      </c>
      <c r="T831" s="3">
        <v>0</v>
      </c>
      <c r="U831" s="3" t="s">
        <v>0</v>
      </c>
      <c r="V831" s="3">
        <v>0</v>
      </c>
      <c r="W831" s="3">
        <v>23044866.849999998</v>
      </c>
      <c r="X831" s="3" t="s">
        <v>0</v>
      </c>
      <c r="Y831" s="3">
        <v>3687178.6960000005</v>
      </c>
      <c r="Z831" s="3">
        <v>0</v>
      </c>
      <c r="AA831" s="59" t="s">
        <v>0</v>
      </c>
      <c r="AB831" s="59">
        <v>0</v>
      </c>
      <c r="AC831" s="59">
        <v>0</v>
      </c>
      <c r="AD831" s="59" t="s">
        <v>0</v>
      </c>
      <c r="AE831" s="1">
        <v>0</v>
      </c>
      <c r="AF831" s="24">
        <v>0</v>
      </c>
      <c r="AG831" s="24" t="s">
        <v>0</v>
      </c>
      <c r="AH831" s="24">
        <v>0</v>
      </c>
      <c r="AI831" s="24">
        <v>0</v>
      </c>
      <c r="AJ831" s="24" t="s">
        <v>0</v>
      </c>
      <c r="AK831" s="24">
        <v>0</v>
      </c>
      <c r="AL831" s="24">
        <v>0</v>
      </c>
      <c r="AM831" s="24" t="s">
        <v>1</v>
      </c>
      <c r="AN831" s="24" t="s">
        <v>1</v>
      </c>
      <c r="AO831" s="24" t="s">
        <v>1</v>
      </c>
      <c r="AP831" s="24" t="s">
        <v>1</v>
      </c>
    </row>
    <row r="832" spans="1:42" s="23" customFormat="1" hidden="1" x14ac:dyDescent="0.25">
      <c r="A832" s="2" t="s">
        <v>259</v>
      </c>
      <c r="B832" s="51">
        <v>44040</v>
      </c>
      <c r="C832" s="2" t="s">
        <v>6</v>
      </c>
      <c r="D832" s="2" t="s">
        <v>45</v>
      </c>
      <c r="E832" s="2" t="s">
        <v>241</v>
      </c>
      <c r="F832" s="2" t="s">
        <v>1904</v>
      </c>
      <c r="G832" s="2" t="s">
        <v>13</v>
      </c>
      <c r="H832" s="2" t="s">
        <v>1906</v>
      </c>
      <c r="I832" s="1" t="s">
        <v>1907</v>
      </c>
      <c r="J832" s="1" t="s">
        <v>1</v>
      </c>
      <c r="K832" s="1" t="s">
        <v>1908</v>
      </c>
      <c r="L832" s="1" t="s">
        <v>1741</v>
      </c>
      <c r="M832" s="1">
        <v>14366641.49</v>
      </c>
      <c r="N832" s="2" t="s">
        <v>12</v>
      </c>
      <c r="O832" s="2" t="s">
        <v>1909</v>
      </c>
      <c r="P832" s="2" t="s">
        <v>1910</v>
      </c>
      <c r="Q832" s="3">
        <v>-309285</v>
      </c>
      <c r="R832" s="3">
        <v>0</v>
      </c>
      <c r="S832" s="3">
        <v>-309285</v>
      </c>
      <c r="T832" s="3">
        <v>0</v>
      </c>
      <c r="U832" s="3" t="s">
        <v>0</v>
      </c>
      <c r="V832" s="3">
        <v>0</v>
      </c>
      <c r="W832" s="3">
        <v>0</v>
      </c>
      <c r="X832" s="3" t="s">
        <v>0</v>
      </c>
      <c r="Y832" s="3">
        <v>0</v>
      </c>
      <c r="Z832" s="3">
        <v>0</v>
      </c>
      <c r="AA832" s="60" t="s">
        <v>0</v>
      </c>
      <c r="AB832" s="60">
        <v>0</v>
      </c>
      <c r="AC832" s="60">
        <v>0</v>
      </c>
      <c r="AD832" s="60" t="s">
        <v>0</v>
      </c>
      <c r="AE832" s="1">
        <v>0</v>
      </c>
      <c r="AF832" s="23">
        <v>0</v>
      </c>
      <c r="AG832" s="23" t="s">
        <v>0</v>
      </c>
      <c r="AH832" s="23">
        <v>0</v>
      </c>
      <c r="AI832" s="23">
        <v>0</v>
      </c>
      <c r="AJ832" s="23" t="s">
        <v>0</v>
      </c>
      <c r="AK832" s="23">
        <v>0</v>
      </c>
      <c r="AL832" s="23">
        <v>0</v>
      </c>
      <c r="AM832" s="23" t="s">
        <v>1</v>
      </c>
      <c r="AN832" s="23" t="s">
        <v>1</v>
      </c>
      <c r="AO832" s="23" t="s">
        <v>1</v>
      </c>
      <c r="AP832" s="23" t="s">
        <v>1</v>
      </c>
    </row>
    <row r="833" spans="1:42" hidden="1" x14ac:dyDescent="0.25">
      <c r="A833" s="2" t="s">
        <v>258</v>
      </c>
      <c r="B833" s="51">
        <v>44040</v>
      </c>
      <c r="C833" s="2" t="s">
        <v>38</v>
      </c>
      <c r="D833" s="2" t="s">
        <v>45</v>
      </c>
      <c r="E833" s="2" t="s">
        <v>239</v>
      </c>
      <c r="F833" s="2" t="s">
        <v>1911</v>
      </c>
      <c r="G833" s="2" t="s">
        <v>3</v>
      </c>
      <c r="H833" s="2" t="s">
        <v>1912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</v>
      </c>
      <c r="P833" s="2" t="s">
        <v>1</v>
      </c>
      <c r="Q833" s="3">
        <v>46532955.371200003</v>
      </c>
      <c r="R833" s="3">
        <v>0</v>
      </c>
      <c r="S833" s="3">
        <v>42686591.82</v>
      </c>
      <c r="T833" s="3">
        <v>0</v>
      </c>
      <c r="U833" s="3" t="s">
        <v>0</v>
      </c>
      <c r="V833" s="3">
        <v>0</v>
      </c>
      <c r="W833" s="3">
        <v>2915485.8200000003</v>
      </c>
      <c r="X833" s="3" t="s">
        <v>0</v>
      </c>
      <c r="Y833" s="3">
        <v>466477.73120000004</v>
      </c>
      <c r="Z833" s="3">
        <v>0</v>
      </c>
      <c r="AA833" s="3" t="s">
        <v>0</v>
      </c>
      <c r="AB833" s="3">
        <v>0</v>
      </c>
      <c r="AC833" s="3">
        <v>430000</v>
      </c>
      <c r="AD833" s="3" t="s">
        <v>296</v>
      </c>
      <c r="AE833" s="1">
        <v>34400</v>
      </c>
      <c r="AF833" s="6">
        <v>0</v>
      </c>
      <c r="AG833" s="6" t="s">
        <v>0</v>
      </c>
      <c r="AH833" s="6">
        <v>0</v>
      </c>
      <c r="AI833" s="6">
        <v>0</v>
      </c>
      <c r="AJ833" s="6" t="s">
        <v>0</v>
      </c>
      <c r="AK833" s="6">
        <v>0</v>
      </c>
      <c r="AL833" s="6">
        <v>0</v>
      </c>
      <c r="AM833" s="6" t="s">
        <v>1</v>
      </c>
      <c r="AN833" s="6" t="s">
        <v>1</v>
      </c>
      <c r="AO833" s="6" t="s">
        <v>1</v>
      </c>
      <c r="AP833" s="6" t="s">
        <v>1</v>
      </c>
    </row>
    <row r="834" spans="1:42" hidden="1" x14ac:dyDescent="0.25">
      <c r="A834" s="2" t="s">
        <v>257</v>
      </c>
      <c r="B834" s="51">
        <v>44040</v>
      </c>
      <c r="C834" s="2" t="s">
        <v>29</v>
      </c>
      <c r="D834" s="2" t="s">
        <v>45</v>
      </c>
      <c r="E834" s="2" t="s">
        <v>234</v>
      </c>
      <c r="F834" s="2" t="s">
        <v>1223</v>
      </c>
      <c r="G834" s="2" t="s">
        <v>3</v>
      </c>
      <c r="H834" s="2" t="s">
        <v>1857</v>
      </c>
      <c r="I834" s="1"/>
      <c r="J834" s="1"/>
      <c r="K834" s="1"/>
      <c r="L834" s="1"/>
      <c r="M834" s="1"/>
      <c r="N834" s="2"/>
      <c r="O834" s="2" t="s">
        <v>106</v>
      </c>
      <c r="P834" s="2"/>
      <c r="Q834" s="3">
        <v>0</v>
      </c>
      <c r="R834" s="3">
        <v>0</v>
      </c>
      <c r="S834" s="3">
        <v>0</v>
      </c>
      <c r="T834" s="3">
        <v>0</v>
      </c>
      <c r="U834" s="3"/>
      <c r="V834" s="3">
        <v>0</v>
      </c>
      <c r="W834" s="3">
        <v>0</v>
      </c>
      <c r="X834" s="3"/>
      <c r="Y834" s="3">
        <v>0</v>
      </c>
      <c r="Z834" s="3">
        <v>0</v>
      </c>
      <c r="AA834" s="3"/>
      <c r="AB834" s="3">
        <v>0</v>
      </c>
      <c r="AC834" s="3">
        <v>0</v>
      </c>
      <c r="AD834" s="3"/>
      <c r="AE834" s="1">
        <v>0</v>
      </c>
      <c r="AF834" s="6">
        <v>0</v>
      </c>
      <c r="AH834" s="6">
        <v>0</v>
      </c>
      <c r="AI834" s="6">
        <v>0</v>
      </c>
      <c r="AK834" s="6">
        <v>0</v>
      </c>
      <c r="AL834" s="6">
        <v>0</v>
      </c>
    </row>
    <row r="835" spans="1:42" hidden="1" x14ac:dyDescent="0.25">
      <c r="A835" s="2" t="s">
        <v>256</v>
      </c>
      <c r="B835" s="51">
        <v>44040</v>
      </c>
      <c r="C835" s="2" t="s">
        <v>6</v>
      </c>
      <c r="D835" s="2" t="s">
        <v>41</v>
      </c>
      <c r="E835" s="2" t="s">
        <v>237</v>
      </c>
      <c r="F835" s="2" t="s">
        <v>1913</v>
      </c>
      <c r="G835" s="2" t="s">
        <v>3</v>
      </c>
      <c r="H835" s="2" t="s">
        <v>1914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2</v>
      </c>
      <c r="P835" s="2" t="s">
        <v>1</v>
      </c>
      <c r="Q835" s="3">
        <v>26971366.600000001</v>
      </c>
      <c r="R835" s="3">
        <v>0</v>
      </c>
      <c r="S835" s="3">
        <v>26971366.600000001</v>
      </c>
      <c r="T835" s="3">
        <v>0</v>
      </c>
      <c r="U835" s="3" t="s">
        <v>0</v>
      </c>
      <c r="V835" s="3">
        <v>0</v>
      </c>
      <c r="W835" s="3">
        <v>0</v>
      </c>
      <c r="X835" s="3" t="s">
        <v>0</v>
      </c>
      <c r="Y835" s="3">
        <v>0</v>
      </c>
      <c r="Z835" s="3">
        <v>0</v>
      </c>
      <c r="AA835" s="3" t="s">
        <v>0</v>
      </c>
      <c r="AB835" s="3">
        <v>0</v>
      </c>
      <c r="AC835" s="3">
        <v>0</v>
      </c>
      <c r="AD835" s="3" t="s">
        <v>0</v>
      </c>
      <c r="AE835" s="1">
        <v>0</v>
      </c>
      <c r="AF835" s="6">
        <v>0</v>
      </c>
      <c r="AG835" s="6" t="s">
        <v>0</v>
      </c>
      <c r="AH835" s="6">
        <v>0</v>
      </c>
      <c r="AI835" s="6">
        <v>0</v>
      </c>
      <c r="AJ835" s="6" t="s">
        <v>0</v>
      </c>
      <c r="AK835" s="6">
        <v>0</v>
      </c>
      <c r="AL835" s="6">
        <v>0</v>
      </c>
      <c r="AM835" s="6" t="s">
        <v>1</v>
      </c>
      <c r="AN835" s="6" t="s">
        <v>1</v>
      </c>
      <c r="AO835" s="6" t="s">
        <v>1</v>
      </c>
      <c r="AP835" s="6" t="s">
        <v>1</v>
      </c>
    </row>
    <row r="836" spans="1:42" hidden="1" x14ac:dyDescent="0.25">
      <c r="A836" s="2" t="s">
        <v>255</v>
      </c>
      <c r="B836" s="51">
        <v>44040</v>
      </c>
      <c r="C836" s="2" t="s">
        <v>6</v>
      </c>
      <c r="D836" s="2" t="s">
        <v>41</v>
      </c>
      <c r="E836" s="2" t="s">
        <v>232</v>
      </c>
      <c r="F836" s="2" t="s">
        <v>1915</v>
      </c>
      <c r="G836" s="2" t="s">
        <v>3</v>
      </c>
      <c r="H836" s="2" t="s">
        <v>1916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3">
        <v>69985257.613399997</v>
      </c>
      <c r="R836" s="3">
        <v>0</v>
      </c>
      <c r="S836" s="3">
        <v>57874286.615000024</v>
      </c>
      <c r="T836" s="3">
        <v>0</v>
      </c>
      <c r="U836" s="3" t="s">
        <v>0</v>
      </c>
      <c r="V836" s="3">
        <v>0</v>
      </c>
      <c r="W836" s="3">
        <v>10440492.239999998</v>
      </c>
      <c r="X836" s="3" t="s">
        <v>0</v>
      </c>
      <c r="Y836" s="3">
        <v>1670478.7583999997</v>
      </c>
      <c r="Z836" s="3">
        <v>0</v>
      </c>
      <c r="AA836" s="50" t="s">
        <v>0</v>
      </c>
      <c r="AB836" s="50">
        <v>0</v>
      </c>
      <c r="AC836" s="50">
        <v>0</v>
      </c>
      <c r="AD836" s="50" t="s">
        <v>0</v>
      </c>
      <c r="AE836" s="1">
        <v>0</v>
      </c>
      <c r="AF836" s="6">
        <v>0</v>
      </c>
      <c r="AG836" s="6" t="s">
        <v>0</v>
      </c>
      <c r="AH836" s="6">
        <v>0</v>
      </c>
      <c r="AI836" s="6">
        <v>0</v>
      </c>
      <c r="AJ836" s="6" t="s">
        <v>0</v>
      </c>
      <c r="AK836" s="6">
        <v>0</v>
      </c>
      <c r="AL836" s="6">
        <v>0</v>
      </c>
      <c r="AM836" s="6" t="s">
        <v>1</v>
      </c>
      <c r="AN836" s="6" t="s">
        <v>1</v>
      </c>
      <c r="AO836" s="6" t="s">
        <v>1</v>
      </c>
      <c r="AP836" s="6" t="s">
        <v>1</v>
      </c>
    </row>
    <row r="837" spans="1:42" hidden="1" x14ac:dyDescent="0.25">
      <c r="A837" s="2" t="s">
        <v>254</v>
      </c>
      <c r="B837" s="51">
        <v>44040</v>
      </c>
      <c r="C837" s="2" t="s">
        <v>38</v>
      </c>
      <c r="D837" s="2" t="s">
        <v>41</v>
      </c>
      <c r="E837" s="2" t="s">
        <v>230</v>
      </c>
      <c r="F837" s="2" t="s">
        <v>1614</v>
      </c>
      <c r="G837" s="2" t="s">
        <v>3</v>
      </c>
      <c r="H837" s="2" t="s">
        <v>1917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</v>
      </c>
      <c r="Q837" s="3">
        <v>37915807.016000003</v>
      </c>
      <c r="R837" s="3">
        <v>0</v>
      </c>
      <c r="S837" s="3">
        <v>35480743.219999999</v>
      </c>
      <c r="T837" s="3">
        <v>0</v>
      </c>
      <c r="U837" s="3" t="s">
        <v>0</v>
      </c>
      <c r="V837" s="3">
        <v>0</v>
      </c>
      <c r="W837" s="3">
        <v>1698848.1</v>
      </c>
      <c r="X837" s="3" t="s">
        <v>0</v>
      </c>
      <c r="Y837" s="3">
        <v>271815.696</v>
      </c>
      <c r="Z837" s="3">
        <v>0</v>
      </c>
      <c r="AA837" s="50" t="s">
        <v>0</v>
      </c>
      <c r="AB837" s="50">
        <v>0</v>
      </c>
      <c r="AC837" s="50">
        <v>430000</v>
      </c>
      <c r="AD837" s="50" t="s">
        <v>296</v>
      </c>
      <c r="AE837" s="1">
        <v>34400</v>
      </c>
      <c r="AF837" s="6">
        <v>0</v>
      </c>
      <c r="AG837" s="6" t="s">
        <v>0</v>
      </c>
      <c r="AH837" s="6">
        <v>0</v>
      </c>
      <c r="AI837" s="6">
        <v>0</v>
      </c>
      <c r="AJ837" s="6" t="s">
        <v>0</v>
      </c>
      <c r="AK837" s="6">
        <v>0</v>
      </c>
      <c r="AL837" s="6">
        <v>0</v>
      </c>
      <c r="AM837" s="6" t="s">
        <v>1</v>
      </c>
      <c r="AN837" s="6" t="s">
        <v>1</v>
      </c>
      <c r="AO837" s="6" t="s">
        <v>1</v>
      </c>
      <c r="AP837" s="6" t="s">
        <v>1</v>
      </c>
    </row>
    <row r="838" spans="1:42" hidden="1" x14ac:dyDescent="0.25">
      <c r="A838" s="2" t="s">
        <v>253</v>
      </c>
      <c r="B838" s="51">
        <v>44040</v>
      </c>
      <c r="C838" s="2" t="s">
        <v>38</v>
      </c>
      <c r="D838" s="2" t="s">
        <v>41</v>
      </c>
      <c r="E838" s="2" t="s">
        <v>230</v>
      </c>
      <c r="F838" s="2" t="s">
        <v>1614</v>
      </c>
      <c r="G838" s="2" t="s">
        <v>3</v>
      </c>
      <c r="H838" s="2" t="s">
        <v>1918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1919</v>
      </c>
      <c r="P838" s="2" t="s">
        <v>1920</v>
      </c>
      <c r="Q838" s="3">
        <v>231336</v>
      </c>
      <c r="R838" s="3">
        <v>0</v>
      </c>
      <c r="S838" s="3">
        <v>231336</v>
      </c>
      <c r="T838" s="3">
        <v>0</v>
      </c>
      <c r="U838" s="3" t="s">
        <v>0</v>
      </c>
      <c r="V838" s="3">
        <v>0</v>
      </c>
      <c r="W838" s="3">
        <v>0</v>
      </c>
      <c r="X838" s="3" t="s">
        <v>0</v>
      </c>
      <c r="Y838" s="3">
        <v>0</v>
      </c>
      <c r="Z838" s="3">
        <v>0</v>
      </c>
      <c r="AA838" s="50" t="s">
        <v>0</v>
      </c>
      <c r="AB838" s="50">
        <v>0</v>
      </c>
      <c r="AC838" s="50">
        <v>0</v>
      </c>
      <c r="AD838" s="50" t="s">
        <v>0</v>
      </c>
      <c r="AE838" s="1">
        <v>0</v>
      </c>
      <c r="AF838" s="6">
        <v>0</v>
      </c>
      <c r="AG838" s="6" t="s">
        <v>0</v>
      </c>
      <c r="AH838" s="6">
        <v>0</v>
      </c>
      <c r="AI838" s="6">
        <v>0</v>
      </c>
      <c r="AJ838" s="6" t="s">
        <v>0</v>
      </c>
      <c r="AK838" s="6">
        <v>0</v>
      </c>
      <c r="AL838" s="6">
        <v>0</v>
      </c>
      <c r="AM838" s="6" t="s">
        <v>1</v>
      </c>
      <c r="AN838" s="6" t="s">
        <v>1</v>
      </c>
      <c r="AO838" s="6" t="s">
        <v>1</v>
      </c>
      <c r="AP838" s="6" t="s">
        <v>1</v>
      </c>
    </row>
    <row r="839" spans="1:42" hidden="1" x14ac:dyDescent="0.25">
      <c r="A839" s="2" t="s">
        <v>251</v>
      </c>
      <c r="B839" s="51">
        <v>44040</v>
      </c>
      <c r="C839" s="2" t="s">
        <v>38</v>
      </c>
      <c r="D839" s="2" t="s">
        <v>41</v>
      </c>
      <c r="E839" s="2" t="s">
        <v>230</v>
      </c>
      <c r="F839" s="2" t="s">
        <v>1614</v>
      </c>
      <c r="G839" s="2" t="s">
        <v>3</v>
      </c>
      <c r="H839" s="2" t="s">
        <v>1921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3">
        <v>9763638.8951999992</v>
      </c>
      <c r="R839" s="3">
        <v>0</v>
      </c>
      <c r="S839" s="3">
        <v>9162316.3899999987</v>
      </c>
      <c r="T839" s="3">
        <v>0</v>
      </c>
      <c r="U839" s="3" t="s">
        <v>0</v>
      </c>
      <c r="V839" s="3">
        <v>0</v>
      </c>
      <c r="W839" s="3">
        <v>518381.47000000003</v>
      </c>
      <c r="X839" s="3" t="s">
        <v>0</v>
      </c>
      <c r="Y839" s="3">
        <v>82941.035200000013</v>
      </c>
      <c r="Z839" s="3">
        <v>0</v>
      </c>
      <c r="AA839" s="50" t="s">
        <v>0</v>
      </c>
      <c r="AB839" s="50">
        <v>0</v>
      </c>
      <c r="AC839" s="50">
        <v>0</v>
      </c>
      <c r="AD839" s="50" t="s">
        <v>0</v>
      </c>
      <c r="AE839" s="1">
        <v>0</v>
      </c>
      <c r="AF839" s="6">
        <v>0</v>
      </c>
      <c r="AG839" s="6" t="s">
        <v>0</v>
      </c>
      <c r="AH839" s="6">
        <v>0</v>
      </c>
      <c r="AI839" s="6">
        <v>0</v>
      </c>
      <c r="AJ839" s="6" t="s">
        <v>0</v>
      </c>
      <c r="AK839" s="6">
        <v>0</v>
      </c>
      <c r="AL839" s="6">
        <v>0</v>
      </c>
      <c r="AM839" s="6" t="s">
        <v>1</v>
      </c>
      <c r="AN839" s="6" t="s">
        <v>1</v>
      </c>
      <c r="AO839" s="6" t="s">
        <v>1</v>
      </c>
      <c r="AP839" s="6" t="s">
        <v>1</v>
      </c>
    </row>
    <row r="840" spans="1:42" hidden="1" x14ac:dyDescent="0.25">
      <c r="A840" s="2" t="s">
        <v>250</v>
      </c>
      <c r="B840" s="51">
        <v>44040</v>
      </c>
      <c r="C840" s="2" t="s">
        <v>29</v>
      </c>
      <c r="D840" s="2" t="s">
        <v>41</v>
      </c>
      <c r="E840" s="2" t="s">
        <v>4</v>
      </c>
      <c r="F840" s="2" t="s">
        <v>1101</v>
      </c>
      <c r="G840" s="2" t="s">
        <v>3</v>
      </c>
      <c r="H840" s="2" t="s">
        <v>1922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2</v>
      </c>
      <c r="P840" s="2" t="s">
        <v>1</v>
      </c>
      <c r="Q840" s="3">
        <v>45638144.907599993</v>
      </c>
      <c r="R840" s="3">
        <v>0</v>
      </c>
      <c r="S840" s="3">
        <v>31789610.059999995</v>
      </c>
      <c r="T840" s="3">
        <v>0</v>
      </c>
      <c r="U840" s="3" t="s">
        <v>0</v>
      </c>
      <c r="V840" s="3">
        <v>0</v>
      </c>
      <c r="W840" s="3">
        <v>11938392.109999999</v>
      </c>
      <c r="X840" s="3" t="s">
        <v>9</v>
      </c>
      <c r="Y840" s="3">
        <v>1910142.7375999999</v>
      </c>
      <c r="Z840" s="3">
        <v>0</v>
      </c>
      <c r="AA840" s="50" t="s">
        <v>0</v>
      </c>
      <c r="AB840" s="50">
        <v>0</v>
      </c>
      <c r="AC840" s="50">
        <v>0</v>
      </c>
      <c r="AD840" s="50" t="s">
        <v>0</v>
      </c>
      <c r="AE840" s="1">
        <v>0</v>
      </c>
      <c r="AF840" s="6">
        <v>0</v>
      </c>
      <c r="AG840" s="6" t="s">
        <v>0</v>
      </c>
      <c r="AH840" s="6">
        <v>0</v>
      </c>
      <c r="AI840" s="6">
        <v>0</v>
      </c>
      <c r="AJ840" s="6" t="s">
        <v>0</v>
      </c>
      <c r="AK840" s="6">
        <v>0</v>
      </c>
      <c r="AL840" s="6">
        <v>0</v>
      </c>
      <c r="AM840" s="6" t="s">
        <v>1</v>
      </c>
      <c r="AN840" s="6" t="s">
        <v>1</v>
      </c>
      <c r="AO840" s="6" t="s">
        <v>1</v>
      </c>
      <c r="AP840" s="6" t="s">
        <v>1</v>
      </c>
    </row>
    <row r="841" spans="1:42" hidden="1" x14ac:dyDescent="0.25">
      <c r="A841" s="2" t="s">
        <v>249</v>
      </c>
      <c r="B841" s="51">
        <v>44040</v>
      </c>
      <c r="C841" s="2" t="s">
        <v>6</v>
      </c>
      <c r="D841" s="2" t="s">
        <v>36</v>
      </c>
      <c r="E841" s="2" t="s">
        <v>226</v>
      </c>
      <c r="F841" s="2" t="s">
        <v>1674</v>
      </c>
      <c r="G841" s="2" t="s">
        <v>3</v>
      </c>
      <c r="H841" s="2" t="s">
        <v>1923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3">
        <v>69973487.834999979</v>
      </c>
      <c r="R841" s="3">
        <v>0</v>
      </c>
      <c r="S841" s="3">
        <v>58719473.784999982</v>
      </c>
      <c r="T841" s="3">
        <v>0</v>
      </c>
      <c r="U841" s="3" t="s">
        <v>0</v>
      </c>
      <c r="V841" s="3">
        <v>0</v>
      </c>
      <c r="W841" s="3">
        <v>9701736.2499999981</v>
      </c>
      <c r="X841" s="3" t="s">
        <v>0</v>
      </c>
      <c r="Y841" s="3">
        <v>1552277.8</v>
      </c>
      <c r="Z841" s="3">
        <v>0</v>
      </c>
      <c r="AA841" s="50" t="s">
        <v>0</v>
      </c>
      <c r="AB841" s="50">
        <v>0</v>
      </c>
      <c r="AC841" s="50">
        <v>0</v>
      </c>
      <c r="AD841" s="50" t="s">
        <v>0</v>
      </c>
      <c r="AE841" s="1">
        <v>0</v>
      </c>
      <c r="AF841" s="6">
        <v>0</v>
      </c>
      <c r="AG841" s="6" t="s">
        <v>0</v>
      </c>
      <c r="AH841" s="6">
        <v>0</v>
      </c>
      <c r="AI841" s="6">
        <v>0</v>
      </c>
      <c r="AJ841" s="6" t="s">
        <v>0</v>
      </c>
      <c r="AK841" s="6">
        <v>0</v>
      </c>
      <c r="AL841" s="6">
        <v>0</v>
      </c>
      <c r="AM841" s="6" t="s">
        <v>1</v>
      </c>
      <c r="AN841" s="6" t="s">
        <v>1</v>
      </c>
      <c r="AO841" s="6" t="s">
        <v>1</v>
      </c>
      <c r="AP841" s="6" t="s">
        <v>1</v>
      </c>
    </row>
    <row r="842" spans="1:42" hidden="1" x14ac:dyDescent="0.25">
      <c r="A842" s="2" t="s">
        <v>248</v>
      </c>
      <c r="B842" s="51">
        <v>44040</v>
      </c>
      <c r="C842" s="2" t="s">
        <v>29</v>
      </c>
      <c r="D842" s="2" t="s">
        <v>36</v>
      </c>
      <c r="E842" s="2" t="s">
        <v>35</v>
      </c>
      <c r="F842" s="2" t="s">
        <v>951</v>
      </c>
      <c r="G842" s="2" t="s">
        <v>3</v>
      </c>
      <c r="H842" s="2" t="s">
        <v>1924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2</v>
      </c>
      <c r="P842" s="2" t="s">
        <v>1</v>
      </c>
      <c r="Q842" s="3">
        <v>65457307.109599993</v>
      </c>
      <c r="R842" s="3">
        <v>0</v>
      </c>
      <c r="S842" s="3">
        <v>45955663.409999989</v>
      </c>
      <c r="T842" s="3">
        <v>0</v>
      </c>
      <c r="U842" s="3" t="s">
        <v>0</v>
      </c>
      <c r="V842" s="3">
        <v>0</v>
      </c>
      <c r="W842" s="3">
        <v>16811761.810000002</v>
      </c>
      <c r="X842" s="3" t="s">
        <v>0</v>
      </c>
      <c r="Y842" s="3">
        <v>2689881.8895999999</v>
      </c>
      <c r="Z842" s="3">
        <v>0</v>
      </c>
      <c r="AA842" s="50" t="s">
        <v>0</v>
      </c>
      <c r="AB842" s="50">
        <v>0</v>
      </c>
      <c r="AC842" s="50">
        <v>0</v>
      </c>
      <c r="AD842" s="50" t="s">
        <v>0</v>
      </c>
      <c r="AE842" s="1">
        <v>0</v>
      </c>
      <c r="AF842" s="6">
        <v>0</v>
      </c>
      <c r="AG842" s="6" t="s">
        <v>0</v>
      </c>
      <c r="AH842" s="6">
        <v>0</v>
      </c>
      <c r="AI842" s="6">
        <v>0</v>
      </c>
      <c r="AJ842" s="6" t="s">
        <v>0</v>
      </c>
      <c r="AK842" s="6">
        <v>0</v>
      </c>
      <c r="AL842" s="6">
        <v>0</v>
      </c>
      <c r="AM842" s="6" t="s">
        <v>1</v>
      </c>
      <c r="AN842" s="6" t="s">
        <v>1</v>
      </c>
      <c r="AO842" s="6" t="s">
        <v>1</v>
      </c>
      <c r="AP842" s="6" t="s">
        <v>1</v>
      </c>
    </row>
    <row r="843" spans="1:42" hidden="1" x14ac:dyDescent="0.25">
      <c r="A843" s="2" t="s">
        <v>247</v>
      </c>
      <c r="B843" s="51">
        <v>44040</v>
      </c>
      <c r="C843" s="2" t="s">
        <v>6</v>
      </c>
      <c r="D843" s="2" t="s">
        <v>28</v>
      </c>
      <c r="E843" s="2" t="s">
        <v>219</v>
      </c>
      <c r="F843" s="2" t="s">
        <v>1463</v>
      </c>
      <c r="G843" s="2" t="s">
        <v>3</v>
      </c>
      <c r="H843" s="2" t="s">
        <v>1925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3">
        <v>53940206.796799988</v>
      </c>
      <c r="R843" s="3">
        <v>0</v>
      </c>
      <c r="S843" s="3">
        <v>42760979.710000008</v>
      </c>
      <c r="T843" s="3">
        <v>0</v>
      </c>
      <c r="U843" s="3" t="s">
        <v>0</v>
      </c>
      <c r="V843" s="3">
        <v>0</v>
      </c>
      <c r="W843" s="3">
        <v>9637264.7300000004</v>
      </c>
      <c r="X843" s="3" t="s">
        <v>0</v>
      </c>
      <c r="Y843" s="3">
        <v>1541962.3568000002</v>
      </c>
      <c r="Z843" s="3">
        <v>0</v>
      </c>
      <c r="AA843" s="50" t="s">
        <v>0</v>
      </c>
      <c r="AB843" s="50">
        <v>0</v>
      </c>
      <c r="AC843" s="50">
        <v>0</v>
      </c>
      <c r="AD843" s="50" t="s">
        <v>0</v>
      </c>
      <c r="AE843" s="1">
        <v>0</v>
      </c>
      <c r="AF843" s="6">
        <v>0</v>
      </c>
      <c r="AG843" s="6" t="s">
        <v>0</v>
      </c>
      <c r="AH843" s="6">
        <v>0</v>
      </c>
      <c r="AI843" s="6">
        <v>0</v>
      </c>
      <c r="AJ843" s="6" t="s">
        <v>0</v>
      </c>
      <c r="AK843" s="6">
        <v>0</v>
      </c>
      <c r="AL843" s="6">
        <v>0</v>
      </c>
      <c r="AM843" s="6" t="s">
        <v>1</v>
      </c>
      <c r="AN843" s="6" t="s">
        <v>1</v>
      </c>
      <c r="AO843" s="6" t="s">
        <v>1</v>
      </c>
      <c r="AP843" s="6" t="s">
        <v>1</v>
      </c>
    </row>
    <row r="844" spans="1:42" hidden="1" x14ac:dyDescent="0.25">
      <c r="A844" s="2" t="s">
        <v>246</v>
      </c>
      <c r="B844" s="51">
        <v>44040</v>
      </c>
      <c r="C844" s="2" t="s">
        <v>29</v>
      </c>
      <c r="D844" s="2" t="s">
        <v>28</v>
      </c>
      <c r="E844" s="2" t="s">
        <v>273</v>
      </c>
      <c r="F844" s="2" t="s">
        <v>738</v>
      </c>
      <c r="G844" s="2" t="s">
        <v>3</v>
      </c>
      <c r="H844" s="2" t="s">
        <v>1926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2</v>
      </c>
      <c r="P844" s="2" t="s">
        <v>1</v>
      </c>
      <c r="Q844" s="3">
        <v>106849739.3626</v>
      </c>
      <c r="R844" s="3">
        <v>0</v>
      </c>
      <c r="S844" s="3">
        <v>70888339.984999999</v>
      </c>
      <c r="T844" s="3">
        <v>0</v>
      </c>
      <c r="U844" s="3" t="s">
        <v>0</v>
      </c>
      <c r="V844" s="3">
        <v>0</v>
      </c>
      <c r="W844" s="3">
        <v>31001206.359999999</v>
      </c>
      <c r="X844" s="3" t="s">
        <v>0</v>
      </c>
      <c r="Y844" s="3">
        <v>4960193.0175999999</v>
      </c>
      <c r="Z844" s="3">
        <v>0</v>
      </c>
      <c r="AA844" s="50" t="s">
        <v>0</v>
      </c>
      <c r="AB844" s="50">
        <v>0</v>
      </c>
      <c r="AC844" s="50">
        <v>0</v>
      </c>
      <c r="AD844" s="50" t="s">
        <v>0</v>
      </c>
      <c r="AE844" s="1">
        <v>0</v>
      </c>
      <c r="AF844" s="6">
        <v>0</v>
      </c>
      <c r="AG844" s="6" t="s">
        <v>0</v>
      </c>
      <c r="AH844" s="6">
        <v>0</v>
      </c>
      <c r="AI844" s="6">
        <v>0</v>
      </c>
      <c r="AJ844" s="6" t="s">
        <v>0</v>
      </c>
      <c r="AK844" s="6">
        <v>0</v>
      </c>
      <c r="AL844" s="6">
        <v>0</v>
      </c>
      <c r="AM844" s="6" t="s">
        <v>1</v>
      </c>
      <c r="AN844" s="6" t="s">
        <v>1</v>
      </c>
      <c r="AO844" s="6" t="s">
        <v>1</v>
      </c>
      <c r="AP844" s="6" t="s">
        <v>1</v>
      </c>
    </row>
    <row r="845" spans="1:42" hidden="1" x14ac:dyDescent="0.25">
      <c r="A845" s="2" t="s">
        <v>245</v>
      </c>
      <c r="B845" s="51">
        <v>44040</v>
      </c>
      <c r="C845" s="2" t="s">
        <v>6</v>
      </c>
      <c r="D845" s="2" t="s">
        <v>26</v>
      </c>
      <c r="E845" s="2" t="s">
        <v>212</v>
      </c>
      <c r="F845" s="2" t="s">
        <v>1084</v>
      </c>
      <c r="G845" s="2" t="s">
        <v>3</v>
      </c>
      <c r="H845" s="2" t="s">
        <v>1927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3">
        <v>68008832.007599995</v>
      </c>
      <c r="R845" s="3">
        <v>0</v>
      </c>
      <c r="S845" s="3">
        <v>59642500.369999997</v>
      </c>
      <c r="T845" s="3">
        <v>0</v>
      </c>
      <c r="U845" s="3" t="s">
        <v>0</v>
      </c>
      <c r="V845" s="3">
        <v>0</v>
      </c>
      <c r="W845" s="3">
        <v>7212354.8599999994</v>
      </c>
      <c r="X845" s="3" t="s">
        <v>0</v>
      </c>
      <c r="Y845" s="3">
        <v>1153976.7776000001</v>
      </c>
      <c r="Z845" s="3">
        <v>0</v>
      </c>
      <c r="AA845" s="50" t="s">
        <v>0</v>
      </c>
      <c r="AB845" s="50">
        <v>0</v>
      </c>
      <c r="AC845" s="50">
        <v>0</v>
      </c>
      <c r="AD845" s="50" t="s">
        <v>0</v>
      </c>
      <c r="AE845" s="1">
        <v>0</v>
      </c>
      <c r="AF845" s="6">
        <v>0</v>
      </c>
      <c r="AG845" s="6" t="s">
        <v>0</v>
      </c>
      <c r="AH845" s="6">
        <v>0</v>
      </c>
      <c r="AI845" s="6">
        <v>0</v>
      </c>
      <c r="AJ845" s="6" t="s">
        <v>0</v>
      </c>
      <c r="AK845" s="6">
        <v>0</v>
      </c>
      <c r="AL845" s="6">
        <v>0</v>
      </c>
      <c r="AM845" s="6" t="s">
        <v>1</v>
      </c>
      <c r="AN845" s="6" t="s">
        <v>1</v>
      </c>
      <c r="AO845" s="6" t="s">
        <v>1</v>
      </c>
      <c r="AP845" s="6" t="s">
        <v>1</v>
      </c>
    </row>
    <row r="846" spans="1:42" hidden="1" x14ac:dyDescent="0.25">
      <c r="A846" s="2" t="s">
        <v>244</v>
      </c>
      <c r="B846" s="51">
        <v>44040</v>
      </c>
      <c r="C846" s="2" t="s">
        <v>29</v>
      </c>
      <c r="D846" s="2" t="s">
        <v>26</v>
      </c>
      <c r="E846" s="2" t="s">
        <v>415</v>
      </c>
      <c r="F846" s="2" t="s">
        <v>462</v>
      </c>
      <c r="G846" s="2" t="s">
        <v>3</v>
      </c>
      <c r="H846" s="2" t="s">
        <v>1878</v>
      </c>
      <c r="I846" s="1"/>
      <c r="J846" s="1"/>
      <c r="K846" s="1"/>
      <c r="L846" s="1"/>
      <c r="M846" s="1"/>
      <c r="N846" s="2"/>
      <c r="O846" s="2" t="s">
        <v>106</v>
      </c>
      <c r="P846" s="2"/>
      <c r="Q846" s="3">
        <v>0</v>
      </c>
      <c r="R846" s="3">
        <v>0</v>
      </c>
      <c r="S846" s="3">
        <v>0</v>
      </c>
      <c r="T846" s="3">
        <v>0</v>
      </c>
      <c r="U846" s="3"/>
      <c r="V846" s="3">
        <v>0</v>
      </c>
      <c r="W846" s="3">
        <v>0</v>
      </c>
      <c r="X846" s="3"/>
      <c r="Y846" s="3">
        <v>0</v>
      </c>
      <c r="Z846" s="3">
        <v>0</v>
      </c>
      <c r="AA846" s="50"/>
      <c r="AB846" s="50">
        <v>0</v>
      </c>
      <c r="AC846" s="50">
        <v>0</v>
      </c>
      <c r="AD846" s="50"/>
      <c r="AE846" s="1">
        <v>0</v>
      </c>
      <c r="AH846" s="6">
        <v>0</v>
      </c>
      <c r="AI846" s="6">
        <v>0</v>
      </c>
      <c r="AK846" s="6">
        <v>0</v>
      </c>
      <c r="AL846" s="6">
        <v>0</v>
      </c>
    </row>
    <row r="847" spans="1:42" hidden="1" x14ac:dyDescent="0.25">
      <c r="A847" s="2" t="s">
        <v>242</v>
      </c>
      <c r="B847" s="51">
        <v>44040</v>
      </c>
      <c r="C847" s="2" t="s">
        <v>6</v>
      </c>
      <c r="D847" s="2" t="s">
        <v>24</v>
      </c>
      <c r="E847" s="2" t="s">
        <v>210</v>
      </c>
      <c r="F847" s="2" t="s">
        <v>1928</v>
      </c>
      <c r="G847" s="2" t="s">
        <v>3</v>
      </c>
      <c r="H847" s="2" t="s">
        <v>1929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</v>
      </c>
      <c r="P847" s="2" t="s">
        <v>1</v>
      </c>
      <c r="Q847" s="3">
        <v>84827281.150400013</v>
      </c>
      <c r="R847" s="3">
        <v>0</v>
      </c>
      <c r="S847" s="3">
        <v>63601897.020000003</v>
      </c>
      <c r="T847" s="3">
        <v>0</v>
      </c>
      <c r="U847" s="3" t="s">
        <v>0</v>
      </c>
      <c r="V847" s="3">
        <v>0</v>
      </c>
      <c r="W847" s="3">
        <v>18297744.940000001</v>
      </c>
      <c r="X847" s="3" t="s">
        <v>0</v>
      </c>
      <c r="Y847" s="3">
        <v>2927639.1904000002</v>
      </c>
      <c r="Z847" s="3">
        <v>0</v>
      </c>
      <c r="AA847" s="50" t="s">
        <v>0</v>
      </c>
      <c r="AB847" s="50">
        <v>0</v>
      </c>
      <c r="AC847" s="50">
        <v>0</v>
      </c>
      <c r="AD847" s="50" t="s">
        <v>0</v>
      </c>
      <c r="AE847" s="1">
        <v>0</v>
      </c>
      <c r="AF847" s="6">
        <v>0</v>
      </c>
      <c r="AG847" s="6" t="s">
        <v>0</v>
      </c>
      <c r="AH847" s="6">
        <v>0</v>
      </c>
      <c r="AI847" s="6">
        <v>0</v>
      </c>
      <c r="AJ847" s="6" t="s">
        <v>0</v>
      </c>
      <c r="AK847" s="6">
        <v>0</v>
      </c>
      <c r="AL847" s="6">
        <v>0</v>
      </c>
      <c r="AM847" s="6" t="s">
        <v>1</v>
      </c>
      <c r="AN847" s="6" t="s">
        <v>1</v>
      </c>
      <c r="AO847" s="6" t="s">
        <v>1</v>
      </c>
      <c r="AP847" s="6" t="s">
        <v>1</v>
      </c>
    </row>
    <row r="848" spans="1:42" hidden="1" x14ac:dyDescent="0.25">
      <c r="A848" s="2" t="s">
        <v>240</v>
      </c>
      <c r="B848" s="51">
        <v>44040</v>
      </c>
      <c r="C848" s="2" t="s">
        <v>6</v>
      </c>
      <c r="D848" s="2" t="s">
        <v>22</v>
      </c>
      <c r="E848" s="2" t="s">
        <v>202</v>
      </c>
      <c r="F848" s="2" t="s">
        <v>1847</v>
      </c>
      <c r="G848" s="2" t="s">
        <v>3</v>
      </c>
      <c r="H848" s="2" t="s">
        <v>1930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3">
        <v>65511157.156199999</v>
      </c>
      <c r="R848" s="3">
        <v>0</v>
      </c>
      <c r="S848" s="3">
        <v>55199686.814999998</v>
      </c>
      <c r="T848" s="3">
        <v>0</v>
      </c>
      <c r="U848" s="3" t="s">
        <v>0</v>
      </c>
      <c r="V848" s="3">
        <v>0</v>
      </c>
      <c r="W848" s="3">
        <v>8889198.5700000003</v>
      </c>
      <c r="X848" s="3" t="s">
        <v>0</v>
      </c>
      <c r="Y848" s="3">
        <v>1422271.7711999998</v>
      </c>
      <c r="Z848" s="3">
        <v>0</v>
      </c>
      <c r="AA848" s="50" t="s">
        <v>0</v>
      </c>
      <c r="AB848" s="50">
        <v>0</v>
      </c>
      <c r="AC848" s="50">
        <v>0</v>
      </c>
      <c r="AD848" s="50" t="s">
        <v>0</v>
      </c>
      <c r="AE848" s="1">
        <v>0</v>
      </c>
      <c r="AF848" s="6">
        <v>0</v>
      </c>
      <c r="AG848" s="6" t="s">
        <v>0</v>
      </c>
      <c r="AH848" s="6">
        <v>0</v>
      </c>
      <c r="AI848" s="6">
        <v>0</v>
      </c>
      <c r="AJ848" s="6" t="s">
        <v>0</v>
      </c>
      <c r="AK848" s="6">
        <v>0</v>
      </c>
      <c r="AL848" s="6">
        <v>0</v>
      </c>
      <c r="AM848" s="6" t="s">
        <v>1</v>
      </c>
      <c r="AN848" s="6" t="s">
        <v>1</v>
      </c>
      <c r="AO848" s="6" t="s">
        <v>1</v>
      </c>
      <c r="AP848" s="6" t="s">
        <v>1</v>
      </c>
    </row>
    <row r="849" spans="1:42" hidden="1" x14ac:dyDescent="0.25">
      <c r="A849" s="2" t="s">
        <v>238</v>
      </c>
      <c r="B849" s="51">
        <v>44040</v>
      </c>
      <c r="C849" s="2" t="s">
        <v>6</v>
      </c>
      <c r="D849" s="2" t="s">
        <v>19</v>
      </c>
      <c r="E849" s="2" t="s">
        <v>200</v>
      </c>
      <c r="F849" s="2" t="s">
        <v>1728</v>
      </c>
      <c r="G849" s="2" t="s">
        <v>3</v>
      </c>
      <c r="H849" s="2" t="s">
        <v>1931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3">
        <v>57410344.560000002</v>
      </c>
      <c r="R849" s="3">
        <v>0</v>
      </c>
      <c r="S849" s="3">
        <v>35061923.07</v>
      </c>
      <c r="T849" s="3">
        <v>0</v>
      </c>
      <c r="U849" s="3" t="s">
        <v>0</v>
      </c>
      <c r="V849" s="3">
        <v>0</v>
      </c>
      <c r="W849" s="3">
        <v>18865535.77</v>
      </c>
      <c r="X849" s="3" t="s">
        <v>9</v>
      </c>
      <c r="Y849" s="3">
        <v>3018485.72</v>
      </c>
      <c r="Z849" s="3">
        <v>0</v>
      </c>
      <c r="AA849" s="50" t="s">
        <v>0</v>
      </c>
      <c r="AB849" s="50">
        <v>0</v>
      </c>
      <c r="AC849" s="50">
        <v>430000</v>
      </c>
      <c r="AD849" s="50" t="s">
        <v>0</v>
      </c>
      <c r="AE849" s="1">
        <v>34400</v>
      </c>
      <c r="AF849" s="6">
        <v>0</v>
      </c>
      <c r="AG849" s="6" t="s">
        <v>0</v>
      </c>
      <c r="AH849" s="6">
        <v>0</v>
      </c>
      <c r="AI849" s="6">
        <v>0</v>
      </c>
      <c r="AJ849" s="6" t="s">
        <v>0</v>
      </c>
      <c r="AK849" s="6">
        <v>0</v>
      </c>
      <c r="AL849" s="6">
        <v>0</v>
      </c>
      <c r="AM849" s="6" t="s">
        <v>1</v>
      </c>
      <c r="AN849" s="6" t="s">
        <v>1</v>
      </c>
      <c r="AO849" s="6" t="s">
        <v>1</v>
      </c>
      <c r="AP849" s="6" t="s">
        <v>1</v>
      </c>
    </row>
    <row r="850" spans="1:42" hidden="1" x14ac:dyDescent="0.25">
      <c r="A850" s="2" t="s">
        <v>236</v>
      </c>
      <c r="B850" s="51">
        <v>44040</v>
      </c>
      <c r="C850" s="2" t="s">
        <v>6</v>
      </c>
      <c r="D850" s="2" t="s">
        <v>19</v>
      </c>
      <c r="E850" s="2" t="s">
        <v>200</v>
      </c>
      <c r="F850" s="2" t="s">
        <v>1728</v>
      </c>
      <c r="G850" s="2" t="s">
        <v>13</v>
      </c>
      <c r="H850" s="2" t="s">
        <v>1</v>
      </c>
      <c r="I850" s="1" t="s">
        <v>1932</v>
      </c>
      <c r="J850" s="1" t="s">
        <v>1</v>
      </c>
      <c r="K850" s="1" t="s">
        <v>1933</v>
      </c>
      <c r="L850" s="1" t="s">
        <v>1934</v>
      </c>
      <c r="M850" s="1">
        <v>11310656.380000001</v>
      </c>
      <c r="N850" s="2" t="s">
        <v>12</v>
      </c>
      <c r="O850" s="2" t="s">
        <v>1935</v>
      </c>
      <c r="P850" s="2" t="s">
        <v>1936</v>
      </c>
      <c r="Q850" s="3">
        <v>-216000</v>
      </c>
      <c r="R850" s="3">
        <v>0</v>
      </c>
      <c r="S850" s="3">
        <v>-216000</v>
      </c>
      <c r="T850" s="3">
        <v>0</v>
      </c>
      <c r="U850" s="3" t="s">
        <v>0</v>
      </c>
      <c r="V850" s="3">
        <v>0</v>
      </c>
      <c r="W850" s="3">
        <v>0</v>
      </c>
      <c r="X850" s="3" t="s">
        <v>0</v>
      </c>
      <c r="Y850" s="3">
        <v>0</v>
      </c>
      <c r="Z850" s="3">
        <v>0</v>
      </c>
      <c r="AA850" s="50" t="s">
        <v>0</v>
      </c>
      <c r="AB850" s="50">
        <v>0</v>
      </c>
      <c r="AC850" s="50">
        <v>0</v>
      </c>
      <c r="AD850" s="50" t="s">
        <v>0</v>
      </c>
      <c r="AE850" s="1">
        <v>0</v>
      </c>
      <c r="AF850" s="6">
        <v>0</v>
      </c>
      <c r="AG850" s="6" t="s">
        <v>0</v>
      </c>
      <c r="AH850" s="6">
        <v>0</v>
      </c>
      <c r="AI850" s="6">
        <v>0</v>
      </c>
      <c r="AJ850" s="6" t="s">
        <v>0</v>
      </c>
      <c r="AK850" s="6">
        <v>0</v>
      </c>
      <c r="AL850" s="6">
        <v>0</v>
      </c>
      <c r="AM850" s="6" t="s">
        <v>1</v>
      </c>
      <c r="AN850" s="6" t="s">
        <v>1</v>
      </c>
      <c r="AO850" s="6" t="s">
        <v>1</v>
      </c>
      <c r="AP850" s="6" t="s">
        <v>1</v>
      </c>
    </row>
    <row r="851" spans="1:42" hidden="1" x14ac:dyDescent="0.25">
      <c r="A851" s="2" t="s">
        <v>235</v>
      </c>
      <c r="B851" s="51">
        <v>44040</v>
      </c>
      <c r="C851" s="2" t="s">
        <v>6</v>
      </c>
      <c r="D851" s="2" t="s">
        <v>17</v>
      </c>
      <c r="E851" s="2" t="s">
        <v>198</v>
      </c>
      <c r="F851" s="2" t="s">
        <v>1937</v>
      </c>
      <c r="G851" s="2" t="s">
        <v>3</v>
      </c>
      <c r="H851" s="2" t="s">
        <v>1938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2</v>
      </c>
      <c r="P851" s="2" t="s">
        <v>1</v>
      </c>
      <c r="Q851" s="3">
        <v>61263612.765000001</v>
      </c>
      <c r="R851" s="3">
        <v>0</v>
      </c>
      <c r="S851" s="3">
        <v>49558656.685000002</v>
      </c>
      <c r="T851" s="3">
        <v>0</v>
      </c>
      <c r="U851" s="3" t="s">
        <v>0</v>
      </c>
      <c r="V851" s="3">
        <v>0</v>
      </c>
      <c r="W851" s="3">
        <v>9690134.5500000007</v>
      </c>
      <c r="X851" s="3" t="s">
        <v>0</v>
      </c>
      <c r="Y851" s="3">
        <v>1550421.53</v>
      </c>
      <c r="Z851" s="3">
        <v>0</v>
      </c>
      <c r="AA851" s="50" t="s">
        <v>0</v>
      </c>
      <c r="AB851" s="50">
        <v>0</v>
      </c>
      <c r="AC851" s="50">
        <v>430000</v>
      </c>
      <c r="AD851" s="50" t="s">
        <v>0</v>
      </c>
      <c r="AE851" s="1">
        <v>34400</v>
      </c>
      <c r="AF851" s="6">
        <v>0</v>
      </c>
      <c r="AG851" s="6" t="s">
        <v>0</v>
      </c>
      <c r="AH851" s="6">
        <v>0</v>
      </c>
      <c r="AI851" s="6">
        <v>0</v>
      </c>
      <c r="AJ851" s="6" t="s">
        <v>0</v>
      </c>
      <c r="AK851" s="6">
        <v>0</v>
      </c>
      <c r="AL851" s="6">
        <v>0</v>
      </c>
      <c r="AM851" s="6" t="s">
        <v>1</v>
      </c>
      <c r="AN851" s="6" t="s">
        <v>1</v>
      </c>
      <c r="AO851" s="6" t="s">
        <v>1</v>
      </c>
      <c r="AP851" s="6" t="s">
        <v>1</v>
      </c>
    </row>
    <row r="852" spans="1:42" hidden="1" x14ac:dyDescent="0.25">
      <c r="A852" s="2" t="s">
        <v>233</v>
      </c>
      <c r="B852" s="51">
        <v>44040</v>
      </c>
      <c r="C852" s="2" t="s">
        <v>6</v>
      </c>
      <c r="D852" s="2" t="s">
        <v>14</v>
      </c>
      <c r="E852" s="2" t="s">
        <v>196</v>
      </c>
      <c r="F852" s="2" t="s">
        <v>1939</v>
      </c>
      <c r="G852" s="2" t="s">
        <v>3</v>
      </c>
      <c r="H852" s="2" t="s">
        <v>1940</v>
      </c>
      <c r="I852" s="1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</v>
      </c>
      <c r="P852" s="2" t="s">
        <v>1</v>
      </c>
      <c r="Q852" s="3">
        <v>48351234.221199989</v>
      </c>
      <c r="R852" s="3">
        <v>0</v>
      </c>
      <c r="S852" s="3">
        <v>44063365.18999999</v>
      </c>
      <c r="T852" s="3">
        <v>0</v>
      </c>
      <c r="U852" s="3" t="s">
        <v>0</v>
      </c>
      <c r="V852" s="3">
        <v>0</v>
      </c>
      <c r="W852" s="3">
        <v>3696438.82</v>
      </c>
      <c r="X852" s="3" t="s">
        <v>0</v>
      </c>
      <c r="Y852" s="3">
        <v>591430.21120000002</v>
      </c>
      <c r="Z852" s="3">
        <v>0</v>
      </c>
      <c r="AA852" s="50" t="s">
        <v>0</v>
      </c>
      <c r="AB852" s="50">
        <v>0</v>
      </c>
      <c r="AC852" s="50">
        <v>0</v>
      </c>
      <c r="AD852" s="50" t="s">
        <v>0</v>
      </c>
      <c r="AE852" s="1">
        <v>0</v>
      </c>
      <c r="AF852" s="6">
        <v>0</v>
      </c>
      <c r="AG852" s="6" t="s">
        <v>0</v>
      </c>
      <c r="AH852" s="6">
        <v>0</v>
      </c>
      <c r="AI852" s="6">
        <v>0</v>
      </c>
      <c r="AJ852" s="6" t="s">
        <v>0</v>
      </c>
      <c r="AK852" s="6">
        <v>0</v>
      </c>
      <c r="AL852" s="6">
        <v>0</v>
      </c>
      <c r="AM852" s="6" t="s">
        <v>1</v>
      </c>
      <c r="AN852" s="6" t="s">
        <v>1</v>
      </c>
      <c r="AO852" s="6" t="s">
        <v>1</v>
      </c>
      <c r="AP852" s="6" t="s">
        <v>1</v>
      </c>
    </row>
    <row r="853" spans="1:42" hidden="1" x14ac:dyDescent="0.25">
      <c r="A853" s="2" t="s">
        <v>231</v>
      </c>
      <c r="B853" s="51">
        <v>44040</v>
      </c>
      <c r="C853" s="2" t="s">
        <v>6</v>
      </c>
      <c r="D853" s="2" t="s">
        <v>10</v>
      </c>
      <c r="E853" s="2" t="s">
        <v>193</v>
      </c>
      <c r="F853" s="2" t="s">
        <v>1941</v>
      </c>
      <c r="G853" s="2" t="s">
        <v>3</v>
      </c>
      <c r="H853" s="2" t="s">
        <v>1942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</v>
      </c>
      <c r="P853" s="2" t="s">
        <v>1</v>
      </c>
      <c r="Q853" s="3">
        <v>11167676.005999999</v>
      </c>
      <c r="R853" s="3">
        <v>0</v>
      </c>
      <c r="S853" s="3">
        <v>1478300</v>
      </c>
      <c r="T853" s="3">
        <v>0</v>
      </c>
      <c r="U853" s="3" t="s">
        <v>0</v>
      </c>
      <c r="V853" s="3">
        <v>0</v>
      </c>
      <c r="W853" s="3">
        <v>8352910.3499999996</v>
      </c>
      <c r="X853" s="3" t="s">
        <v>0</v>
      </c>
      <c r="Y853" s="3">
        <v>1336465.656</v>
      </c>
      <c r="Z853" s="3">
        <v>0</v>
      </c>
      <c r="AA853" s="50" t="s">
        <v>0</v>
      </c>
      <c r="AB853" s="50">
        <v>0</v>
      </c>
      <c r="AC853" s="50">
        <v>0</v>
      </c>
      <c r="AD853" s="50" t="s">
        <v>0</v>
      </c>
      <c r="AE853" s="1">
        <v>0</v>
      </c>
      <c r="AF853" s="6">
        <v>0</v>
      </c>
      <c r="AG853" s="6" t="s">
        <v>0</v>
      </c>
      <c r="AH853" s="6">
        <v>0</v>
      </c>
      <c r="AI853" s="6">
        <v>0</v>
      </c>
      <c r="AJ853" s="6" t="s">
        <v>0</v>
      </c>
      <c r="AK853" s="6">
        <v>0</v>
      </c>
      <c r="AL853" s="6">
        <v>0</v>
      </c>
      <c r="AM853" s="6" t="s">
        <v>1</v>
      </c>
      <c r="AN853" s="6" t="s">
        <v>1</v>
      </c>
      <c r="AO853" s="6" t="s">
        <v>1</v>
      </c>
      <c r="AP853" s="6" t="s">
        <v>1</v>
      </c>
    </row>
    <row r="854" spans="1:42" hidden="1" x14ac:dyDescent="0.25">
      <c r="A854" s="2" t="s">
        <v>229</v>
      </c>
      <c r="B854" s="51">
        <v>44040</v>
      </c>
      <c r="C854" s="2" t="s">
        <v>6</v>
      </c>
      <c r="D854" s="2" t="s">
        <v>311</v>
      </c>
      <c r="E854" s="2" t="s">
        <v>223</v>
      </c>
      <c r="F854" s="2" t="s">
        <v>1128</v>
      </c>
      <c r="G854" s="2" t="s">
        <v>3</v>
      </c>
      <c r="H854" s="2" t="s">
        <v>1943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2</v>
      </c>
      <c r="P854" s="2" t="s">
        <v>1</v>
      </c>
      <c r="Q854" s="3">
        <v>27618882.850000005</v>
      </c>
      <c r="R854" s="3">
        <v>0</v>
      </c>
      <c r="S854" s="3">
        <v>24933506.050000004</v>
      </c>
      <c r="T854" s="3">
        <v>0</v>
      </c>
      <c r="U854" s="3" t="s">
        <v>0</v>
      </c>
      <c r="V854" s="3">
        <v>0</v>
      </c>
      <c r="W854" s="3">
        <v>2314980</v>
      </c>
      <c r="X854" s="3" t="s">
        <v>0</v>
      </c>
      <c r="Y854" s="3">
        <v>370396.8</v>
      </c>
      <c r="Z854" s="3">
        <v>0</v>
      </c>
      <c r="AA854" s="50" t="s">
        <v>0</v>
      </c>
      <c r="AB854" s="50">
        <v>0</v>
      </c>
      <c r="AC854" s="50">
        <v>0</v>
      </c>
      <c r="AD854" s="50" t="s">
        <v>0</v>
      </c>
      <c r="AE854" s="1">
        <v>0</v>
      </c>
      <c r="AF854" s="6">
        <v>0</v>
      </c>
      <c r="AG854" s="6" t="s">
        <v>0</v>
      </c>
      <c r="AH854" s="6">
        <v>0</v>
      </c>
      <c r="AI854" s="6">
        <v>0</v>
      </c>
      <c r="AJ854" s="6" t="s">
        <v>0</v>
      </c>
      <c r="AK854" s="6">
        <v>0</v>
      </c>
      <c r="AL854" s="6">
        <v>0</v>
      </c>
      <c r="AM854" s="6" t="s">
        <v>1</v>
      </c>
      <c r="AN854" s="6" t="s">
        <v>1</v>
      </c>
      <c r="AO854" s="6" t="s">
        <v>1</v>
      </c>
      <c r="AP854" s="6" t="s">
        <v>1</v>
      </c>
    </row>
    <row r="855" spans="1:42" hidden="1" x14ac:dyDescent="0.25">
      <c r="A855" s="2" t="s">
        <v>228</v>
      </c>
      <c r="B855" s="51">
        <v>44040</v>
      </c>
      <c r="C855" s="2" t="s">
        <v>6</v>
      </c>
      <c r="D855" s="2" t="s">
        <v>7</v>
      </c>
      <c r="E855" s="2" t="s">
        <v>191</v>
      </c>
      <c r="F855" s="2" t="s">
        <v>1944</v>
      </c>
      <c r="G855" s="2" t="s">
        <v>3</v>
      </c>
      <c r="H855" s="2" t="s">
        <v>1781</v>
      </c>
      <c r="I855" s="1"/>
      <c r="J855" s="1"/>
      <c r="K855" s="1"/>
      <c r="L855" s="1"/>
      <c r="M855" s="1"/>
      <c r="N855" s="2"/>
      <c r="O855" s="2" t="s">
        <v>106</v>
      </c>
      <c r="P855" s="2"/>
      <c r="Q855" s="3">
        <v>0</v>
      </c>
      <c r="R855" s="3">
        <v>0</v>
      </c>
      <c r="S855" s="3">
        <v>0</v>
      </c>
      <c r="T855" s="3">
        <v>0</v>
      </c>
      <c r="U855" s="3"/>
      <c r="V855" s="3">
        <v>0</v>
      </c>
      <c r="W855" s="3"/>
      <c r="X855" s="3"/>
      <c r="Y855" s="3"/>
      <c r="Z855" s="3">
        <v>0</v>
      </c>
      <c r="AA855" s="50"/>
      <c r="AB855" s="50">
        <v>0</v>
      </c>
      <c r="AC855" s="50">
        <v>0</v>
      </c>
      <c r="AD855" s="50"/>
      <c r="AE855" s="1">
        <v>0</v>
      </c>
      <c r="AF855" s="6" t="s">
        <v>420</v>
      </c>
      <c r="AH855" s="6">
        <v>0</v>
      </c>
      <c r="AI855" s="6">
        <v>0</v>
      </c>
      <c r="AK855" s="6">
        <v>0</v>
      </c>
      <c r="AL855" s="6">
        <v>0</v>
      </c>
    </row>
    <row r="856" spans="1:42" hidden="1" x14ac:dyDescent="0.25">
      <c r="A856" s="2" t="s">
        <v>227</v>
      </c>
      <c r="B856" s="51">
        <v>44040</v>
      </c>
      <c r="C856" s="2" t="s">
        <v>6</v>
      </c>
      <c r="D856" s="2" t="s">
        <v>7</v>
      </c>
      <c r="E856" s="2" t="s">
        <v>191</v>
      </c>
      <c r="F856" s="2" t="s">
        <v>1945</v>
      </c>
      <c r="G856" s="2" t="s">
        <v>3</v>
      </c>
      <c r="H856" s="2" t="s">
        <v>1781</v>
      </c>
      <c r="I856" s="1"/>
      <c r="J856" s="1"/>
      <c r="K856" s="1"/>
      <c r="L856" s="1"/>
      <c r="M856" s="1"/>
      <c r="N856" s="2"/>
      <c r="O856" s="2" t="s">
        <v>106</v>
      </c>
      <c r="P856" s="2"/>
      <c r="Q856" s="3">
        <v>0</v>
      </c>
      <c r="R856" s="3">
        <v>0</v>
      </c>
      <c r="S856" s="3">
        <v>0</v>
      </c>
      <c r="T856" s="3">
        <v>0</v>
      </c>
      <c r="U856" s="3"/>
      <c r="V856" s="3">
        <v>0</v>
      </c>
      <c r="W856" s="3"/>
      <c r="X856" s="3"/>
      <c r="Y856" s="3"/>
      <c r="Z856" s="3">
        <v>0</v>
      </c>
      <c r="AA856" s="50"/>
      <c r="AB856" s="50">
        <v>0</v>
      </c>
      <c r="AC856" s="50">
        <v>0</v>
      </c>
      <c r="AD856" s="50"/>
      <c r="AE856" s="1">
        <v>0</v>
      </c>
      <c r="AF856" s="6" t="s">
        <v>420</v>
      </c>
      <c r="AH856" s="6">
        <v>0</v>
      </c>
      <c r="AI856" s="6">
        <v>0</v>
      </c>
      <c r="AK856" s="6">
        <v>0</v>
      </c>
      <c r="AL856" s="6">
        <v>0</v>
      </c>
    </row>
    <row r="857" spans="1:42" hidden="1" x14ac:dyDescent="0.25">
      <c r="A857" s="2" t="s">
        <v>224</v>
      </c>
      <c r="B857" s="51">
        <v>44040</v>
      </c>
      <c r="C857" s="2" t="s">
        <v>6</v>
      </c>
      <c r="D857" s="2" t="s">
        <v>5</v>
      </c>
      <c r="E857" s="2" t="s">
        <v>189</v>
      </c>
      <c r="F857" s="2" t="s">
        <v>1946</v>
      </c>
      <c r="G857" s="2" t="s">
        <v>3</v>
      </c>
      <c r="H857" s="2" t="s">
        <v>1947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3">
        <v>59136863.379200004</v>
      </c>
      <c r="R857" s="3">
        <v>0</v>
      </c>
      <c r="S857" s="3">
        <v>46268302.900000006</v>
      </c>
      <c r="T857" s="3">
        <v>0</v>
      </c>
      <c r="U857" s="3" t="s">
        <v>0</v>
      </c>
      <c r="V857" s="3">
        <v>0</v>
      </c>
      <c r="W857" s="3">
        <v>11093586.619999999</v>
      </c>
      <c r="X857" s="3" t="s">
        <v>0</v>
      </c>
      <c r="Y857" s="3">
        <v>1774973.8591999998</v>
      </c>
      <c r="Z857" s="3">
        <v>0</v>
      </c>
      <c r="AA857" s="50" t="s">
        <v>0</v>
      </c>
      <c r="AB857" s="50">
        <v>0</v>
      </c>
      <c r="AC857" s="50">
        <v>0</v>
      </c>
      <c r="AD857" s="50" t="s">
        <v>0</v>
      </c>
      <c r="AE857" s="1">
        <v>0</v>
      </c>
      <c r="AF857" s="6">
        <v>0</v>
      </c>
      <c r="AG857" s="6" t="s">
        <v>0</v>
      </c>
      <c r="AH857" s="6">
        <v>0</v>
      </c>
      <c r="AI857" s="6">
        <v>0</v>
      </c>
      <c r="AJ857" s="6" t="s">
        <v>0</v>
      </c>
      <c r="AK857" s="6">
        <v>0</v>
      </c>
      <c r="AL857" s="6">
        <v>0</v>
      </c>
      <c r="AM857" s="6" t="s">
        <v>1</v>
      </c>
      <c r="AN857" s="6" t="s">
        <v>1</v>
      </c>
      <c r="AO857" s="6" t="s">
        <v>1</v>
      </c>
      <c r="AP857" s="6" t="s">
        <v>1</v>
      </c>
    </row>
    <row r="858" spans="1:42" hidden="1" x14ac:dyDescent="0.25">
      <c r="A858" s="2" t="s">
        <v>222</v>
      </c>
      <c r="B858" s="51">
        <v>44041</v>
      </c>
      <c r="C858" s="2" t="s">
        <v>6</v>
      </c>
      <c r="D858" s="2" t="s">
        <v>52</v>
      </c>
      <c r="E858" s="2" t="s">
        <v>252</v>
      </c>
      <c r="F858" s="2" t="s">
        <v>589</v>
      </c>
      <c r="G858" s="2" t="s">
        <v>3</v>
      </c>
      <c r="H858" s="2" t="s">
        <v>1948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</v>
      </c>
      <c r="P858" s="2" t="s">
        <v>1</v>
      </c>
      <c r="Q858" s="3">
        <v>38608862.163000003</v>
      </c>
      <c r="R858" s="3">
        <v>0</v>
      </c>
      <c r="S858" s="3">
        <v>34164541.345000014</v>
      </c>
      <c r="T858" s="3">
        <v>0</v>
      </c>
      <c r="U858" s="3" t="s">
        <v>0</v>
      </c>
      <c r="V858" s="3">
        <v>0</v>
      </c>
      <c r="W858" s="3">
        <v>3831311.05</v>
      </c>
      <c r="X858" s="3" t="s">
        <v>0</v>
      </c>
      <c r="Y858" s="3">
        <v>613009.76800000004</v>
      </c>
      <c r="Z858" s="3">
        <v>0</v>
      </c>
      <c r="AA858" s="50" t="s">
        <v>0</v>
      </c>
      <c r="AB858" s="50">
        <v>0</v>
      </c>
      <c r="AC858" s="50">
        <v>0</v>
      </c>
      <c r="AD858" s="50" t="s">
        <v>0</v>
      </c>
      <c r="AE858" s="1">
        <v>0</v>
      </c>
      <c r="AF858" s="6">
        <v>0</v>
      </c>
      <c r="AG858" s="6" t="s">
        <v>0</v>
      </c>
      <c r="AH858" s="6">
        <v>0</v>
      </c>
      <c r="AI858" s="6">
        <v>0</v>
      </c>
      <c r="AJ858" s="6" t="s">
        <v>0</v>
      </c>
      <c r="AK858" s="6">
        <v>0</v>
      </c>
      <c r="AL858" s="6">
        <v>0</v>
      </c>
      <c r="AM858" s="6" t="s">
        <v>1</v>
      </c>
      <c r="AN858" s="6" t="s">
        <v>1</v>
      </c>
      <c r="AO858" s="6" t="s">
        <v>1</v>
      </c>
      <c r="AP858" s="6" t="s">
        <v>1</v>
      </c>
    </row>
    <row r="859" spans="1:42" hidden="1" x14ac:dyDescent="0.25">
      <c r="A859" s="2" t="s">
        <v>221</v>
      </c>
      <c r="B859" s="51">
        <v>44041</v>
      </c>
      <c r="C859" s="2" t="s">
        <v>29</v>
      </c>
      <c r="D859" s="2" t="s">
        <v>52</v>
      </c>
      <c r="E859" s="2" t="s">
        <v>243</v>
      </c>
      <c r="F859" s="2" t="s">
        <v>1158</v>
      </c>
      <c r="G859" s="2" t="s">
        <v>3</v>
      </c>
      <c r="H859" s="2" t="s">
        <v>1949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3">
        <v>80739021.637399986</v>
      </c>
      <c r="R859" s="3">
        <v>0</v>
      </c>
      <c r="S859" s="3">
        <v>58259997.144999981</v>
      </c>
      <c r="T859" s="3">
        <v>0</v>
      </c>
      <c r="U859" s="3" t="s">
        <v>0</v>
      </c>
      <c r="V859" s="3">
        <v>0</v>
      </c>
      <c r="W859" s="3">
        <v>19378469.390000001</v>
      </c>
      <c r="X859" s="3" t="s">
        <v>9</v>
      </c>
      <c r="Y859" s="3">
        <v>3100555.1024000007</v>
      </c>
      <c r="Z859" s="3">
        <v>0</v>
      </c>
      <c r="AA859" s="50" t="s">
        <v>0</v>
      </c>
      <c r="AB859" s="50">
        <v>0</v>
      </c>
      <c r="AC859" s="50">
        <v>0</v>
      </c>
      <c r="AD859" s="50" t="s">
        <v>0</v>
      </c>
      <c r="AE859" s="1">
        <v>0</v>
      </c>
      <c r="AF859" s="6">
        <v>0</v>
      </c>
      <c r="AG859" s="6" t="s">
        <v>0</v>
      </c>
      <c r="AH859" s="6">
        <v>0</v>
      </c>
      <c r="AI859" s="6">
        <v>0</v>
      </c>
      <c r="AJ859" s="6" t="s">
        <v>0</v>
      </c>
      <c r="AK859" s="6">
        <v>0</v>
      </c>
      <c r="AL859" s="6">
        <v>0</v>
      </c>
      <c r="AM859" s="6" t="s">
        <v>1</v>
      </c>
      <c r="AN859" s="6" t="s">
        <v>1</v>
      </c>
      <c r="AO859" s="6" t="s">
        <v>1</v>
      </c>
      <c r="AP859" s="6" t="s">
        <v>1</v>
      </c>
    </row>
    <row r="860" spans="1:42" hidden="1" x14ac:dyDescent="0.25">
      <c r="A860" s="2" t="s">
        <v>220</v>
      </c>
      <c r="B860" s="51">
        <v>44041</v>
      </c>
      <c r="C860" s="2" t="s">
        <v>29</v>
      </c>
      <c r="D860" s="2" t="s">
        <v>52</v>
      </c>
      <c r="E860" s="2" t="s">
        <v>243</v>
      </c>
      <c r="F860" s="2" t="s">
        <v>1158</v>
      </c>
      <c r="G860" s="2" t="s">
        <v>3</v>
      </c>
      <c r="H860" s="2" t="s">
        <v>1950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1951</v>
      </c>
      <c r="P860" s="2" t="s">
        <v>1952</v>
      </c>
      <c r="Q860" s="3">
        <v>318000</v>
      </c>
      <c r="R860" s="3">
        <v>0</v>
      </c>
      <c r="S860" s="3">
        <v>318000</v>
      </c>
      <c r="T860" s="3">
        <v>0</v>
      </c>
      <c r="U860" s="3" t="s">
        <v>0</v>
      </c>
      <c r="V860" s="3">
        <v>0</v>
      </c>
      <c r="W860" s="3">
        <v>0</v>
      </c>
      <c r="X860" s="3" t="s">
        <v>0</v>
      </c>
      <c r="Y860" s="3">
        <v>0</v>
      </c>
      <c r="Z860" s="3">
        <v>0</v>
      </c>
      <c r="AA860" s="50" t="s">
        <v>0</v>
      </c>
      <c r="AB860" s="50">
        <v>0</v>
      </c>
      <c r="AC860" s="50">
        <v>0</v>
      </c>
      <c r="AD860" s="50" t="s">
        <v>0</v>
      </c>
      <c r="AE860" s="1">
        <v>0</v>
      </c>
      <c r="AF860" s="6">
        <v>0</v>
      </c>
      <c r="AG860" s="6" t="s">
        <v>0</v>
      </c>
      <c r="AH860" s="6">
        <v>0</v>
      </c>
      <c r="AI860" s="6">
        <v>0</v>
      </c>
      <c r="AJ860" s="6" t="s">
        <v>0</v>
      </c>
      <c r="AK860" s="6">
        <v>0</v>
      </c>
      <c r="AL860" s="6">
        <v>0</v>
      </c>
      <c r="AM860" s="6" t="s">
        <v>1</v>
      </c>
      <c r="AN860" s="6" t="s">
        <v>1</v>
      </c>
      <c r="AO860" s="6" t="s">
        <v>1</v>
      </c>
      <c r="AP860" s="6" t="s">
        <v>1</v>
      </c>
    </row>
    <row r="861" spans="1:42" hidden="1" x14ac:dyDescent="0.25">
      <c r="A861" s="2" t="s">
        <v>217</v>
      </c>
      <c r="B861" s="51">
        <v>44041</v>
      </c>
      <c r="C861" s="2" t="s">
        <v>29</v>
      </c>
      <c r="D861" s="2" t="s">
        <v>52</v>
      </c>
      <c r="E861" s="2" t="s">
        <v>243</v>
      </c>
      <c r="F861" s="2" t="s">
        <v>1158</v>
      </c>
      <c r="G861" s="2" t="s">
        <v>3</v>
      </c>
      <c r="H861" s="2" t="s">
        <v>1953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</v>
      </c>
      <c r="P861" s="2" t="s">
        <v>1</v>
      </c>
      <c r="Q861" s="3">
        <v>3770564.7736</v>
      </c>
      <c r="R861" s="3">
        <v>0</v>
      </c>
      <c r="S861" s="3">
        <v>2503952.12</v>
      </c>
      <c r="T861" s="3">
        <v>0</v>
      </c>
      <c r="U861" s="3" t="s">
        <v>0</v>
      </c>
      <c r="V861" s="3">
        <v>0</v>
      </c>
      <c r="W861" s="3">
        <v>1091907.46</v>
      </c>
      <c r="X861" s="3" t="s">
        <v>0</v>
      </c>
      <c r="Y861" s="3">
        <v>174705.1936</v>
      </c>
      <c r="Z861" s="3">
        <v>0</v>
      </c>
      <c r="AA861" s="50" t="s">
        <v>0</v>
      </c>
      <c r="AB861" s="50">
        <v>0</v>
      </c>
      <c r="AC861" s="50">
        <v>0</v>
      </c>
      <c r="AD861" s="50" t="s">
        <v>0</v>
      </c>
      <c r="AE861" s="1">
        <v>0</v>
      </c>
      <c r="AF861" s="6">
        <v>0</v>
      </c>
      <c r="AG861" s="6" t="s">
        <v>0</v>
      </c>
      <c r="AH861" s="6">
        <v>0</v>
      </c>
      <c r="AI861" s="6">
        <v>0</v>
      </c>
      <c r="AJ861" s="6" t="s">
        <v>0</v>
      </c>
      <c r="AK861" s="6">
        <v>0</v>
      </c>
      <c r="AL861" s="6">
        <v>0</v>
      </c>
      <c r="AM861" s="6" t="s">
        <v>1</v>
      </c>
      <c r="AN861" s="6" t="s">
        <v>1</v>
      </c>
      <c r="AO861" s="6" t="s">
        <v>1</v>
      </c>
      <c r="AP861" s="6" t="s">
        <v>1</v>
      </c>
    </row>
    <row r="862" spans="1:42" hidden="1" x14ac:dyDescent="0.25">
      <c r="A862" s="2" t="s">
        <v>216</v>
      </c>
      <c r="B862" s="51">
        <v>44041</v>
      </c>
      <c r="C862" s="2" t="s">
        <v>29</v>
      </c>
      <c r="D862" s="2" t="s">
        <v>52</v>
      </c>
      <c r="E862" s="2" t="s">
        <v>243</v>
      </c>
      <c r="F862" s="2" t="s">
        <v>1158</v>
      </c>
      <c r="G862" s="2" t="s">
        <v>3</v>
      </c>
      <c r="H862" s="2" t="s">
        <v>1954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513</v>
      </c>
      <c r="P862" s="2" t="s">
        <v>514</v>
      </c>
      <c r="Q862" s="3">
        <v>1203600</v>
      </c>
      <c r="R862" s="3">
        <v>0</v>
      </c>
      <c r="S862" s="3">
        <v>1203600</v>
      </c>
      <c r="T862" s="3">
        <v>0</v>
      </c>
      <c r="U862" s="3" t="s">
        <v>0</v>
      </c>
      <c r="V862" s="3">
        <v>0</v>
      </c>
      <c r="W862" s="3">
        <v>0</v>
      </c>
      <c r="X862" s="3" t="s">
        <v>0</v>
      </c>
      <c r="Y862" s="3">
        <v>0</v>
      </c>
      <c r="Z862" s="3">
        <v>0</v>
      </c>
      <c r="AA862" s="50" t="s">
        <v>0</v>
      </c>
      <c r="AB862" s="50">
        <v>0</v>
      </c>
      <c r="AC862" s="50">
        <v>0</v>
      </c>
      <c r="AD862" s="50" t="s">
        <v>0</v>
      </c>
      <c r="AE862" s="1">
        <v>0</v>
      </c>
      <c r="AF862" s="6">
        <v>0</v>
      </c>
      <c r="AG862" s="6" t="s">
        <v>0</v>
      </c>
      <c r="AH862" s="6">
        <v>0</v>
      </c>
      <c r="AI862" s="6">
        <v>0</v>
      </c>
      <c r="AJ862" s="6" t="s">
        <v>0</v>
      </c>
      <c r="AK862" s="6">
        <v>0</v>
      </c>
      <c r="AL862" s="6">
        <v>0</v>
      </c>
      <c r="AM862" s="6" t="s">
        <v>1</v>
      </c>
      <c r="AN862" s="6" t="s">
        <v>1</v>
      </c>
      <c r="AO862" s="6" t="s">
        <v>1</v>
      </c>
      <c r="AP862" s="6" t="s">
        <v>1</v>
      </c>
    </row>
    <row r="863" spans="1:42" hidden="1" x14ac:dyDescent="0.25">
      <c r="A863" s="2" t="s">
        <v>213</v>
      </c>
      <c r="B863" s="51">
        <v>44041</v>
      </c>
      <c r="C863" s="2" t="s">
        <v>29</v>
      </c>
      <c r="D863" s="2" t="s">
        <v>52</v>
      </c>
      <c r="E863" s="2" t="s">
        <v>243</v>
      </c>
      <c r="F863" s="2" t="s">
        <v>1158</v>
      </c>
      <c r="G863" s="2" t="s">
        <v>3</v>
      </c>
      <c r="H863" s="2" t="s">
        <v>1955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2</v>
      </c>
      <c r="P863" s="2" t="s">
        <v>1</v>
      </c>
      <c r="Q863" s="3">
        <v>33560423.376600005</v>
      </c>
      <c r="R863" s="3">
        <v>0</v>
      </c>
      <c r="S863" s="3">
        <v>20248043.835000001</v>
      </c>
      <c r="T863" s="3">
        <v>0</v>
      </c>
      <c r="U863" s="3" t="s">
        <v>0</v>
      </c>
      <c r="V863" s="3">
        <v>0</v>
      </c>
      <c r="W863" s="3">
        <v>11476189.26</v>
      </c>
      <c r="X863" s="3" t="s">
        <v>9</v>
      </c>
      <c r="Y863" s="3">
        <v>1836190.2815999999</v>
      </c>
      <c r="Z863" s="3">
        <v>0</v>
      </c>
      <c r="AA863" s="50" t="s">
        <v>0</v>
      </c>
      <c r="AB863" s="50">
        <v>0</v>
      </c>
      <c r="AC863" s="50">
        <v>0</v>
      </c>
      <c r="AD863" s="50" t="s">
        <v>0</v>
      </c>
      <c r="AE863" s="1">
        <v>0</v>
      </c>
      <c r="AF863" s="6">
        <v>0</v>
      </c>
      <c r="AG863" s="6" t="s">
        <v>0</v>
      </c>
      <c r="AH863" s="6">
        <v>0</v>
      </c>
      <c r="AI863" s="6">
        <v>0</v>
      </c>
      <c r="AJ863" s="6" t="s">
        <v>0</v>
      </c>
      <c r="AK863" s="6">
        <v>0</v>
      </c>
      <c r="AL863" s="6">
        <v>0</v>
      </c>
      <c r="AM863" s="6" t="s">
        <v>1</v>
      </c>
      <c r="AN863" s="6" t="s">
        <v>1</v>
      </c>
      <c r="AO863" s="6" t="s">
        <v>1</v>
      </c>
      <c r="AP863" s="6" t="s">
        <v>1</v>
      </c>
    </row>
    <row r="864" spans="1:42" hidden="1" x14ac:dyDescent="0.25">
      <c r="A864" s="2" t="s">
        <v>211</v>
      </c>
      <c r="B864" s="51">
        <v>44041</v>
      </c>
      <c r="C864" s="2" t="s">
        <v>29</v>
      </c>
      <c r="D864" s="2" t="s">
        <v>52</v>
      </c>
      <c r="E864" s="2" t="s">
        <v>243</v>
      </c>
      <c r="F864" s="2" t="s">
        <v>1158</v>
      </c>
      <c r="G864" s="2" t="s">
        <v>13</v>
      </c>
      <c r="H864" s="2" t="s">
        <v>1</v>
      </c>
      <c r="I864" s="1" t="s">
        <v>1956</v>
      </c>
      <c r="J864" s="1" t="s">
        <v>1</v>
      </c>
      <c r="K864" s="1" t="s">
        <v>1957</v>
      </c>
      <c r="L864" s="1" t="s">
        <v>1958</v>
      </c>
      <c r="M864" s="1">
        <v>22685.4</v>
      </c>
      <c r="N864" s="2" t="s">
        <v>12</v>
      </c>
      <c r="O864" s="2" t="s">
        <v>1959</v>
      </c>
      <c r="P864" s="2" t="s">
        <v>1960</v>
      </c>
      <c r="Q864" s="3">
        <v>-238504.5</v>
      </c>
      <c r="R864" s="3">
        <v>0</v>
      </c>
      <c r="S864" s="3">
        <v>-238504.5</v>
      </c>
      <c r="T864" s="3">
        <v>0</v>
      </c>
      <c r="U864" s="3" t="s">
        <v>0</v>
      </c>
      <c r="V864" s="3">
        <v>0</v>
      </c>
      <c r="W864" s="3">
        <v>0</v>
      </c>
      <c r="X864" s="3" t="s">
        <v>0</v>
      </c>
      <c r="Y864" s="3">
        <v>0</v>
      </c>
      <c r="Z864" s="3">
        <v>0</v>
      </c>
      <c r="AA864" s="50" t="s">
        <v>0</v>
      </c>
      <c r="AB864" s="50">
        <v>0</v>
      </c>
      <c r="AC864" s="50">
        <v>0</v>
      </c>
      <c r="AD864" s="50" t="s">
        <v>0</v>
      </c>
      <c r="AE864" s="1">
        <v>0</v>
      </c>
      <c r="AF864" s="6">
        <v>0</v>
      </c>
      <c r="AG864" s="6" t="s">
        <v>0</v>
      </c>
      <c r="AH864" s="6">
        <v>0</v>
      </c>
      <c r="AI864" s="6">
        <v>0</v>
      </c>
      <c r="AJ864" s="6" t="s">
        <v>0</v>
      </c>
      <c r="AK864" s="6">
        <v>0</v>
      </c>
      <c r="AL864" s="6">
        <v>0</v>
      </c>
      <c r="AM864" s="6" t="s">
        <v>1</v>
      </c>
      <c r="AN864" s="6" t="s">
        <v>1</v>
      </c>
      <c r="AO864" s="6" t="s">
        <v>1</v>
      </c>
      <c r="AP864" s="6" t="s">
        <v>1</v>
      </c>
    </row>
    <row r="865" spans="1:42" hidden="1" x14ac:dyDescent="0.25">
      <c r="A865" s="2" t="s">
        <v>209</v>
      </c>
      <c r="B865" s="51">
        <v>44041</v>
      </c>
      <c r="C865" s="2" t="s">
        <v>6</v>
      </c>
      <c r="D865" s="2" t="s">
        <v>45</v>
      </c>
      <c r="E865" s="2" t="s">
        <v>241</v>
      </c>
      <c r="F865" s="2" t="s">
        <v>1961</v>
      </c>
      <c r="G865" s="2" t="s">
        <v>3</v>
      </c>
      <c r="H865" s="2" t="s">
        <v>1962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2</v>
      </c>
      <c r="P865" s="2" t="s">
        <v>1</v>
      </c>
      <c r="Q865" s="3">
        <v>78096000.040399984</v>
      </c>
      <c r="R865" s="3">
        <v>0</v>
      </c>
      <c r="S865" s="3">
        <v>60838796.979999989</v>
      </c>
      <c r="T865" s="3">
        <v>0</v>
      </c>
      <c r="U865" s="3" t="s">
        <v>0</v>
      </c>
      <c r="V865" s="3">
        <v>0</v>
      </c>
      <c r="W865" s="3">
        <v>14876899.189999999</v>
      </c>
      <c r="X865" s="3" t="s">
        <v>9</v>
      </c>
      <c r="Y865" s="3">
        <v>2380303.8703999999</v>
      </c>
      <c r="Z865" s="3">
        <v>0</v>
      </c>
      <c r="AA865" s="50" t="s">
        <v>0</v>
      </c>
      <c r="AB865" s="50">
        <v>0</v>
      </c>
      <c r="AC865" s="50">
        <v>0</v>
      </c>
      <c r="AD865" s="50" t="s">
        <v>0</v>
      </c>
      <c r="AE865" s="1">
        <v>0</v>
      </c>
      <c r="AF865" s="6">
        <v>0</v>
      </c>
      <c r="AG865" s="6" t="s">
        <v>0</v>
      </c>
      <c r="AH865" s="6">
        <v>0</v>
      </c>
      <c r="AI865" s="6">
        <v>0</v>
      </c>
      <c r="AJ865" s="6" t="s">
        <v>0</v>
      </c>
      <c r="AK865" s="6">
        <v>0</v>
      </c>
      <c r="AL865" s="6">
        <v>0</v>
      </c>
      <c r="AM865" s="6" t="s">
        <v>1</v>
      </c>
      <c r="AN865" s="6" t="s">
        <v>1</v>
      </c>
      <c r="AO865" s="6" t="s">
        <v>1</v>
      </c>
      <c r="AP865" s="6" t="s">
        <v>1</v>
      </c>
    </row>
    <row r="866" spans="1:42" hidden="1" x14ac:dyDescent="0.25">
      <c r="A866" s="2" t="s">
        <v>208</v>
      </c>
      <c r="B866" s="51">
        <v>44041</v>
      </c>
      <c r="C866" s="2" t="s">
        <v>38</v>
      </c>
      <c r="D866" s="2" t="s">
        <v>45</v>
      </c>
      <c r="E866" s="2" t="s">
        <v>239</v>
      </c>
      <c r="F866" s="2" t="s">
        <v>1963</v>
      </c>
      <c r="G866" s="2" t="s">
        <v>3</v>
      </c>
      <c r="H866" s="2" t="s">
        <v>1964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3">
        <v>27902908.966600005</v>
      </c>
      <c r="R866" s="3">
        <v>0</v>
      </c>
      <c r="S866" s="3">
        <v>24063948.605</v>
      </c>
      <c r="T866" s="3">
        <v>0</v>
      </c>
      <c r="U866" s="3" t="s">
        <v>0</v>
      </c>
      <c r="V866" s="3">
        <v>0</v>
      </c>
      <c r="W866" s="3">
        <v>2909103.7600000002</v>
      </c>
      <c r="X866" s="3" t="s">
        <v>0</v>
      </c>
      <c r="Y866" s="3">
        <v>465456.60159999999</v>
      </c>
      <c r="Z866" s="3">
        <v>0</v>
      </c>
      <c r="AA866" s="50" t="s">
        <v>0</v>
      </c>
      <c r="AB866" s="50">
        <v>0</v>
      </c>
      <c r="AC866" s="50">
        <v>430000</v>
      </c>
      <c r="AD866" s="50" t="s">
        <v>296</v>
      </c>
      <c r="AE866" s="1">
        <v>34400</v>
      </c>
      <c r="AF866" s="6">
        <v>0</v>
      </c>
      <c r="AG866" s="6" t="s">
        <v>0</v>
      </c>
      <c r="AH866" s="6">
        <v>0</v>
      </c>
      <c r="AI866" s="6">
        <v>0</v>
      </c>
      <c r="AJ866" s="6" t="s">
        <v>0</v>
      </c>
      <c r="AK866" s="6">
        <v>0</v>
      </c>
      <c r="AL866" s="6">
        <v>0</v>
      </c>
      <c r="AM866" s="6" t="s">
        <v>1</v>
      </c>
      <c r="AN866" s="6" t="s">
        <v>1</v>
      </c>
      <c r="AO866" s="6" t="s">
        <v>1</v>
      </c>
      <c r="AP866" s="6" t="s">
        <v>1</v>
      </c>
    </row>
    <row r="867" spans="1:42" hidden="1" x14ac:dyDescent="0.25">
      <c r="A867" s="2" t="s">
        <v>205</v>
      </c>
      <c r="B867" s="51">
        <v>44041</v>
      </c>
      <c r="C867" s="2" t="s">
        <v>29</v>
      </c>
      <c r="D867" s="2" t="s">
        <v>45</v>
      </c>
      <c r="E867" s="2" t="s">
        <v>234</v>
      </c>
      <c r="F867" s="2" t="s">
        <v>1293</v>
      </c>
      <c r="G867" s="2" t="s">
        <v>3</v>
      </c>
      <c r="H867" s="2" t="s">
        <v>1857</v>
      </c>
      <c r="I867" s="1"/>
      <c r="J867" s="1"/>
      <c r="K867" s="1"/>
      <c r="L867" s="1"/>
      <c r="M867" s="1"/>
      <c r="N867" s="2"/>
      <c r="O867" s="2" t="s">
        <v>106</v>
      </c>
      <c r="P867" s="2"/>
      <c r="Q867" s="3">
        <v>0</v>
      </c>
      <c r="R867" s="3">
        <v>0</v>
      </c>
      <c r="S867" s="3">
        <v>0</v>
      </c>
      <c r="T867" s="3">
        <v>0</v>
      </c>
      <c r="U867" s="3"/>
      <c r="V867" s="3">
        <v>0</v>
      </c>
      <c r="W867" s="3">
        <v>0</v>
      </c>
      <c r="X867" s="3"/>
      <c r="Y867" s="3">
        <v>0</v>
      </c>
      <c r="Z867" s="3">
        <v>0</v>
      </c>
      <c r="AA867" s="50"/>
      <c r="AB867" s="50">
        <v>0</v>
      </c>
      <c r="AC867" s="50">
        <v>0</v>
      </c>
      <c r="AD867" s="50"/>
      <c r="AE867" s="1">
        <v>0</v>
      </c>
      <c r="AF867" s="6">
        <v>0</v>
      </c>
      <c r="AH867" s="6">
        <v>0</v>
      </c>
      <c r="AI867" s="6">
        <v>0</v>
      </c>
      <c r="AK867" s="6">
        <v>0</v>
      </c>
      <c r="AL867" s="6">
        <v>0</v>
      </c>
    </row>
    <row r="868" spans="1:42" hidden="1" x14ac:dyDescent="0.25">
      <c r="A868" s="2" t="s">
        <v>204</v>
      </c>
      <c r="B868" s="51">
        <v>44041</v>
      </c>
      <c r="C868" s="2" t="s">
        <v>6</v>
      </c>
      <c r="D868" s="2" t="s">
        <v>41</v>
      </c>
      <c r="E868" s="2" t="s">
        <v>237</v>
      </c>
      <c r="F868" s="2" t="s">
        <v>1965</v>
      </c>
      <c r="G868" s="2" t="s">
        <v>3</v>
      </c>
      <c r="H868" s="2" t="s">
        <v>1966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2</v>
      </c>
      <c r="P868" s="2" t="s">
        <v>1</v>
      </c>
      <c r="Q868" s="3">
        <v>28666232.399999999</v>
      </c>
      <c r="R868" s="3">
        <v>0</v>
      </c>
      <c r="S868" s="3">
        <v>28666232.399999999</v>
      </c>
      <c r="T868" s="3">
        <v>0</v>
      </c>
      <c r="U868" s="3" t="s">
        <v>0</v>
      </c>
      <c r="V868" s="3">
        <v>0</v>
      </c>
      <c r="W868" s="3">
        <v>0</v>
      </c>
      <c r="X868" s="3" t="s">
        <v>0</v>
      </c>
      <c r="Y868" s="3">
        <v>0</v>
      </c>
      <c r="Z868" s="3">
        <v>0</v>
      </c>
      <c r="AA868" s="50" t="s">
        <v>0</v>
      </c>
      <c r="AB868" s="50">
        <v>0</v>
      </c>
      <c r="AC868" s="50">
        <v>0</v>
      </c>
      <c r="AD868" s="50" t="s">
        <v>0</v>
      </c>
      <c r="AE868" s="1">
        <v>0</v>
      </c>
      <c r="AF868" s="6">
        <v>0</v>
      </c>
      <c r="AG868" s="6" t="s">
        <v>0</v>
      </c>
      <c r="AH868" s="6">
        <v>0</v>
      </c>
      <c r="AI868" s="6">
        <v>0</v>
      </c>
      <c r="AJ868" s="6" t="s">
        <v>0</v>
      </c>
      <c r="AK868" s="6">
        <v>0</v>
      </c>
      <c r="AL868" s="6">
        <v>0</v>
      </c>
      <c r="AM868" s="6" t="s">
        <v>1</v>
      </c>
      <c r="AN868" s="6" t="s">
        <v>1</v>
      </c>
      <c r="AO868" s="6" t="s">
        <v>1</v>
      </c>
      <c r="AP868" s="6" t="s">
        <v>1</v>
      </c>
    </row>
    <row r="869" spans="1:42" hidden="1" x14ac:dyDescent="0.25">
      <c r="A869" s="2" t="s">
        <v>203</v>
      </c>
      <c r="B869" s="51">
        <v>44041</v>
      </c>
      <c r="C869" s="2" t="s">
        <v>6</v>
      </c>
      <c r="D869" s="2" t="s">
        <v>41</v>
      </c>
      <c r="E869" s="2" t="s">
        <v>232</v>
      </c>
      <c r="F869" s="2" t="s">
        <v>1967</v>
      </c>
      <c r="G869" s="2" t="s">
        <v>3</v>
      </c>
      <c r="H869" s="2" t="s">
        <v>1968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2</v>
      </c>
      <c r="P869" s="2" t="s">
        <v>1</v>
      </c>
      <c r="Q869" s="3">
        <v>56483685.687599994</v>
      </c>
      <c r="R869" s="3">
        <v>0</v>
      </c>
      <c r="S869" s="3">
        <v>42839586.629999995</v>
      </c>
      <c r="T869" s="3">
        <v>0</v>
      </c>
      <c r="U869" s="3" t="s">
        <v>0</v>
      </c>
      <c r="V869" s="3">
        <v>0</v>
      </c>
      <c r="W869" s="3">
        <v>11762154.360000001</v>
      </c>
      <c r="X869" s="3" t="s">
        <v>0</v>
      </c>
      <c r="Y869" s="3">
        <v>1881944.6975999998</v>
      </c>
      <c r="Z869" s="3">
        <v>0</v>
      </c>
      <c r="AA869" s="50" t="s">
        <v>0</v>
      </c>
      <c r="AB869" s="50">
        <v>0</v>
      </c>
      <c r="AC869" s="50">
        <v>0</v>
      </c>
      <c r="AD869" s="50" t="s">
        <v>0</v>
      </c>
      <c r="AE869" s="1">
        <v>0</v>
      </c>
      <c r="AF869" s="6">
        <v>0</v>
      </c>
      <c r="AG869" s="6" t="s">
        <v>0</v>
      </c>
      <c r="AH869" s="6">
        <v>0</v>
      </c>
      <c r="AI869" s="6">
        <v>0</v>
      </c>
      <c r="AJ869" s="6" t="s">
        <v>0</v>
      </c>
      <c r="AK869" s="6">
        <v>0</v>
      </c>
      <c r="AL869" s="6">
        <v>0</v>
      </c>
      <c r="AM869" s="6" t="s">
        <v>1</v>
      </c>
      <c r="AN869" s="6" t="s">
        <v>1</v>
      </c>
      <c r="AO869" s="6" t="s">
        <v>1</v>
      </c>
      <c r="AP869" s="6" t="s">
        <v>1</v>
      </c>
    </row>
    <row r="870" spans="1:42" hidden="1" x14ac:dyDescent="0.25">
      <c r="A870" s="2" t="s">
        <v>201</v>
      </c>
      <c r="B870" s="51">
        <v>44041</v>
      </c>
      <c r="C870" s="2" t="s">
        <v>38</v>
      </c>
      <c r="D870" s="2" t="s">
        <v>41</v>
      </c>
      <c r="E870" s="2" t="s">
        <v>230</v>
      </c>
      <c r="F870" s="2" t="s">
        <v>1679</v>
      </c>
      <c r="G870" s="2" t="s">
        <v>3</v>
      </c>
      <c r="H870" s="2" t="s">
        <v>1969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3">
        <v>23634410.34</v>
      </c>
      <c r="R870" s="3">
        <v>0</v>
      </c>
      <c r="S870" s="3">
        <v>22582058.34</v>
      </c>
      <c r="T870" s="3">
        <v>0</v>
      </c>
      <c r="U870" s="3" t="s">
        <v>0</v>
      </c>
      <c r="V870" s="3">
        <v>0</v>
      </c>
      <c r="W870" s="3">
        <v>907200</v>
      </c>
      <c r="X870" s="3" t="s">
        <v>0</v>
      </c>
      <c r="Y870" s="3">
        <v>145152</v>
      </c>
      <c r="Z870" s="3">
        <v>0</v>
      </c>
      <c r="AA870" s="50" t="s">
        <v>0</v>
      </c>
      <c r="AB870" s="50">
        <v>0</v>
      </c>
      <c r="AC870" s="50">
        <v>0</v>
      </c>
      <c r="AD870" s="50" t="s">
        <v>0</v>
      </c>
      <c r="AE870" s="1">
        <v>0</v>
      </c>
      <c r="AF870" s="6">
        <v>0</v>
      </c>
      <c r="AG870" s="6" t="s">
        <v>0</v>
      </c>
      <c r="AH870" s="6">
        <v>0</v>
      </c>
      <c r="AI870" s="6">
        <v>0</v>
      </c>
      <c r="AJ870" s="6" t="s">
        <v>0</v>
      </c>
      <c r="AK870" s="6">
        <v>0</v>
      </c>
      <c r="AL870" s="6">
        <v>0</v>
      </c>
      <c r="AM870" s="6" t="s">
        <v>1</v>
      </c>
      <c r="AN870" s="6" t="s">
        <v>1</v>
      </c>
      <c r="AO870" s="6" t="s">
        <v>1</v>
      </c>
      <c r="AP870" s="6" t="s">
        <v>1</v>
      </c>
    </row>
    <row r="871" spans="1:42" hidden="1" x14ac:dyDescent="0.25">
      <c r="A871" s="2" t="s">
        <v>199</v>
      </c>
      <c r="B871" s="51">
        <v>44041</v>
      </c>
      <c r="C871" s="2" t="s">
        <v>29</v>
      </c>
      <c r="D871" s="2" t="s">
        <v>41</v>
      </c>
      <c r="E871" s="2" t="s">
        <v>4</v>
      </c>
      <c r="F871" s="2" t="s">
        <v>1158</v>
      </c>
      <c r="G871" s="2" t="s">
        <v>3</v>
      </c>
      <c r="H871" s="2" t="s">
        <v>1970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2</v>
      </c>
      <c r="P871" s="2" t="s">
        <v>1</v>
      </c>
      <c r="Q871" s="3">
        <v>35219448.314999998</v>
      </c>
      <c r="R871" s="3">
        <v>0</v>
      </c>
      <c r="S871" s="3">
        <v>29435254.765000001</v>
      </c>
      <c r="T871" s="3">
        <v>0</v>
      </c>
      <c r="U871" s="3" t="s">
        <v>0</v>
      </c>
      <c r="V871" s="3">
        <v>0</v>
      </c>
      <c r="W871" s="3">
        <v>4986373.75</v>
      </c>
      <c r="X871" s="3" t="s">
        <v>9</v>
      </c>
      <c r="Y871" s="3">
        <v>797819.8</v>
      </c>
      <c r="Z871" s="3">
        <v>0</v>
      </c>
      <c r="AA871" s="50" t="s">
        <v>0</v>
      </c>
      <c r="AB871" s="50">
        <v>0</v>
      </c>
      <c r="AC871" s="50">
        <v>0</v>
      </c>
      <c r="AD871" s="50" t="s">
        <v>0</v>
      </c>
      <c r="AE871" s="1">
        <v>0</v>
      </c>
      <c r="AF871" s="6">
        <v>0</v>
      </c>
      <c r="AG871" s="6" t="s">
        <v>0</v>
      </c>
      <c r="AH871" s="6">
        <v>0</v>
      </c>
      <c r="AI871" s="6">
        <v>0</v>
      </c>
      <c r="AJ871" s="6" t="s">
        <v>0</v>
      </c>
      <c r="AK871" s="6">
        <v>0</v>
      </c>
      <c r="AL871" s="6">
        <v>0</v>
      </c>
      <c r="AM871" s="6" t="s">
        <v>1</v>
      </c>
      <c r="AN871" s="6" t="s">
        <v>1</v>
      </c>
      <c r="AO871" s="6" t="s">
        <v>1</v>
      </c>
      <c r="AP871" s="6" t="s">
        <v>1</v>
      </c>
    </row>
    <row r="872" spans="1:42" hidden="1" x14ac:dyDescent="0.25">
      <c r="A872" s="2" t="s">
        <v>197</v>
      </c>
      <c r="B872" s="51">
        <v>44041</v>
      </c>
      <c r="C872" s="2" t="s">
        <v>29</v>
      </c>
      <c r="D872" s="2" t="s">
        <v>41</v>
      </c>
      <c r="E872" s="2" t="s">
        <v>4</v>
      </c>
      <c r="F872" s="2" t="s">
        <v>1158</v>
      </c>
      <c r="G872" s="2" t="s">
        <v>3</v>
      </c>
      <c r="H872" s="2" t="s">
        <v>1971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404</v>
      </c>
      <c r="P872" s="2" t="s">
        <v>405</v>
      </c>
      <c r="Q872" s="3">
        <v>494856</v>
      </c>
      <c r="R872" s="3">
        <v>0</v>
      </c>
      <c r="S872" s="3">
        <v>0</v>
      </c>
      <c r="T872" s="3">
        <v>426600</v>
      </c>
      <c r="U872" s="3" t="s">
        <v>9</v>
      </c>
      <c r="V872" s="3">
        <v>68256</v>
      </c>
      <c r="W872" s="3">
        <v>0</v>
      </c>
      <c r="X872" s="3" t="s">
        <v>0</v>
      </c>
      <c r="Y872" s="3">
        <v>0</v>
      </c>
      <c r="Z872" s="3">
        <v>0</v>
      </c>
      <c r="AA872" s="50" t="s">
        <v>0</v>
      </c>
      <c r="AB872" s="50">
        <v>0</v>
      </c>
      <c r="AC872" s="50">
        <v>0</v>
      </c>
      <c r="AD872" s="50" t="s">
        <v>0</v>
      </c>
      <c r="AE872" s="1">
        <v>0</v>
      </c>
      <c r="AF872" s="6">
        <v>0</v>
      </c>
      <c r="AG872" s="6" t="s">
        <v>0</v>
      </c>
      <c r="AH872" s="6">
        <v>0</v>
      </c>
      <c r="AI872" s="6">
        <v>0</v>
      </c>
      <c r="AJ872" s="6" t="s">
        <v>0</v>
      </c>
      <c r="AK872" s="6">
        <v>0</v>
      </c>
      <c r="AL872" s="6">
        <v>0</v>
      </c>
      <c r="AM872" s="6" t="s">
        <v>1</v>
      </c>
      <c r="AN872" s="6" t="s">
        <v>1</v>
      </c>
      <c r="AO872" s="6" t="s">
        <v>1</v>
      </c>
      <c r="AP872" s="6" t="s">
        <v>1</v>
      </c>
    </row>
    <row r="873" spans="1:42" hidden="1" x14ac:dyDescent="0.25">
      <c r="A873" s="2" t="s">
        <v>195</v>
      </c>
      <c r="B873" s="51">
        <v>44041</v>
      </c>
      <c r="C873" s="2" t="s">
        <v>29</v>
      </c>
      <c r="D873" s="2" t="s">
        <v>41</v>
      </c>
      <c r="E873" s="2" t="s">
        <v>4</v>
      </c>
      <c r="F873" s="2" t="s">
        <v>1158</v>
      </c>
      <c r="G873" s="2" t="s">
        <v>3</v>
      </c>
      <c r="H873" s="2" t="s">
        <v>1972</v>
      </c>
      <c r="I873" s="1" t="s">
        <v>1</v>
      </c>
      <c r="J873" s="1" t="s">
        <v>1</v>
      </c>
      <c r="K873" s="1" t="s">
        <v>1</v>
      </c>
      <c r="L873" s="1" t="s">
        <v>1</v>
      </c>
      <c r="M873" s="1">
        <v>0</v>
      </c>
      <c r="N873" s="2" t="s">
        <v>1</v>
      </c>
      <c r="O873" s="2" t="s">
        <v>2</v>
      </c>
      <c r="P873" s="2" t="s">
        <v>1</v>
      </c>
      <c r="Q873" s="3">
        <v>68052122.580599993</v>
      </c>
      <c r="R873" s="3">
        <v>0</v>
      </c>
      <c r="S873" s="3">
        <v>49161498.905000001</v>
      </c>
      <c r="T873" s="3">
        <v>0</v>
      </c>
      <c r="U873" s="3" t="s">
        <v>0</v>
      </c>
      <c r="V873" s="3">
        <v>0</v>
      </c>
      <c r="W873" s="3">
        <v>16285020.410000002</v>
      </c>
      <c r="X873" s="3" t="s">
        <v>0</v>
      </c>
      <c r="Y873" s="3">
        <v>2605603.2656000005</v>
      </c>
      <c r="Z873" s="3">
        <v>0</v>
      </c>
      <c r="AA873" s="50" t="s">
        <v>0</v>
      </c>
      <c r="AB873" s="50">
        <v>0</v>
      </c>
      <c r="AC873" s="50">
        <v>0</v>
      </c>
      <c r="AD873" s="50" t="s">
        <v>0</v>
      </c>
      <c r="AE873" s="1">
        <v>0</v>
      </c>
      <c r="AF873" s="6">
        <v>0</v>
      </c>
      <c r="AG873" s="6" t="s">
        <v>0</v>
      </c>
      <c r="AH873" s="6">
        <v>0</v>
      </c>
      <c r="AI873" s="6">
        <v>0</v>
      </c>
      <c r="AJ873" s="6" t="s">
        <v>0</v>
      </c>
      <c r="AK873" s="6">
        <v>0</v>
      </c>
      <c r="AL873" s="6">
        <v>0</v>
      </c>
      <c r="AM873" s="6" t="s">
        <v>1</v>
      </c>
      <c r="AN873" s="6" t="s">
        <v>1</v>
      </c>
      <c r="AO873" s="6" t="s">
        <v>1</v>
      </c>
      <c r="AP873" s="6" t="s">
        <v>1</v>
      </c>
    </row>
    <row r="874" spans="1:42" hidden="1" x14ac:dyDescent="0.25">
      <c r="A874" s="2" t="s">
        <v>194</v>
      </c>
      <c r="B874" s="51">
        <v>44041</v>
      </c>
      <c r="C874" s="2" t="s">
        <v>6</v>
      </c>
      <c r="D874" s="2" t="s">
        <v>36</v>
      </c>
      <c r="E874" s="2" t="s">
        <v>226</v>
      </c>
      <c r="F874" s="2" t="s">
        <v>1726</v>
      </c>
      <c r="G874" s="2" t="s">
        <v>3</v>
      </c>
      <c r="H874" s="2" t="s">
        <v>1973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3">
        <v>61218671.232999988</v>
      </c>
      <c r="R874" s="3">
        <v>0</v>
      </c>
      <c r="S874" s="3">
        <v>45663541.554999992</v>
      </c>
      <c r="T874" s="3">
        <v>0</v>
      </c>
      <c r="U874" s="3" t="s">
        <v>0</v>
      </c>
      <c r="V874" s="3">
        <v>0</v>
      </c>
      <c r="W874" s="3">
        <v>13409594.550000001</v>
      </c>
      <c r="X874" s="3" t="s">
        <v>0</v>
      </c>
      <c r="Y874" s="3">
        <v>2145535.128</v>
      </c>
      <c r="Z874" s="3">
        <v>0</v>
      </c>
      <c r="AA874" s="50" t="s">
        <v>0</v>
      </c>
      <c r="AB874" s="50">
        <v>0</v>
      </c>
      <c r="AC874" s="50">
        <v>0</v>
      </c>
      <c r="AD874" s="50" t="s">
        <v>0</v>
      </c>
      <c r="AE874" s="1">
        <v>0</v>
      </c>
      <c r="AF874" s="6">
        <v>0</v>
      </c>
      <c r="AG874" s="6" t="s">
        <v>0</v>
      </c>
      <c r="AH874" s="6">
        <v>0</v>
      </c>
      <c r="AI874" s="6">
        <v>0</v>
      </c>
      <c r="AJ874" s="6" t="s">
        <v>0</v>
      </c>
      <c r="AK874" s="6">
        <v>0</v>
      </c>
      <c r="AL874" s="6">
        <v>0</v>
      </c>
      <c r="AM874" s="6" t="s">
        <v>1</v>
      </c>
      <c r="AN874" s="6" t="s">
        <v>1</v>
      </c>
      <c r="AO874" s="6" t="s">
        <v>1</v>
      </c>
      <c r="AP874" s="6" t="s">
        <v>1</v>
      </c>
    </row>
    <row r="875" spans="1:42" hidden="1" x14ac:dyDescent="0.25">
      <c r="A875" s="2" t="s">
        <v>192</v>
      </c>
      <c r="B875" s="51">
        <v>44041</v>
      </c>
      <c r="C875" s="2" t="s">
        <v>6</v>
      </c>
      <c r="D875" s="2" t="s">
        <v>36</v>
      </c>
      <c r="E875" s="2" t="s">
        <v>226</v>
      </c>
      <c r="F875" s="2" t="s">
        <v>1726</v>
      </c>
      <c r="G875" s="2" t="s">
        <v>3</v>
      </c>
      <c r="H875" s="2" t="s">
        <v>1974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293</v>
      </c>
      <c r="P875" s="2" t="s">
        <v>292</v>
      </c>
      <c r="Q875" s="3">
        <v>1431100</v>
      </c>
      <c r="R875" s="3">
        <v>0</v>
      </c>
      <c r="S875" s="3">
        <v>1431100</v>
      </c>
      <c r="T875" s="3">
        <v>0</v>
      </c>
      <c r="U875" s="3" t="s">
        <v>0</v>
      </c>
      <c r="V875" s="3">
        <v>0</v>
      </c>
      <c r="W875" s="3">
        <v>0</v>
      </c>
      <c r="X875" s="3" t="s">
        <v>0</v>
      </c>
      <c r="Y875" s="3">
        <v>0</v>
      </c>
      <c r="Z875" s="3">
        <v>0</v>
      </c>
      <c r="AA875" s="50" t="s">
        <v>0</v>
      </c>
      <c r="AB875" s="50">
        <v>0</v>
      </c>
      <c r="AC875" s="50">
        <v>0</v>
      </c>
      <c r="AD875" s="50" t="s">
        <v>0</v>
      </c>
      <c r="AE875" s="1">
        <v>0</v>
      </c>
      <c r="AF875" s="6">
        <v>0</v>
      </c>
      <c r="AG875" s="6" t="s">
        <v>0</v>
      </c>
      <c r="AH875" s="6">
        <v>0</v>
      </c>
      <c r="AI875" s="6">
        <v>0</v>
      </c>
      <c r="AJ875" s="6" t="s">
        <v>0</v>
      </c>
      <c r="AK875" s="6">
        <v>0</v>
      </c>
      <c r="AL875" s="6">
        <v>0</v>
      </c>
      <c r="AM875" s="6" t="s">
        <v>1</v>
      </c>
      <c r="AN875" s="6" t="s">
        <v>1</v>
      </c>
      <c r="AO875" s="6" t="s">
        <v>1</v>
      </c>
      <c r="AP875" s="6" t="s">
        <v>1</v>
      </c>
    </row>
    <row r="876" spans="1:42" hidden="1" x14ac:dyDescent="0.25">
      <c r="A876" s="2" t="s">
        <v>190</v>
      </c>
      <c r="B876" s="51">
        <v>44041</v>
      </c>
      <c r="C876" s="2" t="s">
        <v>6</v>
      </c>
      <c r="D876" s="2" t="s">
        <v>36</v>
      </c>
      <c r="E876" s="2" t="s">
        <v>226</v>
      </c>
      <c r="F876" s="2" t="s">
        <v>1726</v>
      </c>
      <c r="G876" s="2" t="s">
        <v>3</v>
      </c>
      <c r="H876" s="2" t="s">
        <v>1975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293</v>
      </c>
      <c r="P876" s="2" t="s">
        <v>292</v>
      </c>
      <c r="Q876" s="3">
        <v>153900</v>
      </c>
      <c r="R876" s="3">
        <v>0</v>
      </c>
      <c r="S876" s="3">
        <v>153900</v>
      </c>
      <c r="T876" s="3">
        <v>0</v>
      </c>
      <c r="U876" s="3" t="s">
        <v>0</v>
      </c>
      <c r="V876" s="3">
        <v>0</v>
      </c>
      <c r="W876" s="3">
        <v>0</v>
      </c>
      <c r="X876" s="3" t="s">
        <v>0</v>
      </c>
      <c r="Y876" s="3">
        <v>0</v>
      </c>
      <c r="Z876" s="3">
        <v>0</v>
      </c>
      <c r="AA876" s="50" t="s">
        <v>0</v>
      </c>
      <c r="AB876" s="50">
        <v>0</v>
      </c>
      <c r="AC876" s="50">
        <v>0</v>
      </c>
      <c r="AD876" s="50" t="s">
        <v>0</v>
      </c>
      <c r="AE876" s="1">
        <v>0</v>
      </c>
      <c r="AF876" s="6">
        <v>0</v>
      </c>
      <c r="AG876" s="6" t="s">
        <v>0</v>
      </c>
      <c r="AH876" s="6">
        <v>0</v>
      </c>
      <c r="AI876" s="6">
        <v>0</v>
      </c>
      <c r="AJ876" s="6" t="s">
        <v>0</v>
      </c>
      <c r="AK876" s="6">
        <v>0</v>
      </c>
      <c r="AL876" s="6">
        <v>0</v>
      </c>
      <c r="AM876" s="6" t="s">
        <v>1</v>
      </c>
      <c r="AN876" s="6" t="s">
        <v>1</v>
      </c>
      <c r="AO876" s="6" t="s">
        <v>1</v>
      </c>
      <c r="AP876" s="6" t="s">
        <v>1</v>
      </c>
    </row>
    <row r="877" spans="1:42" hidden="1" x14ac:dyDescent="0.25">
      <c r="A877" s="2" t="s">
        <v>188</v>
      </c>
      <c r="B877" s="51">
        <v>44041</v>
      </c>
      <c r="C877" s="2" t="s">
        <v>6</v>
      </c>
      <c r="D877" s="2" t="s">
        <v>36</v>
      </c>
      <c r="E877" s="2" t="s">
        <v>226</v>
      </c>
      <c r="F877" s="2" t="s">
        <v>1726</v>
      </c>
      <c r="G877" s="2" t="s">
        <v>3</v>
      </c>
      <c r="H877" s="2" t="s">
        <v>1976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2</v>
      </c>
      <c r="P877" s="2" t="s">
        <v>1</v>
      </c>
      <c r="Q877" s="3">
        <v>12684172.386</v>
      </c>
      <c r="R877" s="3">
        <v>0</v>
      </c>
      <c r="S877" s="3">
        <v>10108859.460000001</v>
      </c>
      <c r="T877" s="3">
        <v>0</v>
      </c>
      <c r="U877" s="3" t="s">
        <v>0</v>
      </c>
      <c r="V877" s="3">
        <v>0</v>
      </c>
      <c r="W877" s="3">
        <v>2220097.35</v>
      </c>
      <c r="X877" s="3" t="s">
        <v>9</v>
      </c>
      <c r="Y877" s="3">
        <v>355215.576</v>
      </c>
      <c r="Z877" s="3">
        <v>0</v>
      </c>
      <c r="AA877" s="50" t="s">
        <v>0</v>
      </c>
      <c r="AB877" s="50">
        <v>0</v>
      </c>
      <c r="AC877" s="50">
        <v>0</v>
      </c>
      <c r="AD877" s="50" t="s">
        <v>0</v>
      </c>
      <c r="AE877" s="1">
        <v>0</v>
      </c>
      <c r="AF877" s="6">
        <v>0</v>
      </c>
      <c r="AG877" s="6" t="s">
        <v>0</v>
      </c>
      <c r="AH877" s="6">
        <v>0</v>
      </c>
      <c r="AI877" s="6">
        <v>0</v>
      </c>
      <c r="AJ877" s="6" t="s">
        <v>0</v>
      </c>
      <c r="AK877" s="6">
        <v>0</v>
      </c>
      <c r="AL877" s="6">
        <v>0</v>
      </c>
      <c r="AM877" s="6" t="s">
        <v>1</v>
      </c>
      <c r="AN877" s="6" t="s">
        <v>1</v>
      </c>
      <c r="AO877" s="6" t="s">
        <v>1</v>
      </c>
      <c r="AP877" s="6" t="s">
        <v>1</v>
      </c>
    </row>
    <row r="878" spans="1:42" hidden="1" x14ac:dyDescent="0.25">
      <c r="A878" s="2" t="s">
        <v>187</v>
      </c>
      <c r="B878" s="51">
        <v>44041</v>
      </c>
      <c r="C878" s="2" t="s">
        <v>29</v>
      </c>
      <c r="D878" s="2" t="s">
        <v>36</v>
      </c>
      <c r="E878" s="2" t="s">
        <v>35</v>
      </c>
      <c r="F878" s="2" t="s">
        <v>1027</v>
      </c>
      <c r="G878" s="2" t="s">
        <v>3</v>
      </c>
      <c r="H878" s="2" t="s">
        <v>1977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3">
        <v>97408252.514000013</v>
      </c>
      <c r="R878" s="3">
        <v>0</v>
      </c>
      <c r="S878" s="3">
        <v>71478703.900000006</v>
      </c>
      <c r="T878" s="3">
        <v>0</v>
      </c>
      <c r="U878" s="3" t="s">
        <v>0</v>
      </c>
      <c r="V878" s="3">
        <v>0</v>
      </c>
      <c r="W878" s="3">
        <v>22353059.149999999</v>
      </c>
      <c r="X878" s="3" t="s">
        <v>9</v>
      </c>
      <c r="Y878" s="3">
        <v>3576489.4640000006</v>
      </c>
      <c r="Z878" s="3">
        <v>0</v>
      </c>
      <c r="AA878" s="50" t="s">
        <v>0</v>
      </c>
      <c r="AB878" s="50">
        <v>0</v>
      </c>
      <c r="AC878" s="50">
        <v>0</v>
      </c>
      <c r="AD878" s="50" t="s">
        <v>0</v>
      </c>
      <c r="AE878" s="1">
        <v>0</v>
      </c>
      <c r="AF878" s="6">
        <v>0</v>
      </c>
      <c r="AG878" s="6" t="s">
        <v>0</v>
      </c>
      <c r="AH878" s="6">
        <v>0</v>
      </c>
      <c r="AI878" s="6">
        <v>0</v>
      </c>
      <c r="AJ878" s="6" t="s">
        <v>0</v>
      </c>
      <c r="AK878" s="6">
        <v>0</v>
      </c>
      <c r="AL878" s="6">
        <v>0</v>
      </c>
      <c r="AM878" s="6" t="s">
        <v>1</v>
      </c>
      <c r="AN878" s="6" t="s">
        <v>1</v>
      </c>
      <c r="AO878" s="6" t="s">
        <v>1</v>
      </c>
      <c r="AP878" s="6" t="s">
        <v>1</v>
      </c>
    </row>
    <row r="879" spans="1:42" hidden="1" x14ac:dyDescent="0.25">
      <c r="A879" s="2" t="s">
        <v>186</v>
      </c>
      <c r="B879" s="51">
        <v>44041</v>
      </c>
      <c r="C879" s="2" t="s">
        <v>29</v>
      </c>
      <c r="D879" s="2" t="s">
        <v>36</v>
      </c>
      <c r="E879" s="2" t="s">
        <v>35</v>
      </c>
      <c r="F879" s="2" t="s">
        <v>1027</v>
      </c>
      <c r="G879" s="2" t="s">
        <v>13</v>
      </c>
      <c r="H879" s="2" t="s">
        <v>1</v>
      </c>
      <c r="I879" s="1" t="s">
        <v>1978</v>
      </c>
      <c r="J879" s="1" t="s">
        <v>1</v>
      </c>
      <c r="K879" s="1" t="s">
        <v>1979</v>
      </c>
      <c r="L879" s="1" t="s">
        <v>1980</v>
      </c>
      <c r="M879" s="1">
        <v>15.15</v>
      </c>
      <c r="N879" s="2" t="s">
        <v>12</v>
      </c>
      <c r="O879" s="2" t="s">
        <v>1981</v>
      </c>
      <c r="P879" s="2" t="s">
        <v>1982</v>
      </c>
      <c r="Q879" s="3">
        <v>-1393600</v>
      </c>
      <c r="R879" s="3">
        <v>0</v>
      </c>
      <c r="S879" s="3">
        <v>-1393600</v>
      </c>
      <c r="T879" s="3">
        <v>0</v>
      </c>
      <c r="U879" s="3" t="s">
        <v>0</v>
      </c>
      <c r="V879" s="3">
        <v>0</v>
      </c>
      <c r="W879" s="3">
        <v>0</v>
      </c>
      <c r="X879" s="3" t="s">
        <v>0</v>
      </c>
      <c r="Y879" s="3">
        <v>0</v>
      </c>
      <c r="Z879" s="3">
        <v>0</v>
      </c>
      <c r="AA879" s="50" t="s">
        <v>0</v>
      </c>
      <c r="AB879" s="50">
        <v>0</v>
      </c>
      <c r="AC879" s="50">
        <v>0</v>
      </c>
      <c r="AD879" s="50" t="s">
        <v>0</v>
      </c>
      <c r="AE879" s="1">
        <v>0</v>
      </c>
      <c r="AF879" s="6">
        <v>0</v>
      </c>
      <c r="AG879" s="6" t="s">
        <v>0</v>
      </c>
      <c r="AH879" s="6">
        <v>0</v>
      </c>
      <c r="AI879" s="6">
        <v>0</v>
      </c>
      <c r="AJ879" s="6" t="s">
        <v>0</v>
      </c>
      <c r="AK879" s="6">
        <v>0</v>
      </c>
      <c r="AL879" s="6">
        <v>0</v>
      </c>
      <c r="AM879" s="6" t="s">
        <v>1</v>
      </c>
      <c r="AN879" s="6" t="s">
        <v>1</v>
      </c>
      <c r="AO879" s="6" t="s">
        <v>1</v>
      </c>
      <c r="AP879" s="6" t="s">
        <v>1</v>
      </c>
    </row>
    <row r="880" spans="1:42" hidden="1" x14ac:dyDescent="0.25">
      <c r="A880" s="2" t="s">
        <v>185</v>
      </c>
      <c r="B880" s="51">
        <v>44041</v>
      </c>
      <c r="C880" s="2" t="s">
        <v>6</v>
      </c>
      <c r="D880" s="2" t="s">
        <v>28</v>
      </c>
      <c r="E880" s="2" t="s">
        <v>219</v>
      </c>
      <c r="F880" s="2" t="s">
        <v>1518</v>
      </c>
      <c r="G880" s="2" t="s">
        <v>3</v>
      </c>
      <c r="H880" s="2" t="s">
        <v>1983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3">
        <v>105463935.99419999</v>
      </c>
      <c r="R880" s="3">
        <v>0</v>
      </c>
      <c r="S880" s="3">
        <v>83124282.334999993</v>
      </c>
      <c r="T880" s="3">
        <v>0</v>
      </c>
      <c r="U880" s="3" t="s">
        <v>0</v>
      </c>
      <c r="V880" s="3">
        <v>0</v>
      </c>
      <c r="W880" s="3">
        <v>19258322.120000005</v>
      </c>
      <c r="X880" s="3" t="s">
        <v>9</v>
      </c>
      <c r="Y880" s="3">
        <v>3081331.5392</v>
      </c>
      <c r="Z880" s="3">
        <v>0</v>
      </c>
      <c r="AA880" s="50" t="s">
        <v>0</v>
      </c>
      <c r="AB880" s="50">
        <v>0</v>
      </c>
      <c r="AC880" s="50">
        <v>0</v>
      </c>
      <c r="AD880" s="50" t="s">
        <v>0</v>
      </c>
      <c r="AE880" s="1">
        <v>0</v>
      </c>
      <c r="AF880" s="6">
        <v>0</v>
      </c>
      <c r="AG880" s="6" t="s">
        <v>0</v>
      </c>
      <c r="AH880" s="6">
        <v>0</v>
      </c>
      <c r="AI880" s="6">
        <v>0</v>
      </c>
      <c r="AJ880" s="6" t="s">
        <v>0</v>
      </c>
      <c r="AK880" s="6">
        <v>0</v>
      </c>
      <c r="AL880" s="6">
        <v>0</v>
      </c>
      <c r="AM880" s="6" t="s">
        <v>1</v>
      </c>
      <c r="AN880" s="6" t="s">
        <v>1</v>
      </c>
      <c r="AO880" s="6" t="s">
        <v>1</v>
      </c>
      <c r="AP880" s="6" t="s">
        <v>1</v>
      </c>
    </row>
    <row r="881" spans="1:42" hidden="1" x14ac:dyDescent="0.25">
      <c r="A881" s="2" t="s">
        <v>184</v>
      </c>
      <c r="B881" s="51">
        <v>44041</v>
      </c>
      <c r="C881" s="2" t="s">
        <v>29</v>
      </c>
      <c r="D881" s="2" t="s">
        <v>28</v>
      </c>
      <c r="E881" s="2" t="s">
        <v>273</v>
      </c>
      <c r="F881" s="2" t="s">
        <v>786</v>
      </c>
      <c r="G881" s="2" t="s">
        <v>3</v>
      </c>
      <c r="H881" s="2" t="s">
        <v>1984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1985</v>
      </c>
      <c r="P881" s="2" t="s">
        <v>1986</v>
      </c>
      <c r="Q881" s="3">
        <v>10260000</v>
      </c>
      <c r="R881" s="3">
        <v>0</v>
      </c>
      <c r="S881" s="3">
        <v>10260000</v>
      </c>
      <c r="T881" s="3">
        <v>0</v>
      </c>
      <c r="U881" s="3" t="s">
        <v>0</v>
      </c>
      <c r="V881" s="3">
        <v>0</v>
      </c>
      <c r="W881" s="3">
        <v>0</v>
      </c>
      <c r="X881" s="3" t="s">
        <v>0</v>
      </c>
      <c r="Y881" s="3">
        <v>0</v>
      </c>
      <c r="Z881" s="3">
        <v>0</v>
      </c>
      <c r="AA881" s="50" t="s">
        <v>0</v>
      </c>
      <c r="AB881" s="50">
        <v>0</v>
      </c>
      <c r="AC881" s="50">
        <v>0</v>
      </c>
      <c r="AD881" s="50" t="s">
        <v>0</v>
      </c>
      <c r="AE881" s="1">
        <v>0</v>
      </c>
      <c r="AF881" s="6">
        <v>0</v>
      </c>
      <c r="AG881" s="6" t="s">
        <v>0</v>
      </c>
      <c r="AH881" s="6">
        <v>0</v>
      </c>
      <c r="AI881" s="6">
        <v>0</v>
      </c>
      <c r="AJ881" s="6" t="s">
        <v>0</v>
      </c>
      <c r="AK881" s="6">
        <v>0</v>
      </c>
      <c r="AL881" s="6">
        <v>0</v>
      </c>
      <c r="AM881" s="6" t="s">
        <v>1</v>
      </c>
      <c r="AN881" s="6" t="s">
        <v>1</v>
      </c>
      <c r="AO881" s="6" t="s">
        <v>1</v>
      </c>
      <c r="AP881" s="6" t="s">
        <v>1</v>
      </c>
    </row>
    <row r="882" spans="1:42" hidden="1" x14ac:dyDescent="0.25">
      <c r="A882" s="2" t="s">
        <v>183</v>
      </c>
      <c r="B882" s="51">
        <v>44041</v>
      </c>
      <c r="C882" s="2" t="s">
        <v>29</v>
      </c>
      <c r="D882" s="2" t="s">
        <v>28</v>
      </c>
      <c r="E882" s="2" t="s">
        <v>273</v>
      </c>
      <c r="F882" s="2" t="s">
        <v>786</v>
      </c>
      <c r="G882" s="2" t="s">
        <v>3</v>
      </c>
      <c r="H882" s="2" t="s">
        <v>1987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2</v>
      </c>
      <c r="P882" s="2" t="s">
        <v>1</v>
      </c>
      <c r="Q882" s="3">
        <v>35897288.564800002</v>
      </c>
      <c r="R882" s="3">
        <v>0</v>
      </c>
      <c r="S882" s="3">
        <v>21152078.159999996</v>
      </c>
      <c r="T882" s="3">
        <v>0</v>
      </c>
      <c r="U882" s="3" t="s">
        <v>0</v>
      </c>
      <c r="V882" s="3">
        <v>0</v>
      </c>
      <c r="W882" s="3">
        <v>12711388.280000001</v>
      </c>
      <c r="X882" s="3" t="s">
        <v>9</v>
      </c>
      <c r="Y882" s="3">
        <v>2033822.1247999999</v>
      </c>
      <c r="Z882" s="3">
        <v>0</v>
      </c>
      <c r="AA882" s="50" t="s">
        <v>0</v>
      </c>
      <c r="AB882" s="50">
        <v>0</v>
      </c>
      <c r="AC882" s="50">
        <v>0</v>
      </c>
      <c r="AD882" s="50" t="s">
        <v>0</v>
      </c>
      <c r="AE882" s="1">
        <v>0</v>
      </c>
      <c r="AF882" s="6">
        <v>0</v>
      </c>
      <c r="AG882" s="6" t="s">
        <v>0</v>
      </c>
      <c r="AH882" s="6">
        <v>0</v>
      </c>
      <c r="AI882" s="6">
        <v>0</v>
      </c>
      <c r="AJ882" s="6" t="s">
        <v>0</v>
      </c>
      <c r="AK882" s="6">
        <v>0</v>
      </c>
      <c r="AL882" s="6">
        <v>0</v>
      </c>
      <c r="AM882" s="6" t="s">
        <v>1</v>
      </c>
      <c r="AN882" s="6" t="s">
        <v>1</v>
      </c>
      <c r="AO882" s="6" t="s">
        <v>1</v>
      </c>
      <c r="AP882" s="6" t="s">
        <v>1</v>
      </c>
    </row>
    <row r="883" spans="1:42" hidden="1" x14ac:dyDescent="0.25">
      <c r="A883" s="2" t="s">
        <v>182</v>
      </c>
      <c r="B883" s="51">
        <v>44041</v>
      </c>
      <c r="C883" s="2" t="s">
        <v>29</v>
      </c>
      <c r="D883" s="2" t="s">
        <v>28</v>
      </c>
      <c r="E883" s="2" t="s">
        <v>273</v>
      </c>
      <c r="F883" s="2" t="s">
        <v>786</v>
      </c>
      <c r="G883" s="2" t="s">
        <v>3</v>
      </c>
      <c r="H883" s="2" t="s">
        <v>1988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412</v>
      </c>
      <c r="P883" s="2" t="s">
        <v>413</v>
      </c>
      <c r="Q883" s="3">
        <v>1068184.0419999999</v>
      </c>
      <c r="R883" s="3">
        <v>0</v>
      </c>
      <c r="S883" s="3">
        <v>27000</v>
      </c>
      <c r="T883" s="3">
        <v>897572.45</v>
      </c>
      <c r="U883" s="3" t="s">
        <v>9</v>
      </c>
      <c r="V883" s="3">
        <v>143611.592</v>
      </c>
      <c r="W883" s="3">
        <v>0</v>
      </c>
      <c r="X883" s="3" t="s">
        <v>0</v>
      </c>
      <c r="Y883" s="3">
        <v>0</v>
      </c>
      <c r="Z883" s="3">
        <v>0</v>
      </c>
      <c r="AA883" s="50" t="s">
        <v>0</v>
      </c>
      <c r="AB883" s="50">
        <v>0</v>
      </c>
      <c r="AC883" s="50">
        <v>0</v>
      </c>
      <c r="AD883" s="50" t="s">
        <v>0</v>
      </c>
      <c r="AE883" s="1">
        <v>0</v>
      </c>
      <c r="AF883" s="6">
        <v>0</v>
      </c>
      <c r="AG883" s="6" t="s">
        <v>0</v>
      </c>
      <c r="AH883" s="6">
        <v>0</v>
      </c>
      <c r="AI883" s="6">
        <v>0</v>
      </c>
      <c r="AJ883" s="6" t="s">
        <v>0</v>
      </c>
      <c r="AK883" s="6">
        <v>0</v>
      </c>
      <c r="AL883" s="6">
        <v>0</v>
      </c>
      <c r="AM883" s="6" t="s">
        <v>1</v>
      </c>
      <c r="AN883" s="6" t="s">
        <v>1</v>
      </c>
      <c r="AO883" s="6" t="s">
        <v>1</v>
      </c>
      <c r="AP883" s="6" t="s">
        <v>1</v>
      </c>
    </row>
    <row r="884" spans="1:42" hidden="1" x14ac:dyDescent="0.25">
      <c r="A884" s="2" t="s">
        <v>181</v>
      </c>
      <c r="B884" s="51">
        <v>44041</v>
      </c>
      <c r="C884" s="2" t="s">
        <v>29</v>
      </c>
      <c r="D884" s="2" t="s">
        <v>28</v>
      </c>
      <c r="E884" s="2" t="s">
        <v>273</v>
      </c>
      <c r="F884" s="2" t="s">
        <v>786</v>
      </c>
      <c r="G884" s="2" t="s">
        <v>3</v>
      </c>
      <c r="H884" s="2" t="s">
        <v>1989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3">
        <v>6793302.7600000007</v>
      </c>
      <c r="R884" s="3">
        <v>0</v>
      </c>
      <c r="S884" s="3">
        <v>5910078.7600000007</v>
      </c>
      <c r="T884" s="3">
        <v>0</v>
      </c>
      <c r="U884" s="3" t="s">
        <v>0</v>
      </c>
      <c r="V884" s="3">
        <v>0</v>
      </c>
      <c r="W884" s="3">
        <v>761400</v>
      </c>
      <c r="X884" s="3" t="s">
        <v>0</v>
      </c>
      <c r="Y884" s="3">
        <v>121824</v>
      </c>
      <c r="Z884" s="3">
        <v>0</v>
      </c>
      <c r="AA884" s="50" t="s">
        <v>0</v>
      </c>
      <c r="AB884" s="50">
        <v>0</v>
      </c>
      <c r="AC884" s="50">
        <v>0</v>
      </c>
      <c r="AD884" s="50" t="s">
        <v>0</v>
      </c>
      <c r="AE884" s="1">
        <v>0</v>
      </c>
      <c r="AF884" s="6">
        <v>0</v>
      </c>
      <c r="AG884" s="6" t="s">
        <v>0</v>
      </c>
      <c r="AH884" s="6">
        <v>0</v>
      </c>
      <c r="AI884" s="6">
        <v>0</v>
      </c>
      <c r="AJ884" s="6" t="s">
        <v>0</v>
      </c>
      <c r="AK884" s="6">
        <v>0</v>
      </c>
      <c r="AL884" s="6">
        <v>0</v>
      </c>
      <c r="AM884" s="6" t="s">
        <v>1</v>
      </c>
      <c r="AN884" s="6" t="s">
        <v>1</v>
      </c>
      <c r="AO884" s="6" t="s">
        <v>1</v>
      </c>
      <c r="AP884" s="6" t="s">
        <v>1</v>
      </c>
    </row>
    <row r="885" spans="1:42" hidden="1" x14ac:dyDescent="0.25">
      <c r="A885" s="2" t="s">
        <v>180</v>
      </c>
      <c r="B885" s="51">
        <v>44041</v>
      </c>
      <c r="C885" s="2" t="s">
        <v>29</v>
      </c>
      <c r="D885" s="2" t="s">
        <v>28</v>
      </c>
      <c r="E885" s="2" t="s">
        <v>273</v>
      </c>
      <c r="F885" s="2" t="s">
        <v>786</v>
      </c>
      <c r="G885" s="2" t="s">
        <v>3</v>
      </c>
      <c r="H885" s="2" t="s">
        <v>1990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1991</v>
      </c>
      <c r="P885" s="2" t="s">
        <v>1992</v>
      </c>
      <c r="Q885" s="3">
        <v>7853340.0999999996</v>
      </c>
      <c r="R885" s="3">
        <v>0</v>
      </c>
      <c r="S885" s="3">
        <v>4028689.5999999996</v>
      </c>
      <c r="T885" s="3">
        <v>3297112.5</v>
      </c>
      <c r="U885" s="3" t="s">
        <v>9</v>
      </c>
      <c r="V885" s="3">
        <v>527538</v>
      </c>
      <c r="W885" s="3">
        <v>0</v>
      </c>
      <c r="X885" s="3" t="s">
        <v>0</v>
      </c>
      <c r="Y885" s="3">
        <v>0</v>
      </c>
      <c r="Z885" s="3">
        <v>0</v>
      </c>
      <c r="AA885" s="50" t="s">
        <v>0</v>
      </c>
      <c r="AB885" s="50">
        <v>0</v>
      </c>
      <c r="AC885" s="50">
        <v>0</v>
      </c>
      <c r="AD885" s="50" t="s">
        <v>0</v>
      </c>
      <c r="AE885" s="1">
        <v>0</v>
      </c>
      <c r="AF885" s="6">
        <v>0</v>
      </c>
      <c r="AG885" s="6" t="s">
        <v>0</v>
      </c>
      <c r="AH885" s="6">
        <v>0</v>
      </c>
      <c r="AI885" s="6">
        <v>0</v>
      </c>
      <c r="AJ885" s="6" t="s">
        <v>0</v>
      </c>
      <c r="AK885" s="6">
        <v>0</v>
      </c>
      <c r="AL885" s="6">
        <v>0</v>
      </c>
      <c r="AM885" s="6" t="s">
        <v>1</v>
      </c>
      <c r="AN885" s="6" t="s">
        <v>1</v>
      </c>
      <c r="AO885" s="6" t="s">
        <v>1</v>
      </c>
      <c r="AP885" s="6" t="s">
        <v>1</v>
      </c>
    </row>
    <row r="886" spans="1:42" hidden="1" x14ac:dyDescent="0.25">
      <c r="A886" s="2" t="s">
        <v>179</v>
      </c>
      <c r="B886" s="51">
        <v>44041</v>
      </c>
      <c r="C886" s="2" t="s">
        <v>29</v>
      </c>
      <c r="D886" s="2" t="s">
        <v>28</v>
      </c>
      <c r="E886" s="2" t="s">
        <v>273</v>
      </c>
      <c r="F886" s="2" t="s">
        <v>786</v>
      </c>
      <c r="G886" s="2" t="s">
        <v>3</v>
      </c>
      <c r="H886" s="2" t="s">
        <v>1993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2</v>
      </c>
      <c r="P886" s="2" t="s">
        <v>1</v>
      </c>
      <c r="Q886" s="3">
        <v>41642774.413000003</v>
      </c>
      <c r="R886" s="3">
        <v>0</v>
      </c>
      <c r="S886" s="3">
        <v>29368145.324999999</v>
      </c>
      <c r="T886" s="3">
        <v>0</v>
      </c>
      <c r="U886" s="3" t="s">
        <v>0</v>
      </c>
      <c r="V886" s="3">
        <v>0</v>
      </c>
      <c r="W886" s="3">
        <v>10581576.800000001</v>
      </c>
      <c r="X886" s="3" t="s">
        <v>0</v>
      </c>
      <c r="Y886" s="3">
        <v>1693052.2879999999</v>
      </c>
      <c r="Z886" s="3">
        <v>0</v>
      </c>
      <c r="AA886" s="50" t="s">
        <v>0</v>
      </c>
      <c r="AB886" s="50">
        <v>0</v>
      </c>
      <c r="AC886" s="50">
        <v>0</v>
      </c>
      <c r="AD886" s="50" t="s">
        <v>0</v>
      </c>
      <c r="AE886" s="1">
        <v>0</v>
      </c>
      <c r="AF886" s="6">
        <v>0</v>
      </c>
      <c r="AG886" s="6" t="s">
        <v>0</v>
      </c>
      <c r="AH886" s="6">
        <v>0</v>
      </c>
      <c r="AI886" s="6">
        <v>0</v>
      </c>
      <c r="AJ886" s="6" t="s">
        <v>0</v>
      </c>
      <c r="AK886" s="6">
        <v>0</v>
      </c>
      <c r="AL886" s="6">
        <v>0</v>
      </c>
      <c r="AM886" s="6" t="s">
        <v>1</v>
      </c>
      <c r="AN886" s="6" t="s">
        <v>1</v>
      </c>
      <c r="AO886" s="6" t="s">
        <v>1</v>
      </c>
      <c r="AP886" s="6" t="s">
        <v>1</v>
      </c>
    </row>
    <row r="887" spans="1:42" hidden="1" x14ac:dyDescent="0.25">
      <c r="A887" s="2" t="s">
        <v>178</v>
      </c>
      <c r="B887" s="51">
        <v>44041</v>
      </c>
      <c r="C887" s="2" t="s">
        <v>29</v>
      </c>
      <c r="D887" s="2" t="s">
        <v>28</v>
      </c>
      <c r="E887" s="2" t="s">
        <v>273</v>
      </c>
      <c r="F887" s="2" t="s">
        <v>786</v>
      </c>
      <c r="G887" s="2" t="s">
        <v>13</v>
      </c>
      <c r="H887" s="2" t="s">
        <v>1</v>
      </c>
      <c r="I887" s="1" t="s">
        <v>1994</v>
      </c>
      <c r="J887" s="1" t="s">
        <v>1</v>
      </c>
      <c r="K887" s="1" t="s">
        <v>1995</v>
      </c>
      <c r="L887" s="1" t="s">
        <v>1996</v>
      </c>
      <c r="M887" s="1">
        <v>86.46</v>
      </c>
      <c r="N887" s="2" t="s">
        <v>12</v>
      </c>
      <c r="O887" s="2" t="s">
        <v>1997</v>
      </c>
      <c r="P887" s="2" t="s">
        <v>1998</v>
      </c>
      <c r="Q887" s="3">
        <v>-168350</v>
      </c>
      <c r="R887" s="3">
        <v>0</v>
      </c>
      <c r="S887" s="3">
        <v>-168350</v>
      </c>
      <c r="T887" s="3">
        <v>0</v>
      </c>
      <c r="U887" s="3" t="s">
        <v>0</v>
      </c>
      <c r="V887" s="3">
        <v>0</v>
      </c>
      <c r="W887" s="3">
        <v>0</v>
      </c>
      <c r="X887" s="3" t="s">
        <v>0</v>
      </c>
      <c r="Y887" s="3">
        <v>0</v>
      </c>
      <c r="Z887" s="3">
        <v>0</v>
      </c>
      <c r="AA887" s="50" t="s">
        <v>0</v>
      </c>
      <c r="AB887" s="50">
        <v>0</v>
      </c>
      <c r="AC887" s="50">
        <v>0</v>
      </c>
      <c r="AD887" s="50" t="s">
        <v>0</v>
      </c>
      <c r="AE887" s="1">
        <v>0</v>
      </c>
      <c r="AF887" s="6">
        <v>0</v>
      </c>
      <c r="AG887" s="6" t="s">
        <v>0</v>
      </c>
      <c r="AH887" s="6">
        <v>0</v>
      </c>
      <c r="AI887" s="6">
        <v>0</v>
      </c>
      <c r="AJ887" s="6" t="s">
        <v>0</v>
      </c>
      <c r="AK887" s="6">
        <v>0</v>
      </c>
      <c r="AL887" s="6">
        <v>0</v>
      </c>
      <c r="AM887" s="6" t="s">
        <v>1</v>
      </c>
      <c r="AN887" s="6" t="s">
        <v>1</v>
      </c>
      <c r="AO887" s="6" t="s">
        <v>1</v>
      </c>
      <c r="AP887" s="6" t="s">
        <v>1</v>
      </c>
    </row>
    <row r="888" spans="1:42" hidden="1" x14ac:dyDescent="0.25">
      <c r="A888" s="2" t="s">
        <v>177</v>
      </c>
      <c r="B888" s="51">
        <v>44041</v>
      </c>
      <c r="C888" s="2" t="s">
        <v>6</v>
      </c>
      <c r="D888" s="2" t="s">
        <v>26</v>
      </c>
      <c r="E888" s="2" t="s">
        <v>212</v>
      </c>
      <c r="F888" s="2" t="s">
        <v>1142</v>
      </c>
      <c r="G888" s="2" t="s">
        <v>3</v>
      </c>
      <c r="H888" s="2" t="s">
        <v>1999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3">
        <v>15917981.8014</v>
      </c>
      <c r="R888" s="3">
        <v>0</v>
      </c>
      <c r="S888" s="3">
        <v>13874256.925000001</v>
      </c>
      <c r="T888" s="3">
        <v>0</v>
      </c>
      <c r="U888" s="3" t="s">
        <v>0</v>
      </c>
      <c r="V888" s="3">
        <v>0</v>
      </c>
      <c r="W888" s="3">
        <v>1761831.79</v>
      </c>
      <c r="X888" s="3" t="s">
        <v>9</v>
      </c>
      <c r="Y888" s="3">
        <v>281893.08640000003</v>
      </c>
      <c r="Z888" s="3">
        <v>0</v>
      </c>
      <c r="AA888" s="50" t="s">
        <v>0</v>
      </c>
      <c r="AB888" s="50">
        <v>0</v>
      </c>
      <c r="AC888" s="50">
        <v>0</v>
      </c>
      <c r="AD888" s="50" t="s">
        <v>0</v>
      </c>
      <c r="AE888" s="1">
        <v>0</v>
      </c>
      <c r="AF888" s="6">
        <v>0</v>
      </c>
      <c r="AG888" s="6" t="s">
        <v>0</v>
      </c>
      <c r="AH888" s="6">
        <v>0</v>
      </c>
      <c r="AI888" s="6">
        <v>0</v>
      </c>
      <c r="AJ888" s="6" t="s">
        <v>0</v>
      </c>
      <c r="AK888" s="6">
        <v>0</v>
      </c>
      <c r="AL888" s="6">
        <v>0</v>
      </c>
      <c r="AM888" s="6" t="s">
        <v>1</v>
      </c>
      <c r="AN888" s="6" t="s">
        <v>1</v>
      </c>
      <c r="AO888" s="6" t="s">
        <v>1</v>
      </c>
      <c r="AP888" s="6" t="s">
        <v>1</v>
      </c>
    </row>
    <row r="889" spans="1:42" hidden="1" x14ac:dyDescent="0.25">
      <c r="A889" s="2" t="s">
        <v>176</v>
      </c>
      <c r="B889" s="51">
        <v>44041</v>
      </c>
      <c r="C889" s="2" t="s">
        <v>6</v>
      </c>
      <c r="D889" s="2" t="s">
        <v>26</v>
      </c>
      <c r="E889" s="2" t="s">
        <v>212</v>
      </c>
      <c r="F889" s="2" t="s">
        <v>1142</v>
      </c>
      <c r="G889" s="2" t="s">
        <v>3</v>
      </c>
      <c r="H889" s="2" t="s">
        <v>2000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2001</v>
      </c>
      <c r="P889" s="2" t="s">
        <v>2002</v>
      </c>
      <c r="Q889" s="3">
        <v>719182</v>
      </c>
      <c r="R889" s="3">
        <v>0</v>
      </c>
      <c r="S889" s="3">
        <v>687862</v>
      </c>
      <c r="T889" s="3">
        <v>27000</v>
      </c>
      <c r="U889" s="3" t="s">
        <v>9</v>
      </c>
      <c r="V889" s="3">
        <v>4320</v>
      </c>
      <c r="W889" s="3">
        <v>0</v>
      </c>
      <c r="X889" s="3" t="s">
        <v>0</v>
      </c>
      <c r="Y889" s="3">
        <v>0</v>
      </c>
      <c r="Z889" s="3">
        <v>0</v>
      </c>
      <c r="AA889" s="50" t="s">
        <v>0</v>
      </c>
      <c r="AB889" s="50">
        <v>0</v>
      </c>
      <c r="AC889" s="50">
        <v>0</v>
      </c>
      <c r="AD889" s="50" t="s">
        <v>0</v>
      </c>
      <c r="AE889" s="1">
        <v>0</v>
      </c>
      <c r="AF889" s="6">
        <v>0</v>
      </c>
      <c r="AG889" s="6" t="s">
        <v>0</v>
      </c>
      <c r="AH889" s="6">
        <v>0</v>
      </c>
      <c r="AI889" s="6">
        <v>0</v>
      </c>
      <c r="AJ889" s="6" t="s">
        <v>0</v>
      </c>
      <c r="AK889" s="6">
        <v>0</v>
      </c>
      <c r="AL889" s="6">
        <v>0</v>
      </c>
      <c r="AM889" s="6" t="s">
        <v>1</v>
      </c>
      <c r="AN889" s="6" t="s">
        <v>1</v>
      </c>
      <c r="AO889" s="6" t="s">
        <v>1</v>
      </c>
      <c r="AP889" s="6" t="s">
        <v>1</v>
      </c>
    </row>
    <row r="890" spans="1:42" hidden="1" x14ac:dyDescent="0.25">
      <c r="A890" s="2" t="s">
        <v>175</v>
      </c>
      <c r="B890" s="51">
        <v>44041</v>
      </c>
      <c r="C890" s="2" t="s">
        <v>6</v>
      </c>
      <c r="D890" s="2" t="s">
        <v>26</v>
      </c>
      <c r="E890" s="2" t="s">
        <v>212</v>
      </c>
      <c r="F890" s="2" t="s">
        <v>1142</v>
      </c>
      <c r="G890" s="2" t="s">
        <v>3</v>
      </c>
      <c r="H890" s="2" t="s">
        <v>2003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</v>
      </c>
      <c r="P890" s="2" t="s">
        <v>1</v>
      </c>
      <c r="Q890" s="3">
        <v>41453472.946999997</v>
      </c>
      <c r="R890" s="3">
        <v>0</v>
      </c>
      <c r="S890" s="3">
        <v>31831057.766999997</v>
      </c>
      <c r="T890" s="3">
        <v>0</v>
      </c>
      <c r="U890" s="3" t="s">
        <v>0</v>
      </c>
      <c r="V890" s="3">
        <v>0</v>
      </c>
      <c r="W890" s="3">
        <v>8295185.4999999991</v>
      </c>
      <c r="X890" s="3" t="s">
        <v>0</v>
      </c>
      <c r="Y890" s="3">
        <v>1327229.6800000002</v>
      </c>
      <c r="Z890" s="3">
        <v>0</v>
      </c>
      <c r="AA890" s="50" t="s">
        <v>0</v>
      </c>
      <c r="AB890" s="50">
        <v>0</v>
      </c>
      <c r="AC890" s="50">
        <v>0</v>
      </c>
      <c r="AD890" s="50" t="s">
        <v>0</v>
      </c>
      <c r="AE890" s="1">
        <v>0</v>
      </c>
      <c r="AF890" s="6">
        <v>0</v>
      </c>
      <c r="AG890" s="6" t="s">
        <v>0</v>
      </c>
      <c r="AH890" s="6">
        <v>0</v>
      </c>
      <c r="AI890" s="6">
        <v>0</v>
      </c>
      <c r="AJ890" s="6" t="s">
        <v>0</v>
      </c>
      <c r="AK890" s="6">
        <v>0</v>
      </c>
      <c r="AL890" s="6">
        <v>0</v>
      </c>
      <c r="AM890" s="6" t="s">
        <v>1</v>
      </c>
      <c r="AN890" s="6" t="s">
        <v>1</v>
      </c>
      <c r="AO890" s="6" t="s">
        <v>1</v>
      </c>
      <c r="AP890" s="6" t="s">
        <v>1</v>
      </c>
    </row>
    <row r="891" spans="1:42" hidden="1" x14ac:dyDescent="0.25">
      <c r="A891" s="2" t="s">
        <v>173</v>
      </c>
      <c r="B891" s="51">
        <v>44041</v>
      </c>
      <c r="C891" s="2" t="s">
        <v>29</v>
      </c>
      <c r="D891" s="2" t="s">
        <v>26</v>
      </c>
      <c r="E891" s="2" t="s">
        <v>415</v>
      </c>
      <c r="F891" s="2" t="s">
        <v>465</v>
      </c>
      <c r="G891" s="2" t="s">
        <v>3</v>
      </c>
      <c r="H891" s="2" t="s">
        <v>1878</v>
      </c>
      <c r="I891" s="1"/>
      <c r="J891" s="1"/>
      <c r="K891" s="1"/>
      <c r="L891" s="1"/>
      <c r="M891" s="1"/>
      <c r="N891" s="2"/>
      <c r="O891" s="2" t="s">
        <v>106</v>
      </c>
      <c r="P891" s="2"/>
      <c r="Q891" s="3">
        <v>0</v>
      </c>
      <c r="R891" s="3">
        <v>0</v>
      </c>
      <c r="S891" s="3">
        <v>0</v>
      </c>
      <c r="T891" s="3">
        <v>0</v>
      </c>
      <c r="U891" s="3"/>
      <c r="V891" s="3">
        <v>0</v>
      </c>
      <c r="W891" s="3">
        <v>0</v>
      </c>
      <c r="X891" s="3"/>
      <c r="Y891" s="3">
        <v>0</v>
      </c>
      <c r="Z891" s="3">
        <v>0</v>
      </c>
      <c r="AA891" s="50"/>
      <c r="AB891" s="50">
        <v>0</v>
      </c>
      <c r="AC891" s="50">
        <v>0</v>
      </c>
      <c r="AD891" s="50"/>
      <c r="AE891" s="1">
        <v>0</v>
      </c>
      <c r="AH891" s="6">
        <v>0</v>
      </c>
      <c r="AI891" s="6">
        <v>0</v>
      </c>
      <c r="AK891" s="6">
        <v>0</v>
      </c>
      <c r="AL891" s="6">
        <v>0</v>
      </c>
    </row>
    <row r="892" spans="1:42" hidden="1" x14ac:dyDescent="0.25">
      <c r="A892" s="2" t="s">
        <v>172</v>
      </c>
      <c r="B892" s="51">
        <v>44041</v>
      </c>
      <c r="C892" s="2" t="s">
        <v>6</v>
      </c>
      <c r="D892" s="2" t="s">
        <v>24</v>
      </c>
      <c r="E892" s="2" t="s">
        <v>210</v>
      </c>
      <c r="F892" s="2" t="s">
        <v>2004</v>
      </c>
      <c r="G892" s="2" t="s">
        <v>3</v>
      </c>
      <c r="H892" s="2" t="s">
        <v>2005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2</v>
      </c>
      <c r="P892" s="2" t="s">
        <v>1</v>
      </c>
      <c r="Q892" s="3">
        <v>329953.5</v>
      </c>
      <c r="R892" s="3">
        <v>0</v>
      </c>
      <c r="S892" s="3">
        <v>329953.5</v>
      </c>
      <c r="T892" s="3">
        <v>0</v>
      </c>
      <c r="U892" s="3" t="s">
        <v>0</v>
      </c>
      <c r="V892" s="3">
        <v>0</v>
      </c>
      <c r="W892" s="3">
        <v>0</v>
      </c>
      <c r="X892" s="3" t="s">
        <v>0</v>
      </c>
      <c r="Y892" s="3">
        <v>0</v>
      </c>
      <c r="Z892" s="3">
        <v>0</v>
      </c>
      <c r="AA892" s="50" t="s">
        <v>0</v>
      </c>
      <c r="AB892" s="50">
        <v>0</v>
      </c>
      <c r="AC892" s="50">
        <v>0</v>
      </c>
      <c r="AD892" s="50" t="s">
        <v>0</v>
      </c>
      <c r="AE892" s="1">
        <v>0</v>
      </c>
      <c r="AF892" s="6">
        <v>0</v>
      </c>
      <c r="AG892" s="6" t="s">
        <v>0</v>
      </c>
      <c r="AH892" s="6">
        <v>0</v>
      </c>
      <c r="AI892" s="6">
        <v>0</v>
      </c>
      <c r="AJ892" s="6" t="s">
        <v>0</v>
      </c>
      <c r="AK892" s="6">
        <v>0</v>
      </c>
      <c r="AL892" s="6">
        <v>0</v>
      </c>
      <c r="AM892" s="6" t="s">
        <v>1</v>
      </c>
      <c r="AN892" s="6" t="s">
        <v>1</v>
      </c>
      <c r="AO892" s="6" t="s">
        <v>1</v>
      </c>
      <c r="AP892" s="6" t="s">
        <v>1</v>
      </c>
    </row>
    <row r="893" spans="1:42" hidden="1" x14ac:dyDescent="0.25">
      <c r="A893" s="2" t="s">
        <v>170</v>
      </c>
      <c r="B893" s="51">
        <v>44041</v>
      </c>
      <c r="C893" s="2" t="s">
        <v>6</v>
      </c>
      <c r="D893" s="2" t="s">
        <v>24</v>
      </c>
      <c r="E893" s="2" t="s">
        <v>210</v>
      </c>
      <c r="F893" s="2" t="s">
        <v>2004</v>
      </c>
      <c r="G893" s="2" t="s">
        <v>3</v>
      </c>
      <c r="H893" s="2" t="s">
        <v>2006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476</v>
      </c>
      <c r="P893" s="2" t="s">
        <v>477</v>
      </c>
      <c r="Q893" s="3">
        <v>7491127.1896000002</v>
      </c>
      <c r="R893" s="3">
        <v>0</v>
      </c>
      <c r="S893" s="3">
        <v>6292782.4499999993</v>
      </c>
      <c r="T893" s="3">
        <v>1033055.81</v>
      </c>
      <c r="U893" s="3" t="s">
        <v>9</v>
      </c>
      <c r="V893" s="3">
        <v>165288.9296</v>
      </c>
      <c r="W893" s="3">
        <v>0</v>
      </c>
      <c r="X893" s="3" t="s">
        <v>0</v>
      </c>
      <c r="Y893" s="3">
        <v>0</v>
      </c>
      <c r="Z893" s="3">
        <v>0</v>
      </c>
      <c r="AA893" s="50" t="s">
        <v>0</v>
      </c>
      <c r="AB893" s="50">
        <v>0</v>
      </c>
      <c r="AC893" s="50">
        <v>0</v>
      </c>
      <c r="AD893" s="50" t="s">
        <v>0</v>
      </c>
      <c r="AE893" s="1">
        <v>0</v>
      </c>
      <c r="AF893" s="6">
        <v>0</v>
      </c>
      <c r="AG893" s="6" t="s">
        <v>0</v>
      </c>
      <c r="AH893" s="6">
        <v>0</v>
      </c>
      <c r="AI893" s="6">
        <v>0</v>
      </c>
      <c r="AJ893" s="6" t="s">
        <v>0</v>
      </c>
      <c r="AK893" s="6">
        <v>0</v>
      </c>
      <c r="AL893" s="6">
        <v>0</v>
      </c>
      <c r="AM893" s="6" t="s">
        <v>1</v>
      </c>
      <c r="AN893" s="6" t="s">
        <v>1</v>
      </c>
      <c r="AO893" s="6" t="s">
        <v>1</v>
      </c>
      <c r="AP893" s="6" t="s">
        <v>1</v>
      </c>
    </row>
    <row r="894" spans="1:42" hidden="1" x14ac:dyDescent="0.25">
      <c r="A894" s="2" t="s">
        <v>169</v>
      </c>
      <c r="B894" s="51">
        <v>44041</v>
      </c>
      <c r="C894" s="2" t="s">
        <v>6</v>
      </c>
      <c r="D894" s="2" t="s">
        <v>24</v>
      </c>
      <c r="E894" s="2" t="s">
        <v>210</v>
      </c>
      <c r="F894" s="2" t="s">
        <v>2004</v>
      </c>
      <c r="G894" s="2" t="s">
        <v>3</v>
      </c>
      <c r="H894" s="2" t="s">
        <v>2007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2</v>
      </c>
      <c r="P894" s="2" t="s">
        <v>1</v>
      </c>
      <c r="Q894" s="3">
        <v>35078592.232799999</v>
      </c>
      <c r="R894" s="3">
        <v>0</v>
      </c>
      <c r="S894" s="3">
        <v>28153431.870000005</v>
      </c>
      <c r="T894" s="3">
        <v>0</v>
      </c>
      <c r="U894" s="3" t="s">
        <v>0</v>
      </c>
      <c r="V894" s="3">
        <v>0</v>
      </c>
      <c r="W894" s="3">
        <v>5969965.8300000001</v>
      </c>
      <c r="X894" s="3" t="s">
        <v>0</v>
      </c>
      <c r="Y894" s="3">
        <v>955194.53279999993</v>
      </c>
      <c r="Z894" s="3">
        <v>0</v>
      </c>
      <c r="AA894" s="50" t="s">
        <v>0</v>
      </c>
      <c r="AB894" s="50">
        <v>0</v>
      </c>
      <c r="AC894" s="50">
        <v>0</v>
      </c>
      <c r="AD894" s="50" t="s">
        <v>0</v>
      </c>
      <c r="AE894" s="1">
        <v>0</v>
      </c>
      <c r="AF894" s="6">
        <v>0</v>
      </c>
      <c r="AG894" s="6" t="s">
        <v>0</v>
      </c>
      <c r="AH894" s="6">
        <v>0</v>
      </c>
      <c r="AI894" s="6">
        <v>0</v>
      </c>
      <c r="AJ894" s="6" t="s">
        <v>0</v>
      </c>
      <c r="AK894" s="6">
        <v>0</v>
      </c>
      <c r="AL894" s="6">
        <v>0</v>
      </c>
      <c r="AM894" s="6" t="s">
        <v>1</v>
      </c>
      <c r="AN894" s="6" t="s">
        <v>1</v>
      </c>
      <c r="AO894" s="6" t="s">
        <v>1</v>
      </c>
      <c r="AP894" s="6" t="s">
        <v>1</v>
      </c>
    </row>
    <row r="895" spans="1:42" hidden="1" x14ac:dyDescent="0.25">
      <c r="A895" s="2" t="s">
        <v>168</v>
      </c>
      <c r="B895" s="51">
        <v>44041</v>
      </c>
      <c r="C895" s="2" t="s">
        <v>6</v>
      </c>
      <c r="D895" s="2" t="s">
        <v>24</v>
      </c>
      <c r="E895" s="2" t="s">
        <v>210</v>
      </c>
      <c r="F895" s="2" t="s">
        <v>2004</v>
      </c>
      <c r="G895" s="2" t="s">
        <v>3</v>
      </c>
      <c r="H895" s="2" t="s">
        <v>2008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515</v>
      </c>
      <c r="P895" s="2" t="s">
        <v>2009</v>
      </c>
      <c r="Q895" s="3">
        <v>6251877</v>
      </c>
      <c r="R895" s="3">
        <v>0</v>
      </c>
      <c r="S895" s="3">
        <v>6251877</v>
      </c>
      <c r="T895" s="3">
        <v>0</v>
      </c>
      <c r="U895" s="3" t="s">
        <v>0</v>
      </c>
      <c r="V895" s="3">
        <v>0</v>
      </c>
      <c r="W895" s="3">
        <v>0</v>
      </c>
      <c r="X895" s="3" t="s">
        <v>0</v>
      </c>
      <c r="Y895" s="3">
        <v>0</v>
      </c>
      <c r="Z895" s="3">
        <v>0</v>
      </c>
      <c r="AA895" s="50" t="s">
        <v>0</v>
      </c>
      <c r="AB895" s="50">
        <v>0</v>
      </c>
      <c r="AC895" s="50">
        <v>0</v>
      </c>
      <c r="AD895" s="50" t="s">
        <v>0</v>
      </c>
      <c r="AE895" s="1">
        <v>0</v>
      </c>
      <c r="AF895" s="6">
        <v>0</v>
      </c>
      <c r="AG895" s="6" t="s">
        <v>0</v>
      </c>
      <c r="AH895" s="6">
        <v>0</v>
      </c>
      <c r="AI895" s="6">
        <v>0</v>
      </c>
      <c r="AJ895" s="6" t="s">
        <v>0</v>
      </c>
      <c r="AK895" s="6">
        <v>0</v>
      </c>
      <c r="AL895" s="6">
        <v>0</v>
      </c>
      <c r="AM895" s="6" t="s">
        <v>1</v>
      </c>
      <c r="AN895" s="6" t="s">
        <v>1</v>
      </c>
      <c r="AO895" s="6" t="s">
        <v>1</v>
      </c>
      <c r="AP895" s="6" t="s">
        <v>1</v>
      </c>
    </row>
    <row r="896" spans="1:42" hidden="1" x14ac:dyDescent="0.25">
      <c r="A896" s="2" t="s">
        <v>167</v>
      </c>
      <c r="B896" s="51">
        <v>44041</v>
      </c>
      <c r="C896" s="2" t="s">
        <v>6</v>
      </c>
      <c r="D896" s="2" t="s">
        <v>24</v>
      </c>
      <c r="E896" s="2" t="s">
        <v>210</v>
      </c>
      <c r="F896" s="2" t="s">
        <v>2004</v>
      </c>
      <c r="G896" s="2" t="s">
        <v>3</v>
      </c>
      <c r="H896" s="2" t="s">
        <v>2010</v>
      </c>
      <c r="I896" s="1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</v>
      </c>
      <c r="P896" s="2" t="s">
        <v>1</v>
      </c>
      <c r="Q896" s="3">
        <v>35229541.535200007</v>
      </c>
      <c r="R896" s="3">
        <v>0</v>
      </c>
      <c r="S896" s="3">
        <v>25016498.760000005</v>
      </c>
      <c r="T896" s="3">
        <v>0</v>
      </c>
      <c r="U896" s="3" t="s">
        <v>0</v>
      </c>
      <c r="V896" s="3">
        <v>0</v>
      </c>
      <c r="W896" s="3">
        <v>8804347.2199999988</v>
      </c>
      <c r="X896" s="3" t="s">
        <v>9</v>
      </c>
      <c r="Y896" s="3">
        <v>1408695.5552000001</v>
      </c>
      <c r="Z896" s="3">
        <v>0</v>
      </c>
      <c r="AA896" s="50" t="s">
        <v>0</v>
      </c>
      <c r="AB896" s="50">
        <v>0</v>
      </c>
      <c r="AC896" s="50">
        <v>0</v>
      </c>
      <c r="AD896" s="50" t="s">
        <v>0</v>
      </c>
      <c r="AE896" s="1">
        <v>0</v>
      </c>
      <c r="AF896" s="6">
        <v>0</v>
      </c>
      <c r="AG896" s="6" t="s">
        <v>0</v>
      </c>
      <c r="AH896" s="6">
        <v>0</v>
      </c>
      <c r="AI896" s="6">
        <v>0</v>
      </c>
      <c r="AJ896" s="6" t="s">
        <v>0</v>
      </c>
      <c r="AK896" s="6">
        <v>0</v>
      </c>
      <c r="AL896" s="6">
        <v>0</v>
      </c>
      <c r="AM896" s="6" t="s">
        <v>1</v>
      </c>
      <c r="AN896" s="6" t="s">
        <v>1</v>
      </c>
      <c r="AO896" s="6" t="s">
        <v>1</v>
      </c>
      <c r="AP896" s="6" t="s">
        <v>1</v>
      </c>
    </row>
    <row r="897" spans="1:42" hidden="1" x14ac:dyDescent="0.25">
      <c r="A897" s="2" t="s">
        <v>166</v>
      </c>
      <c r="B897" s="51">
        <v>44041</v>
      </c>
      <c r="C897" s="2" t="s">
        <v>6</v>
      </c>
      <c r="D897" s="2" t="s">
        <v>22</v>
      </c>
      <c r="E897" s="2" t="s">
        <v>202</v>
      </c>
      <c r="F897" s="2" t="s">
        <v>1904</v>
      </c>
      <c r="G897" s="2" t="s">
        <v>3</v>
      </c>
      <c r="H897" s="2" t="s">
        <v>2011</v>
      </c>
      <c r="I897" s="1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2</v>
      </c>
      <c r="P897" s="2" t="s">
        <v>1</v>
      </c>
      <c r="Q897" s="3">
        <v>98963054.042199984</v>
      </c>
      <c r="R897" s="3">
        <v>0</v>
      </c>
      <c r="S897" s="3">
        <v>84803580.544999987</v>
      </c>
      <c r="T897" s="3">
        <v>0</v>
      </c>
      <c r="U897" s="3" t="s">
        <v>0</v>
      </c>
      <c r="V897" s="3">
        <v>0</v>
      </c>
      <c r="W897" s="3">
        <v>12206442.67</v>
      </c>
      <c r="X897" s="3" t="s">
        <v>0</v>
      </c>
      <c r="Y897" s="3">
        <v>1953030.8272000002</v>
      </c>
      <c r="Z897" s="3">
        <v>0</v>
      </c>
      <c r="AA897" s="50" t="s">
        <v>0</v>
      </c>
      <c r="AB897" s="50">
        <v>0</v>
      </c>
      <c r="AC897" s="50">
        <v>0</v>
      </c>
      <c r="AD897" s="50" t="s">
        <v>0</v>
      </c>
      <c r="AE897" s="1">
        <v>0</v>
      </c>
      <c r="AF897" s="6">
        <v>0</v>
      </c>
      <c r="AG897" s="6" t="s">
        <v>0</v>
      </c>
      <c r="AH897" s="6">
        <v>0</v>
      </c>
      <c r="AI897" s="6">
        <v>0</v>
      </c>
      <c r="AJ897" s="6" t="s">
        <v>0</v>
      </c>
      <c r="AK897" s="6">
        <v>0</v>
      </c>
      <c r="AL897" s="6">
        <v>0</v>
      </c>
      <c r="AM897" s="6" t="s">
        <v>1</v>
      </c>
      <c r="AN897" s="6" t="s">
        <v>1</v>
      </c>
      <c r="AO897" s="6" t="s">
        <v>1</v>
      </c>
      <c r="AP897" s="6" t="s">
        <v>1</v>
      </c>
    </row>
    <row r="898" spans="1:42" hidden="1" x14ac:dyDescent="0.25">
      <c r="A898" s="2" t="s">
        <v>164</v>
      </c>
      <c r="B898" s="51">
        <v>44041</v>
      </c>
      <c r="C898" s="2" t="s">
        <v>6</v>
      </c>
      <c r="D898" s="2" t="s">
        <v>19</v>
      </c>
      <c r="E898" s="2" t="s">
        <v>200</v>
      </c>
      <c r="F898" s="2" t="s">
        <v>1791</v>
      </c>
      <c r="G898" s="2" t="s">
        <v>3</v>
      </c>
      <c r="H898" s="2" t="s">
        <v>2012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</v>
      </c>
      <c r="P898" s="2" t="s">
        <v>1</v>
      </c>
      <c r="Q898" s="3">
        <v>27140091.487999998</v>
      </c>
      <c r="R898" s="3">
        <v>0</v>
      </c>
      <c r="S898" s="3">
        <v>23168857.239999998</v>
      </c>
      <c r="T898" s="3">
        <v>0</v>
      </c>
      <c r="U898" s="3" t="s">
        <v>0</v>
      </c>
      <c r="V898" s="3">
        <v>0</v>
      </c>
      <c r="W898" s="3">
        <v>3423477.8000000003</v>
      </c>
      <c r="X898" s="3" t="s">
        <v>9</v>
      </c>
      <c r="Y898" s="3">
        <v>547756.44799999997</v>
      </c>
      <c r="Z898" s="3">
        <v>0</v>
      </c>
      <c r="AA898" s="50" t="s">
        <v>0</v>
      </c>
      <c r="AB898" s="50">
        <v>0</v>
      </c>
      <c r="AC898" s="50">
        <v>0</v>
      </c>
      <c r="AD898" s="50" t="s">
        <v>0</v>
      </c>
      <c r="AE898" s="1">
        <v>0</v>
      </c>
      <c r="AF898" s="6">
        <v>0</v>
      </c>
      <c r="AG898" s="6" t="s">
        <v>0</v>
      </c>
      <c r="AH898" s="6">
        <v>0</v>
      </c>
      <c r="AI898" s="6">
        <v>0</v>
      </c>
      <c r="AJ898" s="6" t="s">
        <v>0</v>
      </c>
      <c r="AK898" s="6">
        <v>0</v>
      </c>
      <c r="AL898" s="6">
        <v>0</v>
      </c>
      <c r="AM898" s="6" t="s">
        <v>1</v>
      </c>
      <c r="AN898" s="6" t="s">
        <v>1</v>
      </c>
      <c r="AO898" s="6" t="s">
        <v>1</v>
      </c>
      <c r="AP898" s="6" t="s">
        <v>1</v>
      </c>
    </row>
    <row r="899" spans="1:42" hidden="1" x14ac:dyDescent="0.25">
      <c r="A899" s="2" t="s">
        <v>163</v>
      </c>
      <c r="B899" s="51">
        <v>44041</v>
      </c>
      <c r="C899" s="2" t="s">
        <v>6</v>
      </c>
      <c r="D899" s="2" t="s">
        <v>17</v>
      </c>
      <c r="E899" s="2" t="s">
        <v>198</v>
      </c>
      <c r="F899" s="2" t="s">
        <v>2013</v>
      </c>
      <c r="G899" s="2" t="s">
        <v>3</v>
      </c>
      <c r="H899" s="2" t="s">
        <v>2014</v>
      </c>
      <c r="I899" s="1"/>
      <c r="J899" s="1"/>
      <c r="K899" s="1"/>
      <c r="L899" s="1"/>
      <c r="M899" s="1"/>
      <c r="N899" s="2"/>
      <c r="O899" s="2" t="s">
        <v>106</v>
      </c>
      <c r="P899" s="2"/>
      <c r="Q899" s="3">
        <v>0</v>
      </c>
      <c r="R899" s="3">
        <v>0</v>
      </c>
      <c r="S899" s="3">
        <v>0</v>
      </c>
      <c r="T899" s="3">
        <v>0</v>
      </c>
      <c r="U899" s="3"/>
      <c r="V899" s="3"/>
      <c r="W899" s="3">
        <v>0</v>
      </c>
      <c r="X899" s="3"/>
      <c r="Y899" s="3">
        <v>0</v>
      </c>
      <c r="Z899" s="3">
        <v>0</v>
      </c>
      <c r="AA899" s="50"/>
      <c r="AB899" s="50"/>
      <c r="AC899" s="50"/>
      <c r="AD899" s="50"/>
      <c r="AE899" s="1"/>
    </row>
    <row r="900" spans="1:42" hidden="1" x14ac:dyDescent="0.25">
      <c r="A900" s="2" t="s">
        <v>162</v>
      </c>
      <c r="B900" s="51">
        <v>44041</v>
      </c>
      <c r="C900" s="2" t="s">
        <v>6</v>
      </c>
      <c r="D900" s="2" t="s">
        <v>14</v>
      </c>
      <c r="E900" s="2" t="s">
        <v>196</v>
      </c>
      <c r="F900" s="2" t="s">
        <v>2015</v>
      </c>
      <c r="G900" s="2" t="s">
        <v>3</v>
      </c>
      <c r="H900" s="2" t="s">
        <v>2016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</v>
      </c>
      <c r="P900" s="2" t="s">
        <v>1</v>
      </c>
      <c r="Q900" s="3">
        <v>16372716.23</v>
      </c>
      <c r="R900" s="3">
        <v>0</v>
      </c>
      <c r="S900" s="3">
        <v>15353563.43</v>
      </c>
      <c r="T900" s="3">
        <v>0</v>
      </c>
      <c r="U900" s="3" t="s">
        <v>0</v>
      </c>
      <c r="V900" s="3">
        <v>0</v>
      </c>
      <c r="W900" s="3">
        <v>878580</v>
      </c>
      <c r="X900" s="3" t="s">
        <v>9</v>
      </c>
      <c r="Y900" s="3">
        <v>140572.79999999999</v>
      </c>
      <c r="Z900" s="3">
        <v>0</v>
      </c>
      <c r="AA900" s="50" t="s">
        <v>0</v>
      </c>
      <c r="AB900" s="50">
        <v>0</v>
      </c>
      <c r="AC900" s="50">
        <v>0</v>
      </c>
      <c r="AD900" s="50" t="s">
        <v>0</v>
      </c>
      <c r="AE900" s="1">
        <v>0</v>
      </c>
      <c r="AF900" s="6">
        <v>0</v>
      </c>
      <c r="AG900" s="6" t="s">
        <v>0</v>
      </c>
      <c r="AH900" s="6">
        <v>0</v>
      </c>
      <c r="AI900" s="6">
        <v>0</v>
      </c>
      <c r="AJ900" s="6" t="s">
        <v>0</v>
      </c>
      <c r="AK900" s="6">
        <v>0</v>
      </c>
      <c r="AL900" s="6">
        <v>0</v>
      </c>
      <c r="AM900" s="6" t="s">
        <v>1</v>
      </c>
      <c r="AN900" s="6" t="s">
        <v>1</v>
      </c>
      <c r="AO900" s="6" t="s">
        <v>1</v>
      </c>
      <c r="AP900" s="6" t="s">
        <v>1</v>
      </c>
    </row>
    <row r="901" spans="1:42" hidden="1" x14ac:dyDescent="0.25">
      <c r="A901" s="2" t="s">
        <v>161</v>
      </c>
      <c r="B901" s="51">
        <v>44041</v>
      </c>
      <c r="C901" s="2" t="s">
        <v>6</v>
      </c>
      <c r="D901" s="2" t="s">
        <v>10</v>
      </c>
      <c r="E901" s="2" t="s">
        <v>193</v>
      </c>
      <c r="F901" s="2" t="s">
        <v>2017</v>
      </c>
      <c r="G901" s="2" t="s">
        <v>3</v>
      </c>
      <c r="H901" s="2" t="s">
        <v>2018</v>
      </c>
      <c r="I901" s="1"/>
      <c r="J901" s="1"/>
      <c r="K901" s="1"/>
      <c r="L901" s="1"/>
      <c r="M901" s="1"/>
      <c r="N901" s="2"/>
      <c r="O901" s="2" t="s">
        <v>106</v>
      </c>
      <c r="P901" s="2"/>
      <c r="Q901" s="3">
        <v>0</v>
      </c>
      <c r="R901" s="3">
        <v>0</v>
      </c>
      <c r="S901" s="3">
        <v>0</v>
      </c>
      <c r="T901" s="3">
        <v>0</v>
      </c>
      <c r="U901" s="3"/>
      <c r="V901" s="3">
        <v>0</v>
      </c>
      <c r="W901" s="3">
        <v>0</v>
      </c>
      <c r="X901" s="3"/>
      <c r="Y901" s="3">
        <v>0</v>
      </c>
      <c r="Z901" s="3">
        <v>0</v>
      </c>
      <c r="AA901" s="50"/>
      <c r="AB901" s="50">
        <v>0</v>
      </c>
      <c r="AC901" s="50">
        <v>0</v>
      </c>
      <c r="AD901" s="50"/>
      <c r="AE901" s="1">
        <v>0</v>
      </c>
      <c r="AF901" s="6" t="s">
        <v>420</v>
      </c>
      <c r="AH901" s="6">
        <v>0</v>
      </c>
      <c r="AI901" s="6">
        <v>0</v>
      </c>
      <c r="AK901" s="6">
        <v>0</v>
      </c>
      <c r="AL901" s="6">
        <v>0</v>
      </c>
    </row>
    <row r="902" spans="1:42" hidden="1" x14ac:dyDescent="0.25">
      <c r="A902" s="2" t="s">
        <v>160</v>
      </c>
      <c r="B902" s="51">
        <v>44041</v>
      </c>
      <c r="C902" s="2" t="s">
        <v>6</v>
      </c>
      <c r="D902" s="2" t="s">
        <v>311</v>
      </c>
      <c r="E902" s="2" t="s">
        <v>223</v>
      </c>
      <c r="F902" s="2" t="s">
        <v>1184</v>
      </c>
      <c r="G902" s="2" t="s">
        <v>3</v>
      </c>
      <c r="H902" s="2" t="s">
        <v>2019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2</v>
      </c>
      <c r="P902" s="2" t="s">
        <v>1</v>
      </c>
      <c r="Q902" s="3">
        <v>13433741.115599999</v>
      </c>
      <c r="R902" s="3">
        <v>0</v>
      </c>
      <c r="S902" s="3">
        <v>11541541.1</v>
      </c>
      <c r="T902" s="3">
        <v>0</v>
      </c>
      <c r="U902" s="3" t="s">
        <v>0</v>
      </c>
      <c r="V902" s="3">
        <v>0</v>
      </c>
      <c r="W902" s="3">
        <v>1631206.9100000001</v>
      </c>
      <c r="X902" s="3" t="s">
        <v>0</v>
      </c>
      <c r="Y902" s="3">
        <v>260993.10560000001</v>
      </c>
      <c r="Z902" s="3">
        <v>0</v>
      </c>
      <c r="AA902" s="50" t="s">
        <v>0</v>
      </c>
      <c r="AB902" s="50">
        <v>0</v>
      </c>
      <c r="AC902" s="50">
        <v>0</v>
      </c>
      <c r="AD902" s="50" t="s">
        <v>0</v>
      </c>
      <c r="AE902" s="1">
        <v>0</v>
      </c>
      <c r="AF902" s="6">
        <v>0</v>
      </c>
      <c r="AG902" s="6" t="s">
        <v>0</v>
      </c>
      <c r="AH902" s="6">
        <v>0</v>
      </c>
      <c r="AI902" s="6">
        <v>0</v>
      </c>
      <c r="AJ902" s="6" t="s">
        <v>0</v>
      </c>
      <c r="AK902" s="6">
        <v>0</v>
      </c>
      <c r="AL902" s="6">
        <v>0</v>
      </c>
      <c r="AM902" s="6" t="s">
        <v>1</v>
      </c>
      <c r="AN902" s="6" t="s">
        <v>1</v>
      </c>
      <c r="AO902" s="6" t="s">
        <v>1</v>
      </c>
      <c r="AP902" s="6" t="s">
        <v>1</v>
      </c>
    </row>
    <row r="903" spans="1:42" hidden="1" x14ac:dyDescent="0.25">
      <c r="A903" s="2" t="s">
        <v>159</v>
      </c>
      <c r="B903" s="51">
        <v>44041</v>
      </c>
      <c r="C903" s="2" t="s">
        <v>6</v>
      </c>
      <c r="D903" s="2" t="s">
        <v>311</v>
      </c>
      <c r="E903" s="2" t="s">
        <v>223</v>
      </c>
      <c r="F903" s="2" t="s">
        <v>1184</v>
      </c>
      <c r="G903" s="2" t="s">
        <v>13</v>
      </c>
      <c r="H903" s="2" t="s">
        <v>1</v>
      </c>
      <c r="I903" s="1" t="s">
        <v>1842</v>
      </c>
      <c r="J903" s="1" t="s">
        <v>1</v>
      </c>
      <c r="K903" s="1" t="s">
        <v>2020</v>
      </c>
      <c r="L903" s="1" t="s">
        <v>2021</v>
      </c>
      <c r="M903" s="1">
        <v>35986.9</v>
      </c>
      <c r="N903" s="2" t="s">
        <v>12</v>
      </c>
      <c r="O903" s="2" t="s">
        <v>2022</v>
      </c>
      <c r="P903" s="2" t="s">
        <v>2023</v>
      </c>
      <c r="Q903" s="3">
        <v>-210600</v>
      </c>
      <c r="R903" s="3">
        <v>0</v>
      </c>
      <c r="S903" s="3">
        <v>-210600</v>
      </c>
      <c r="T903" s="3">
        <v>0</v>
      </c>
      <c r="U903" s="3" t="s">
        <v>0</v>
      </c>
      <c r="V903" s="3">
        <v>0</v>
      </c>
      <c r="W903" s="3">
        <v>0</v>
      </c>
      <c r="X903" s="3" t="s">
        <v>0</v>
      </c>
      <c r="Y903" s="3">
        <v>0</v>
      </c>
      <c r="Z903" s="3">
        <v>0</v>
      </c>
      <c r="AA903" s="50" t="s">
        <v>0</v>
      </c>
      <c r="AB903" s="50">
        <v>0</v>
      </c>
      <c r="AC903" s="50">
        <v>0</v>
      </c>
      <c r="AD903" s="50" t="s">
        <v>0</v>
      </c>
      <c r="AE903" s="1">
        <v>0</v>
      </c>
      <c r="AF903" s="6">
        <v>0</v>
      </c>
      <c r="AG903" s="6" t="s">
        <v>0</v>
      </c>
      <c r="AH903" s="6">
        <v>0</v>
      </c>
      <c r="AI903" s="6">
        <v>0</v>
      </c>
      <c r="AJ903" s="6" t="s">
        <v>0</v>
      </c>
      <c r="AK903" s="6">
        <v>0</v>
      </c>
      <c r="AL903" s="6">
        <v>0</v>
      </c>
      <c r="AM903" s="6" t="s">
        <v>1</v>
      </c>
      <c r="AN903" s="6" t="s">
        <v>1</v>
      </c>
      <c r="AO903" s="6" t="s">
        <v>1</v>
      </c>
      <c r="AP903" s="6" t="s">
        <v>1</v>
      </c>
    </row>
    <row r="904" spans="1:42" hidden="1" x14ac:dyDescent="0.25">
      <c r="A904" s="2" t="s">
        <v>158</v>
      </c>
      <c r="B904" s="51">
        <v>44041</v>
      </c>
      <c r="C904" s="2" t="s">
        <v>6</v>
      </c>
      <c r="D904" s="2" t="s">
        <v>7</v>
      </c>
      <c r="E904" s="2" t="s">
        <v>191</v>
      </c>
      <c r="F904" s="2" t="s">
        <v>2024</v>
      </c>
      <c r="G904" s="2" t="s">
        <v>3</v>
      </c>
      <c r="H904" s="2" t="s">
        <v>1781</v>
      </c>
      <c r="I904" s="1"/>
      <c r="J904" s="1"/>
      <c r="K904" s="1"/>
      <c r="L904" s="1"/>
      <c r="M904" s="1"/>
      <c r="N904" s="2"/>
      <c r="O904" s="2" t="s">
        <v>106</v>
      </c>
      <c r="P904" s="2"/>
      <c r="Q904" s="3">
        <v>0</v>
      </c>
      <c r="R904" s="3">
        <v>0</v>
      </c>
      <c r="S904" s="3">
        <v>0</v>
      </c>
      <c r="T904" s="3">
        <v>0</v>
      </c>
      <c r="U904" s="3"/>
      <c r="V904" s="3">
        <v>0</v>
      </c>
      <c r="W904" s="3"/>
      <c r="X904" s="3"/>
      <c r="Y904" s="3"/>
      <c r="Z904" s="3">
        <v>0</v>
      </c>
      <c r="AA904" s="50"/>
      <c r="AB904" s="50">
        <v>0</v>
      </c>
      <c r="AC904" s="50">
        <v>0</v>
      </c>
      <c r="AD904" s="50"/>
      <c r="AE904" s="1">
        <v>0</v>
      </c>
      <c r="AF904" s="6" t="s">
        <v>420</v>
      </c>
      <c r="AH904" s="6">
        <v>0</v>
      </c>
      <c r="AI904" s="6">
        <v>0</v>
      </c>
      <c r="AK904" s="6">
        <v>0</v>
      </c>
      <c r="AL904" s="6">
        <v>0</v>
      </c>
    </row>
    <row r="905" spans="1:42" hidden="1" x14ac:dyDescent="0.25">
      <c r="A905" s="2" t="s">
        <v>157</v>
      </c>
      <c r="B905" s="51">
        <v>44041</v>
      </c>
      <c r="C905" s="2" t="s">
        <v>6</v>
      </c>
      <c r="D905" s="2" t="s">
        <v>5</v>
      </c>
      <c r="E905" s="2" t="s">
        <v>189</v>
      </c>
      <c r="F905" s="2" t="s">
        <v>307</v>
      </c>
      <c r="G905" s="2" t="s">
        <v>3</v>
      </c>
      <c r="H905" s="2" t="s">
        <v>2025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</v>
      </c>
      <c r="P905" s="2" t="s">
        <v>1</v>
      </c>
      <c r="Q905" s="3">
        <v>49292604.253000006</v>
      </c>
      <c r="R905" s="3">
        <v>0</v>
      </c>
      <c r="S905" s="3">
        <v>48849695.605000012</v>
      </c>
      <c r="T905" s="3">
        <v>0</v>
      </c>
      <c r="U905" s="3" t="s">
        <v>0</v>
      </c>
      <c r="V905" s="3">
        <v>0</v>
      </c>
      <c r="W905" s="3">
        <v>381817.80000000005</v>
      </c>
      <c r="X905" s="3" t="s">
        <v>0</v>
      </c>
      <c r="Y905" s="3">
        <v>61090.847999999998</v>
      </c>
      <c r="Z905" s="3">
        <v>0</v>
      </c>
      <c r="AA905" s="50" t="s">
        <v>0</v>
      </c>
      <c r="AB905" s="50">
        <v>0</v>
      </c>
      <c r="AC905" s="50">
        <v>0</v>
      </c>
      <c r="AD905" s="50" t="s">
        <v>0</v>
      </c>
      <c r="AE905" s="1">
        <v>0</v>
      </c>
      <c r="AF905" s="6">
        <v>0</v>
      </c>
      <c r="AG905" s="6" t="s">
        <v>0</v>
      </c>
      <c r="AH905" s="6">
        <v>0</v>
      </c>
      <c r="AI905" s="6">
        <v>0</v>
      </c>
      <c r="AJ905" s="6" t="s">
        <v>0</v>
      </c>
      <c r="AK905" s="6">
        <v>0</v>
      </c>
      <c r="AL905" s="6">
        <v>0</v>
      </c>
      <c r="AM905" s="6" t="s">
        <v>1</v>
      </c>
      <c r="AN905" s="6" t="s">
        <v>1</v>
      </c>
      <c r="AO905" s="6" t="s">
        <v>1</v>
      </c>
      <c r="AP905" s="6" t="s">
        <v>1</v>
      </c>
    </row>
    <row r="906" spans="1:42" hidden="1" x14ac:dyDescent="0.25">
      <c r="A906" s="2" t="s">
        <v>156</v>
      </c>
      <c r="B906" s="51">
        <v>44042</v>
      </c>
      <c r="C906" s="2" t="s">
        <v>6</v>
      </c>
      <c r="D906" s="2" t="s">
        <v>52</v>
      </c>
      <c r="E906" s="2" t="s">
        <v>252</v>
      </c>
      <c r="F906" s="2" t="s">
        <v>649</v>
      </c>
      <c r="G906" s="2" t="s">
        <v>3</v>
      </c>
      <c r="H906" s="2" t="s">
        <v>2026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</v>
      </c>
      <c r="P906" s="2" t="s">
        <v>1</v>
      </c>
      <c r="Q906" s="3">
        <v>12248945.5244</v>
      </c>
      <c r="R906" s="3">
        <v>0</v>
      </c>
      <c r="S906" s="3">
        <v>11970736.529999999</v>
      </c>
      <c r="T906" s="3">
        <v>0</v>
      </c>
      <c r="U906" s="3" t="s">
        <v>0</v>
      </c>
      <c r="V906" s="3">
        <v>0</v>
      </c>
      <c r="W906" s="3">
        <v>239835.34</v>
      </c>
      <c r="X906" s="3" t="s">
        <v>9</v>
      </c>
      <c r="Y906" s="3">
        <v>38373.654399999999</v>
      </c>
      <c r="Z906" s="3">
        <v>0</v>
      </c>
      <c r="AA906" s="50" t="s">
        <v>0</v>
      </c>
      <c r="AB906" s="50">
        <v>0</v>
      </c>
      <c r="AC906" s="50">
        <v>0</v>
      </c>
      <c r="AD906" s="50" t="s">
        <v>0</v>
      </c>
      <c r="AE906" s="1">
        <v>0</v>
      </c>
      <c r="AF906" s="6">
        <v>0</v>
      </c>
      <c r="AG906" s="6" t="s">
        <v>0</v>
      </c>
      <c r="AH906" s="6">
        <v>0</v>
      </c>
      <c r="AI906" s="6">
        <v>0</v>
      </c>
      <c r="AJ906" s="6" t="s">
        <v>0</v>
      </c>
      <c r="AK906" s="6">
        <v>0</v>
      </c>
      <c r="AL906" s="6">
        <v>0</v>
      </c>
      <c r="AM906" s="6" t="s">
        <v>1</v>
      </c>
      <c r="AN906" s="6" t="s">
        <v>1</v>
      </c>
      <c r="AO906" s="6" t="s">
        <v>1</v>
      </c>
      <c r="AP906" s="6" t="s">
        <v>1</v>
      </c>
    </row>
    <row r="907" spans="1:42" hidden="1" x14ac:dyDescent="0.25">
      <c r="A907" s="2" t="s">
        <v>155</v>
      </c>
      <c r="B907" s="51">
        <v>44042</v>
      </c>
      <c r="C907" s="2" t="s">
        <v>6</v>
      </c>
      <c r="D907" s="2" t="s">
        <v>52</v>
      </c>
      <c r="E907" s="2" t="s">
        <v>252</v>
      </c>
      <c r="F907" s="2" t="s">
        <v>649</v>
      </c>
      <c r="G907" s="2" t="s">
        <v>3</v>
      </c>
      <c r="H907" s="2" t="s">
        <v>2027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2028</v>
      </c>
      <c r="P907" s="2" t="s">
        <v>2029</v>
      </c>
      <c r="Q907" s="3">
        <v>125911101.84920003</v>
      </c>
      <c r="R907" s="3">
        <v>0</v>
      </c>
      <c r="S907" s="3">
        <v>73899549.219999999</v>
      </c>
      <c r="T907" s="3">
        <v>44837545.369999997</v>
      </c>
      <c r="U907" s="3" t="s">
        <v>9</v>
      </c>
      <c r="V907" s="3">
        <v>7174007.2592000002</v>
      </c>
      <c r="W907" s="3">
        <v>0</v>
      </c>
      <c r="X907" s="3" t="s">
        <v>0</v>
      </c>
      <c r="Y907" s="3">
        <v>0</v>
      </c>
      <c r="Z907" s="3">
        <v>0</v>
      </c>
      <c r="AA907" s="50" t="s">
        <v>0</v>
      </c>
      <c r="AB907" s="50">
        <v>0</v>
      </c>
      <c r="AC907" s="50">
        <v>0</v>
      </c>
      <c r="AD907" s="50" t="s">
        <v>0</v>
      </c>
      <c r="AE907" s="1">
        <v>0</v>
      </c>
      <c r="AF907" s="6">
        <v>0</v>
      </c>
      <c r="AG907" s="6" t="s">
        <v>0</v>
      </c>
      <c r="AH907" s="6">
        <v>0</v>
      </c>
      <c r="AI907" s="6">
        <v>0</v>
      </c>
      <c r="AJ907" s="6" t="s">
        <v>0</v>
      </c>
      <c r="AK907" s="6">
        <v>0</v>
      </c>
      <c r="AL907" s="6">
        <v>0</v>
      </c>
      <c r="AM907" s="6" t="s">
        <v>1</v>
      </c>
      <c r="AN907" s="6" t="s">
        <v>1</v>
      </c>
      <c r="AO907" s="6" t="s">
        <v>1</v>
      </c>
      <c r="AP907" s="6" t="s">
        <v>1</v>
      </c>
    </row>
    <row r="908" spans="1:42" hidden="1" x14ac:dyDescent="0.25">
      <c r="A908" s="2" t="s">
        <v>154</v>
      </c>
      <c r="B908" s="51">
        <v>44042</v>
      </c>
      <c r="C908" s="2" t="s">
        <v>6</v>
      </c>
      <c r="D908" s="2" t="s">
        <v>52</v>
      </c>
      <c r="E908" s="2" t="s">
        <v>252</v>
      </c>
      <c r="F908" s="2" t="s">
        <v>649</v>
      </c>
      <c r="G908" s="2" t="s">
        <v>3</v>
      </c>
      <c r="H908" s="2" t="s">
        <v>2030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2028</v>
      </c>
      <c r="P908" s="2" t="s">
        <v>2029</v>
      </c>
      <c r="Q908" s="3">
        <v>28004400</v>
      </c>
      <c r="R908" s="3">
        <v>0</v>
      </c>
      <c r="S908" s="3">
        <v>28004400</v>
      </c>
      <c r="T908" s="3">
        <v>0</v>
      </c>
      <c r="U908" s="3" t="s">
        <v>0</v>
      </c>
      <c r="V908" s="3">
        <v>0</v>
      </c>
      <c r="W908" s="3">
        <v>0</v>
      </c>
      <c r="X908" s="3" t="s">
        <v>0</v>
      </c>
      <c r="Y908" s="3">
        <v>0</v>
      </c>
      <c r="Z908" s="3">
        <v>0</v>
      </c>
      <c r="AA908" s="50" t="s">
        <v>0</v>
      </c>
      <c r="AB908" s="50">
        <v>0</v>
      </c>
      <c r="AC908" s="50">
        <v>0</v>
      </c>
      <c r="AD908" s="50" t="s">
        <v>0</v>
      </c>
      <c r="AE908" s="1">
        <v>0</v>
      </c>
      <c r="AF908" s="6">
        <v>0</v>
      </c>
      <c r="AG908" s="6" t="s">
        <v>0</v>
      </c>
      <c r="AH908" s="6">
        <v>0</v>
      </c>
      <c r="AI908" s="6">
        <v>0</v>
      </c>
      <c r="AJ908" s="6" t="s">
        <v>0</v>
      </c>
      <c r="AK908" s="6">
        <v>0</v>
      </c>
      <c r="AL908" s="6">
        <v>0</v>
      </c>
      <c r="AM908" s="6" t="s">
        <v>1</v>
      </c>
      <c r="AN908" s="6" t="s">
        <v>1</v>
      </c>
      <c r="AO908" s="6" t="s">
        <v>1</v>
      </c>
      <c r="AP908" s="6" t="s">
        <v>1</v>
      </c>
    </row>
    <row r="909" spans="1:42" hidden="1" x14ac:dyDescent="0.25">
      <c r="A909" s="2" t="s">
        <v>153</v>
      </c>
      <c r="B909" s="51">
        <v>44042</v>
      </c>
      <c r="C909" s="2" t="s">
        <v>6</v>
      </c>
      <c r="D909" s="2" t="s">
        <v>52</v>
      </c>
      <c r="E909" s="2" t="s">
        <v>252</v>
      </c>
      <c r="F909" s="2" t="s">
        <v>649</v>
      </c>
      <c r="G909" s="2" t="s">
        <v>3</v>
      </c>
      <c r="H909" s="2" t="s">
        <v>2031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</v>
      </c>
      <c r="P909" s="2" t="s">
        <v>1</v>
      </c>
      <c r="Q909" s="3">
        <v>17351000.911600001</v>
      </c>
      <c r="R909" s="3">
        <v>0</v>
      </c>
      <c r="S909" s="3">
        <v>14731519.929999998</v>
      </c>
      <c r="T909" s="3">
        <v>0</v>
      </c>
      <c r="U909" s="3" t="s">
        <v>0</v>
      </c>
      <c r="V909" s="3">
        <v>0</v>
      </c>
      <c r="W909" s="3">
        <v>2258173.2599999998</v>
      </c>
      <c r="X909" s="3" t="s">
        <v>0</v>
      </c>
      <c r="Y909" s="3">
        <v>361307.72159999999</v>
      </c>
      <c r="Z909" s="3">
        <v>0</v>
      </c>
      <c r="AA909" s="50" t="s">
        <v>0</v>
      </c>
      <c r="AB909" s="50">
        <v>0</v>
      </c>
      <c r="AC909" s="50">
        <v>0</v>
      </c>
      <c r="AD909" s="50" t="s">
        <v>0</v>
      </c>
      <c r="AE909" s="1">
        <v>0</v>
      </c>
      <c r="AF909" s="6">
        <v>0</v>
      </c>
      <c r="AG909" s="6" t="s">
        <v>0</v>
      </c>
      <c r="AH909" s="6">
        <v>0</v>
      </c>
      <c r="AI909" s="6">
        <v>0</v>
      </c>
      <c r="AJ909" s="6" t="s">
        <v>0</v>
      </c>
      <c r="AK909" s="6">
        <v>0</v>
      </c>
      <c r="AL909" s="6">
        <v>0</v>
      </c>
      <c r="AM909" s="6" t="s">
        <v>1</v>
      </c>
      <c r="AN909" s="6" t="s">
        <v>1</v>
      </c>
      <c r="AO909" s="6" t="s">
        <v>1</v>
      </c>
      <c r="AP909" s="6" t="s">
        <v>1</v>
      </c>
    </row>
    <row r="910" spans="1:42" hidden="1" x14ac:dyDescent="0.25">
      <c r="A910" s="2" t="s">
        <v>152</v>
      </c>
      <c r="B910" s="51">
        <v>44042</v>
      </c>
      <c r="C910" s="2" t="s">
        <v>29</v>
      </c>
      <c r="D910" s="2" t="s">
        <v>52</v>
      </c>
      <c r="E910" s="2" t="s">
        <v>243</v>
      </c>
      <c r="F910" s="2" t="s">
        <v>1223</v>
      </c>
      <c r="G910" s="2" t="s">
        <v>3</v>
      </c>
      <c r="H910" s="2" t="s">
        <v>2032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2</v>
      </c>
      <c r="P910" s="2" t="s">
        <v>1</v>
      </c>
      <c r="Q910" s="3">
        <v>103144007.37719996</v>
      </c>
      <c r="R910" s="3">
        <v>0</v>
      </c>
      <c r="S910" s="3">
        <v>66875104.109999999</v>
      </c>
      <c r="T910" s="3">
        <v>0</v>
      </c>
      <c r="U910" s="3" t="s">
        <v>0</v>
      </c>
      <c r="V910" s="3">
        <v>0</v>
      </c>
      <c r="W910" s="3">
        <v>31266295.919999998</v>
      </c>
      <c r="X910" s="3" t="s">
        <v>0</v>
      </c>
      <c r="Y910" s="3">
        <v>5002607.3472000007</v>
      </c>
      <c r="Z910" s="3">
        <v>0</v>
      </c>
      <c r="AA910" s="50" t="s">
        <v>0</v>
      </c>
      <c r="AB910" s="50">
        <v>0</v>
      </c>
      <c r="AC910" s="50">
        <v>0</v>
      </c>
      <c r="AD910" s="50" t="s">
        <v>0</v>
      </c>
      <c r="AE910" s="1">
        <v>0</v>
      </c>
      <c r="AF910" s="6">
        <v>0</v>
      </c>
      <c r="AG910" s="6" t="s">
        <v>0</v>
      </c>
      <c r="AH910" s="6">
        <v>0</v>
      </c>
      <c r="AI910" s="6">
        <v>0</v>
      </c>
      <c r="AJ910" s="6" t="s">
        <v>0</v>
      </c>
      <c r="AK910" s="6">
        <v>0</v>
      </c>
      <c r="AL910" s="6">
        <v>0</v>
      </c>
      <c r="AM910" s="6" t="s">
        <v>1</v>
      </c>
      <c r="AN910" s="6" t="s">
        <v>1</v>
      </c>
      <c r="AO910" s="6" t="s">
        <v>1</v>
      </c>
      <c r="AP910" s="6" t="s">
        <v>1</v>
      </c>
    </row>
    <row r="911" spans="1:42" hidden="1" x14ac:dyDescent="0.25">
      <c r="A911" s="2" t="s">
        <v>151</v>
      </c>
      <c r="B911" s="51">
        <v>44042</v>
      </c>
      <c r="C911" s="2" t="s">
        <v>29</v>
      </c>
      <c r="D911" s="2" t="s">
        <v>52</v>
      </c>
      <c r="E911" s="2" t="s">
        <v>243</v>
      </c>
      <c r="F911" s="2" t="s">
        <v>1223</v>
      </c>
      <c r="G911" s="2" t="s">
        <v>3</v>
      </c>
      <c r="H911" s="2" t="s">
        <v>2033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412</v>
      </c>
      <c r="P911" s="2" t="s">
        <v>413</v>
      </c>
      <c r="Q911" s="3">
        <v>408520.04200000002</v>
      </c>
      <c r="R911" s="3">
        <v>0</v>
      </c>
      <c r="S911" s="3">
        <v>0</v>
      </c>
      <c r="T911" s="3">
        <v>352172.45</v>
      </c>
      <c r="U911" s="3" t="s">
        <v>9</v>
      </c>
      <c r="V911" s="3">
        <v>56347.591999999997</v>
      </c>
      <c r="W911" s="3">
        <v>0</v>
      </c>
      <c r="X911" s="3" t="s">
        <v>0</v>
      </c>
      <c r="Y911" s="3">
        <v>0</v>
      </c>
      <c r="Z911" s="3">
        <v>0</v>
      </c>
      <c r="AA911" s="50" t="s">
        <v>0</v>
      </c>
      <c r="AB911" s="50">
        <v>0</v>
      </c>
      <c r="AC911" s="50">
        <v>0</v>
      </c>
      <c r="AD911" s="50" t="s">
        <v>0</v>
      </c>
      <c r="AE911" s="1">
        <v>0</v>
      </c>
      <c r="AF911" s="6">
        <v>0</v>
      </c>
      <c r="AG911" s="6" t="s">
        <v>0</v>
      </c>
      <c r="AH911" s="6">
        <v>0</v>
      </c>
      <c r="AI911" s="6">
        <v>0</v>
      </c>
      <c r="AJ911" s="6" t="s">
        <v>0</v>
      </c>
      <c r="AK911" s="6">
        <v>0</v>
      </c>
      <c r="AL911" s="6">
        <v>0</v>
      </c>
      <c r="AM911" s="6" t="s">
        <v>1</v>
      </c>
      <c r="AN911" s="6" t="s">
        <v>1</v>
      </c>
      <c r="AO911" s="6" t="s">
        <v>1</v>
      </c>
      <c r="AP911" s="6" t="s">
        <v>1</v>
      </c>
    </row>
    <row r="912" spans="1:42" hidden="1" x14ac:dyDescent="0.25">
      <c r="A912" s="2" t="s">
        <v>150</v>
      </c>
      <c r="B912" s="51">
        <v>44042</v>
      </c>
      <c r="C912" s="2" t="s">
        <v>29</v>
      </c>
      <c r="D912" s="2" t="s">
        <v>52</v>
      </c>
      <c r="E912" s="2" t="s">
        <v>243</v>
      </c>
      <c r="F912" s="2" t="s">
        <v>1223</v>
      </c>
      <c r="G912" s="2" t="s">
        <v>3</v>
      </c>
      <c r="H912" s="2" t="s">
        <v>2034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</v>
      </c>
      <c r="P912" s="2" t="s">
        <v>1</v>
      </c>
      <c r="Q912" s="3">
        <v>22070821.930199999</v>
      </c>
      <c r="R912" s="3">
        <v>0</v>
      </c>
      <c r="S912" s="3">
        <v>14539471.795</v>
      </c>
      <c r="T912" s="3">
        <v>0</v>
      </c>
      <c r="U912" s="3" t="s">
        <v>0</v>
      </c>
      <c r="V912" s="3">
        <v>0</v>
      </c>
      <c r="W912" s="3">
        <v>6492543.2200000007</v>
      </c>
      <c r="X912" s="3" t="s">
        <v>0</v>
      </c>
      <c r="Y912" s="3">
        <v>1038806.9152</v>
      </c>
      <c r="Z912" s="3">
        <v>0</v>
      </c>
      <c r="AA912" s="50" t="s">
        <v>0</v>
      </c>
      <c r="AB912" s="50">
        <v>0</v>
      </c>
      <c r="AC912" s="50">
        <v>0</v>
      </c>
      <c r="AD912" s="50" t="s">
        <v>0</v>
      </c>
      <c r="AE912" s="1">
        <v>0</v>
      </c>
      <c r="AF912" s="6">
        <v>0</v>
      </c>
      <c r="AG912" s="6" t="s">
        <v>0</v>
      </c>
      <c r="AH912" s="6">
        <v>0</v>
      </c>
      <c r="AI912" s="6">
        <v>0</v>
      </c>
      <c r="AJ912" s="6" t="s">
        <v>0</v>
      </c>
      <c r="AK912" s="6">
        <v>0</v>
      </c>
      <c r="AL912" s="6">
        <v>0</v>
      </c>
      <c r="AM912" s="6" t="s">
        <v>1</v>
      </c>
      <c r="AN912" s="6" t="s">
        <v>1</v>
      </c>
      <c r="AO912" s="6" t="s">
        <v>1</v>
      </c>
      <c r="AP912" s="6" t="s">
        <v>1</v>
      </c>
    </row>
    <row r="913" spans="1:42" hidden="1" x14ac:dyDescent="0.25">
      <c r="A913" s="2" t="s">
        <v>149</v>
      </c>
      <c r="B913" s="51">
        <v>44042</v>
      </c>
      <c r="C913" s="2" t="s">
        <v>6</v>
      </c>
      <c r="D913" s="2" t="s">
        <v>45</v>
      </c>
      <c r="E913" s="2" t="s">
        <v>241</v>
      </c>
      <c r="F913" s="2" t="s">
        <v>2035</v>
      </c>
      <c r="G913" s="2" t="s">
        <v>3</v>
      </c>
      <c r="H913" s="2" t="s">
        <v>2036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2</v>
      </c>
      <c r="P913" s="2" t="s">
        <v>1</v>
      </c>
      <c r="Q913" s="3">
        <v>2682547</v>
      </c>
      <c r="R913" s="3">
        <v>0</v>
      </c>
      <c r="S913" s="3">
        <v>2682547</v>
      </c>
      <c r="T913" s="3">
        <v>0</v>
      </c>
      <c r="U913" s="3" t="s">
        <v>0</v>
      </c>
      <c r="V913" s="3">
        <v>0</v>
      </c>
      <c r="W913" s="3">
        <v>0</v>
      </c>
      <c r="X913" s="3" t="s">
        <v>0</v>
      </c>
      <c r="Y913" s="3">
        <v>0</v>
      </c>
      <c r="Z913" s="3">
        <v>0</v>
      </c>
      <c r="AA913" s="50" t="s">
        <v>0</v>
      </c>
      <c r="AB913" s="50">
        <v>0</v>
      </c>
      <c r="AC913" s="50">
        <v>0</v>
      </c>
      <c r="AD913" s="50" t="s">
        <v>0</v>
      </c>
      <c r="AE913" s="1">
        <v>0</v>
      </c>
      <c r="AF913" s="6">
        <v>0</v>
      </c>
      <c r="AG913" s="6" t="s">
        <v>0</v>
      </c>
      <c r="AH913" s="6">
        <v>0</v>
      </c>
      <c r="AI913" s="6">
        <v>0</v>
      </c>
      <c r="AJ913" s="6" t="s">
        <v>0</v>
      </c>
      <c r="AK913" s="6">
        <v>0</v>
      </c>
      <c r="AL913" s="6">
        <v>0</v>
      </c>
      <c r="AM913" s="6" t="s">
        <v>1</v>
      </c>
      <c r="AN913" s="6" t="s">
        <v>1</v>
      </c>
      <c r="AO913" s="6" t="s">
        <v>1</v>
      </c>
      <c r="AP913" s="6" t="s">
        <v>1</v>
      </c>
    </row>
    <row r="914" spans="1:42" hidden="1" x14ac:dyDescent="0.25">
      <c r="A914" s="2" t="s">
        <v>148</v>
      </c>
      <c r="B914" s="51">
        <v>44042</v>
      </c>
      <c r="C914" s="2" t="s">
        <v>6</v>
      </c>
      <c r="D914" s="2" t="s">
        <v>45</v>
      </c>
      <c r="E914" s="2" t="s">
        <v>241</v>
      </c>
      <c r="F914" s="2" t="s">
        <v>2035</v>
      </c>
      <c r="G914" s="2" t="s">
        <v>3</v>
      </c>
      <c r="H914" s="2" t="s">
        <v>2037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2038</v>
      </c>
      <c r="P914" s="2" t="s">
        <v>2039</v>
      </c>
      <c r="Q914" s="3">
        <v>2786940.15</v>
      </c>
      <c r="R914" s="3">
        <v>0</v>
      </c>
      <c r="S914" s="3">
        <v>2367858.25</v>
      </c>
      <c r="T914" s="3">
        <v>361277.5</v>
      </c>
      <c r="U914" s="3" t="s">
        <v>9</v>
      </c>
      <c r="V914" s="3">
        <v>57804.4</v>
      </c>
      <c r="W914" s="3">
        <v>0</v>
      </c>
      <c r="X914" s="3" t="s">
        <v>0</v>
      </c>
      <c r="Y914" s="3">
        <v>0</v>
      </c>
      <c r="Z914" s="3">
        <v>0</v>
      </c>
      <c r="AA914" s="50" t="s">
        <v>0</v>
      </c>
      <c r="AB914" s="50">
        <v>0</v>
      </c>
      <c r="AC914" s="50">
        <v>0</v>
      </c>
      <c r="AD914" s="50" t="s">
        <v>0</v>
      </c>
      <c r="AE914" s="1">
        <v>0</v>
      </c>
      <c r="AF914" s="6">
        <v>0</v>
      </c>
      <c r="AG914" s="6" t="s">
        <v>0</v>
      </c>
      <c r="AH914" s="6">
        <v>0</v>
      </c>
      <c r="AI914" s="6">
        <v>0</v>
      </c>
      <c r="AJ914" s="6" t="s">
        <v>0</v>
      </c>
      <c r="AK914" s="6">
        <v>0</v>
      </c>
      <c r="AL914" s="6">
        <v>0</v>
      </c>
      <c r="AM914" s="6" t="s">
        <v>1</v>
      </c>
      <c r="AN914" s="6" t="s">
        <v>1</v>
      </c>
      <c r="AO914" s="6" t="s">
        <v>1</v>
      </c>
      <c r="AP914" s="6" t="s">
        <v>1</v>
      </c>
    </row>
    <row r="915" spans="1:42" hidden="1" x14ac:dyDescent="0.25">
      <c r="A915" s="2" t="s">
        <v>147</v>
      </c>
      <c r="B915" s="51">
        <v>44042</v>
      </c>
      <c r="C915" s="2" t="s">
        <v>6</v>
      </c>
      <c r="D915" s="2" t="s">
        <v>45</v>
      </c>
      <c r="E915" s="2" t="s">
        <v>241</v>
      </c>
      <c r="F915" s="2" t="s">
        <v>2035</v>
      </c>
      <c r="G915" s="2" t="s">
        <v>3</v>
      </c>
      <c r="H915" s="2" t="s">
        <v>2040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2</v>
      </c>
      <c r="P915" s="2" t="s">
        <v>1</v>
      </c>
      <c r="Q915" s="3">
        <v>56532605.244999997</v>
      </c>
      <c r="R915" s="3">
        <v>0</v>
      </c>
      <c r="S915" s="3">
        <v>45102235.144999996</v>
      </c>
      <c r="T915" s="3">
        <v>0</v>
      </c>
      <c r="U915" s="3" t="s">
        <v>0</v>
      </c>
      <c r="V915" s="3">
        <v>0</v>
      </c>
      <c r="W915" s="3">
        <v>9453422.5</v>
      </c>
      <c r="X915" s="3" t="s">
        <v>0</v>
      </c>
      <c r="Y915" s="3">
        <v>1512547.6</v>
      </c>
      <c r="Z915" s="3">
        <v>0</v>
      </c>
      <c r="AA915" s="50" t="s">
        <v>0</v>
      </c>
      <c r="AB915" s="50">
        <v>0</v>
      </c>
      <c r="AC915" s="50">
        <v>430000</v>
      </c>
      <c r="AD915" s="50" t="s">
        <v>0</v>
      </c>
      <c r="AE915" s="1">
        <v>34400</v>
      </c>
      <c r="AF915" s="6">
        <v>0</v>
      </c>
      <c r="AG915" s="6" t="s">
        <v>0</v>
      </c>
      <c r="AH915" s="6">
        <v>0</v>
      </c>
      <c r="AI915" s="6">
        <v>0</v>
      </c>
      <c r="AJ915" s="6" t="s">
        <v>0</v>
      </c>
      <c r="AK915" s="6">
        <v>0</v>
      </c>
      <c r="AL915" s="6">
        <v>0</v>
      </c>
      <c r="AM915" s="6" t="s">
        <v>1</v>
      </c>
      <c r="AN915" s="6" t="s">
        <v>1</v>
      </c>
      <c r="AO915" s="6" t="s">
        <v>1</v>
      </c>
      <c r="AP915" s="6" t="s">
        <v>1</v>
      </c>
    </row>
    <row r="916" spans="1:42" hidden="1" x14ac:dyDescent="0.25">
      <c r="A916" s="2" t="s">
        <v>146</v>
      </c>
      <c r="B916" s="51">
        <v>44042</v>
      </c>
      <c r="C916" s="2" t="s">
        <v>38</v>
      </c>
      <c r="D916" s="2" t="s">
        <v>45</v>
      </c>
      <c r="E916" s="2" t="s">
        <v>239</v>
      </c>
      <c r="F916" s="2" t="s">
        <v>2041</v>
      </c>
      <c r="G916" s="2" t="s">
        <v>3</v>
      </c>
      <c r="H916" s="2" t="s">
        <v>2042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3">
        <v>32198151.095000003</v>
      </c>
      <c r="R916" s="3">
        <v>0</v>
      </c>
      <c r="S916" s="3">
        <v>30791883.095000003</v>
      </c>
      <c r="T916" s="3">
        <v>0</v>
      </c>
      <c r="U916" s="3" t="s">
        <v>0</v>
      </c>
      <c r="V916" s="3">
        <v>0</v>
      </c>
      <c r="W916" s="3">
        <v>1212300</v>
      </c>
      <c r="X916" s="3" t="s">
        <v>9</v>
      </c>
      <c r="Y916" s="3">
        <v>193968</v>
      </c>
      <c r="Z916" s="3">
        <v>0</v>
      </c>
      <c r="AA916" s="50" t="s">
        <v>0</v>
      </c>
      <c r="AB916" s="50">
        <v>0</v>
      </c>
      <c r="AC916" s="50">
        <v>0</v>
      </c>
      <c r="AD916" s="50" t="s">
        <v>0</v>
      </c>
      <c r="AE916" s="1">
        <v>0</v>
      </c>
      <c r="AF916" s="6">
        <v>0</v>
      </c>
      <c r="AG916" s="6" t="s">
        <v>0</v>
      </c>
      <c r="AH916" s="6">
        <v>0</v>
      </c>
      <c r="AI916" s="6">
        <v>0</v>
      </c>
      <c r="AJ916" s="6" t="s">
        <v>0</v>
      </c>
      <c r="AK916" s="6">
        <v>0</v>
      </c>
      <c r="AL916" s="6">
        <v>0</v>
      </c>
      <c r="AM916" s="6" t="s">
        <v>1</v>
      </c>
      <c r="AN916" s="6" t="s">
        <v>1</v>
      </c>
      <c r="AO916" s="6" t="s">
        <v>1</v>
      </c>
      <c r="AP916" s="6" t="s">
        <v>1</v>
      </c>
    </row>
    <row r="917" spans="1:42" hidden="1" x14ac:dyDescent="0.25">
      <c r="A917" s="2" t="s">
        <v>145</v>
      </c>
      <c r="B917" s="51">
        <v>44042</v>
      </c>
      <c r="C917" s="2" t="s">
        <v>38</v>
      </c>
      <c r="D917" s="2" t="s">
        <v>45</v>
      </c>
      <c r="E917" s="2" t="s">
        <v>239</v>
      </c>
      <c r="F917" s="2" t="s">
        <v>2041</v>
      </c>
      <c r="G917" s="2" t="s">
        <v>13</v>
      </c>
      <c r="H917" s="2" t="s">
        <v>1</v>
      </c>
      <c r="I917" s="1" t="s">
        <v>2043</v>
      </c>
      <c r="J917" s="1" t="s">
        <v>1</v>
      </c>
      <c r="K917" s="1" t="s">
        <v>2044</v>
      </c>
      <c r="L917" s="1" t="s">
        <v>2045</v>
      </c>
      <c r="M917" s="1">
        <v>222075</v>
      </c>
      <c r="N917" s="2" t="s">
        <v>12</v>
      </c>
      <c r="O917" s="2" t="s">
        <v>2046</v>
      </c>
      <c r="P917" s="2" t="s">
        <v>2047</v>
      </c>
      <c r="Q917" s="3">
        <v>-222075</v>
      </c>
      <c r="R917" s="3">
        <v>0</v>
      </c>
      <c r="S917" s="3">
        <v>-222075</v>
      </c>
      <c r="T917" s="3">
        <v>0</v>
      </c>
      <c r="U917" s="3" t="s">
        <v>0</v>
      </c>
      <c r="V917" s="3">
        <v>0</v>
      </c>
      <c r="W917" s="3">
        <v>0</v>
      </c>
      <c r="X917" s="3" t="s">
        <v>0</v>
      </c>
      <c r="Y917" s="3">
        <v>0</v>
      </c>
      <c r="Z917" s="3">
        <v>0</v>
      </c>
      <c r="AA917" s="50" t="s">
        <v>0</v>
      </c>
      <c r="AB917" s="50">
        <v>0</v>
      </c>
      <c r="AC917" s="50">
        <v>0</v>
      </c>
      <c r="AD917" s="50" t="s">
        <v>0</v>
      </c>
      <c r="AE917" s="1">
        <v>0</v>
      </c>
      <c r="AF917" s="6">
        <v>0</v>
      </c>
      <c r="AG917" s="6" t="s">
        <v>0</v>
      </c>
      <c r="AH917" s="6">
        <v>0</v>
      </c>
      <c r="AI917" s="6">
        <v>0</v>
      </c>
      <c r="AJ917" s="6" t="s">
        <v>0</v>
      </c>
      <c r="AK917" s="6">
        <v>0</v>
      </c>
      <c r="AL917" s="6">
        <v>0</v>
      </c>
      <c r="AM917" s="6" t="s">
        <v>1</v>
      </c>
      <c r="AN917" s="6" t="s">
        <v>1</v>
      </c>
      <c r="AO917" s="6" t="s">
        <v>1</v>
      </c>
      <c r="AP917" s="6" t="s">
        <v>1</v>
      </c>
    </row>
    <row r="918" spans="1:42" hidden="1" x14ac:dyDescent="0.25">
      <c r="A918" s="2" t="s">
        <v>144</v>
      </c>
      <c r="B918" s="51">
        <v>44042</v>
      </c>
      <c r="C918" s="2" t="s">
        <v>29</v>
      </c>
      <c r="D918" s="2" t="s">
        <v>45</v>
      </c>
      <c r="E918" s="2" t="s">
        <v>234</v>
      </c>
      <c r="F918" s="2" t="s">
        <v>1295</v>
      </c>
      <c r="G918" s="2" t="s">
        <v>3</v>
      </c>
      <c r="H918" s="2" t="s">
        <v>1857</v>
      </c>
      <c r="I918" s="1"/>
      <c r="J918" s="1"/>
      <c r="K918" s="1"/>
      <c r="L918" s="1"/>
      <c r="M918" s="1"/>
      <c r="N918" s="2"/>
      <c r="O918" s="2" t="s">
        <v>106</v>
      </c>
      <c r="P918" s="2"/>
      <c r="Q918" s="3">
        <v>0</v>
      </c>
      <c r="R918" s="3">
        <v>0</v>
      </c>
      <c r="S918" s="3">
        <v>0</v>
      </c>
      <c r="T918" s="3">
        <v>0</v>
      </c>
      <c r="U918" s="3"/>
      <c r="V918" s="3">
        <v>0</v>
      </c>
      <c r="W918" s="3">
        <v>0</v>
      </c>
      <c r="X918" s="3"/>
      <c r="Y918" s="3">
        <v>0</v>
      </c>
      <c r="Z918" s="3">
        <v>0</v>
      </c>
      <c r="AA918" s="50"/>
      <c r="AB918" s="50">
        <v>0</v>
      </c>
      <c r="AC918" s="50">
        <v>0</v>
      </c>
      <c r="AD918" s="50"/>
      <c r="AE918" s="1">
        <v>0</v>
      </c>
      <c r="AF918" s="6">
        <v>0</v>
      </c>
      <c r="AH918" s="6">
        <v>0</v>
      </c>
      <c r="AI918" s="6">
        <v>0</v>
      </c>
      <c r="AK918" s="6">
        <v>0</v>
      </c>
      <c r="AL918" s="6">
        <v>0</v>
      </c>
    </row>
    <row r="919" spans="1:42" hidden="1" x14ac:dyDescent="0.25">
      <c r="A919" s="2" t="s">
        <v>143</v>
      </c>
      <c r="B919" s="51">
        <v>44042</v>
      </c>
      <c r="C919" s="2" t="s">
        <v>6</v>
      </c>
      <c r="D919" s="2" t="s">
        <v>41</v>
      </c>
      <c r="E919" s="2" t="s">
        <v>237</v>
      </c>
      <c r="F919" s="2" t="s">
        <v>2048</v>
      </c>
      <c r="G919" s="2" t="s">
        <v>3</v>
      </c>
      <c r="H919" s="2" t="s">
        <v>2049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2028</v>
      </c>
      <c r="P919" s="2" t="s">
        <v>2029</v>
      </c>
      <c r="Q919" s="3">
        <v>15680645</v>
      </c>
      <c r="R919" s="3">
        <v>0</v>
      </c>
      <c r="S919" s="3">
        <v>15680645</v>
      </c>
      <c r="T919" s="3">
        <v>0</v>
      </c>
      <c r="U919" s="3" t="s">
        <v>9</v>
      </c>
      <c r="V919" s="3">
        <v>0</v>
      </c>
      <c r="W919" s="3">
        <v>0</v>
      </c>
      <c r="X919" s="3" t="s">
        <v>0</v>
      </c>
      <c r="Y919" s="3">
        <v>0</v>
      </c>
      <c r="Z919" s="3">
        <v>0</v>
      </c>
      <c r="AA919" s="50" t="s">
        <v>0</v>
      </c>
      <c r="AB919" s="50">
        <v>0</v>
      </c>
      <c r="AC919" s="50">
        <v>0</v>
      </c>
      <c r="AD919" s="50" t="s">
        <v>0</v>
      </c>
      <c r="AE919" s="1">
        <v>0</v>
      </c>
      <c r="AF919" s="6">
        <v>0</v>
      </c>
      <c r="AG919" s="6" t="s">
        <v>0</v>
      </c>
      <c r="AH919" s="6">
        <v>0</v>
      </c>
      <c r="AI919" s="6">
        <v>0</v>
      </c>
      <c r="AJ919" s="6" t="s">
        <v>0</v>
      </c>
      <c r="AK919" s="6">
        <v>0</v>
      </c>
      <c r="AL919" s="6">
        <v>0</v>
      </c>
      <c r="AM919" s="6" t="s">
        <v>1</v>
      </c>
      <c r="AN919" s="6" t="s">
        <v>1</v>
      </c>
      <c r="AO919" s="6" t="s">
        <v>1</v>
      </c>
      <c r="AP919" s="6" t="s">
        <v>1</v>
      </c>
    </row>
    <row r="920" spans="1:42" hidden="1" x14ac:dyDescent="0.25">
      <c r="A920" s="2" t="s">
        <v>142</v>
      </c>
      <c r="B920" s="51">
        <v>44042</v>
      </c>
      <c r="C920" s="2" t="s">
        <v>6</v>
      </c>
      <c r="D920" s="2" t="s">
        <v>41</v>
      </c>
      <c r="E920" s="2" t="s">
        <v>232</v>
      </c>
      <c r="F920" s="2" t="s">
        <v>2050</v>
      </c>
      <c r="G920" s="2" t="s">
        <v>3</v>
      </c>
      <c r="H920" s="2" t="s">
        <v>2051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2</v>
      </c>
      <c r="P920" s="2" t="s">
        <v>1</v>
      </c>
      <c r="Q920" s="3">
        <v>79378959.77759999</v>
      </c>
      <c r="R920" s="3">
        <v>0</v>
      </c>
      <c r="S920" s="3">
        <v>65585700.38000001</v>
      </c>
      <c r="T920" s="3">
        <v>0</v>
      </c>
      <c r="U920" s="3" t="s">
        <v>0</v>
      </c>
      <c r="V920" s="3">
        <v>0</v>
      </c>
      <c r="W920" s="3">
        <v>11890740.859999999</v>
      </c>
      <c r="X920" s="3" t="s">
        <v>0</v>
      </c>
      <c r="Y920" s="3">
        <v>1902518.5376000002</v>
      </c>
      <c r="Z920" s="3">
        <v>0</v>
      </c>
      <c r="AA920" s="50" t="s">
        <v>0</v>
      </c>
      <c r="AB920" s="50">
        <v>0</v>
      </c>
      <c r="AC920" s="50">
        <v>0</v>
      </c>
      <c r="AD920" s="50" t="s">
        <v>0</v>
      </c>
      <c r="AE920" s="1">
        <v>0</v>
      </c>
      <c r="AF920" s="6">
        <v>0</v>
      </c>
      <c r="AG920" s="6" t="s">
        <v>0</v>
      </c>
      <c r="AH920" s="6">
        <v>0</v>
      </c>
      <c r="AI920" s="6">
        <v>0</v>
      </c>
      <c r="AJ920" s="6" t="s">
        <v>0</v>
      </c>
      <c r="AK920" s="6">
        <v>0</v>
      </c>
      <c r="AL920" s="6">
        <v>0</v>
      </c>
      <c r="AM920" s="6" t="s">
        <v>1</v>
      </c>
      <c r="AN920" s="6" t="s">
        <v>1</v>
      </c>
      <c r="AO920" s="6" t="s">
        <v>1</v>
      </c>
      <c r="AP920" s="6" t="s">
        <v>1</v>
      </c>
    </row>
    <row r="921" spans="1:42" hidden="1" x14ac:dyDescent="0.25">
      <c r="A921" s="2" t="s">
        <v>141</v>
      </c>
      <c r="B921" s="51">
        <v>44042</v>
      </c>
      <c r="C921" s="2" t="s">
        <v>6</v>
      </c>
      <c r="D921" s="2" t="s">
        <v>41</v>
      </c>
      <c r="E921" s="2" t="s">
        <v>232</v>
      </c>
      <c r="F921" s="2" t="s">
        <v>2050</v>
      </c>
      <c r="G921" s="2" t="s">
        <v>13</v>
      </c>
      <c r="H921" s="2" t="s">
        <v>1</v>
      </c>
      <c r="I921" s="1" t="s">
        <v>2052</v>
      </c>
      <c r="J921" s="1" t="s">
        <v>1</v>
      </c>
      <c r="K921" s="1" t="s">
        <v>2053</v>
      </c>
      <c r="L921" s="1" t="s">
        <v>2045</v>
      </c>
      <c r="M921" s="1">
        <v>2227688.5</v>
      </c>
      <c r="N921" s="2" t="s">
        <v>12</v>
      </c>
      <c r="O921" s="2" t="s">
        <v>2054</v>
      </c>
      <c r="P921" s="2" t="s">
        <v>2055</v>
      </c>
      <c r="Q921" s="3">
        <v>-150000</v>
      </c>
      <c r="R921" s="3">
        <v>0</v>
      </c>
      <c r="S921" s="3">
        <v>-150000</v>
      </c>
      <c r="T921" s="3">
        <v>0</v>
      </c>
      <c r="U921" s="3" t="s">
        <v>0</v>
      </c>
      <c r="V921" s="3">
        <v>0</v>
      </c>
      <c r="W921" s="3">
        <v>0</v>
      </c>
      <c r="X921" s="3" t="s">
        <v>0</v>
      </c>
      <c r="Y921" s="3">
        <v>0</v>
      </c>
      <c r="Z921" s="3">
        <v>0</v>
      </c>
      <c r="AA921" s="50" t="s">
        <v>0</v>
      </c>
      <c r="AB921" s="50">
        <v>0</v>
      </c>
      <c r="AC921" s="50">
        <v>0</v>
      </c>
      <c r="AD921" s="50" t="s">
        <v>0</v>
      </c>
      <c r="AE921" s="1">
        <v>0</v>
      </c>
      <c r="AF921" s="6">
        <v>0</v>
      </c>
      <c r="AG921" s="6" t="s">
        <v>0</v>
      </c>
      <c r="AH921" s="6">
        <v>0</v>
      </c>
      <c r="AI921" s="6">
        <v>0</v>
      </c>
      <c r="AJ921" s="6" t="s">
        <v>0</v>
      </c>
      <c r="AK921" s="6">
        <v>0</v>
      </c>
      <c r="AL921" s="6">
        <v>0</v>
      </c>
      <c r="AM921" s="6" t="s">
        <v>1</v>
      </c>
      <c r="AN921" s="6" t="s">
        <v>1</v>
      </c>
      <c r="AO921" s="6" t="s">
        <v>1</v>
      </c>
      <c r="AP921" s="6" t="s">
        <v>1</v>
      </c>
    </row>
    <row r="922" spans="1:42" hidden="1" x14ac:dyDescent="0.25">
      <c r="A922" s="2" t="s">
        <v>140</v>
      </c>
      <c r="B922" s="51">
        <v>44042</v>
      </c>
      <c r="C922" s="2" t="s">
        <v>38</v>
      </c>
      <c r="D922" s="2" t="s">
        <v>41</v>
      </c>
      <c r="E922" s="2" t="s">
        <v>230</v>
      </c>
      <c r="F922" s="2" t="s">
        <v>1734</v>
      </c>
      <c r="G922" s="2" t="s">
        <v>3</v>
      </c>
      <c r="H922" s="2" t="s">
        <v>2056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2</v>
      </c>
      <c r="P922" s="2" t="s">
        <v>1</v>
      </c>
      <c r="Q922" s="3">
        <v>21391873.274199996</v>
      </c>
      <c r="R922" s="3">
        <v>0</v>
      </c>
      <c r="S922" s="3">
        <v>19086997.504999999</v>
      </c>
      <c r="T922" s="3">
        <v>0</v>
      </c>
      <c r="U922" s="3" t="s">
        <v>0</v>
      </c>
      <c r="V922" s="3">
        <v>0</v>
      </c>
      <c r="W922" s="3">
        <v>1986961.87</v>
      </c>
      <c r="X922" s="3" t="s">
        <v>0</v>
      </c>
      <c r="Y922" s="3">
        <v>317913.89919999999</v>
      </c>
      <c r="Z922" s="3">
        <v>0</v>
      </c>
      <c r="AA922" s="50" t="s">
        <v>0</v>
      </c>
      <c r="AB922" s="50">
        <v>0</v>
      </c>
      <c r="AC922" s="50">
        <v>0</v>
      </c>
      <c r="AD922" s="50" t="s">
        <v>0</v>
      </c>
      <c r="AE922" s="1">
        <v>0</v>
      </c>
      <c r="AF922" s="6">
        <v>0</v>
      </c>
      <c r="AG922" s="6" t="s">
        <v>0</v>
      </c>
      <c r="AH922" s="6">
        <v>0</v>
      </c>
      <c r="AI922" s="6">
        <v>0</v>
      </c>
      <c r="AJ922" s="6" t="s">
        <v>0</v>
      </c>
      <c r="AK922" s="6">
        <v>0</v>
      </c>
      <c r="AL922" s="6">
        <v>0</v>
      </c>
      <c r="AM922" s="6" t="s">
        <v>1</v>
      </c>
      <c r="AN922" s="6" t="s">
        <v>1</v>
      </c>
      <c r="AO922" s="6" t="s">
        <v>1</v>
      </c>
      <c r="AP922" s="6" t="s">
        <v>1</v>
      </c>
    </row>
    <row r="923" spans="1:42" hidden="1" x14ac:dyDescent="0.25">
      <c r="A923" s="2" t="s">
        <v>139</v>
      </c>
      <c r="B923" s="51">
        <v>44042</v>
      </c>
      <c r="C923" s="2" t="s">
        <v>29</v>
      </c>
      <c r="D923" s="2" t="s">
        <v>41</v>
      </c>
      <c r="E923" s="2" t="s">
        <v>4</v>
      </c>
      <c r="F923" s="2" t="s">
        <v>1223</v>
      </c>
      <c r="G923" s="2" t="s">
        <v>3</v>
      </c>
      <c r="H923" s="2" t="s">
        <v>2057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</v>
      </c>
      <c r="P923" s="2" t="s">
        <v>1</v>
      </c>
      <c r="Q923" s="3">
        <v>14471839.8058</v>
      </c>
      <c r="R923" s="3">
        <v>0</v>
      </c>
      <c r="S923" s="3">
        <v>13362540.934999999</v>
      </c>
      <c r="T923" s="3">
        <v>0</v>
      </c>
      <c r="U923" s="3" t="s">
        <v>0</v>
      </c>
      <c r="V923" s="3">
        <v>0</v>
      </c>
      <c r="W923" s="3">
        <v>956292.13</v>
      </c>
      <c r="X923" s="3" t="s">
        <v>9</v>
      </c>
      <c r="Y923" s="3">
        <v>153006.7408</v>
      </c>
      <c r="Z923" s="3">
        <v>0</v>
      </c>
      <c r="AA923" s="50" t="s">
        <v>0</v>
      </c>
      <c r="AB923" s="50">
        <v>0</v>
      </c>
      <c r="AC923" s="50">
        <v>0</v>
      </c>
      <c r="AD923" s="50" t="s">
        <v>0</v>
      </c>
      <c r="AE923" s="1">
        <v>0</v>
      </c>
      <c r="AF923" s="6">
        <v>0</v>
      </c>
      <c r="AG923" s="6" t="s">
        <v>0</v>
      </c>
      <c r="AH923" s="6">
        <v>0</v>
      </c>
      <c r="AI923" s="6">
        <v>0</v>
      </c>
      <c r="AJ923" s="6" t="s">
        <v>0</v>
      </c>
      <c r="AK923" s="6">
        <v>0</v>
      </c>
      <c r="AL923" s="6">
        <v>0</v>
      </c>
      <c r="AM923" s="6" t="s">
        <v>1</v>
      </c>
      <c r="AN923" s="6" t="s">
        <v>1</v>
      </c>
      <c r="AO923" s="6" t="s">
        <v>1</v>
      </c>
      <c r="AP923" s="6" t="s">
        <v>1</v>
      </c>
    </row>
    <row r="924" spans="1:42" hidden="1" x14ac:dyDescent="0.25">
      <c r="A924" s="2" t="s">
        <v>138</v>
      </c>
      <c r="B924" s="51">
        <v>44042</v>
      </c>
      <c r="C924" s="2" t="s">
        <v>6</v>
      </c>
      <c r="D924" s="2" t="s">
        <v>36</v>
      </c>
      <c r="E924" s="2" t="s">
        <v>226</v>
      </c>
      <c r="F924" s="2" t="s">
        <v>1789</v>
      </c>
      <c r="G924" s="2" t="s">
        <v>3</v>
      </c>
      <c r="H924" s="2" t="s">
        <v>2058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3">
        <v>85689799.921804264</v>
      </c>
      <c r="R924" s="3">
        <v>0</v>
      </c>
      <c r="S924" s="3">
        <v>67467057.475004256</v>
      </c>
      <c r="T924" s="3">
        <v>0</v>
      </c>
      <c r="U924" s="3" t="s">
        <v>0</v>
      </c>
      <c r="V924" s="3">
        <v>0</v>
      </c>
      <c r="W924" s="3">
        <v>15709260.73</v>
      </c>
      <c r="X924" s="3" t="s">
        <v>0</v>
      </c>
      <c r="Y924" s="3">
        <v>2513481.7167999996</v>
      </c>
      <c r="Z924" s="3">
        <v>0</v>
      </c>
      <c r="AA924" s="50" t="s">
        <v>0</v>
      </c>
      <c r="AB924" s="50">
        <v>0</v>
      </c>
      <c r="AC924" s="50">
        <v>0</v>
      </c>
      <c r="AD924" s="50" t="s">
        <v>0</v>
      </c>
      <c r="AE924" s="1">
        <v>0</v>
      </c>
      <c r="AF924" s="6">
        <v>0</v>
      </c>
      <c r="AG924" s="6" t="s">
        <v>0</v>
      </c>
      <c r="AH924" s="6">
        <v>0</v>
      </c>
      <c r="AI924" s="6">
        <v>0</v>
      </c>
      <c r="AJ924" s="6" t="s">
        <v>0</v>
      </c>
      <c r="AK924" s="6">
        <v>0</v>
      </c>
      <c r="AL924" s="6">
        <v>0</v>
      </c>
      <c r="AM924" s="6" t="s">
        <v>1</v>
      </c>
      <c r="AN924" s="6" t="s">
        <v>1</v>
      </c>
      <c r="AO924" s="6" t="s">
        <v>1</v>
      </c>
      <c r="AP924" s="6" t="s">
        <v>1</v>
      </c>
    </row>
    <row r="925" spans="1:42" hidden="1" x14ac:dyDescent="0.25">
      <c r="A925" s="2" t="s">
        <v>137</v>
      </c>
      <c r="B925" s="51">
        <v>44042</v>
      </c>
      <c r="C925" s="2" t="s">
        <v>6</v>
      </c>
      <c r="D925" s="2" t="s">
        <v>36</v>
      </c>
      <c r="E925" s="2" t="s">
        <v>226</v>
      </c>
      <c r="F925" s="2" t="s">
        <v>1789</v>
      </c>
      <c r="G925" s="2" t="s">
        <v>13</v>
      </c>
      <c r="H925" s="2" t="s">
        <v>1</v>
      </c>
      <c r="I925" s="1" t="s">
        <v>2059</v>
      </c>
      <c r="J925" s="1" t="s">
        <v>1</v>
      </c>
      <c r="K925" s="1" t="s">
        <v>2060</v>
      </c>
      <c r="L925" s="1" t="s">
        <v>2045</v>
      </c>
      <c r="M925" s="1">
        <v>872222.12</v>
      </c>
      <c r="N925" s="2" t="s">
        <v>12</v>
      </c>
      <c r="O925" s="2" t="s">
        <v>2061</v>
      </c>
      <c r="P925" s="2" t="s">
        <v>2062</v>
      </c>
      <c r="Q925" s="3">
        <v>-300000</v>
      </c>
      <c r="R925" s="3">
        <v>0</v>
      </c>
      <c r="S925" s="3">
        <v>-300000</v>
      </c>
      <c r="T925" s="3">
        <v>0</v>
      </c>
      <c r="U925" s="3" t="s">
        <v>0</v>
      </c>
      <c r="V925" s="3">
        <v>0</v>
      </c>
      <c r="W925" s="3">
        <v>0</v>
      </c>
      <c r="X925" s="3" t="s">
        <v>0</v>
      </c>
      <c r="Y925" s="3">
        <v>0</v>
      </c>
      <c r="Z925" s="3">
        <v>0</v>
      </c>
      <c r="AA925" s="50" t="s">
        <v>0</v>
      </c>
      <c r="AB925" s="50">
        <v>0</v>
      </c>
      <c r="AC925" s="50">
        <v>0</v>
      </c>
      <c r="AD925" s="50" t="s">
        <v>0</v>
      </c>
      <c r="AE925" s="1">
        <v>0</v>
      </c>
      <c r="AF925" s="6">
        <v>0</v>
      </c>
      <c r="AG925" s="6" t="s">
        <v>0</v>
      </c>
      <c r="AH925" s="6">
        <v>0</v>
      </c>
      <c r="AI925" s="6">
        <v>0</v>
      </c>
      <c r="AJ925" s="6" t="s">
        <v>0</v>
      </c>
      <c r="AK925" s="6">
        <v>0</v>
      </c>
      <c r="AL925" s="6">
        <v>0</v>
      </c>
      <c r="AM925" s="6" t="s">
        <v>1</v>
      </c>
      <c r="AN925" s="6" t="s">
        <v>1</v>
      </c>
      <c r="AO925" s="6" t="s">
        <v>1</v>
      </c>
      <c r="AP925" s="6" t="s">
        <v>1</v>
      </c>
    </row>
    <row r="926" spans="1:42" hidden="1" x14ac:dyDescent="0.25">
      <c r="A926" s="2" t="s">
        <v>135</v>
      </c>
      <c r="B926" s="51">
        <v>44042</v>
      </c>
      <c r="C926" s="2" t="s">
        <v>29</v>
      </c>
      <c r="D926" s="2" t="s">
        <v>36</v>
      </c>
      <c r="E926" s="2" t="s">
        <v>35</v>
      </c>
      <c r="F926" s="2" t="s">
        <v>1101</v>
      </c>
      <c r="G926" s="2"/>
      <c r="H926" s="2" t="s">
        <v>2063</v>
      </c>
      <c r="I926" s="1"/>
      <c r="J926" s="1"/>
      <c r="K926" s="1"/>
      <c r="L926" s="1"/>
      <c r="M926" s="1"/>
      <c r="N926" s="2"/>
      <c r="O926" s="2" t="s">
        <v>106</v>
      </c>
      <c r="P926" s="2"/>
      <c r="Q926" s="3">
        <v>0</v>
      </c>
      <c r="R926" s="3">
        <v>0</v>
      </c>
      <c r="S926" s="3">
        <v>0</v>
      </c>
      <c r="T926" s="3">
        <v>0</v>
      </c>
      <c r="U926" s="3"/>
      <c r="V926" s="3">
        <v>0</v>
      </c>
      <c r="W926" s="3">
        <v>0</v>
      </c>
      <c r="X926" s="3"/>
      <c r="Y926" s="3">
        <v>0</v>
      </c>
      <c r="Z926" s="3">
        <v>0</v>
      </c>
      <c r="AA926" s="50"/>
      <c r="AB926" s="50">
        <v>0</v>
      </c>
      <c r="AC926" s="50">
        <v>0</v>
      </c>
      <c r="AD926" s="50"/>
      <c r="AE926" s="1">
        <v>0</v>
      </c>
      <c r="AF926" s="6">
        <v>0</v>
      </c>
      <c r="AH926" s="6">
        <v>0</v>
      </c>
      <c r="AI926" s="6">
        <v>0</v>
      </c>
      <c r="AK926" s="6">
        <v>0</v>
      </c>
      <c r="AL926" s="6">
        <v>0</v>
      </c>
    </row>
    <row r="927" spans="1:42" hidden="1" x14ac:dyDescent="0.25">
      <c r="A927" s="2" t="s">
        <v>134</v>
      </c>
      <c r="B927" s="51">
        <v>44042</v>
      </c>
      <c r="C927" s="2" t="s">
        <v>6</v>
      </c>
      <c r="D927" s="2" t="s">
        <v>28</v>
      </c>
      <c r="E927" s="2" t="s">
        <v>219</v>
      </c>
      <c r="F927" s="2" t="s">
        <v>1569</v>
      </c>
      <c r="G927" s="2" t="s">
        <v>3</v>
      </c>
      <c r="H927" s="2" t="s">
        <v>2064</v>
      </c>
      <c r="I927" s="1" t="s">
        <v>1</v>
      </c>
      <c r="J927" s="1" t="s">
        <v>1</v>
      </c>
      <c r="K927" s="1" t="s">
        <v>1</v>
      </c>
      <c r="L927" s="1" t="s">
        <v>1</v>
      </c>
      <c r="M927" s="1">
        <v>0</v>
      </c>
      <c r="N927" s="2" t="s">
        <v>1</v>
      </c>
      <c r="O927" s="2" t="s">
        <v>2</v>
      </c>
      <c r="P927" s="2" t="s">
        <v>1</v>
      </c>
      <c r="Q927" s="3">
        <v>57700531.313599996</v>
      </c>
      <c r="R927" s="3">
        <v>0</v>
      </c>
      <c r="S927" s="3">
        <v>46836709.990000002</v>
      </c>
      <c r="T927" s="3">
        <v>0</v>
      </c>
      <c r="U927" s="3" t="s">
        <v>0</v>
      </c>
      <c r="V927" s="3">
        <v>0</v>
      </c>
      <c r="W927" s="3">
        <v>9365363.209999999</v>
      </c>
      <c r="X927" s="3" t="s">
        <v>0</v>
      </c>
      <c r="Y927" s="3">
        <v>1498458.1136</v>
      </c>
      <c r="Z927" s="3">
        <v>0</v>
      </c>
      <c r="AA927" s="50" t="s">
        <v>0</v>
      </c>
      <c r="AB927" s="50">
        <v>0</v>
      </c>
      <c r="AC927" s="50">
        <v>0</v>
      </c>
      <c r="AD927" s="50" t="s">
        <v>0</v>
      </c>
      <c r="AE927" s="1">
        <v>0</v>
      </c>
      <c r="AF927" s="6">
        <v>0</v>
      </c>
      <c r="AG927" s="6" t="s">
        <v>0</v>
      </c>
      <c r="AH927" s="6">
        <v>0</v>
      </c>
      <c r="AI927" s="6">
        <v>0</v>
      </c>
      <c r="AJ927" s="6" t="s">
        <v>0</v>
      </c>
      <c r="AK927" s="6">
        <v>0</v>
      </c>
      <c r="AL927" s="6">
        <v>0</v>
      </c>
      <c r="AM927" s="6" t="s">
        <v>1</v>
      </c>
      <c r="AN927" s="6" t="s">
        <v>1</v>
      </c>
      <c r="AO927" s="6" t="s">
        <v>1</v>
      </c>
      <c r="AP927" s="6" t="s">
        <v>1</v>
      </c>
    </row>
    <row r="928" spans="1:42" hidden="1" x14ac:dyDescent="0.25">
      <c r="A928" s="2" t="s">
        <v>133</v>
      </c>
      <c r="B928" s="51">
        <v>44042</v>
      </c>
      <c r="C928" s="2" t="s">
        <v>29</v>
      </c>
      <c r="D928" s="2" t="s">
        <v>28</v>
      </c>
      <c r="E928" s="2" t="s">
        <v>273</v>
      </c>
      <c r="F928" s="2" t="s">
        <v>835</v>
      </c>
      <c r="G928" s="2" t="s">
        <v>3</v>
      </c>
      <c r="H928" s="2" t="s">
        <v>2065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</v>
      </c>
      <c r="P928" s="2" t="s">
        <v>1</v>
      </c>
      <c r="Q928" s="3">
        <v>96482111.247799993</v>
      </c>
      <c r="R928" s="3">
        <v>0</v>
      </c>
      <c r="S928" s="3">
        <v>59759750.165000007</v>
      </c>
      <c r="T928" s="3">
        <v>0</v>
      </c>
      <c r="U928" s="3" t="s">
        <v>0</v>
      </c>
      <c r="V928" s="3">
        <v>0</v>
      </c>
      <c r="W928" s="3">
        <v>31657207.829999998</v>
      </c>
      <c r="X928" s="3" t="s">
        <v>9</v>
      </c>
      <c r="Y928" s="3">
        <v>5065153.2527999999</v>
      </c>
      <c r="Z928" s="3">
        <v>0</v>
      </c>
      <c r="AA928" s="50" t="s">
        <v>0</v>
      </c>
      <c r="AB928" s="50">
        <v>0</v>
      </c>
      <c r="AC928" s="50">
        <v>0</v>
      </c>
      <c r="AD928" s="50" t="s">
        <v>0</v>
      </c>
      <c r="AE928" s="1">
        <v>0</v>
      </c>
      <c r="AF928" s="6">
        <v>0</v>
      </c>
      <c r="AG928" s="6" t="s">
        <v>0</v>
      </c>
      <c r="AH928" s="6">
        <v>0</v>
      </c>
      <c r="AI928" s="6">
        <v>0</v>
      </c>
      <c r="AJ928" s="6" t="s">
        <v>0</v>
      </c>
      <c r="AK928" s="6">
        <v>0</v>
      </c>
      <c r="AL928" s="6">
        <v>0</v>
      </c>
      <c r="AM928" s="6" t="s">
        <v>1</v>
      </c>
      <c r="AN928" s="6" t="s">
        <v>1</v>
      </c>
      <c r="AO928" s="6" t="s">
        <v>1</v>
      </c>
      <c r="AP928" s="6" t="s">
        <v>1</v>
      </c>
    </row>
    <row r="929" spans="1:42" hidden="1" x14ac:dyDescent="0.25">
      <c r="A929" s="2" t="s">
        <v>131</v>
      </c>
      <c r="B929" s="51">
        <v>44042</v>
      </c>
      <c r="C929" s="2" t="s">
        <v>29</v>
      </c>
      <c r="D929" s="2" t="s">
        <v>28</v>
      </c>
      <c r="E929" s="2" t="s">
        <v>273</v>
      </c>
      <c r="F929" s="2" t="s">
        <v>835</v>
      </c>
      <c r="G929" s="2" t="s">
        <v>3</v>
      </c>
      <c r="H929" s="2" t="s">
        <v>2066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994</v>
      </c>
      <c r="P929" s="2" t="s">
        <v>995</v>
      </c>
      <c r="Q929" s="3">
        <v>16240325.6372</v>
      </c>
      <c r="R929" s="3">
        <v>0</v>
      </c>
      <c r="S929" s="3">
        <v>10428957.439999999</v>
      </c>
      <c r="T929" s="3">
        <v>5009800.17</v>
      </c>
      <c r="U929" s="3" t="s">
        <v>9</v>
      </c>
      <c r="V929" s="3">
        <v>801568.02720000001</v>
      </c>
      <c r="W929" s="3">
        <v>0</v>
      </c>
      <c r="X929" s="3" t="s">
        <v>0</v>
      </c>
      <c r="Y929" s="3">
        <v>0</v>
      </c>
      <c r="Z929" s="3">
        <v>0</v>
      </c>
      <c r="AA929" s="50" t="s">
        <v>0</v>
      </c>
      <c r="AB929" s="50">
        <v>0</v>
      </c>
      <c r="AC929" s="50">
        <v>0</v>
      </c>
      <c r="AD929" s="50" t="s">
        <v>0</v>
      </c>
      <c r="AE929" s="1">
        <v>0</v>
      </c>
      <c r="AF929" s="6">
        <v>0</v>
      </c>
      <c r="AG929" s="6" t="s">
        <v>0</v>
      </c>
      <c r="AH929" s="6">
        <v>0</v>
      </c>
      <c r="AI929" s="6">
        <v>0</v>
      </c>
      <c r="AJ929" s="6" t="s">
        <v>0</v>
      </c>
      <c r="AK929" s="6">
        <v>0</v>
      </c>
      <c r="AL929" s="6">
        <v>0</v>
      </c>
      <c r="AM929" s="6" t="s">
        <v>1</v>
      </c>
      <c r="AN929" s="6" t="s">
        <v>1</v>
      </c>
      <c r="AO929" s="6" t="s">
        <v>1</v>
      </c>
      <c r="AP929" s="6" t="s">
        <v>1</v>
      </c>
    </row>
    <row r="930" spans="1:42" hidden="1" x14ac:dyDescent="0.25">
      <c r="A930" s="2" t="s">
        <v>130</v>
      </c>
      <c r="B930" s="51">
        <v>44042</v>
      </c>
      <c r="C930" s="2" t="s">
        <v>29</v>
      </c>
      <c r="D930" s="2" t="s">
        <v>28</v>
      </c>
      <c r="E930" s="2" t="s">
        <v>273</v>
      </c>
      <c r="F930" s="2" t="s">
        <v>835</v>
      </c>
      <c r="G930" s="2" t="s">
        <v>3</v>
      </c>
      <c r="H930" s="2" t="s">
        <v>2067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</v>
      </c>
      <c r="P930" s="2" t="s">
        <v>1</v>
      </c>
      <c r="Q930" s="3">
        <v>15756023.761399999</v>
      </c>
      <c r="R930" s="3">
        <v>0</v>
      </c>
      <c r="S930" s="3">
        <v>9688313.6950000003</v>
      </c>
      <c r="T930" s="3">
        <v>0</v>
      </c>
      <c r="U930" s="3" t="s">
        <v>0</v>
      </c>
      <c r="V930" s="3">
        <v>0</v>
      </c>
      <c r="W930" s="3">
        <v>5230784.54</v>
      </c>
      <c r="X930" s="3" t="s">
        <v>9</v>
      </c>
      <c r="Y930" s="3">
        <v>836925.52639999997</v>
      </c>
      <c r="Z930" s="3">
        <v>0</v>
      </c>
      <c r="AA930" s="50" t="s">
        <v>0</v>
      </c>
      <c r="AB930" s="50">
        <v>0</v>
      </c>
      <c r="AC930" s="50">
        <v>0</v>
      </c>
      <c r="AD930" s="50" t="s">
        <v>0</v>
      </c>
      <c r="AE930" s="1">
        <v>0</v>
      </c>
      <c r="AF930" s="6">
        <v>0</v>
      </c>
      <c r="AG930" s="6" t="s">
        <v>0</v>
      </c>
      <c r="AH930" s="6">
        <v>0</v>
      </c>
      <c r="AI930" s="6">
        <v>0</v>
      </c>
      <c r="AJ930" s="6" t="s">
        <v>0</v>
      </c>
      <c r="AK930" s="6">
        <v>0</v>
      </c>
      <c r="AL930" s="6">
        <v>0</v>
      </c>
      <c r="AM930" s="6" t="s">
        <v>1</v>
      </c>
      <c r="AN930" s="6" t="s">
        <v>1</v>
      </c>
      <c r="AO930" s="6" t="s">
        <v>1</v>
      </c>
      <c r="AP930" s="6" t="s">
        <v>1</v>
      </c>
    </row>
    <row r="931" spans="1:42" hidden="1" x14ac:dyDescent="0.25">
      <c r="A931" s="2" t="s">
        <v>129</v>
      </c>
      <c r="B931" s="51">
        <v>44042</v>
      </c>
      <c r="C931" s="2" t="s">
        <v>6</v>
      </c>
      <c r="D931" s="2" t="s">
        <v>26</v>
      </c>
      <c r="E931" s="2" t="s">
        <v>212</v>
      </c>
      <c r="F931" s="2" t="s">
        <v>1201</v>
      </c>
      <c r="G931" s="2" t="s">
        <v>3</v>
      </c>
      <c r="H931" s="2" t="s">
        <v>2068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</v>
      </c>
      <c r="P931" s="2" t="s">
        <v>1</v>
      </c>
      <c r="Q931" s="3">
        <v>120824883.27680001</v>
      </c>
      <c r="R931" s="3">
        <v>0</v>
      </c>
      <c r="S931" s="3">
        <v>101995850.59</v>
      </c>
      <c r="T931" s="3">
        <v>0</v>
      </c>
      <c r="U931" s="3" t="s">
        <v>0</v>
      </c>
      <c r="V931" s="3">
        <v>0</v>
      </c>
      <c r="W931" s="3">
        <v>16231924.729999999</v>
      </c>
      <c r="X931" s="3" t="s">
        <v>9</v>
      </c>
      <c r="Y931" s="3">
        <v>2597107.9567999998</v>
      </c>
      <c r="Z931" s="3">
        <v>0</v>
      </c>
      <c r="AA931" s="50" t="s">
        <v>0</v>
      </c>
      <c r="AB931" s="50">
        <v>0</v>
      </c>
      <c r="AC931" s="50">
        <v>0</v>
      </c>
      <c r="AD931" s="50" t="s">
        <v>0</v>
      </c>
      <c r="AE931" s="1">
        <v>0</v>
      </c>
      <c r="AF931" s="6">
        <v>0</v>
      </c>
      <c r="AG931" s="6" t="s">
        <v>0</v>
      </c>
      <c r="AH931" s="6">
        <v>0</v>
      </c>
      <c r="AI931" s="6">
        <v>0</v>
      </c>
      <c r="AJ931" s="6" t="s">
        <v>0</v>
      </c>
      <c r="AK931" s="6">
        <v>0</v>
      </c>
      <c r="AL931" s="6">
        <v>0</v>
      </c>
      <c r="AM931" s="6" t="s">
        <v>1</v>
      </c>
      <c r="AN931" s="6" t="s">
        <v>1</v>
      </c>
      <c r="AO931" s="6" t="s">
        <v>1</v>
      </c>
      <c r="AP931" s="6" t="s">
        <v>1</v>
      </c>
    </row>
    <row r="932" spans="1:42" hidden="1" x14ac:dyDescent="0.25">
      <c r="A932" s="2" t="s">
        <v>128</v>
      </c>
      <c r="B932" s="51">
        <v>44042</v>
      </c>
      <c r="C932" s="2" t="s">
        <v>29</v>
      </c>
      <c r="D932" s="2" t="s">
        <v>26</v>
      </c>
      <c r="E932" s="2" t="s">
        <v>415</v>
      </c>
      <c r="F932" s="2" t="s">
        <v>468</v>
      </c>
      <c r="G932" s="2" t="s">
        <v>3</v>
      </c>
      <c r="H932" s="2" t="s">
        <v>2069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3">
        <v>102892344.60079999</v>
      </c>
      <c r="R932" s="3">
        <v>0</v>
      </c>
      <c r="S932" s="3">
        <v>70313584.079999968</v>
      </c>
      <c r="T932" s="3">
        <v>0</v>
      </c>
      <c r="U932" s="3" t="s">
        <v>0</v>
      </c>
      <c r="V932" s="3">
        <v>0</v>
      </c>
      <c r="W932" s="3">
        <v>28085138.379999999</v>
      </c>
      <c r="X932" s="3" t="s">
        <v>0</v>
      </c>
      <c r="Y932" s="3">
        <v>4493622.1408000002</v>
      </c>
      <c r="Z932" s="3">
        <v>0</v>
      </c>
      <c r="AA932" s="50" t="s">
        <v>0</v>
      </c>
      <c r="AB932" s="50">
        <v>0</v>
      </c>
      <c r="AC932" s="50">
        <v>0</v>
      </c>
      <c r="AD932" s="50" t="s">
        <v>0</v>
      </c>
      <c r="AE932" s="1">
        <v>0</v>
      </c>
      <c r="AF932" s="6">
        <v>0</v>
      </c>
      <c r="AG932" s="6" t="s">
        <v>0</v>
      </c>
      <c r="AH932" s="6">
        <v>0</v>
      </c>
      <c r="AI932" s="6">
        <v>0</v>
      </c>
      <c r="AJ932" s="6" t="s">
        <v>0</v>
      </c>
      <c r="AK932" s="6">
        <v>0</v>
      </c>
      <c r="AL932" s="6">
        <v>0</v>
      </c>
      <c r="AM932" s="6" t="s">
        <v>1</v>
      </c>
      <c r="AN932" s="6" t="s">
        <v>1</v>
      </c>
      <c r="AO932" s="6" t="s">
        <v>1</v>
      </c>
      <c r="AP932" s="6" t="s">
        <v>1</v>
      </c>
    </row>
    <row r="933" spans="1:42" hidden="1" x14ac:dyDescent="0.25">
      <c r="A933" s="2" t="s">
        <v>127</v>
      </c>
      <c r="B933" s="51">
        <v>44042</v>
      </c>
      <c r="C933" s="2" t="s">
        <v>6</v>
      </c>
      <c r="D933" s="2" t="s">
        <v>24</v>
      </c>
      <c r="E933" s="2" t="s">
        <v>210</v>
      </c>
      <c r="F933" s="2" t="s">
        <v>2070</v>
      </c>
      <c r="G933" s="2" t="s">
        <v>3</v>
      </c>
      <c r="H933" s="2" t="s">
        <v>2071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2</v>
      </c>
      <c r="P933" s="2" t="s">
        <v>1</v>
      </c>
      <c r="Q933" s="3">
        <v>43103383.859200008</v>
      </c>
      <c r="R933" s="3">
        <v>0</v>
      </c>
      <c r="S933" s="3">
        <v>36471129.250000007</v>
      </c>
      <c r="T933" s="3">
        <v>0</v>
      </c>
      <c r="U933" s="3" t="s">
        <v>0</v>
      </c>
      <c r="V933" s="3">
        <v>0</v>
      </c>
      <c r="W933" s="3">
        <v>5717460.8699999992</v>
      </c>
      <c r="X933" s="3" t="s">
        <v>9</v>
      </c>
      <c r="Y933" s="3">
        <v>914793.73920000019</v>
      </c>
      <c r="Z933" s="3">
        <v>0</v>
      </c>
      <c r="AA933" s="50" t="s">
        <v>0</v>
      </c>
      <c r="AB933" s="50">
        <v>0</v>
      </c>
      <c r="AC933" s="50">
        <v>0</v>
      </c>
      <c r="AD933" s="50" t="s">
        <v>0</v>
      </c>
      <c r="AE933" s="1">
        <v>0</v>
      </c>
      <c r="AF933" s="6">
        <v>0</v>
      </c>
      <c r="AG933" s="6" t="s">
        <v>0</v>
      </c>
      <c r="AH933" s="6">
        <v>0</v>
      </c>
      <c r="AI933" s="6">
        <v>0</v>
      </c>
      <c r="AJ933" s="6" t="s">
        <v>0</v>
      </c>
      <c r="AK933" s="6">
        <v>0</v>
      </c>
      <c r="AL933" s="6">
        <v>0</v>
      </c>
      <c r="AM933" s="6" t="s">
        <v>1</v>
      </c>
      <c r="AN933" s="6" t="s">
        <v>1</v>
      </c>
      <c r="AO933" s="6" t="s">
        <v>1</v>
      </c>
      <c r="AP933" s="6" t="s">
        <v>1</v>
      </c>
    </row>
    <row r="934" spans="1:42" hidden="1" x14ac:dyDescent="0.25">
      <c r="A934" s="2" t="s">
        <v>126</v>
      </c>
      <c r="B934" s="51">
        <v>44042</v>
      </c>
      <c r="C934" s="2" t="s">
        <v>6</v>
      </c>
      <c r="D934" s="2" t="s">
        <v>22</v>
      </c>
      <c r="E934" s="2" t="s">
        <v>202</v>
      </c>
      <c r="F934" s="2" t="s">
        <v>1961</v>
      </c>
      <c r="G934" s="2" t="s">
        <v>3</v>
      </c>
      <c r="H934" s="2" t="s">
        <v>2072</v>
      </c>
      <c r="I934" s="1"/>
      <c r="J934" s="1"/>
      <c r="K934" s="1"/>
      <c r="L934" s="1"/>
      <c r="M934" s="1"/>
      <c r="N934" s="2"/>
      <c r="O934" s="2" t="s">
        <v>106</v>
      </c>
      <c r="P934" s="2"/>
      <c r="Q934" s="3">
        <v>0</v>
      </c>
      <c r="R934" s="3">
        <v>0</v>
      </c>
      <c r="S934" s="3">
        <v>0</v>
      </c>
      <c r="T934" s="3">
        <v>0</v>
      </c>
      <c r="U934" s="3"/>
      <c r="V934" s="3">
        <v>0</v>
      </c>
      <c r="W934" s="3">
        <v>0</v>
      </c>
      <c r="X934" s="3" t="s">
        <v>420</v>
      </c>
      <c r="Y934" s="3">
        <v>0</v>
      </c>
      <c r="Z934" s="3">
        <v>0</v>
      </c>
      <c r="AA934" s="50" t="s">
        <v>0</v>
      </c>
      <c r="AB934" s="50">
        <v>0</v>
      </c>
      <c r="AC934" s="50">
        <v>0</v>
      </c>
      <c r="AD934" s="50" t="s">
        <v>0</v>
      </c>
      <c r="AE934" s="1">
        <v>0</v>
      </c>
      <c r="AF934" s="6" t="s">
        <v>420</v>
      </c>
      <c r="AG934" s="6" t="s">
        <v>0</v>
      </c>
    </row>
    <row r="935" spans="1:42" hidden="1" x14ac:dyDescent="0.25">
      <c r="A935" s="2" t="s">
        <v>124</v>
      </c>
      <c r="B935" s="51">
        <v>44042</v>
      </c>
      <c r="C935" s="2" t="s">
        <v>6</v>
      </c>
      <c r="D935" s="2" t="s">
        <v>19</v>
      </c>
      <c r="E935" s="2" t="s">
        <v>200</v>
      </c>
      <c r="F935" s="2" t="s">
        <v>1847</v>
      </c>
      <c r="G935" s="2" t="s">
        <v>3</v>
      </c>
      <c r="H935" s="2" t="s">
        <v>2073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</v>
      </c>
      <c r="P935" s="2" t="s">
        <v>1</v>
      </c>
      <c r="Q935" s="3">
        <v>23102038.909200002</v>
      </c>
      <c r="R935" s="3">
        <v>0</v>
      </c>
      <c r="S935" s="3">
        <v>19039263.469999999</v>
      </c>
      <c r="T935" s="3">
        <v>0</v>
      </c>
      <c r="U935" s="3" t="s">
        <v>0</v>
      </c>
      <c r="V935" s="3">
        <v>0</v>
      </c>
      <c r="W935" s="3">
        <v>3502392.62</v>
      </c>
      <c r="X935" s="3" t="s">
        <v>9</v>
      </c>
      <c r="Y935" s="3">
        <v>560382.81920000003</v>
      </c>
      <c r="Z935" s="3">
        <v>0</v>
      </c>
      <c r="AA935" s="50" t="s">
        <v>0</v>
      </c>
      <c r="AB935" s="50">
        <v>0</v>
      </c>
      <c r="AC935" s="50">
        <v>0</v>
      </c>
      <c r="AD935" s="50" t="s">
        <v>0</v>
      </c>
      <c r="AE935" s="1">
        <v>0</v>
      </c>
      <c r="AF935" s="6">
        <v>0</v>
      </c>
      <c r="AG935" s="6" t="s">
        <v>0</v>
      </c>
      <c r="AH935" s="6">
        <v>0</v>
      </c>
      <c r="AI935" s="6">
        <v>0</v>
      </c>
      <c r="AJ935" s="6" t="s">
        <v>0</v>
      </c>
      <c r="AK935" s="6">
        <v>0</v>
      </c>
      <c r="AL935" s="6">
        <v>0</v>
      </c>
      <c r="AM935" s="6" t="s">
        <v>1</v>
      </c>
      <c r="AN935" s="6" t="s">
        <v>1</v>
      </c>
      <c r="AO935" s="6" t="s">
        <v>1</v>
      </c>
      <c r="AP935" s="6" t="s">
        <v>1</v>
      </c>
    </row>
    <row r="936" spans="1:42" hidden="1" x14ac:dyDescent="0.25">
      <c r="A936" s="2" t="s">
        <v>123</v>
      </c>
      <c r="B936" s="51">
        <v>44042</v>
      </c>
      <c r="C936" s="2" t="s">
        <v>6</v>
      </c>
      <c r="D936" s="2" t="s">
        <v>19</v>
      </c>
      <c r="E936" s="2" t="s">
        <v>200</v>
      </c>
      <c r="F936" s="2" t="s">
        <v>1847</v>
      </c>
      <c r="G936" s="2" t="s">
        <v>3</v>
      </c>
      <c r="H936" s="2" t="s">
        <v>2074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2075</v>
      </c>
      <c r="P936" s="2" t="s">
        <v>2076</v>
      </c>
      <c r="Q936" s="3">
        <v>708800</v>
      </c>
      <c r="R936" s="3">
        <v>0</v>
      </c>
      <c r="S936" s="3">
        <v>708800</v>
      </c>
      <c r="T936" s="3">
        <v>0</v>
      </c>
      <c r="U936" s="3" t="s">
        <v>0</v>
      </c>
      <c r="V936" s="3">
        <v>0</v>
      </c>
      <c r="W936" s="3">
        <v>0</v>
      </c>
      <c r="X936" s="3" t="s">
        <v>0</v>
      </c>
      <c r="Y936" s="3">
        <v>0</v>
      </c>
      <c r="Z936" s="3">
        <v>0</v>
      </c>
      <c r="AA936" s="50" t="s">
        <v>0</v>
      </c>
      <c r="AB936" s="50">
        <v>0</v>
      </c>
      <c r="AC936" s="50">
        <v>0</v>
      </c>
      <c r="AD936" s="50" t="s">
        <v>0</v>
      </c>
      <c r="AE936" s="1">
        <v>0</v>
      </c>
      <c r="AF936" s="6">
        <v>0</v>
      </c>
      <c r="AG936" s="6" t="s">
        <v>0</v>
      </c>
      <c r="AH936" s="6">
        <v>0</v>
      </c>
      <c r="AI936" s="6">
        <v>0</v>
      </c>
      <c r="AJ936" s="6" t="s">
        <v>0</v>
      </c>
      <c r="AK936" s="6">
        <v>0</v>
      </c>
      <c r="AL936" s="6">
        <v>0</v>
      </c>
      <c r="AM936" s="6" t="s">
        <v>1</v>
      </c>
      <c r="AN936" s="6" t="s">
        <v>1</v>
      </c>
      <c r="AO936" s="6" t="s">
        <v>1</v>
      </c>
      <c r="AP936" s="6" t="s">
        <v>1</v>
      </c>
    </row>
    <row r="937" spans="1:42" hidden="1" x14ac:dyDescent="0.25">
      <c r="A937" s="2" t="s">
        <v>122</v>
      </c>
      <c r="B937" s="51">
        <v>44042</v>
      </c>
      <c r="C937" s="2" t="s">
        <v>6</v>
      </c>
      <c r="D937" s="2" t="s">
        <v>19</v>
      </c>
      <c r="E937" s="2" t="s">
        <v>200</v>
      </c>
      <c r="F937" s="2" t="s">
        <v>1847</v>
      </c>
      <c r="G937" s="2" t="s">
        <v>3</v>
      </c>
      <c r="H937" s="2" t="s">
        <v>2077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3">
        <v>90030283.290399998</v>
      </c>
      <c r="R937" s="3">
        <v>0</v>
      </c>
      <c r="S937" s="3">
        <v>64395138.570000008</v>
      </c>
      <c r="T937" s="3">
        <v>0</v>
      </c>
      <c r="U937" s="3" t="s">
        <v>0</v>
      </c>
      <c r="V937" s="3">
        <v>0</v>
      </c>
      <c r="W937" s="3">
        <v>22099262.690000001</v>
      </c>
      <c r="X937" s="3" t="s">
        <v>0</v>
      </c>
      <c r="Y937" s="3">
        <v>3535882.0304</v>
      </c>
      <c r="Z937" s="3">
        <v>0</v>
      </c>
      <c r="AA937" s="50" t="s">
        <v>0</v>
      </c>
      <c r="AB937" s="50">
        <v>0</v>
      </c>
      <c r="AC937" s="50">
        <v>0</v>
      </c>
      <c r="AD937" s="50" t="s">
        <v>0</v>
      </c>
      <c r="AE937" s="1">
        <v>0</v>
      </c>
      <c r="AF937" s="6">
        <v>0</v>
      </c>
      <c r="AG937" s="6" t="s">
        <v>0</v>
      </c>
      <c r="AH937" s="6">
        <v>0</v>
      </c>
      <c r="AI937" s="6">
        <v>0</v>
      </c>
      <c r="AJ937" s="6" t="s">
        <v>0</v>
      </c>
      <c r="AK937" s="6">
        <v>0</v>
      </c>
      <c r="AL937" s="6">
        <v>0</v>
      </c>
      <c r="AM937" s="6" t="s">
        <v>1</v>
      </c>
      <c r="AN937" s="6" t="s">
        <v>1</v>
      </c>
      <c r="AO937" s="6" t="s">
        <v>1</v>
      </c>
      <c r="AP937" s="6" t="s">
        <v>1</v>
      </c>
    </row>
    <row r="938" spans="1:42" hidden="1" x14ac:dyDescent="0.25">
      <c r="A938" s="2" t="s">
        <v>121</v>
      </c>
      <c r="B938" s="51">
        <v>44042</v>
      </c>
      <c r="C938" s="2" t="s">
        <v>6</v>
      </c>
      <c r="D938" s="2" t="s">
        <v>17</v>
      </c>
      <c r="E938" s="2" t="s">
        <v>198</v>
      </c>
      <c r="F938" s="2" t="s">
        <v>2078</v>
      </c>
      <c r="G938" s="2" t="s">
        <v>3</v>
      </c>
      <c r="H938" s="2" t="s">
        <v>2079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3">
        <v>15526343.690199999</v>
      </c>
      <c r="R938" s="3">
        <v>0</v>
      </c>
      <c r="S938" s="3">
        <v>8439518.8949999996</v>
      </c>
      <c r="T938" s="3">
        <v>0</v>
      </c>
      <c r="U938" s="3" t="s">
        <v>0</v>
      </c>
      <c r="V938" s="3">
        <v>0</v>
      </c>
      <c r="W938" s="3">
        <v>6109331.7199999997</v>
      </c>
      <c r="X938" s="3" t="s">
        <v>9</v>
      </c>
      <c r="Y938" s="3">
        <v>977493.07520000008</v>
      </c>
      <c r="Z938" s="3">
        <v>0</v>
      </c>
      <c r="AA938" s="50" t="s">
        <v>0</v>
      </c>
      <c r="AB938" s="50">
        <v>0</v>
      </c>
      <c r="AC938" s="50">
        <v>0</v>
      </c>
      <c r="AD938" s="50" t="s">
        <v>0</v>
      </c>
      <c r="AE938" s="1">
        <v>0</v>
      </c>
      <c r="AF938" s="6">
        <v>0</v>
      </c>
      <c r="AG938" s="6" t="s">
        <v>0</v>
      </c>
      <c r="AH938" s="6">
        <v>0</v>
      </c>
      <c r="AI938" s="6">
        <v>0</v>
      </c>
      <c r="AJ938" s="6" t="s">
        <v>0</v>
      </c>
      <c r="AK938" s="6">
        <v>0</v>
      </c>
      <c r="AL938" s="6">
        <v>0</v>
      </c>
      <c r="AM938" s="6" t="s">
        <v>1</v>
      </c>
      <c r="AN938" s="6" t="s">
        <v>1</v>
      </c>
      <c r="AO938" s="6" t="s">
        <v>1</v>
      </c>
      <c r="AP938" s="6" t="s">
        <v>1</v>
      </c>
    </row>
    <row r="939" spans="1:42" hidden="1" x14ac:dyDescent="0.25">
      <c r="A939" s="2" t="s">
        <v>120</v>
      </c>
      <c r="B939" s="51">
        <v>44042</v>
      </c>
      <c r="C939" s="2" t="s">
        <v>6</v>
      </c>
      <c r="D939" s="2" t="s">
        <v>14</v>
      </c>
      <c r="E939" s="2" t="s">
        <v>196</v>
      </c>
      <c r="F939" s="2" t="s">
        <v>2080</v>
      </c>
      <c r="G939" s="2" t="s">
        <v>3</v>
      </c>
      <c r="H939" s="2" t="s">
        <v>2081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2</v>
      </c>
      <c r="P939" s="2" t="s">
        <v>1</v>
      </c>
      <c r="Q939" s="3">
        <v>31779925.146399997</v>
      </c>
      <c r="R939" s="3">
        <v>0</v>
      </c>
      <c r="S939" s="3">
        <v>29260557.059999999</v>
      </c>
      <c r="T939" s="3">
        <v>0</v>
      </c>
      <c r="U939" s="3" t="s">
        <v>0</v>
      </c>
      <c r="V939" s="3">
        <v>0</v>
      </c>
      <c r="W939" s="3">
        <v>2171869.04</v>
      </c>
      <c r="X939" s="3" t="s">
        <v>9</v>
      </c>
      <c r="Y939" s="3">
        <v>347499.04639999999</v>
      </c>
      <c r="Z939" s="3">
        <v>0</v>
      </c>
      <c r="AA939" s="50" t="s">
        <v>0</v>
      </c>
      <c r="AB939" s="50">
        <v>0</v>
      </c>
      <c r="AC939" s="50">
        <v>0</v>
      </c>
      <c r="AD939" s="50" t="s">
        <v>0</v>
      </c>
      <c r="AE939" s="1">
        <v>0</v>
      </c>
      <c r="AF939" s="6">
        <v>0</v>
      </c>
      <c r="AG939" s="6" t="s">
        <v>0</v>
      </c>
      <c r="AH939" s="6">
        <v>0</v>
      </c>
      <c r="AI939" s="6">
        <v>0</v>
      </c>
      <c r="AJ939" s="6" t="s">
        <v>0</v>
      </c>
      <c r="AK939" s="6">
        <v>0</v>
      </c>
      <c r="AL939" s="6">
        <v>0</v>
      </c>
      <c r="AM939" s="6" t="s">
        <v>1</v>
      </c>
      <c r="AN939" s="6" t="s">
        <v>1</v>
      </c>
      <c r="AO939" s="6" t="s">
        <v>1</v>
      </c>
      <c r="AP939" s="6" t="s">
        <v>1</v>
      </c>
    </row>
    <row r="940" spans="1:42" hidden="1" x14ac:dyDescent="0.25">
      <c r="A940" s="2" t="s">
        <v>119</v>
      </c>
      <c r="B940" s="51">
        <v>44042</v>
      </c>
      <c r="C940" s="2" t="s">
        <v>6</v>
      </c>
      <c r="D940" s="2" t="s">
        <v>10</v>
      </c>
      <c r="E940" s="2" t="s">
        <v>193</v>
      </c>
      <c r="F940" s="2" t="s">
        <v>2082</v>
      </c>
      <c r="G940" s="2" t="s">
        <v>3</v>
      </c>
      <c r="H940" s="2" t="s">
        <v>2018</v>
      </c>
      <c r="I940" s="1"/>
      <c r="J940" s="1"/>
      <c r="K940" s="1"/>
      <c r="L940" s="1"/>
      <c r="M940" s="1"/>
      <c r="N940" s="2"/>
      <c r="O940" s="2" t="s">
        <v>106</v>
      </c>
      <c r="P940" s="2"/>
      <c r="Q940" s="3">
        <v>0</v>
      </c>
      <c r="R940" s="3">
        <v>0</v>
      </c>
      <c r="S940" s="3">
        <v>0</v>
      </c>
      <c r="T940" s="3">
        <v>0</v>
      </c>
      <c r="U940" s="3"/>
      <c r="V940" s="3">
        <v>0</v>
      </c>
      <c r="W940" s="3">
        <v>0</v>
      </c>
      <c r="X940" s="3"/>
      <c r="Y940" s="3">
        <v>0</v>
      </c>
      <c r="Z940" s="3">
        <v>0</v>
      </c>
      <c r="AA940" s="50"/>
      <c r="AB940" s="50">
        <v>0</v>
      </c>
      <c r="AC940" s="50">
        <v>0</v>
      </c>
      <c r="AD940" s="50"/>
      <c r="AE940" s="1">
        <v>0</v>
      </c>
      <c r="AF940" s="6" t="s">
        <v>420</v>
      </c>
      <c r="AH940" s="6">
        <v>0</v>
      </c>
      <c r="AI940" s="6">
        <v>0</v>
      </c>
      <c r="AK940" s="6">
        <v>0</v>
      </c>
      <c r="AL940" s="6">
        <v>0</v>
      </c>
    </row>
    <row r="941" spans="1:42" hidden="1" x14ac:dyDescent="0.25">
      <c r="A941" s="2" t="s">
        <v>118</v>
      </c>
      <c r="B941" s="51">
        <v>44042</v>
      </c>
      <c r="C941" s="2" t="s">
        <v>6</v>
      </c>
      <c r="D941" s="2" t="s">
        <v>311</v>
      </c>
      <c r="E941" s="2" t="s">
        <v>223</v>
      </c>
      <c r="F941" s="2" t="s">
        <v>1256</v>
      </c>
      <c r="G941" s="2" t="s">
        <v>3</v>
      </c>
      <c r="H941" s="2" t="s">
        <v>2083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2</v>
      </c>
      <c r="P941" s="2" t="s">
        <v>1</v>
      </c>
      <c r="Q941" s="3">
        <v>8481554.7995999996</v>
      </c>
      <c r="R941" s="3">
        <v>0</v>
      </c>
      <c r="S941" s="3">
        <v>7072013.7899999991</v>
      </c>
      <c r="T941" s="3">
        <v>0</v>
      </c>
      <c r="U941" s="3" t="s">
        <v>0</v>
      </c>
      <c r="V941" s="3">
        <v>0</v>
      </c>
      <c r="W941" s="3">
        <v>1215121.56</v>
      </c>
      <c r="X941" s="3" t="s">
        <v>0</v>
      </c>
      <c r="Y941" s="3">
        <v>194419.44959999999</v>
      </c>
      <c r="Z941" s="3">
        <v>0</v>
      </c>
      <c r="AA941" s="50" t="s">
        <v>0</v>
      </c>
      <c r="AB941" s="50">
        <v>0</v>
      </c>
      <c r="AC941" s="50">
        <v>0</v>
      </c>
      <c r="AD941" s="50" t="s">
        <v>0</v>
      </c>
      <c r="AE941" s="1">
        <v>0</v>
      </c>
      <c r="AF941" s="6">
        <v>0</v>
      </c>
      <c r="AG941" s="6" t="s">
        <v>0</v>
      </c>
      <c r="AH941" s="6">
        <v>0</v>
      </c>
      <c r="AI941" s="6">
        <v>0</v>
      </c>
      <c r="AJ941" s="6" t="s">
        <v>0</v>
      </c>
      <c r="AK941" s="6">
        <v>0</v>
      </c>
      <c r="AL941" s="6">
        <v>0</v>
      </c>
      <c r="AM941" s="6" t="s">
        <v>1</v>
      </c>
      <c r="AN941" s="6" t="s">
        <v>1</v>
      </c>
      <c r="AO941" s="6" t="s">
        <v>1</v>
      </c>
      <c r="AP941" s="6" t="s">
        <v>1</v>
      </c>
    </row>
    <row r="942" spans="1:42" hidden="1" x14ac:dyDescent="0.25">
      <c r="A942" s="2" t="s">
        <v>117</v>
      </c>
      <c r="B942" s="51">
        <v>44042</v>
      </c>
      <c r="C942" s="2" t="s">
        <v>6</v>
      </c>
      <c r="D942" s="2" t="s">
        <v>7</v>
      </c>
      <c r="E942" s="2" t="s">
        <v>191</v>
      </c>
      <c r="F942" s="2" t="s">
        <v>2084</v>
      </c>
      <c r="G942" s="2" t="s">
        <v>3</v>
      </c>
      <c r="H942" s="2" t="s">
        <v>1781</v>
      </c>
      <c r="I942" s="1"/>
      <c r="J942" s="1"/>
      <c r="K942" s="1"/>
      <c r="L942" s="1"/>
      <c r="M942" s="1"/>
      <c r="N942" s="2"/>
      <c r="O942" s="2" t="s">
        <v>106</v>
      </c>
      <c r="P942" s="2"/>
      <c r="Q942" s="3">
        <v>0</v>
      </c>
      <c r="R942" s="3">
        <v>0</v>
      </c>
      <c r="S942" s="3">
        <v>0</v>
      </c>
      <c r="T942" s="3">
        <v>0</v>
      </c>
      <c r="U942" s="3"/>
      <c r="V942" s="3">
        <v>0</v>
      </c>
      <c r="W942" s="3"/>
      <c r="X942" s="3"/>
      <c r="Y942" s="3"/>
      <c r="Z942" s="3">
        <v>0</v>
      </c>
      <c r="AA942" s="50"/>
      <c r="AB942" s="50">
        <v>0</v>
      </c>
      <c r="AC942" s="50">
        <v>0</v>
      </c>
      <c r="AD942" s="50"/>
      <c r="AE942" s="1">
        <v>0</v>
      </c>
      <c r="AF942" s="6" t="s">
        <v>420</v>
      </c>
      <c r="AH942" s="6">
        <v>0</v>
      </c>
      <c r="AI942" s="6">
        <v>0</v>
      </c>
      <c r="AK942" s="6">
        <v>0</v>
      </c>
      <c r="AL942" s="6">
        <v>0</v>
      </c>
    </row>
    <row r="943" spans="1:42" hidden="1" x14ac:dyDescent="0.25">
      <c r="A943" s="2" t="s">
        <v>116</v>
      </c>
      <c r="B943" s="51">
        <v>44042</v>
      </c>
      <c r="C943" s="2" t="s">
        <v>6</v>
      </c>
      <c r="D943" s="2" t="s">
        <v>5</v>
      </c>
      <c r="E943" s="2" t="s">
        <v>189</v>
      </c>
      <c r="F943" s="2" t="s">
        <v>305</v>
      </c>
      <c r="G943" s="2" t="s">
        <v>3</v>
      </c>
      <c r="H943" s="2" t="s">
        <v>2085</v>
      </c>
      <c r="I943" s="1"/>
      <c r="J943" s="1"/>
      <c r="K943" s="1"/>
      <c r="L943" s="1"/>
      <c r="M943" s="1"/>
      <c r="N943" s="2"/>
      <c r="O943" s="2" t="s">
        <v>106</v>
      </c>
      <c r="P943" s="2"/>
      <c r="Q943" s="3">
        <v>0</v>
      </c>
      <c r="R943" s="3">
        <v>0</v>
      </c>
      <c r="S943" s="3">
        <v>0</v>
      </c>
      <c r="T943" s="3">
        <v>0</v>
      </c>
      <c r="U943" s="3"/>
      <c r="V943" s="3"/>
      <c r="W943" s="3"/>
      <c r="X943" s="3"/>
      <c r="Y943" s="3"/>
      <c r="Z943" s="3"/>
      <c r="AA943" s="50"/>
      <c r="AB943" s="50"/>
      <c r="AC943" s="50"/>
      <c r="AD943" s="50"/>
      <c r="AE943" s="1"/>
    </row>
    <row r="944" spans="1:42" hidden="1" x14ac:dyDescent="0.25">
      <c r="A944" s="2" t="s">
        <v>115</v>
      </c>
      <c r="B944" s="51">
        <v>44043</v>
      </c>
      <c r="C944" s="2" t="s">
        <v>6</v>
      </c>
      <c r="D944" s="2" t="s">
        <v>52</v>
      </c>
      <c r="E944" s="2" t="s">
        <v>252</v>
      </c>
      <c r="F944" s="2" t="s">
        <v>714</v>
      </c>
      <c r="G944" s="2" t="s">
        <v>3</v>
      </c>
      <c r="H944" s="2" t="s">
        <v>2086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</v>
      </c>
      <c r="P944" s="2" t="s">
        <v>1</v>
      </c>
      <c r="Q944" s="3">
        <v>33469987.144799996</v>
      </c>
      <c r="R944" s="3">
        <v>0</v>
      </c>
      <c r="S944" s="3">
        <v>27553476.709999997</v>
      </c>
      <c r="T944" s="3">
        <v>0</v>
      </c>
      <c r="U944" s="3" t="s">
        <v>0</v>
      </c>
      <c r="V944" s="3">
        <v>0</v>
      </c>
      <c r="W944" s="3">
        <v>5100440.0300000012</v>
      </c>
      <c r="X944" s="3" t="s">
        <v>0</v>
      </c>
      <c r="Y944" s="3">
        <v>816070.40480000002</v>
      </c>
      <c r="Z944" s="3">
        <v>0</v>
      </c>
      <c r="AA944" s="50" t="s">
        <v>0</v>
      </c>
      <c r="AB944" s="50">
        <v>0</v>
      </c>
      <c r="AC944" s="50">
        <v>0</v>
      </c>
      <c r="AD944" s="50" t="s">
        <v>0</v>
      </c>
      <c r="AE944" s="1">
        <v>0</v>
      </c>
      <c r="AF944" s="6">
        <v>0</v>
      </c>
      <c r="AG944" s="6" t="s">
        <v>0</v>
      </c>
      <c r="AH944" s="6">
        <v>0</v>
      </c>
      <c r="AI944" s="6">
        <v>0</v>
      </c>
      <c r="AJ944" s="6" t="s">
        <v>0</v>
      </c>
      <c r="AK944" s="6">
        <v>0</v>
      </c>
      <c r="AL944" s="6">
        <v>0</v>
      </c>
      <c r="AM944" s="6" t="s">
        <v>1</v>
      </c>
      <c r="AN944" s="6" t="s">
        <v>1</v>
      </c>
      <c r="AO944" s="6" t="s">
        <v>1</v>
      </c>
      <c r="AP944" s="6" t="s">
        <v>1</v>
      </c>
    </row>
    <row r="945" spans="1:42" hidden="1" x14ac:dyDescent="0.25">
      <c r="A945" s="2" t="s">
        <v>114</v>
      </c>
      <c r="B945" s="51">
        <v>44043</v>
      </c>
      <c r="C945" s="2" t="s">
        <v>29</v>
      </c>
      <c r="D945" s="2" t="s">
        <v>52</v>
      </c>
      <c r="E945" s="2" t="s">
        <v>243</v>
      </c>
      <c r="F945" s="2" t="s">
        <v>1293</v>
      </c>
      <c r="G945" s="2" t="s">
        <v>3</v>
      </c>
      <c r="H945" s="2" t="s">
        <v>2087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2</v>
      </c>
      <c r="P945" s="2" t="s">
        <v>1</v>
      </c>
      <c r="Q945" s="3">
        <v>193700430.93179315</v>
      </c>
      <c r="R945" s="3">
        <v>0</v>
      </c>
      <c r="S945" s="3">
        <v>145939549.69499329</v>
      </c>
      <c r="T945" s="3">
        <v>0</v>
      </c>
      <c r="U945" s="3" t="s">
        <v>0</v>
      </c>
      <c r="V945" s="3">
        <v>0</v>
      </c>
      <c r="W945" s="3">
        <v>41173173.479999997</v>
      </c>
      <c r="X945" s="3" t="s">
        <v>0</v>
      </c>
      <c r="Y945" s="3">
        <v>6587707.7567999996</v>
      </c>
      <c r="Z945" s="3">
        <v>0</v>
      </c>
      <c r="AA945" s="50" t="s">
        <v>0</v>
      </c>
      <c r="AB945" s="50">
        <v>0</v>
      </c>
      <c r="AC945" s="50">
        <v>0</v>
      </c>
      <c r="AD945" s="50" t="s">
        <v>0</v>
      </c>
      <c r="AE945" s="1">
        <v>0</v>
      </c>
      <c r="AF945" s="6">
        <v>0</v>
      </c>
      <c r="AG945" s="6" t="s">
        <v>0</v>
      </c>
      <c r="AH945" s="6">
        <v>0</v>
      </c>
      <c r="AI945" s="6">
        <v>0</v>
      </c>
      <c r="AJ945" s="6" t="s">
        <v>0</v>
      </c>
      <c r="AK945" s="6">
        <v>0</v>
      </c>
      <c r="AL945" s="6">
        <v>0</v>
      </c>
      <c r="AM945" s="6" t="s">
        <v>1</v>
      </c>
      <c r="AN945" s="6" t="s">
        <v>1</v>
      </c>
      <c r="AO945" s="6" t="s">
        <v>1</v>
      </c>
      <c r="AP945" s="6" t="s">
        <v>1</v>
      </c>
    </row>
    <row r="946" spans="1:42" hidden="1" x14ac:dyDescent="0.25">
      <c r="A946" s="2" t="s">
        <v>113</v>
      </c>
      <c r="B946" s="51">
        <v>44043</v>
      </c>
      <c r="C946" s="2" t="s">
        <v>6</v>
      </c>
      <c r="D946" s="2" t="s">
        <v>45</v>
      </c>
      <c r="E946" s="2" t="s">
        <v>241</v>
      </c>
      <c r="F946" s="2" t="s">
        <v>2088</v>
      </c>
      <c r="G946" s="2" t="s">
        <v>3</v>
      </c>
      <c r="H946" s="2" t="s">
        <v>2089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</v>
      </c>
      <c r="P946" s="2" t="s">
        <v>1</v>
      </c>
      <c r="Q946" s="3">
        <v>74989657.985599995</v>
      </c>
      <c r="R946" s="3">
        <v>0</v>
      </c>
      <c r="S946" s="3">
        <v>60899240.749999993</v>
      </c>
      <c r="T946" s="3">
        <v>0</v>
      </c>
      <c r="U946" s="3" t="s">
        <v>0</v>
      </c>
      <c r="V946" s="3">
        <v>0</v>
      </c>
      <c r="W946" s="3">
        <v>12146911.410000002</v>
      </c>
      <c r="X946" s="3" t="s">
        <v>9</v>
      </c>
      <c r="Y946" s="3">
        <v>1943505.8256000001</v>
      </c>
      <c r="Z946" s="3">
        <v>0</v>
      </c>
      <c r="AA946" s="50" t="s">
        <v>0</v>
      </c>
      <c r="AB946" s="50">
        <v>0</v>
      </c>
      <c r="AC946" s="50">
        <v>0</v>
      </c>
      <c r="AD946" s="50" t="s">
        <v>0</v>
      </c>
      <c r="AE946" s="1">
        <v>0</v>
      </c>
      <c r="AF946" s="6">
        <v>0</v>
      </c>
      <c r="AG946" s="6" t="s">
        <v>0</v>
      </c>
      <c r="AH946" s="6">
        <v>0</v>
      </c>
      <c r="AI946" s="6">
        <v>0</v>
      </c>
      <c r="AJ946" s="6" t="s">
        <v>0</v>
      </c>
      <c r="AK946" s="6">
        <v>0</v>
      </c>
      <c r="AL946" s="6">
        <v>0</v>
      </c>
      <c r="AM946" s="6" t="s">
        <v>1</v>
      </c>
      <c r="AN946" s="6" t="s">
        <v>1</v>
      </c>
      <c r="AO946" s="6" t="s">
        <v>1</v>
      </c>
      <c r="AP946" s="6" t="s">
        <v>1</v>
      </c>
    </row>
    <row r="947" spans="1:42" hidden="1" x14ac:dyDescent="0.25">
      <c r="A947" s="2" t="s">
        <v>112</v>
      </c>
      <c r="B947" s="51">
        <v>44043</v>
      </c>
      <c r="C947" s="2" t="s">
        <v>38</v>
      </c>
      <c r="D947" s="2" t="s">
        <v>45</v>
      </c>
      <c r="E947" s="2" t="s">
        <v>239</v>
      </c>
      <c r="F947" s="2" t="s">
        <v>2090</v>
      </c>
      <c r="G947" s="2" t="s">
        <v>3</v>
      </c>
      <c r="H947" s="2" t="s">
        <v>2091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2</v>
      </c>
      <c r="P947" s="2" t="s">
        <v>1</v>
      </c>
      <c r="Q947" s="3">
        <v>26495349.360000003</v>
      </c>
      <c r="R947" s="3">
        <v>0</v>
      </c>
      <c r="S947" s="3">
        <v>25436501.360000003</v>
      </c>
      <c r="T947" s="3">
        <v>0</v>
      </c>
      <c r="U947" s="3" t="s">
        <v>0</v>
      </c>
      <c r="V947" s="3">
        <v>0</v>
      </c>
      <c r="W947" s="3">
        <v>912800</v>
      </c>
      <c r="X947" s="3" t="s">
        <v>0</v>
      </c>
      <c r="Y947" s="3">
        <v>146048</v>
      </c>
      <c r="Z947" s="3">
        <v>0</v>
      </c>
      <c r="AA947" s="50" t="s">
        <v>0</v>
      </c>
      <c r="AB947" s="50">
        <v>0</v>
      </c>
      <c r="AC947" s="50">
        <v>0</v>
      </c>
      <c r="AD947" s="50" t="s">
        <v>0</v>
      </c>
      <c r="AE947" s="1">
        <v>0</v>
      </c>
      <c r="AF947" s="6">
        <v>0</v>
      </c>
      <c r="AG947" s="6" t="s">
        <v>0</v>
      </c>
      <c r="AH947" s="6">
        <v>0</v>
      </c>
      <c r="AI947" s="6">
        <v>0</v>
      </c>
      <c r="AJ947" s="6" t="s">
        <v>0</v>
      </c>
      <c r="AK947" s="6">
        <v>0</v>
      </c>
      <c r="AL947" s="6">
        <v>0</v>
      </c>
      <c r="AM947" s="6" t="s">
        <v>1</v>
      </c>
      <c r="AN947" s="6" t="s">
        <v>1</v>
      </c>
      <c r="AO947" s="6" t="s">
        <v>1</v>
      </c>
      <c r="AP947" s="6" t="s">
        <v>1</v>
      </c>
    </row>
    <row r="948" spans="1:42" hidden="1" x14ac:dyDescent="0.25">
      <c r="A948" s="2" t="s">
        <v>111</v>
      </c>
      <c r="B948" s="51">
        <v>44043</v>
      </c>
      <c r="C948" s="2" t="s">
        <v>29</v>
      </c>
      <c r="D948" s="2" t="s">
        <v>45</v>
      </c>
      <c r="E948" s="2" t="s">
        <v>234</v>
      </c>
      <c r="F948" s="2" t="s">
        <v>1374</v>
      </c>
      <c r="G948" s="2" t="s">
        <v>3</v>
      </c>
      <c r="H948" s="2" t="s">
        <v>2092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</v>
      </c>
      <c r="P948" s="2" t="s">
        <v>1</v>
      </c>
      <c r="Q948" s="3">
        <v>75083766.992004275</v>
      </c>
      <c r="R948" s="3">
        <v>0</v>
      </c>
      <c r="S948" s="3">
        <v>54415508.810004279</v>
      </c>
      <c r="T948" s="3">
        <v>0</v>
      </c>
      <c r="U948" s="3" t="s">
        <v>0</v>
      </c>
      <c r="V948" s="3">
        <v>0</v>
      </c>
      <c r="W948" s="3">
        <v>17817463.949999999</v>
      </c>
      <c r="X948" s="3" t="s">
        <v>9</v>
      </c>
      <c r="Y948" s="3">
        <v>2850794.2319999998</v>
      </c>
      <c r="Z948" s="3">
        <v>0</v>
      </c>
      <c r="AA948" s="50" t="s">
        <v>0</v>
      </c>
      <c r="AB948" s="50">
        <v>0</v>
      </c>
      <c r="AC948" s="50">
        <v>0</v>
      </c>
      <c r="AD948" s="50" t="s">
        <v>0</v>
      </c>
      <c r="AE948" s="1">
        <v>0</v>
      </c>
      <c r="AF948" s="6">
        <v>0</v>
      </c>
      <c r="AG948" s="6" t="s">
        <v>0</v>
      </c>
      <c r="AH948" s="6">
        <v>0</v>
      </c>
      <c r="AI948" s="6">
        <v>0</v>
      </c>
      <c r="AJ948" s="6" t="s">
        <v>0</v>
      </c>
      <c r="AK948" s="6">
        <v>0</v>
      </c>
      <c r="AL948" s="6">
        <v>0</v>
      </c>
      <c r="AM948" s="6" t="s">
        <v>1</v>
      </c>
      <c r="AN948" s="6" t="s">
        <v>1</v>
      </c>
      <c r="AO948" s="6" t="s">
        <v>1</v>
      </c>
      <c r="AP948" s="6" t="s">
        <v>1</v>
      </c>
    </row>
    <row r="949" spans="1:42" hidden="1" x14ac:dyDescent="0.25">
      <c r="A949" s="2" t="s">
        <v>110</v>
      </c>
      <c r="B949" s="51">
        <v>44043</v>
      </c>
      <c r="C949" s="2" t="s">
        <v>6</v>
      </c>
      <c r="D949" s="2" t="s">
        <v>41</v>
      </c>
      <c r="E949" s="2" t="s">
        <v>237</v>
      </c>
      <c r="F949" s="2" t="s">
        <v>2093</v>
      </c>
      <c r="G949" s="2" t="s">
        <v>3</v>
      </c>
      <c r="H949" s="2" t="s">
        <v>2094</v>
      </c>
      <c r="I949" s="1" t="s">
        <v>1</v>
      </c>
      <c r="J949" s="1" t="s">
        <v>1</v>
      </c>
      <c r="K949" s="1" t="s">
        <v>1</v>
      </c>
      <c r="L949" s="1" t="s">
        <v>1</v>
      </c>
      <c r="M949" s="1">
        <v>0</v>
      </c>
      <c r="N949" s="2" t="s">
        <v>1</v>
      </c>
      <c r="O949" s="2" t="s">
        <v>2</v>
      </c>
      <c r="P949" s="2" t="s">
        <v>1</v>
      </c>
      <c r="Q949" s="3">
        <v>31176955.800000001</v>
      </c>
      <c r="R949" s="3">
        <v>0</v>
      </c>
      <c r="S949" s="3">
        <v>31176955.800000001</v>
      </c>
      <c r="T949" s="3">
        <v>0</v>
      </c>
      <c r="U949" s="3" t="s">
        <v>0</v>
      </c>
      <c r="V949" s="3">
        <v>0</v>
      </c>
      <c r="W949" s="3">
        <v>0</v>
      </c>
      <c r="X949" s="3" t="s">
        <v>0</v>
      </c>
      <c r="Y949" s="3">
        <v>0</v>
      </c>
      <c r="Z949" s="3">
        <v>0</v>
      </c>
      <c r="AA949" s="50" t="s">
        <v>0</v>
      </c>
      <c r="AB949" s="50">
        <v>0</v>
      </c>
      <c r="AC949" s="50">
        <v>0</v>
      </c>
      <c r="AD949" s="50" t="s">
        <v>0</v>
      </c>
      <c r="AE949" s="1">
        <v>0</v>
      </c>
      <c r="AF949" s="6">
        <v>0</v>
      </c>
      <c r="AG949" s="6" t="s">
        <v>0</v>
      </c>
      <c r="AH949" s="6">
        <v>0</v>
      </c>
      <c r="AI949" s="6">
        <v>0</v>
      </c>
      <c r="AJ949" s="6" t="s">
        <v>0</v>
      </c>
      <c r="AK949" s="6">
        <v>0</v>
      </c>
      <c r="AL949" s="6">
        <v>0</v>
      </c>
      <c r="AM949" s="6" t="s">
        <v>1</v>
      </c>
      <c r="AN949" s="6" t="s">
        <v>1</v>
      </c>
      <c r="AO949" s="6" t="s">
        <v>1</v>
      </c>
      <c r="AP949" s="6" t="s">
        <v>1</v>
      </c>
    </row>
    <row r="950" spans="1:42" hidden="1" x14ac:dyDescent="0.25">
      <c r="A950" s="2" t="s">
        <v>109</v>
      </c>
      <c r="B950" s="51">
        <v>44043</v>
      </c>
      <c r="C950" s="2" t="s">
        <v>6</v>
      </c>
      <c r="D950" s="2" t="s">
        <v>41</v>
      </c>
      <c r="E950" s="2" t="s">
        <v>232</v>
      </c>
      <c r="F950" s="2" t="s">
        <v>2095</v>
      </c>
      <c r="G950" s="2" t="s">
        <v>3</v>
      </c>
      <c r="H950" s="2" t="s">
        <v>2096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3">
        <v>67823379.914999992</v>
      </c>
      <c r="R950" s="3">
        <v>0</v>
      </c>
      <c r="S950" s="3">
        <v>50571351.835000008</v>
      </c>
      <c r="T950" s="3">
        <v>0</v>
      </c>
      <c r="U950" s="3" t="s">
        <v>0</v>
      </c>
      <c r="V950" s="3">
        <v>0</v>
      </c>
      <c r="W950" s="3">
        <v>14872437.999999996</v>
      </c>
      <c r="X950" s="3" t="s">
        <v>9</v>
      </c>
      <c r="Y950" s="3">
        <v>2379590.0799999996</v>
      </c>
      <c r="Z950" s="3">
        <v>0</v>
      </c>
      <c r="AA950" s="50" t="s">
        <v>0</v>
      </c>
      <c r="AB950" s="50">
        <v>0</v>
      </c>
      <c r="AC950" s="50">
        <v>0</v>
      </c>
      <c r="AD950" s="50" t="s">
        <v>0</v>
      </c>
      <c r="AE950" s="1">
        <v>0</v>
      </c>
      <c r="AF950" s="6">
        <v>0</v>
      </c>
      <c r="AG950" s="6" t="s">
        <v>0</v>
      </c>
      <c r="AH950" s="6">
        <v>0</v>
      </c>
      <c r="AI950" s="6">
        <v>0</v>
      </c>
      <c r="AJ950" s="6" t="s">
        <v>0</v>
      </c>
      <c r="AK950" s="6">
        <v>0</v>
      </c>
      <c r="AL950" s="6">
        <v>0</v>
      </c>
      <c r="AM950" s="6" t="s">
        <v>1</v>
      </c>
      <c r="AN950" s="6" t="s">
        <v>1</v>
      </c>
      <c r="AO950" s="6" t="s">
        <v>1</v>
      </c>
      <c r="AP950" s="6" t="s">
        <v>1</v>
      </c>
    </row>
    <row r="951" spans="1:42" hidden="1" x14ac:dyDescent="0.25">
      <c r="A951" s="2" t="s">
        <v>108</v>
      </c>
      <c r="B951" s="51">
        <v>44043</v>
      </c>
      <c r="C951" s="2" t="s">
        <v>38</v>
      </c>
      <c r="D951" s="2" t="s">
        <v>41</v>
      </c>
      <c r="E951" s="2" t="s">
        <v>230</v>
      </c>
      <c r="F951" s="2" t="s">
        <v>1798</v>
      </c>
      <c r="G951" s="2" t="s">
        <v>3</v>
      </c>
      <c r="H951" s="2" t="s">
        <v>2097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</v>
      </c>
      <c r="P951" s="2" t="s">
        <v>1</v>
      </c>
      <c r="Q951" s="3">
        <v>18823509.229000002</v>
      </c>
      <c r="R951" s="3">
        <v>0</v>
      </c>
      <c r="S951" s="3">
        <v>16184397.984999998</v>
      </c>
      <c r="T951" s="3">
        <v>0</v>
      </c>
      <c r="U951" s="3" t="s">
        <v>0</v>
      </c>
      <c r="V951" s="3">
        <v>0</v>
      </c>
      <c r="W951" s="3">
        <v>2275095.9</v>
      </c>
      <c r="X951" s="3" t="s">
        <v>0</v>
      </c>
      <c r="Y951" s="3">
        <v>364015.34399999998</v>
      </c>
      <c r="Z951" s="3">
        <v>0</v>
      </c>
      <c r="AA951" s="50" t="s">
        <v>0</v>
      </c>
      <c r="AB951" s="50">
        <v>0</v>
      </c>
      <c r="AC951" s="50">
        <v>0</v>
      </c>
      <c r="AD951" s="50" t="s">
        <v>0</v>
      </c>
      <c r="AE951" s="1">
        <v>0</v>
      </c>
      <c r="AF951" s="6">
        <v>0</v>
      </c>
      <c r="AG951" s="6" t="s">
        <v>0</v>
      </c>
      <c r="AH951" s="6">
        <v>0</v>
      </c>
      <c r="AI951" s="6">
        <v>0</v>
      </c>
      <c r="AJ951" s="6" t="s">
        <v>0</v>
      </c>
      <c r="AK951" s="6">
        <v>0</v>
      </c>
      <c r="AL951" s="6">
        <v>0</v>
      </c>
      <c r="AM951" s="6" t="s">
        <v>1</v>
      </c>
      <c r="AN951" s="6" t="s">
        <v>1</v>
      </c>
      <c r="AO951" s="6" t="s">
        <v>1</v>
      </c>
      <c r="AP951" s="6" t="s">
        <v>1</v>
      </c>
    </row>
    <row r="952" spans="1:42" hidden="1" x14ac:dyDescent="0.25">
      <c r="A952" s="2" t="s">
        <v>107</v>
      </c>
      <c r="B952" s="51">
        <v>44043</v>
      </c>
      <c r="C952" s="2" t="s">
        <v>29</v>
      </c>
      <c r="D952" s="2" t="s">
        <v>41</v>
      </c>
      <c r="E952" s="2" t="s">
        <v>4</v>
      </c>
      <c r="F952" s="2" t="s">
        <v>1293</v>
      </c>
      <c r="G952" s="2"/>
      <c r="H952" s="2" t="s">
        <v>2098</v>
      </c>
      <c r="I952" s="1"/>
      <c r="J952" s="1"/>
      <c r="K952" s="1"/>
      <c r="L952" s="1"/>
      <c r="M952" s="1"/>
      <c r="N952" s="2"/>
      <c r="O952" s="2" t="s">
        <v>106</v>
      </c>
      <c r="P952" s="2"/>
      <c r="Q952" s="3">
        <v>0</v>
      </c>
      <c r="R952" s="3">
        <v>0</v>
      </c>
      <c r="S952" s="3">
        <v>0</v>
      </c>
      <c r="T952" s="3">
        <v>0</v>
      </c>
      <c r="U952" s="3"/>
      <c r="V952" s="3"/>
      <c r="W952" s="3"/>
      <c r="X952" s="3"/>
      <c r="Y952" s="3"/>
      <c r="Z952" s="3"/>
      <c r="AA952" s="50"/>
      <c r="AB952" s="50"/>
      <c r="AC952" s="50"/>
      <c r="AD952" s="50"/>
      <c r="AE952" s="1"/>
    </row>
    <row r="953" spans="1:42" hidden="1" x14ac:dyDescent="0.25">
      <c r="A953" s="2" t="s">
        <v>105</v>
      </c>
      <c r="B953" s="51">
        <v>44043</v>
      </c>
      <c r="C953" s="2" t="s">
        <v>6</v>
      </c>
      <c r="D953" s="2" t="s">
        <v>36</v>
      </c>
      <c r="E953" s="2" t="s">
        <v>226</v>
      </c>
      <c r="F953" s="2" t="s">
        <v>1858</v>
      </c>
      <c r="G953" s="2" t="s">
        <v>3</v>
      </c>
      <c r="H953" s="2" t="s">
        <v>2099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2</v>
      </c>
      <c r="P953" s="2" t="s">
        <v>1</v>
      </c>
      <c r="Q953" s="3">
        <v>35248087.262400001</v>
      </c>
      <c r="R953" s="3">
        <v>0</v>
      </c>
      <c r="S953" s="3">
        <v>25833160.539999999</v>
      </c>
      <c r="T953" s="3">
        <v>0</v>
      </c>
      <c r="U953" s="3" t="s">
        <v>0</v>
      </c>
      <c r="V953" s="3">
        <v>0</v>
      </c>
      <c r="W953" s="3">
        <v>8116316.1399999997</v>
      </c>
      <c r="X953" s="3" t="s">
        <v>9</v>
      </c>
      <c r="Y953" s="3">
        <v>1298610.5824</v>
      </c>
      <c r="Z953" s="3">
        <v>0</v>
      </c>
      <c r="AA953" s="50" t="s">
        <v>0</v>
      </c>
      <c r="AB953" s="50">
        <v>0</v>
      </c>
      <c r="AC953" s="50">
        <v>0</v>
      </c>
      <c r="AD953" s="50" t="s">
        <v>0</v>
      </c>
      <c r="AE953" s="1">
        <v>0</v>
      </c>
      <c r="AF953" s="6">
        <v>0</v>
      </c>
      <c r="AG953" s="6" t="s">
        <v>0</v>
      </c>
      <c r="AH953" s="6">
        <v>0</v>
      </c>
      <c r="AI953" s="6">
        <v>0</v>
      </c>
      <c r="AJ953" s="6" t="s">
        <v>0</v>
      </c>
      <c r="AK953" s="6">
        <v>0</v>
      </c>
      <c r="AL953" s="6">
        <v>0</v>
      </c>
      <c r="AM953" s="6" t="s">
        <v>1</v>
      </c>
      <c r="AN953" s="6" t="s">
        <v>1</v>
      </c>
      <c r="AO953" s="6" t="s">
        <v>1</v>
      </c>
      <c r="AP953" s="6" t="s">
        <v>1</v>
      </c>
    </row>
    <row r="954" spans="1:42" hidden="1" x14ac:dyDescent="0.25">
      <c r="A954" s="2" t="s">
        <v>104</v>
      </c>
      <c r="B954" s="51">
        <v>44043</v>
      </c>
      <c r="C954" s="2" t="s">
        <v>6</v>
      </c>
      <c r="D954" s="2" t="s">
        <v>36</v>
      </c>
      <c r="E954" s="2" t="s">
        <v>226</v>
      </c>
      <c r="F954" s="2" t="s">
        <v>1858</v>
      </c>
      <c r="G954" s="2" t="s">
        <v>3</v>
      </c>
      <c r="H954" s="2" t="s">
        <v>2100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293</v>
      </c>
      <c r="P954" s="2" t="s">
        <v>292</v>
      </c>
      <c r="Q954" s="3">
        <v>2108946.5</v>
      </c>
      <c r="R954" s="3">
        <v>0</v>
      </c>
      <c r="S954" s="3">
        <v>1728930.5</v>
      </c>
      <c r="T954" s="3">
        <v>327600</v>
      </c>
      <c r="U954" s="3" t="s">
        <v>9</v>
      </c>
      <c r="V954" s="3">
        <v>52416</v>
      </c>
      <c r="W954" s="3">
        <v>0</v>
      </c>
      <c r="X954" s="3" t="s">
        <v>0</v>
      </c>
      <c r="Y954" s="3">
        <v>0</v>
      </c>
      <c r="Z954" s="3">
        <v>0</v>
      </c>
      <c r="AA954" s="50" t="s">
        <v>0</v>
      </c>
      <c r="AB954" s="50">
        <v>0</v>
      </c>
      <c r="AC954" s="50">
        <v>0</v>
      </c>
      <c r="AD954" s="50" t="s">
        <v>0</v>
      </c>
      <c r="AE954" s="1">
        <v>0</v>
      </c>
      <c r="AF954" s="6">
        <v>0</v>
      </c>
      <c r="AG954" s="6" t="s">
        <v>0</v>
      </c>
      <c r="AH954" s="6">
        <v>0</v>
      </c>
      <c r="AI954" s="6">
        <v>0</v>
      </c>
      <c r="AJ954" s="6" t="s">
        <v>0</v>
      </c>
      <c r="AK954" s="6">
        <v>0</v>
      </c>
      <c r="AL954" s="6">
        <v>0</v>
      </c>
      <c r="AM954" s="6" t="s">
        <v>1</v>
      </c>
      <c r="AN954" s="6" t="s">
        <v>1</v>
      </c>
      <c r="AO954" s="6" t="s">
        <v>1</v>
      </c>
      <c r="AP954" s="6" t="s">
        <v>1</v>
      </c>
    </row>
    <row r="955" spans="1:42" hidden="1" x14ac:dyDescent="0.25">
      <c r="A955" s="2" t="s">
        <v>103</v>
      </c>
      <c r="B955" s="51">
        <v>44043</v>
      </c>
      <c r="C955" s="2" t="s">
        <v>6</v>
      </c>
      <c r="D955" s="2" t="s">
        <v>36</v>
      </c>
      <c r="E955" s="2" t="s">
        <v>226</v>
      </c>
      <c r="F955" s="2" t="s">
        <v>1858</v>
      </c>
      <c r="G955" s="2" t="s">
        <v>3</v>
      </c>
      <c r="H955" s="2" t="s">
        <v>2101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</v>
      </c>
      <c r="P955" s="2" t="s">
        <v>1</v>
      </c>
      <c r="Q955" s="3">
        <v>4524959.7320000008</v>
      </c>
      <c r="R955" s="3">
        <v>0</v>
      </c>
      <c r="S955" s="3">
        <v>1382383.7800000003</v>
      </c>
      <c r="T955" s="3">
        <v>0</v>
      </c>
      <c r="U955" s="3" t="s">
        <v>0</v>
      </c>
      <c r="V955" s="3">
        <v>0</v>
      </c>
      <c r="W955" s="3">
        <v>2709117.2</v>
      </c>
      <c r="X955" s="3" t="s">
        <v>0</v>
      </c>
      <c r="Y955" s="3">
        <v>433458.75199999998</v>
      </c>
      <c r="Z955" s="3">
        <v>0</v>
      </c>
      <c r="AA955" s="50" t="s">
        <v>0</v>
      </c>
      <c r="AB955" s="50">
        <v>0</v>
      </c>
      <c r="AC955" s="50">
        <v>0</v>
      </c>
      <c r="AD955" s="50" t="s">
        <v>0</v>
      </c>
      <c r="AE955" s="1">
        <v>0</v>
      </c>
      <c r="AF955" s="6">
        <v>0</v>
      </c>
      <c r="AG955" s="6" t="s">
        <v>0</v>
      </c>
      <c r="AH955" s="6">
        <v>0</v>
      </c>
      <c r="AI955" s="6">
        <v>0</v>
      </c>
      <c r="AJ955" s="6" t="s">
        <v>0</v>
      </c>
      <c r="AK955" s="6">
        <v>0</v>
      </c>
      <c r="AL955" s="6">
        <v>0</v>
      </c>
      <c r="AM955" s="6" t="s">
        <v>1</v>
      </c>
      <c r="AN955" s="6" t="s">
        <v>1</v>
      </c>
      <c r="AO955" s="6" t="s">
        <v>1</v>
      </c>
      <c r="AP955" s="6" t="s">
        <v>1</v>
      </c>
    </row>
    <row r="956" spans="1:42" hidden="1" x14ac:dyDescent="0.25">
      <c r="A956" s="2" t="s">
        <v>101</v>
      </c>
      <c r="B956" s="51">
        <v>44043</v>
      </c>
      <c r="C956" s="2" t="s">
        <v>29</v>
      </c>
      <c r="D956" s="2" t="s">
        <v>36</v>
      </c>
      <c r="E956" s="2" t="s">
        <v>35</v>
      </c>
      <c r="F956" s="2" t="s">
        <v>1158</v>
      </c>
      <c r="G956" s="2"/>
      <c r="H956" s="2" t="s">
        <v>2063</v>
      </c>
      <c r="I956" s="1"/>
      <c r="J956" s="1"/>
      <c r="K956" s="1"/>
      <c r="L956" s="1"/>
      <c r="M956" s="1"/>
      <c r="N956" s="2"/>
      <c r="O956" s="2" t="s">
        <v>106</v>
      </c>
      <c r="P956" s="2"/>
      <c r="Q956" s="3">
        <v>0</v>
      </c>
      <c r="R956" s="3">
        <v>0</v>
      </c>
      <c r="S956" s="3">
        <v>0</v>
      </c>
      <c r="T956" s="3">
        <v>0</v>
      </c>
      <c r="U956" s="3"/>
      <c r="V956" s="3">
        <v>0</v>
      </c>
      <c r="W956" s="3">
        <v>0</v>
      </c>
      <c r="X956" s="3"/>
      <c r="Y956" s="3">
        <v>0</v>
      </c>
      <c r="Z956" s="3">
        <v>0</v>
      </c>
      <c r="AA956" s="50"/>
      <c r="AB956" s="50">
        <v>0</v>
      </c>
      <c r="AC956" s="50">
        <v>0</v>
      </c>
      <c r="AD956" s="50"/>
      <c r="AE956" s="1">
        <v>0</v>
      </c>
      <c r="AF956" s="6">
        <v>0</v>
      </c>
      <c r="AH956" s="6">
        <v>0</v>
      </c>
      <c r="AI956" s="6">
        <v>0</v>
      </c>
      <c r="AK956" s="6">
        <v>0</v>
      </c>
      <c r="AL956" s="6">
        <v>0</v>
      </c>
    </row>
    <row r="957" spans="1:42" hidden="1" x14ac:dyDescent="0.25">
      <c r="A957" s="2" t="s">
        <v>100</v>
      </c>
      <c r="B957" s="51">
        <v>44043</v>
      </c>
      <c r="C957" s="2" t="s">
        <v>6</v>
      </c>
      <c r="D957" s="2" t="s">
        <v>28</v>
      </c>
      <c r="E957" s="2" t="s">
        <v>219</v>
      </c>
      <c r="F957" s="2" t="s">
        <v>1621</v>
      </c>
      <c r="G957" s="2" t="s">
        <v>3</v>
      </c>
      <c r="H957" s="2" t="s">
        <v>2102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2</v>
      </c>
      <c r="P957" s="2" t="s">
        <v>1</v>
      </c>
      <c r="Q957" s="3">
        <v>93537191.098200023</v>
      </c>
      <c r="R957" s="3">
        <v>0</v>
      </c>
      <c r="S957" s="3">
        <v>82263926.535000011</v>
      </c>
      <c r="T957" s="3">
        <v>0</v>
      </c>
      <c r="U957" s="3" t="s">
        <v>0</v>
      </c>
      <c r="V957" s="3">
        <v>0</v>
      </c>
      <c r="W957" s="3">
        <v>9718331.5200000014</v>
      </c>
      <c r="X957" s="3" t="s">
        <v>0</v>
      </c>
      <c r="Y957" s="3">
        <v>1554933.0431999997</v>
      </c>
      <c r="Z957" s="3">
        <v>0</v>
      </c>
      <c r="AA957" s="50" t="s">
        <v>0</v>
      </c>
      <c r="AB957" s="50">
        <v>0</v>
      </c>
      <c r="AC957" s="50">
        <v>0</v>
      </c>
      <c r="AD957" s="50" t="s">
        <v>0</v>
      </c>
      <c r="AE957" s="1">
        <v>0</v>
      </c>
      <c r="AF957" s="6">
        <v>0</v>
      </c>
      <c r="AG957" s="6" t="s">
        <v>0</v>
      </c>
      <c r="AH957" s="6">
        <v>0</v>
      </c>
      <c r="AI957" s="6">
        <v>0</v>
      </c>
      <c r="AJ957" s="6" t="s">
        <v>0</v>
      </c>
      <c r="AK957" s="6">
        <v>0</v>
      </c>
      <c r="AL957" s="6">
        <v>0</v>
      </c>
      <c r="AM957" s="6" t="s">
        <v>1</v>
      </c>
      <c r="AN957" s="6" t="s">
        <v>1</v>
      </c>
      <c r="AO957" s="6" t="s">
        <v>1</v>
      </c>
      <c r="AP957" s="6" t="s">
        <v>1</v>
      </c>
    </row>
    <row r="958" spans="1:42" hidden="1" x14ac:dyDescent="0.25">
      <c r="A958" s="2" t="s">
        <v>99</v>
      </c>
      <c r="B958" s="51">
        <v>44043</v>
      </c>
      <c r="C958" s="2" t="s">
        <v>6</v>
      </c>
      <c r="D958" s="2" t="s">
        <v>28</v>
      </c>
      <c r="E958" s="2" t="s">
        <v>219</v>
      </c>
      <c r="F958" s="2" t="s">
        <v>1621</v>
      </c>
      <c r="G958" s="2" t="s">
        <v>13</v>
      </c>
      <c r="H958" s="2" t="s">
        <v>1</v>
      </c>
      <c r="I958" s="1" t="s">
        <v>2103</v>
      </c>
      <c r="J958" s="1" t="s">
        <v>1</v>
      </c>
      <c r="K958" s="1" t="s">
        <v>2104</v>
      </c>
      <c r="L958" s="1" t="s">
        <v>2105</v>
      </c>
      <c r="M958" s="1">
        <v>5866367.0099999998</v>
      </c>
      <c r="N958" s="2" t="s">
        <v>12</v>
      </c>
      <c r="O958" s="2" t="s">
        <v>2106</v>
      </c>
      <c r="P958" s="2" t="s">
        <v>2107</v>
      </c>
      <c r="Q958" s="3">
        <v>-48438</v>
      </c>
      <c r="R958" s="3">
        <v>0</v>
      </c>
      <c r="S958" s="3">
        <v>-48438</v>
      </c>
      <c r="T958" s="3">
        <v>0</v>
      </c>
      <c r="U958" s="3" t="s">
        <v>0</v>
      </c>
      <c r="V958" s="3">
        <v>0</v>
      </c>
      <c r="W958" s="3">
        <v>0</v>
      </c>
      <c r="X958" s="3" t="s">
        <v>0</v>
      </c>
      <c r="Y958" s="3">
        <v>0</v>
      </c>
      <c r="Z958" s="3">
        <v>0</v>
      </c>
      <c r="AA958" s="50" t="s">
        <v>0</v>
      </c>
      <c r="AB958" s="50">
        <v>0</v>
      </c>
      <c r="AC958" s="50">
        <v>0</v>
      </c>
      <c r="AD958" s="50" t="s">
        <v>0</v>
      </c>
      <c r="AE958" s="1">
        <v>0</v>
      </c>
      <c r="AF958" s="6">
        <v>0</v>
      </c>
      <c r="AG958" s="6" t="s">
        <v>0</v>
      </c>
      <c r="AH958" s="6">
        <v>0</v>
      </c>
      <c r="AI958" s="6">
        <v>0</v>
      </c>
      <c r="AJ958" s="6" t="s">
        <v>0</v>
      </c>
      <c r="AK958" s="6">
        <v>0</v>
      </c>
      <c r="AL958" s="6">
        <v>0</v>
      </c>
      <c r="AM958" s="6" t="s">
        <v>1</v>
      </c>
      <c r="AN958" s="6" t="s">
        <v>1</v>
      </c>
      <c r="AO958" s="6" t="s">
        <v>1</v>
      </c>
      <c r="AP958" s="6" t="s">
        <v>1</v>
      </c>
    </row>
    <row r="959" spans="1:42" hidden="1" x14ac:dyDescent="0.25">
      <c r="A959" s="2" t="s">
        <v>98</v>
      </c>
      <c r="B959" s="51">
        <v>44043</v>
      </c>
      <c r="C959" s="2" t="s">
        <v>29</v>
      </c>
      <c r="D959" s="2" t="s">
        <v>28</v>
      </c>
      <c r="E959" s="2" t="s">
        <v>273</v>
      </c>
      <c r="F959" s="2" t="s">
        <v>889</v>
      </c>
      <c r="G959" s="2" t="s">
        <v>3</v>
      </c>
      <c r="H959" s="2" t="s">
        <v>2108</v>
      </c>
      <c r="I959" s="1" t="s">
        <v>1</v>
      </c>
      <c r="J959" s="1" t="s">
        <v>1</v>
      </c>
      <c r="K959" s="1" t="s">
        <v>1</v>
      </c>
      <c r="L959" s="1" t="s">
        <v>1</v>
      </c>
      <c r="M959" s="1">
        <v>0</v>
      </c>
      <c r="N959" s="2" t="s">
        <v>1</v>
      </c>
      <c r="O959" s="2" t="s">
        <v>2</v>
      </c>
      <c r="P959" s="2" t="s">
        <v>1</v>
      </c>
      <c r="Q959" s="3">
        <v>52154187.560401827</v>
      </c>
      <c r="R959" s="3">
        <v>0</v>
      </c>
      <c r="S959" s="3">
        <v>33965196.519998774</v>
      </c>
      <c r="T959" s="3">
        <v>0</v>
      </c>
      <c r="U959" s="3" t="s">
        <v>0</v>
      </c>
      <c r="V959" s="3">
        <v>0</v>
      </c>
      <c r="W959" s="3">
        <v>15680164.690003049</v>
      </c>
      <c r="X959" s="3" t="s">
        <v>9</v>
      </c>
      <c r="Y959" s="3">
        <v>2508826.3504015603</v>
      </c>
      <c r="Z959" s="3">
        <v>0</v>
      </c>
      <c r="AA959" s="50" t="s">
        <v>0</v>
      </c>
      <c r="AB959" s="50">
        <v>0</v>
      </c>
      <c r="AC959" s="50">
        <v>0</v>
      </c>
      <c r="AD959" s="50" t="s">
        <v>0</v>
      </c>
      <c r="AE959" s="1">
        <v>0</v>
      </c>
      <c r="AF959" s="6">
        <v>0</v>
      </c>
      <c r="AG959" s="6" t="s">
        <v>0</v>
      </c>
      <c r="AH959" s="6">
        <v>0</v>
      </c>
      <c r="AI959" s="6">
        <v>0</v>
      </c>
      <c r="AJ959" s="6" t="s">
        <v>0</v>
      </c>
      <c r="AK959" s="6">
        <v>0</v>
      </c>
      <c r="AL959" s="6">
        <v>0</v>
      </c>
      <c r="AM959" s="6" t="s">
        <v>1</v>
      </c>
      <c r="AN959" s="6" t="s">
        <v>1</v>
      </c>
      <c r="AO959" s="6" t="s">
        <v>1</v>
      </c>
      <c r="AP959" s="6" t="s">
        <v>1</v>
      </c>
    </row>
    <row r="960" spans="1:42" hidden="1" x14ac:dyDescent="0.25">
      <c r="A960" s="2" t="s">
        <v>96</v>
      </c>
      <c r="B960" s="51">
        <v>44043</v>
      </c>
      <c r="C960" s="2" t="s">
        <v>29</v>
      </c>
      <c r="D960" s="2" t="s">
        <v>28</v>
      </c>
      <c r="E960" s="2" t="s">
        <v>273</v>
      </c>
      <c r="F960" s="2" t="s">
        <v>889</v>
      </c>
      <c r="G960" s="2" t="s">
        <v>3</v>
      </c>
      <c r="H960" s="2" t="s">
        <v>2109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1090</v>
      </c>
      <c r="P960" s="2" t="s">
        <v>1091</v>
      </c>
      <c r="Q960" s="3">
        <v>7756352.267</v>
      </c>
      <c r="R960" s="3">
        <v>0</v>
      </c>
      <c r="S960" s="3">
        <v>6249392.2649999997</v>
      </c>
      <c r="T960" s="3">
        <v>1299103.45</v>
      </c>
      <c r="U960" s="3" t="s">
        <v>9</v>
      </c>
      <c r="V960" s="3">
        <v>207856.552</v>
      </c>
      <c r="W960" s="3">
        <v>0</v>
      </c>
      <c r="X960" s="3" t="s">
        <v>0</v>
      </c>
      <c r="Y960" s="3">
        <v>0</v>
      </c>
      <c r="Z960" s="3">
        <v>0</v>
      </c>
      <c r="AA960" s="50" t="s">
        <v>0</v>
      </c>
      <c r="AB960" s="50">
        <v>0</v>
      </c>
      <c r="AC960" s="50">
        <v>0</v>
      </c>
      <c r="AD960" s="50" t="s">
        <v>0</v>
      </c>
      <c r="AE960" s="1">
        <v>0</v>
      </c>
      <c r="AF960" s="6">
        <v>0</v>
      </c>
      <c r="AG960" s="6" t="s">
        <v>0</v>
      </c>
      <c r="AH960" s="6">
        <v>0</v>
      </c>
      <c r="AI960" s="6">
        <v>0</v>
      </c>
      <c r="AJ960" s="6" t="s">
        <v>0</v>
      </c>
      <c r="AK960" s="6">
        <v>0</v>
      </c>
      <c r="AL960" s="6">
        <v>0</v>
      </c>
      <c r="AM960" s="6" t="s">
        <v>1</v>
      </c>
      <c r="AN960" s="6" t="s">
        <v>1</v>
      </c>
      <c r="AO960" s="6" t="s">
        <v>1</v>
      </c>
      <c r="AP960" s="6" t="s">
        <v>1</v>
      </c>
    </row>
    <row r="961" spans="1:42" hidden="1" x14ac:dyDescent="0.25">
      <c r="A961" s="2" t="s">
        <v>95</v>
      </c>
      <c r="B961" s="51">
        <v>44043</v>
      </c>
      <c r="C961" s="2" t="s">
        <v>29</v>
      </c>
      <c r="D961" s="2" t="s">
        <v>28</v>
      </c>
      <c r="E961" s="2" t="s">
        <v>273</v>
      </c>
      <c r="F961" s="2" t="s">
        <v>889</v>
      </c>
      <c r="G961" s="2" t="s">
        <v>3</v>
      </c>
      <c r="H961" s="2" t="s">
        <v>2110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2</v>
      </c>
      <c r="P961" s="2" t="s">
        <v>1</v>
      </c>
      <c r="Q961" s="3">
        <v>31313855.200801071</v>
      </c>
      <c r="R961" s="3">
        <v>0</v>
      </c>
      <c r="S961" s="3">
        <v>21048486.379999392</v>
      </c>
      <c r="T961" s="3">
        <v>0</v>
      </c>
      <c r="U961" s="3" t="s">
        <v>0</v>
      </c>
      <c r="V961" s="3">
        <v>0</v>
      </c>
      <c r="W961" s="3">
        <v>8849455.8800024409</v>
      </c>
      <c r="X961" s="3" t="s">
        <v>9</v>
      </c>
      <c r="Y961" s="3">
        <v>1415912.9407991699</v>
      </c>
      <c r="Z961" s="3">
        <v>0</v>
      </c>
      <c r="AA961" s="50" t="s">
        <v>0</v>
      </c>
      <c r="AB961" s="50">
        <v>0</v>
      </c>
      <c r="AC961" s="50">
        <v>0</v>
      </c>
      <c r="AD961" s="50" t="s">
        <v>0</v>
      </c>
      <c r="AE961" s="1">
        <v>0</v>
      </c>
      <c r="AF961" s="6">
        <v>0</v>
      </c>
      <c r="AG961" s="6" t="s">
        <v>0</v>
      </c>
      <c r="AH961" s="6">
        <v>0</v>
      </c>
      <c r="AI961" s="6">
        <v>0</v>
      </c>
      <c r="AJ961" s="6" t="s">
        <v>0</v>
      </c>
      <c r="AK961" s="6">
        <v>0</v>
      </c>
      <c r="AL961" s="6">
        <v>0</v>
      </c>
      <c r="AM961" s="6" t="s">
        <v>1</v>
      </c>
      <c r="AN961" s="6" t="s">
        <v>1</v>
      </c>
      <c r="AO961" s="6" t="s">
        <v>1</v>
      </c>
      <c r="AP961" s="6" t="s">
        <v>1</v>
      </c>
    </row>
    <row r="962" spans="1:42" hidden="1" x14ac:dyDescent="0.25">
      <c r="A962" s="2" t="s">
        <v>94</v>
      </c>
      <c r="B962" s="51">
        <v>44043</v>
      </c>
      <c r="C962" s="2" t="s">
        <v>6</v>
      </c>
      <c r="D962" s="2" t="s">
        <v>26</v>
      </c>
      <c r="E962" s="2" t="s">
        <v>212</v>
      </c>
      <c r="F962" s="2" t="s">
        <v>1272</v>
      </c>
      <c r="G962" s="2" t="s">
        <v>3</v>
      </c>
      <c r="H962" s="2" t="s">
        <v>2111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2112</v>
      </c>
      <c r="P962" s="2" t="s">
        <v>2113</v>
      </c>
      <c r="Q962" s="3">
        <v>15203278.296399999</v>
      </c>
      <c r="R962" s="3">
        <v>0</v>
      </c>
      <c r="S962" s="3">
        <v>2414670.33</v>
      </c>
      <c r="T962" s="3">
        <v>11024662.039999999</v>
      </c>
      <c r="U962" s="3" t="s">
        <v>9</v>
      </c>
      <c r="V962" s="3">
        <v>1763945.9264</v>
      </c>
      <c r="W962" s="3">
        <v>0</v>
      </c>
      <c r="X962" s="3" t="s">
        <v>0</v>
      </c>
      <c r="Y962" s="3">
        <v>0</v>
      </c>
      <c r="Z962" s="3">
        <v>0</v>
      </c>
      <c r="AA962" s="50" t="s">
        <v>0</v>
      </c>
      <c r="AB962" s="50">
        <v>0</v>
      </c>
      <c r="AC962" s="50">
        <v>0</v>
      </c>
      <c r="AD962" s="50" t="s">
        <v>0</v>
      </c>
      <c r="AE962" s="1">
        <v>0</v>
      </c>
      <c r="AF962" s="6">
        <v>0</v>
      </c>
      <c r="AG962" s="6" t="s">
        <v>0</v>
      </c>
      <c r="AH962" s="6">
        <v>0</v>
      </c>
      <c r="AI962" s="6">
        <v>0</v>
      </c>
      <c r="AJ962" s="6" t="s">
        <v>0</v>
      </c>
      <c r="AK962" s="6">
        <v>0</v>
      </c>
      <c r="AL962" s="6">
        <v>0</v>
      </c>
      <c r="AM962" s="6" t="s">
        <v>1</v>
      </c>
      <c r="AN962" s="6" t="s">
        <v>1</v>
      </c>
      <c r="AO962" s="6" t="s">
        <v>1</v>
      </c>
      <c r="AP962" s="6" t="s">
        <v>1</v>
      </c>
    </row>
    <row r="963" spans="1:42" hidden="1" x14ac:dyDescent="0.25">
      <c r="A963" s="2" t="s">
        <v>93</v>
      </c>
      <c r="B963" s="51">
        <v>44043</v>
      </c>
      <c r="C963" s="2" t="s">
        <v>6</v>
      </c>
      <c r="D963" s="2" t="s">
        <v>26</v>
      </c>
      <c r="E963" s="2" t="s">
        <v>212</v>
      </c>
      <c r="F963" s="2" t="s">
        <v>1272</v>
      </c>
      <c r="G963" s="2" t="s">
        <v>3</v>
      </c>
      <c r="H963" s="2" t="s">
        <v>2114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2112</v>
      </c>
      <c r="P963" s="2" t="s">
        <v>2113</v>
      </c>
      <c r="Q963" s="3">
        <v>3817465.5167999999</v>
      </c>
      <c r="R963" s="3">
        <v>0</v>
      </c>
      <c r="S963" s="3">
        <v>1917175</v>
      </c>
      <c r="T963" s="3">
        <v>1638181.48</v>
      </c>
      <c r="U963" s="3" t="s">
        <v>9</v>
      </c>
      <c r="V963" s="3">
        <v>262109.0368</v>
      </c>
      <c r="W963" s="3">
        <v>0</v>
      </c>
      <c r="X963" s="3" t="s">
        <v>0</v>
      </c>
      <c r="Y963" s="3">
        <v>0</v>
      </c>
      <c r="Z963" s="3">
        <v>0</v>
      </c>
      <c r="AA963" s="50" t="s">
        <v>0</v>
      </c>
      <c r="AB963" s="50">
        <v>0</v>
      </c>
      <c r="AC963" s="50">
        <v>0</v>
      </c>
      <c r="AD963" s="50" t="s">
        <v>0</v>
      </c>
      <c r="AE963" s="1">
        <v>0</v>
      </c>
      <c r="AF963" s="6">
        <v>0</v>
      </c>
      <c r="AG963" s="6" t="s">
        <v>0</v>
      </c>
      <c r="AH963" s="6">
        <v>0</v>
      </c>
      <c r="AI963" s="6">
        <v>0</v>
      </c>
      <c r="AJ963" s="6" t="s">
        <v>0</v>
      </c>
      <c r="AK963" s="6">
        <v>0</v>
      </c>
      <c r="AL963" s="6">
        <v>0</v>
      </c>
      <c r="AM963" s="6" t="s">
        <v>1</v>
      </c>
      <c r="AN963" s="6" t="s">
        <v>1</v>
      </c>
      <c r="AO963" s="6" t="s">
        <v>1</v>
      </c>
      <c r="AP963" s="6" t="s">
        <v>1</v>
      </c>
    </row>
    <row r="964" spans="1:42" hidden="1" x14ac:dyDescent="0.25">
      <c r="A964" s="2" t="s">
        <v>91</v>
      </c>
      <c r="B964" s="51">
        <v>44043</v>
      </c>
      <c r="C964" s="2" t="s">
        <v>6</v>
      </c>
      <c r="D964" s="2" t="s">
        <v>26</v>
      </c>
      <c r="E964" s="2" t="s">
        <v>212</v>
      </c>
      <c r="F964" s="2" t="s">
        <v>1272</v>
      </c>
      <c r="G964" s="2" t="s">
        <v>3</v>
      </c>
      <c r="H964" s="2" t="s">
        <v>2115</v>
      </c>
      <c r="I964" s="1" t="s">
        <v>1</v>
      </c>
      <c r="J964" s="1" t="s">
        <v>1</v>
      </c>
      <c r="K964" s="1" t="s">
        <v>1</v>
      </c>
      <c r="L964" s="1" t="s">
        <v>1</v>
      </c>
      <c r="M964" s="1">
        <v>0</v>
      </c>
      <c r="N964" s="2" t="s">
        <v>1</v>
      </c>
      <c r="O964" s="2" t="s">
        <v>2</v>
      </c>
      <c r="P964" s="2" t="s">
        <v>1</v>
      </c>
      <c r="Q964" s="3">
        <v>14622677.6</v>
      </c>
      <c r="R964" s="3">
        <v>0</v>
      </c>
      <c r="S964" s="3">
        <v>13254620</v>
      </c>
      <c r="T964" s="3">
        <v>0</v>
      </c>
      <c r="U964" s="3" t="s">
        <v>0</v>
      </c>
      <c r="V964" s="3">
        <v>0</v>
      </c>
      <c r="W964" s="3">
        <v>1179360</v>
      </c>
      <c r="X964" s="3" t="s">
        <v>0</v>
      </c>
      <c r="Y964" s="3">
        <v>188697.60000000001</v>
      </c>
      <c r="Z964" s="3">
        <v>0</v>
      </c>
      <c r="AA964" s="50" t="s">
        <v>0</v>
      </c>
      <c r="AB964" s="50">
        <v>0</v>
      </c>
      <c r="AC964" s="50">
        <v>0</v>
      </c>
      <c r="AD964" s="50" t="s">
        <v>0</v>
      </c>
      <c r="AE964" s="1">
        <v>0</v>
      </c>
      <c r="AF964" s="6">
        <v>0</v>
      </c>
      <c r="AG964" s="6" t="s">
        <v>0</v>
      </c>
      <c r="AH964" s="6">
        <v>0</v>
      </c>
      <c r="AI964" s="6">
        <v>0</v>
      </c>
      <c r="AJ964" s="6" t="s">
        <v>0</v>
      </c>
      <c r="AK964" s="6">
        <v>0</v>
      </c>
      <c r="AL964" s="6">
        <v>0</v>
      </c>
      <c r="AM964" s="6" t="s">
        <v>1</v>
      </c>
      <c r="AN964" s="6" t="s">
        <v>1</v>
      </c>
      <c r="AO964" s="6" t="s">
        <v>1</v>
      </c>
      <c r="AP964" s="6" t="s">
        <v>1</v>
      </c>
    </row>
    <row r="965" spans="1:42" hidden="1" x14ac:dyDescent="0.25">
      <c r="A965" s="2" t="s">
        <v>90</v>
      </c>
      <c r="B965" s="51">
        <v>44043</v>
      </c>
      <c r="C965" s="2" t="s">
        <v>6</v>
      </c>
      <c r="D965" s="2" t="s">
        <v>26</v>
      </c>
      <c r="E965" s="2" t="s">
        <v>212</v>
      </c>
      <c r="F965" s="2" t="s">
        <v>1272</v>
      </c>
      <c r="G965" s="2" t="s">
        <v>3</v>
      </c>
      <c r="H965" s="2" t="s">
        <v>2116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1707</v>
      </c>
      <c r="P965" s="2" t="s">
        <v>1708</v>
      </c>
      <c r="Q965" s="3">
        <v>2654804</v>
      </c>
      <c r="R965" s="3">
        <v>0</v>
      </c>
      <c r="S965" s="3">
        <v>2654804</v>
      </c>
      <c r="T965" s="3">
        <v>0</v>
      </c>
      <c r="U965" s="3" t="s">
        <v>0</v>
      </c>
      <c r="V965" s="3">
        <v>0</v>
      </c>
      <c r="W965" s="3">
        <v>0</v>
      </c>
      <c r="X965" s="3" t="s">
        <v>0</v>
      </c>
      <c r="Y965" s="3">
        <v>0</v>
      </c>
      <c r="Z965" s="3">
        <v>0</v>
      </c>
      <c r="AA965" s="50" t="s">
        <v>0</v>
      </c>
      <c r="AB965" s="50">
        <v>0</v>
      </c>
      <c r="AC965" s="50">
        <v>0</v>
      </c>
      <c r="AD965" s="50" t="s">
        <v>0</v>
      </c>
      <c r="AE965" s="1">
        <v>0</v>
      </c>
      <c r="AF965" s="6">
        <v>0</v>
      </c>
      <c r="AG965" s="6" t="s">
        <v>0</v>
      </c>
      <c r="AH965" s="6">
        <v>0</v>
      </c>
      <c r="AI965" s="6">
        <v>0</v>
      </c>
      <c r="AJ965" s="6" t="s">
        <v>0</v>
      </c>
      <c r="AK965" s="6">
        <v>0</v>
      </c>
      <c r="AL965" s="6">
        <v>0</v>
      </c>
      <c r="AM965" s="6" t="s">
        <v>1</v>
      </c>
      <c r="AN965" s="6" t="s">
        <v>1</v>
      </c>
      <c r="AO965" s="6" t="s">
        <v>1</v>
      </c>
      <c r="AP965" s="6" t="s">
        <v>1</v>
      </c>
    </row>
    <row r="966" spans="1:42" hidden="1" x14ac:dyDescent="0.25">
      <c r="A966" s="2" t="s">
        <v>89</v>
      </c>
      <c r="B966" s="51">
        <v>44043</v>
      </c>
      <c r="C966" s="2" t="s">
        <v>6</v>
      </c>
      <c r="D966" s="2" t="s">
        <v>26</v>
      </c>
      <c r="E966" s="2" t="s">
        <v>212</v>
      </c>
      <c r="F966" s="2" t="s">
        <v>1272</v>
      </c>
      <c r="G966" s="2" t="s">
        <v>3</v>
      </c>
      <c r="H966" s="2" t="s">
        <v>2117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</v>
      </c>
      <c r="P966" s="2" t="s">
        <v>1</v>
      </c>
      <c r="Q966" s="3">
        <v>70660908.689800009</v>
      </c>
      <c r="R966" s="3">
        <v>0</v>
      </c>
      <c r="S966" s="3">
        <v>63584318.795000002</v>
      </c>
      <c r="T966" s="3">
        <v>0</v>
      </c>
      <c r="U966" s="3" t="s">
        <v>0</v>
      </c>
      <c r="V966" s="3">
        <v>0</v>
      </c>
      <c r="W966" s="3">
        <v>6100508.5299999993</v>
      </c>
      <c r="X966" s="3" t="s">
        <v>9</v>
      </c>
      <c r="Y966" s="3">
        <v>976081.3648000001</v>
      </c>
      <c r="Z966" s="3">
        <v>0</v>
      </c>
      <c r="AA966" s="50" t="s">
        <v>0</v>
      </c>
      <c r="AB966" s="50">
        <v>0</v>
      </c>
      <c r="AC966" s="50">
        <v>0</v>
      </c>
      <c r="AD966" s="50" t="s">
        <v>0</v>
      </c>
      <c r="AE966" s="1">
        <v>0</v>
      </c>
      <c r="AF966" s="6">
        <v>0</v>
      </c>
      <c r="AG966" s="6" t="s">
        <v>0</v>
      </c>
      <c r="AH966" s="6">
        <v>0</v>
      </c>
      <c r="AI966" s="6">
        <v>0</v>
      </c>
      <c r="AJ966" s="6" t="s">
        <v>0</v>
      </c>
      <c r="AK966" s="6">
        <v>0</v>
      </c>
      <c r="AL966" s="6">
        <v>0</v>
      </c>
      <c r="AM966" s="6" t="s">
        <v>1</v>
      </c>
      <c r="AN966" s="6" t="s">
        <v>1</v>
      </c>
      <c r="AO966" s="6" t="s">
        <v>1</v>
      </c>
      <c r="AP966" s="6" t="s">
        <v>1</v>
      </c>
    </row>
    <row r="967" spans="1:42" hidden="1" x14ac:dyDescent="0.25">
      <c r="A967" s="2" t="s">
        <v>88</v>
      </c>
      <c r="B967" s="51">
        <v>44043</v>
      </c>
      <c r="C967" s="2" t="s">
        <v>29</v>
      </c>
      <c r="D967" s="2" t="s">
        <v>26</v>
      </c>
      <c r="E967" s="2" t="s">
        <v>415</v>
      </c>
      <c r="F967" s="2" t="s">
        <v>471</v>
      </c>
      <c r="G967" s="2" t="s">
        <v>3</v>
      </c>
      <c r="H967" s="2" t="s">
        <v>2118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3">
        <v>22676330.6866</v>
      </c>
      <c r="R967" s="3">
        <v>0</v>
      </c>
      <c r="S967" s="3">
        <v>19047179.905000001</v>
      </c>
      <c r="T967" s="3">
        <v>0</v>
      </c>
      <c r="U967" s="3" t="s">
        <v>0</v>
      </c>
      <c r="V967" s="3">
        <v>0</v>
      </c>
      <c r="W967" s="3">
        <v>3128578.26</v>
      </c>
      <c r="X967" s="3" t="s">
        <v>0</v>
      </c>
      <c r="Y967" s="3">
        <v>500572.52160000004</v>
      </c>
      <c r="Z967" s="3">
        <v>0</v>
      </c>
      <c r="AA967" s="50" t="s">
        <v>0</v>
      </c>
      <c r="AB967" s="50">
        <v>0</v>
      </c>
      <c r="AC967" s="50">
        <v>0</v>
      </c>
      <c r="AD967" s="50" t="s">
        <v>0</v>
      </c>
      <c r="AE967" s="1">
        <v>0</v>
      </c>
      <c r="AF967" s="6">
        <v>0</v>
      </c>
      <c r="AG967" s="6" t="s">
        <v>0</v>
      </c>
      <c r="AH967" s="6">
        <v>0</v>
      </c>
      <c r="AI967" s="6">
        <v>0</v>
      </c>
      <c r="AJ967" s="6" t="s">
        <v>0</v>
      </c>
      <c r="AK967" s="6">
        <v>0</v>
      </c>
      <c r="AL967" s="6">
        <v>0</v>
      </c>
      <c r="AM967" s="6" t="s">
        <v>1</v>
      </c>
      <c r="AN967" s="6" t="s">
        <v>1</v>
      </c>
      <c r="AO967" s="6" t="s">
        <v>1</v>
      </c>
      <c r="AP967" s="6" t="s">
        <v>1</v>
      </c>
    </row>
    <row r="968" spans="1:42" hidden="1" x14ac:dyDescent="0.25">
      <c r="A968" s="2" t="s">
        <v>87</v>
      </c>
      <c r="B968" s="51">
        <v>44043</v>
      </c>
      <c r="C968" s="2" t="s">
        <v>29</v>
      </c>
      <c r="D968" s="2" t="s">
        <v>26</v>
      </c>
      <c r="E968" s="2" t="s">
        <v>415</v>
      </c>
      <c r="F968" s="2" t="s">
        <v>471</v>
      </c>
      <c r="G968" s="2" t="s">
        <v>3</v>
      </c>
      <c r="H968" s="2" t="s">
        <v>2119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2</v>
      </c>
      <c r="P968" s="2" t="s">
        <v>1</v>
      </c>
      <c r="Q968" s="3">
        <v>48480802.752899997</v>
      </c>
      <c r="R968" s="3">
        <v>0</v>
      </c>
      <c r="S968" s="3">
        <v>29180480.092499997</v>
      </c>
      <c r="T968" s="3">
        <v>0</v>
      </c>
      <c r="U968" s="3" t="s">
        <v>0</v>
      </c>
      <c r="V968" s="3">
        <v>0</v>
      </c>
      <c r="W968" s="3">
        <v>16638209.190000001</v>
      </c>
      <c r="X968" s="3" t="s">
        <v>9</v>
      </c>
      <c r="Y968" s="3">
        <v>2662113.4704</v>
      </c>
      <c r="Z968" s="3">
        <v>0</v>
      </c>
      <c r="AA968" s="50" t="s">
        <v>0</v>
      </c>
      <c r="AB968" s="50">
        <v>0</v>
      </c>
      <c r="AC968" s="50">
        <v>0</v>
      </c>
      <c r="AD968" s="50" t="s">
        <v>0</v>
      </c>
      <c r="AE968" s="1">
        <v>0</v>
      </c>
      <c r="AF968" s="6">
        <v>0</v>
      </c>
      <c r="AG968" s="6" t="s">
        <v>0</v>
      </c>
      <c r="AH968" s="6">
        <v>0</v>
      </c>
      <c r="AI968" s="6">
        <v>0</v>
      </c>
      <c r="AJ968" s="6" t="s">
        <v>0</v>
      </c>
      <c r="AK968" s="6">
        <v>0</v>
      </c>
      <c r="AL968" s="6">
        <v>0</v>
      </c>
      <c r="AM968" s="6" t="s">
        <v>1</v>
      </c>
      <c r="AN968" s="6" t="s">
        <v>1</v>
      </c>
      <c r="AO968" s="6" t="s">
        <v>1</v>
      </c>
      <c r="AP968" s="6" t="s">
        <v>1</v>
      </c>
    </row>
    <row r="969" spans="1:42" hidden="1" x14ac:dyDescent="0.25">
      <c r="A969" s="2" t="s">
        <v>86</v>
      </c>
      <c r="B969" s="51">
        <v>44043</v>
      </c>
      <c r="C969" s="2" t="s">
        <v>29</v>
      </c>
      <c r="D969" s="2" t="s">
        <v>26</v>
      </c>
      <c r="E969" s="2" t="s">
        <v>415</v>
      </c>
      <c r="F969" s="2" t="s">
        <v>471</v>
      </c>
      <c r="G969" s="2" t="s">
        <v>3</v>
      </c>
      <c r="H969" s="2" t="s">
        <v>2120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2121</v>
      </c>
      <c r="P969" s="2" t="s">
        <v>2122</v>
      </c>
      <c r="Q969" s="3">
        <v>3888217.64</v>
      </c>
      <c r="R969" s="3">
        <v>0</v>
      </c>
      <c r="S969" s="3">
        <v>3790777.64</v>
      </c>
      <c r="T969" s="3">
        <v>0</v>
      </c>
      <c r="U969" s="3" t="s">
        <v>0</v>
      </c>
      <c r="V969" s="3">
        <v>0</v>
      </c>
      <c r="W969" s="3">
        <v>84000</v>
      </c>
      <c r="X969" s="3" t="s">
        <v>9</v>
      </c>
      <c r="Y969" s="3">
        <v>13440</v>
      </c>
      <c r="Z969" s="3">
        <v>0</v>
      </c>
      <c r="AA969" s="50" t="s">
        <v>0</v>
      </c>
      <c r="AB969" s="50">
        <v>0</v>
      </c>
      <c r="AC969" s="50">
        <v>0</v>
      </c>
      <c r="AD969" s="50" t="s">
        <v>0</v>
      </c>
      <c r="AE969" s="1">
        <v>0</v>
      </c>
      <c r="AF969" s="6">
        <v>0</v>
      </c>
      <c r="AG969" s="6" t="s">
        <v>0</v>
      </c>
      <c r="AH969" s="6">
        <v>0</v>
      </c>
      <c r="AI969" s="6">
        <v>0</v>
      </c>
      <c r="AJ969" s="6" t="s">
        <v>0</v>
      </c>
      <c r="AK969" s="6">
        <v>0</v>
      </c>
      <c r="AL969" s="6">
        <v>0</v>
      </c>
      <c r="AM969" s="6" t="s">
        <v>1</v>
      </c>
      <c r="AN969" s="6" t="s">
        <v>1</v>
      </c>
      <c r="AO969" s="6" t="s">
        <v>1</v>
      </c>
      <c r="AP969" s="6" t="s">
        <v>1</v>
      </c>
    </row>
    <row r="970" spans="1:42" hidden="1" x14ac:dyDescent="0.25">
      <c r="A970" s="2" t="s">
        <v>85</v>
      </c>
      <c r="B970" s="51">
        <v>44043</v>
      </c>
      <c r="C970" s="2" t="s">
        <v>6</v>
      </c>
      <c r="D970" s="2" t="s">
        <v>24</v>
      </c>
      <c r="E970" s="2" t="s">
        <v>210</v>
      </c>
      <c r="F970" s="2" t="s">
        <v>2123</v>
      </c>
      <c r="G970" s="2" t="s">
        <v>3</v>
      </c>
      <c r="H970" s="2" t="s">
        <v>2124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3">
        <v>28874688.630400002</v>
      </c>
      <c r="R970" s="3">
        <v>0</v>
      </c>
      <c r="S970" s="3">
        <v>23466226.400000002</v>
      </c>
      <c r="T970" s="3">
        <v>0</v>
      </c>
      <c r="U970" s="3" t="s">
        <v>0</v>
      </c>
      <c r="V970" s="3">
        <v>0</v>
      </c>
      <c r="W970" s="3">
        <v>4662467.4400000004</v>
      </c>
      <c r="X970" s="3" t="s">
        <v>0</v>
      </c>
      <c r="Y970" s="3">
        <v>745994.79039999994</v>
      </c>
      <c r="Z970" s="3">
        <v>0</v>
      </c>
      <c r="AA970" s="50" t="s">
        <v>0</v>
      </c>
      <c r="AB970" s="50">
        <v>0</v>
      </c>
      <c r="AC970" s="50">
        <v>0</v>
      </c>
      <c r="AD970" s="50" t="s">
        <v>0</v>
      </c>
      <c r="AE970" s="1">
        <v>0</v>
      </c>
      <c r="AF970" s="6">
        <v>0</v>
      </c>
      <c r="AG970" s="6" t="s">
        <v>0</v>
      </c>
      <c r="AH970" s="6">
        <v>0</v>
      </c>
      <c r="AI970" s="6">
        <v>0</v>
      </c>
      <c r="AJ970" s="6" t="s">
        <v>0</v>
      </c>
      <c r="AK970" s="6">
        <v>0</v>
      </c>
      <c r="AL970" s="6">
        <v>0</v>
      </c>
      <c r="AM970" s="6" t="s">
        <v>1</v>
      </c>
      <c r="AN970" s="6" t="s">
        <v>1</v>
      </c>
      <c r="AO970" s="6" t="s">
        <v>1</v>
      </c>
      <c r="AP970" s="6" t="s">
        <v>1</v>
      </c>
    </row>
    <row r="971" spans="1:42" hidden="1" x14ac:dyDescent="0.25">
      <c r="A971" s="2" t="s">
        <v>84</v>
      </c>
      <c r="B971" s="51">
        <v>44043</v>
      </c>
      <c r="C971" s="2" t="s">
        <v>6</v>
      </c>
      <c r="D971" s="2" t="s">
        <v>22</v>
      </c>
      <c r="E971" s="2" t="s">
        <v>202</v>
      </c>
      <c r="F971" s="2" t="s">
        <v>2035</v>
      </c>
      <c r="G971" s="2" t="s">
        <v>3</v>
      </c>
      <c r="H971" s="2" t="s">
        <v>2125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2</v>
      </c>
      <c r="P971" s="2" t="s">
        <v>1</v>
      </c>
      <c r="Q971" s="3">
        <v>81956917.108199999</v>
      </c>
      <c r="R971" s="3">
        <v>0</v>
      </c>
      <c r="S971" s="3">
        <v>58000762.385000005</v>
      </c>
      <c r="T971" s="3">
        <v>0</v>
      </c>
      <c r="U971" s="3" t="s">
        <v>0</v>
      </c>
      <c r="V971" s="3">
        <v>0</v>
      </c>
      <c r="W971" s="3">
        <v>20651857.52</v>
      </c>
      <c r="X971" s="3" t="s">
        <v>9</v>
      </c>
      <c r="Y971" s="3">
        <v>3304297.2031999999</v>
      </c>
      <c r="Z971" s="3">
        <v>0</v>
      </c>
      <c r="AA971" s="50" t="s">
        <v>0</v>
      </c>
      <c r="AB971" s="50">
        <v>0</v>
      </c>
      <c r="AC971" s="50">
        <v>0</v>
      </c>
      <c r="AD971" s="50" t="s">
        <v>0</v>
      </c>
      <c r="AE971" s="1">
        <v>0</v>
      </c>
      <c r="AF971" s="6">
        <v>0</v>
      </c>
      <c r="AG971" s="6" t="s">
        <v>0</v>
      </c>
      <c r="AH971" s="6">
        <v>0</v>
      </c>
      <c r="AI971" s="6">
        <v>0</v>
      </c>
      <c r="AJ971" s="6" t="s">
        <v>0</v>
      </c>
      <c r="AK971" s="6">
        <v>0</v>
      </c>
      <c r="AL971" s="6">
        <v>0</v>
      </c>
      <c r="AM971" s="6" t="s">
        <v>1</v>
      </c>
      <c r="AN971" s="6" t="s">
        <v>1</v>
      </c>
      <c r="AO971" s="6" t="s">
        <v>1</v>
      </c>
      <c r="AP971" s="6" t="s">
        <v>1</v>
      </c>
    </row>
    <row r="972" spans="1:42" hidden="1" x14ac:dyDescent="0.25">
      <c r="A972" s="2" t="s">
        <v>83</v>
      </c>
      <c r="B972" s="51">
        <v>44043</v>
      </c>
      <c r="C972" s="2" t="s">
        <v>6</v>
      </c>
      <c r="D972" s="2" t="s">
        <v>19</v>
      </c>
      <c r="E972" s="2" t="s">
        <v>200</v>
      </c>
      <c r="F972" s="2" t="s">
        <v>1904</v>
      </c>
      <c r="G972" s="2" t="s">
        <v>3</v>
      </c>
      <c r="H972" s="2" t="s">
        <v>2126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3">
        <v>67218448.496600002</v>
      </c>
      <c r="R972" s="3">
        <v>0</v>
      </c>
      <c r="S972" s="3">
        <v>46634779.475000009</v>
      </c>
      <c r="T972" s="3">
        <v>0</v>
      </c>
      <c r="U972" s="3" t="s">
        <v>0</v>
      </c>
      <c r="V972" s="3">
        <v>0</v>
      </c>
      <c r="W972" s="3">
        <v>17744542.259999998</v>
      </c>
      <c r="X972" s="3" t="s">
        <v>9</v>
      </c>
      <c r="Y972" s="3">
        <v>2839126.7615999999</v>
      </c>
      <c r="Z972" s="3">
        <v>0</v>
      </c>
      <c r="AA972" s="50" t="s">
        <v>0</v>
      </c>
      <c r="AB972" s="50">
        <v>0</v>
      </c>
      <c r="AC972" s="50">
        <v>0</v>
      </c>
      <c r="AD972" s="50" t="s">
        <v>0</v>
      </c>
      <c r="AE972" s="1">
        <v>0</v>
      </c>
      <c r="AF972" s="6">
        <v>0</v>
      </c>
      <c r="AG972" s="6" t="s">
        <v>0</v>
      </c>
      <c r="AH972" s="6">
        <v>0</v>
      </c>
      <c r="AI972" s="6">
        <v>0</v>
      </c>
      <c r="AJ972" s="6" t="s">
        <v>0</v>
      </c>
      <c r="AK972" s="6">
        <v>0</v>
      </c>
      <c r="AL972" s="6">
        <v>0</v>
      </c>
      <c r="AM972" s="6" t="s">
        <v>1</v>
      </c>
      <c r="AN972" s="6" t="s">
        <v>1</v>
      </c>
      <c r="AO972" s="6" t="s">
        <v>1</v>
      </c>
      <c r="AP972" s="6" t="s">
        <v>1</v>
      </c>
    </row>
    <row r="973" spans="1:42" hidden="1" x14ac:dyDescent="0.25">
      <c r="A973" s="2" t="s">
        <v>82</v>
      </c>
      <c r="B973" s="51">
        <v>44043</v>
      </c>
      <c r="C973" s="2" t="s">
        <v>6</v>
      </c>
      <c r="D973" s="2" t="s">
        <v>17</v>
      </c>
      <c r="E973" s="2" t="s">
        <v>198</v>
      </c>
      <c r="F973" s="2" t="s">
        <v>2127</v>
      </c>
      <c r="G973" s="2" t="s">
        <v>3</v>
      </c>
      <c r="H973" s="2" t="s">
        <v>2128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2</v>
      </c>
      <c r="P973" s="2" t="s">
        <v>1</v>
      </c>
      <c r="Q973" s="3">
        <v>25734145.615000002</v>
      </c>
      <c r="R973" s="3">
        <v>0</v>
      </c>
      <c r="S973" s="3">
        <v>23039929.615000002</v>
      </c>
      <c r="T973" s="3">
        <v>0</v>
      </c>
      <c r="U973" s="3" t="s">
        <v>0</v>
      </c>
      <c r="V973" s="3">
        <v>0</v>
      </c>
      <c r="W973" s="3">
        <v>2322600</v>
      </c>
      <c r="X973" s="3" t="s">
        <v>9</v>
      </c>
      <c r="Y973" s="3">
        <v>371616</v>
      </c>
      <c r="Z973" s="3">
        <v>0</v>
      </c>
      <c r="AA973" s="50" t="s">
        <v>0</v>
      </c>
      <c r="AB973" s="50">
        <v>0</v>
      </c>
      <c r="AC973" s="50">
        <v>0</v>
      </c>
      <c r="AD973" s="50" t="s">
        <v>0</v>
      </c>
      <c r="AE973" s="1">
        <v>0</v>
      </c>
      <c r="AF973" s="6">
        <v>0</v>
      </c>
      <c r="AG973" s="6" t="s">
        <v>0</v>
      </c>
      <c r="AH973" s="6">
        <v>0</v>
      </c>
      <c r="AI973" s="6">
        <v>0</v>
      </c>
      <c r="AJ973" s="6" t="s">
        <v>0</v>
      </c>
      <c r="AK973" s="6">
        <v>0</v>
      </c>
      <c r="AL973" s="6">
        <v>0</v>
      </c>
      <c r="AM973" s="6" t="s">
        <v>1</v>
      </c>
      <c r="AN973" s="6" t="s">
        <v>1</v>
      </c>
      <c r="AO973" s="6" t="s">
        <v>1</v>
      </c>
      <c r="AP973" s="6" t="s">
        <v>1</v>
      </c>
    </row>
    <row r="974" spans="1:42" hidden="1" x14ac:dyDescent="0.25">
      <c r="A974" s="2" t="s">
        <v>81</v>
      </c>
      <c r="B974" s="51">
        <v>44043</v>
      </c>
      <c r="C974" s="2" t="s">
        <v>6</v>
      </c>
      <c r="D974" s="2" t="s">
        <v>17</v>
      </c>
      <c r="E974" s="2" t="s">
        <v>198</v>
      </c>
      <c r="F974" s="2" t="s">
        <v>2127</v>
      </c>
      <c r="G974" s="2" t="s">
        <v>3</v>
      </c>
      <c r="H974" s="2" t="s">
        <v>2129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2130</v>
      </c>
      <c r="P974" s="2" t="s">
        <v>2131</v>
      </c>
      <c r="Q974" s="3">
        <v>10640000</v>
      </c>
      <c r="R974" s="3">
        <v>0</v>
      </c>
      <c r="S974" s="3">
        <v>10640000</v>
      </c>
      <c r="T974" s="3">
        <v>0</v>
      </c>
      <c r="U974" s="3" t="s">
        <v>0</v>
      </c>
      <c r="V974" s="3">
        <v>0</v>
      </c>
      <c r="W974" s="3">
        <v>0</v>
      </c>
      <c r="X974" s="3" t="s">
        <v>0</v>
      </c>
      <c r="Y974" s="3">
        <v>0</v>
      </c>
      <c r="Z974" s="3">
        <v>0</v>
      </c>
      <c r="AA974" s="50" t="s">
        <v>0</v>
      </c>
      <c r="AB974" s="50">
        <v>0</v>
      </c>
      <c r="AC974" s="50">
        <v>0</v>
      </c>
      <c r="AD974" s="50" t="s">
        <v>0</v>
      </c>
      <c r="AE974" s="1">
        <v>0</v>
      </c>
      <c r="AF974" s="6">
        <v>0</v>
      </c>
      <c r="AG974" s="6" t="s">
        <v>0</v>
      </c>
      <c r="AH974" s="6">
        <v>0</v>
      </c>
      <c r="AI974" s="6">
        <v>0</v>
      </c>
      <c r="AJ974" s="6" t="s">
        <v>0</v>
      </c>
      <c r="AK974" s="6">
        <v>0</v>
      </c>
      <c r="AL974" s="6">
        <v>0</v>
      </c>
      <c r="AM974" s="6" t="s">
        <v>1</v>
      </c>
      <c r="AN974" s="6" t="s">
        <v>1</v>
      </c>
      <c r="AO974" s="6" t="s">
        <v>1</v>
      </c>
      <c r="AP974" s="6" t="s">
        <v>1</v>
      </c>
    </row>
    <row r="975" spans="1:42" hidden="1" x14ac:dyDescent="0.25">
      <c r="A975" s="2" t="s">
        <v>80</v>
      </c>
      <c r="B975" s="51">
        <v>44043</v>
      </c>
      <c r="C975" s="2" t="s">
        <v>6</v>
      </c>
      <c r="D975" s="2" t="s">
        <v>17</v>
      </c>
      <c r="E975" s="2" t="s">
        <v>198</v>
      </c>
      <c r="F975" s="2" t="s">
        <v>2127</v>
      </c>
      <c r="G975" s="2" t="s">
        <v>3</v>
      </c>
      <c r="H975" s="2" t="s">
        <v>2132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2</v>
      </c>
      <c r="P975" s="2" t="s">
        <v>1</v>
      </c>
      <c r="Q975" s="3">
        <v>22018887.062800001</v>
      </c>
      <c r="R975" s="3">
        <v>0</v>
      </c>
      <c r="S975" s="3">
        <v>16893775.550000004</v>
      </c>
      <c r="T975" s="3">
        <v>0</v>
      </c>
      <c r="U975" s="3" t="s">
        <v>0</v>
      </c>
      <c r="V975" s="3">
        <v>0</v>
      </c>
      <c r="W975" s="3">
        <v>4418199.58</v>
      </c>
      <c r="X975" s="3" t="s">
        <v>9</v>
      </c>
      <c r="Y975" s="3">
        <v>706911.93280000007</v>
      </c>
      <c r="Z975" s="3">
        <v>0</v>
      </c>
      <c r="AA975" s="50" t="s">
        <v>0</v>
      </c>
      <c r="AB975" s="50">
        <v>0</v>
      </c>
      <c r="AC975" s="50">
        <v>0</v>
      </c>
      <c r="AD975" s="50" t="s">
        <v>0</v>
      </c>
      <c r="AE975" s="1">
        <v>0</v>
      </c>
      <c r="AF975" s="6">
        <v>0</v>
      </c>
      <c r="AG975" s="6" t="s">
        <v>0</v>
      </c>
      <c r="AH975" s="6">
        <v>0</v>
      </c>
      <c r="AI975" s="6">
        <v>0</v>
      </c>
      <c r="AJ975" s="6" t="s">
        <v>0</v>
      </c>
      <c r="AK975" s="6">
        <v>0</v>
      </c>
      <c r="AL975" s="6">
        <v>0</v>
      </c>
      <c r="AM975" s="6" t="s">
        <v>1</v>
      </c>
      <c r="AN975" s="6" t="s">
        <v>1</v>
      </c>
      <c r="AO975" s="6" t="s">
        <v>1</v>
      </c>
      <c r="AP975" s="6" t="s">
        <v>1</v>
      </c>
    </row>
    <row r="976" spans="1:42" hidden="1" x14ac:dyDescent="0.25">
      <c r="A976" s="2" t="s">
        <v>79</v>
      </c>
      <c r="B976" s="51">
        <v>44043</v>
      </c>
      <c r="C976" s="2" t="s">
        <v>6</v>
      </c>
      <c r="D976" s="2" t="s">
        <v>14</v>
      </c>
      <c r="E976" s="2" t="s">
        <v>196</v>
      </c>
      <c r="F976" s="2" t="s">
        <v>2133</v>
      </c>
      <c r="G976" s="2" t="s">
        <v>3</v>
      </c>
      <c r="H976" s="2" t="s">
        <v>2134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3">
        <v>31285369.033199999</v>
      </c>
      <c r="R976" s="3">
        <v>0</v>
      </c>
      <c r="S976" s="3">
        <v>28749249.120000001</v>
      </c>
      <c r="T976" s="3">
        <v>0</v>
      </c>
      <c r="U976" s="3" t="s">
        <v>0</v>
      </c>
      <c r="V976" s="3">
        <v>0</v>
      </c>
      <c r="W976" s="3">
        <v>2186310.27</v>
      </c>
      <c r="X976" s="3" t="s">
        <v>0</v>
      </c>
      <c r="Y976" s="3">
        <v>349809.64319999999</v>
      </c>
      <c r="Z976" s="3">
        <v>0</v>
      </c>
      <c r="AA976" s="50" t="s">
        <v>0</v>
      </c>
      <c r="AB976" s="50">
        <v>0</v>
      </c>
      <c r="AC976" s="50">
        <v>0</v>
      </c>
      <c r="AD976" s="50" t="s">
        <v>0</v>
      </c>
      <c r="AE976" s="1">
        <v>0</v>
      </c>
      <c r="AF976" s="6">
        <v>0</v>
      </c>
      <c r="AG976" s="6" t="s">
        <v>0</v>
      </c>
      <c r="AH976" s="6">
        <v>0</v>
      </c>
      <c r="AI976" s="6">
        <v>0</v>
      </c>
      <c r="AJ976" s="6" t="s">
        <v>0</v>
      </c>
      <c r="AK976" s="6">
        <v>0</v>
      </c>
      <c r="AL976" s="6">
        <v>0</v>
      </c>
      <c r="AM976" s="6" t="s">
        <v>1</v>
      </c>
      <c r="AN976" s="6" t="s">
        <v>1</v>
      </c>
      <c r="AO976" s="6" t="s">
        <v>1</v>
      </c>
      <c r="AP976" s="6" t="s">
        <v>1</v>
      </c>
    </row>
    <row r="977" spans="1:42" hidden="1" x14ac:dyDescent="0.25">
      <c r="A977" s="2" t="s">
        <v>78</v>
      </c>
      <c r="B977" s="51">
        <v>44043</v>
      </c>
      <c r="C977" s="2" t="s">
        <v>6</v>
      </c>
      <c r="D977" s="2" t="s">
        <v>10</v>
      </c>
      <c r="E977" s="2" t="s">
        <v>193</v>
      </c>
      <c r="F977" s="2" t="s">
        <v>2135</v>
      </c>
      <c r="G977" s="2" t="s">
        <v>3</v>
      </c>
      <c r="H977" s="2" t="s">
        <v>2136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3">
        <v>2152935.216</v>
      </c>
      <c r="R977" s="3">
        <v>0</v>
      </c>
      <c r="S977" s="3">
        <v>1463581.3199999998</v>
      </c>
      <c r="T977" s="3">
        <v>0</v>
      </c>
      <c r="U977" s="3" t="s">
        <v>0</v>
      </c>
      <c r="V977" s="3">
        <v>0</v>
      </c>
      <c r="W977" s="3">
        <v>594270.6</v>
      </c>
      <c r="X977" s="3" t="s">
        <v>9</v>
      </c>
      <c r="Y977" s="3">
        <v>95083.296000000002</v>
      </c>
      <c r="Z977" s="3">
        <v>0</v>
      </c>
      <c r="AA977" s="50" t="s">
        <v>0</v>
      </c>
      <c r="AB977" s="50">
        <v>0</v>
      </c>
      <c r="AC977" s="50">
        <v>0</v>
      </c>
      <c r="AD977" s="50" t="s">
        <v>0</v>
      </c>
      <c r="AE977" s="1">
        <v>0</v>
      </c>
      <c r="AF977" s="6">
        <v>0</v>
      </c>
      <c r="AG977" s="6" t="s">
        <v>0</v>
      </c>
      <c r="AH977" s="6">
        <v>0</v>
      </c>
      <c r="AI977" s="6">
        <v>0</v>
      </c>
      <c r="AJ977" s="6" t="s">
        <v>0</v>
      </c>
      <c r="AK977" s="6">
        <v>0</v>
      </c>
      <c r="AL977" s="6">
        <v>0</v>
      </c>
      <c r="AM977" s="6" t="s">
        <v>1</v>
      </c>
      <c r="AN977" s="6" t="s">
        <v>1</v>
      </c>
      <c r="AO977" s="6" t="s">
        <v>1</v>
      </c>
      <c r="AP977" s="6" t="s">
        <v>1</v>
      </c>
    </row>
    <row r="978" spans="1:42" hidden="1" x14ac:dyDescent="0.25">
      <c r="A978" s="2" t="s">
        <v>77</v>
      </c>
      <c r="B978" s="51">
        <v>44043</v>
      </c>
      <c r="C978" s="2" t="s">
        <v>6</v>
      </c>
      <c r="D978" s="2" t="s">
        <v>311</v>
      </c>
      <c r="E978" s="2" t="s">
        <v>223</v>
      </c>
      <c r="F978" s="2" t="s">
        <v>1326</v>
      </c>
      <c r="G978" s="2" t="s">
        <v>3</v>
      </c>
      <c r="H978" s="2" t="s">
        <v>2137</v>
      </c>
      <c r="I978" s="1"/>
      <c r="J978" s="1"/>
      <c r="K978" s="1"/>
      <c r="L978" s="1"/>
      <c r="M978" s="1"/>
      <c r="N978" s="2"/>
      <c r="O978" s="2" t="s">
        <v>106</v>
      </c>
      <c r="P978" s="2"/>
      <c r="Q978" s="3">
        <v>0</v>
      </c>
      <c r="R978" s="3">
        <v>0</v>
      </c>
      <c r="S978" s="3">
        <v>0</v>
      </c>
      <c r="T978" s="3">
        <v>0</v>
      </c>
      <c r="U978" s="3"/>
      <c r="V978" s="3"/>
      <c r="W978" s="3"/>
      <c r="X978" s="3"/>
      <c r="Y978" s="3"/>
      <c r="Z978" s="3"/>
      <c r="AA978" s="50"/>
      <c r="AB978" s="50"/>
      <c r="AC978" s="50"/>
      <c r="AD978" s="50"/>
      <c r="AE978" s="1"/>
    </row>
    <row r="979" spans="1:42" hidden="1" x14ac:dyDescent="0.25">
      <c r="A979" s="2" t="s">
        <v>76</v>
      </c>
      <c r="B979" s="51">
        <v>44043</v>
      </c>
      <c r="C979" s="2" t="s">
        <v>6</v>
      </c>
      <c r="D979" s="2" t="s">
        <v>7</v>
      </c>
      <c r="E979" s="2" t="s">
        <v>191</v>
      </c>
      <c r="F979" s="2" t="s">
        <v>2138</v>
      </c>
      <c r="G979" s="2" t="s">
        <v>3</v>
      </c>
      <c r="H979" s="2" t="s">
        <v>1781</v>
      </c>
      <c r="I979" s="1"/>
      <c r="J979" s="1"/>
      <c r="K979" s="1"/>
      <c r="L979" s="1"/>
      <c r="M979" s="1"/>
      <c r="N979" s="2"/>
      <c r="O979" s="2" t="s">
        <v>106</v>
      </c>
      <c r="P979" s="2"/>
      <c r="Q979" s="3">
        <v>0</v>
      </c>
      <c r="R979" s="3">
        <v>0</v>
      </c>
      <c r="S979" s="3"/>
      <c r="T979" s="3"/>
      <c r="U979" s="3"/>
      <c r="V979" s="3"/>
      <c r="W979" s="3"/>
      <c r="X979" s="3"/>
      <c r="Y979" s="3"/>
      <c r="Z979" s="3"/>
      <c r="AA979" s="50"/>
      <c r="AB979" s="50"/>
      <c r="AC979" s="50"/>
      <c r="AD979" s="50"/>
      <c r="AE979" s="1"/>
    </row>
    <row r="980" spans="1:42" hidden="1" x14ac:dyDescent="0.25">
      <c r="A980" s="2" t="s">
        <v>75</v>
      </c>
      <c r="B980" s="51">
        <v>44043</v>
      </c>
      <c r="C980" s="2" t="s">
        <v>6</v>
      </c>
      <c r="D980" s="2" t="s">
        <v>5</v>
      </c>
      <c r="E980" s="2" t="s">
        <v>189</v>
      </c>
      <c r="F980" s="2" t="s">
        <v>283</v>
      </c>
      <c r="G980" s="2" t="s">
        <v>3</v>
      </c>
      <c r="H980" s="2" t="s">
        <v>2139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2</v>
      </c>
      <c r="P980" s="2" t="s">
        <v>1</v>
      </c>
      <c r="Q980" s="3">
        <v>33023961.911000006</v>
      </c>
      <c r="R980" s="3">
        <v>0</v>
      </c>
      <c r="S980" s="3">
        <v>25401189.705000006</v>
      </c>
      <c r="T980" s="3">
        <v>0</v>
      </c>
      <c r="U980" s="3" t="s">
        <v>0</v>
      </c>
      <c r="V980" s="3">
        <v>0</v>
      </c>
      <c r="W980" s="3">
        <v>6571355.3499999996</v>
      </c>
      <c r="X980" s="3" t="s">
        <v>0</v>
      </c>
      <c r="Y980" s="3">
        <v>1051416.8559999999</v>
      </c>
      <c r="Z980" s="3">
        <v>0</v>
      </c>
      <c r="AA980" s="50" t="s">
        <v>0</v>
      </c>
      <c r="AB980" s="50">
        <v>0</v>
      </c>
      <c r="AC980" s="50">
        <v>0</v>
      </c>
      <c r="AD980" s="50" t="s">
        <v>0</v>
      </c>
      <c r="AE980" s="1">
        <v>0</v>
      </c>
      <c r="AF980" s="6">
        <v>0</v>
      </c>
      <c r="AG980" s="6" t="s">
        <v>0</v>
      </c>
      <c r="AH980" s="6">
        <v>0</v>
      </c>
      <c r="AI980" s="6">
        <v>0</v>
      </c>
      <c r="AJ980" s="6" t="s">
        <v>0</v>
      </c>
      <c r="AK980" s="6">
        <v>0</v>
      </c>
      <c r="AL980" s="6">
        <v>0</v>
      </c>
      <c r="AM980" s="6" t="s">
        <v>1</v>
      </c>
      <c r="AN980" s="6" t="s">
        <v>1</v>
      </c>
      <c r="AO980" s="6" t="s">
        <v>1</v>
      </c>
      <c r="AP980" s="6" t="s">
        <v>1</v>
      </c>
    </row>
    <row r="981" spans="1:42" hidden="1" x14ac:dyDescent="0.25">
      <c r="A981" s="2" t="s">
        <v>74</v>
      </c>
      <c r="B981" s="51">
        <v>44044</v>
      </c>
      <c r="C981" s="2" t="s">
        <v>6</v>
      </c>
      <c r="D981" s="2" t="s">
        <v>52</v>
      </c>
      <c r="E981" s="2" t="s">
        <v>252</v>
      </c>
      <c r="F981" s="2" t="s">
        <v>758</v>
      </c>
      <c r="G981" s="2" t="s">
        <v>3</v>
      </c>
      <c r="H981" s="2" t="s">
        <v>2140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</v>
      </c>
      <c r="P981" s="2" t="s">
        <v>1</v>
      </c>
      <c r="Q981" s="3">
        <v>93362406.29519999</v>
      </c>
      <c r="R981" s="3">
        <v>0</v>
      </c>
      <c r="S981" s="3">
        <v>78521732.310000032</v>
      </c>
      <c r="T981" s="3">
        <v>0</v>
      </c>
      <c r="U981" s="3" t="s">
        <v>0</v>
      </c>
      <c r="V981" s="3">
        <v>0</v>
      </c>
      <c r="W981" s="3">
        <v>12793684.470000001</v>
      </c>
      <c r="X981" s="3" t="s">
        <v>9</v>
      </c>
      <c r="Y981" s="3">
        <v>2046989.5152</v>
      </c>
      <c r="Z981" s="3">
        <v>0</v>
      </c>
      <c r="AA981" s="50" t="s">
        <v>0</v>
      </c>
      <c r="AB981" s="50">
        <v>0</v>
      </c>
      <c r="AC981" s="50">
        <v>0</v>
      </c>
      <c r="AD981" s="50" t="s">
        <v>0</v>
      </c>
      <c r="AE981" s="1">
        <v>0</v>
      </c>
      <c r="AF981" s="6">
        <v>0</v>
      </c>
      <c r="AG981" s="6" t="s">
        <v>0</v>
      </c>
      <c r="AH981" s="6">
        <v>0</v>
      </c>
      <c r="AI981" s="6">
        <v>0</v>
      </c>
      <c r="AJ981" s="6" t="s">
        <v>0</v>
      </c>
      <c r="AK981" s="6">
        <v>0</v>
      </c>
      <c r="AL981" s="6">
        <v>0</v>
      </c>
      <c r="AM981" s="6" t="s">
        <v>1</v>
      </c>
      <c r="AN981" s="6" t="s">
        <v>1</v>
      </c>
      <c r="AO981" s="6" t="s">
        <v>1</v>
      </c>
      <c r="AP981" s="6" t="s">
        <v>1</v>
      </c>
    </row>
    <row r="982" spans="1:42" hidden="1" x14ac:dyDescent="0.25">
      <c r="A982" s="2" t="s">
        <v>73</v>
      </c>
      <c r="B982" s="51">
        <v>44044</v>
      </c>
      <c r="C982" s="2" t="s">
        <v>29</v>
      </c>
      <c r="D982" s="2" t="s">
        <v>52</v>
      </c>
      <c r="E982" s="2" t="s">
        <v>243</v>
      </c>
      <c r="F982" s="2" t="s">
        <v>0</v>
      </c>
      <c r="G982" s="2" t="s">
        <v>3</v>
      </c>
      <c r="H982" s="2" t="s">
        <v>2141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2</v>
      </c>
      <c r="P982" s="2" t="s">
        <v>1</v>
      </c>
      <c r="Q982" s="3">
        <v>7467655</v>
      </c>
      <c r="R982" s="3">
        <v>0</v>
      </c>
      <c r="S982" s="3">
        <v>6558215</v>
      </c>
      <c r="T982" s="3">
        <v>0</v>
      </c>
      <c r="U982" s="3" t="s">
        <v>0</v>
      </c>
      <c r="V982" s="3">
        <v>0</v>
      </c>
      <c r="W982" s="3">
        <v>784000</v>
      </c>
      <c r="X982" s="3" t="s">
        <v>0</v>
      </c>
      <c r="Y982" s="3">
        <v>125440</v>
      </c>
      <c r="Z982" s="3">
        <v>0</v>
      </c>
      <c r="AA982" s="50" t="s">
        <v>0</v>
      </c>
      <c r="AB982" s="50">
        <v>0</v>
      </c>
      <c r="AC982" s="50">
        <v>0</v>
      </c>
      <c r="AD982" s="50" t="s">
        <v>0</v>
      </c>
      <c r="AE982" s="1">
        <v>0</v>
      </c>
      <c r="AF982" s="6">
        <v>0</v>
      </c>
      <c r="AG982" s="6" t="s">
        <v>0</v>
      </c>
      <c r="AH982" s="6">
        <v>0</v>
      </c>
      <c r="AI982" s="6">
        <v>0</v>
      </c>
      <c r="AJ982" s="6" t="s">
        <v>0</v>
      </c>
      <c r="AK982" s="6">
        <v>0</v>
      </c>
      <c r="AL982" s="6">
        <v>0</v>
      </c>
      <c r="AM982" s="6" t="s">
        <v>1</v>
      </c>
      <c r="AN982" s="6" t="s">
        <v>1</v>
      </c>
      <c r="AO982" s="6" t="s">
        <v>1</v>
      </c>
      <c r="AP982" s="6" t="s">
        <v>1</v>
      </c>
    </row>
    <row r="983" spans="1:42" hidden="1" x14ac:dyDescent="0.25">
      <c r="A983" s="2" t="s">
        <v>72</v>
      </c>
      <c r="B983" s="51">
        <v>44044</v>
      </c>
      <c r="C983" s="2" t="s">
        <v>29</v>
      </c>
      <c r="D983" s="2" t="s">
        <v>52</v>
      </c>
      <c r="E983" s="2" t="s">
        <v>243</v>
      </c>
      <c r="F983" s="2" t="s">
        <v>1</v>
      </c>
      <c r="G983" s="2" t="s">
        <v>3</v>
      </c>
      <c r="H983" s="2" t="s">
        <v>2142</v>
      </c>
      <c r="I983" s="1" t="s">
        <v>1</v>
      </c>
      <c r="J983" s="1" t="s">
        <v>1</v>
      </c>
      <c r="K983" s="1" t="s">
        <v>1</v>
      </c>
      <c r="L983" s="1" t="s">
        <v>1</v>
      </c>
      <c r="M983" s="1">
        <v>0</v>
      </c>
      <c r="N983" s="2" t="s">
        <v>1</v>
      </c>
      <c r="O983" s="2" t="s">
        <v>2143</v>
      </c>
      <c r="P983" s="2" t="s">
        <v>2144</v>
      </c>
      <c r="Q983" s="3">
        <v>1963740.8</v>
      </c>
      <c r="R983" s="3">
        <v>0</v>
      </c>
      <c r="S983" s="3">
        <v>0</v>
      </c>
      <c r="T983" s="3">
        <v>1692880</v>
      </c>
      <c r="U983" s="3" t="s">
        <v>9</v>
      </c>
      <c r="V983" s="3">
        <v>270860.79999999999</v>
      </c>
      <c r="W983" s="3">
        <v>0</v>
      </c>
      <c r="X983" s="3" t="s">
        <v>0</v>
      </c>
      <c r="Y983" s="3">
        <v>0</v>
      </c>
      <c r="Z983" s="3">
        <v>0</v>
      </c>
      <c r="AA983" s="50" t="s">
        <v>0</v>
      </c>
      <c r="AB983" s="50">
        <v>0</v>
      </c>
      <c r="AC983" s="50">
        <v>0</v>
      </c>
      <c r="AD983" s="50" t="s">
        <v>0</v>
      </c>
      <c r="AE983" s="1">
        <v>0</v>
      </c>
      <c r="AF983" s="6">
        <v>0</v>
      </c>
      <c r="AG983" s="6" t="s">
        <v>0</v>
      </c>
      <c r="AH983" s="6">
        <v>0</v>
      </c>
      <c r="AI983" s="6">
        <v>0</v>
      </c>
      <c r="AJ983" s="6" t="s">
        <v>0</v>
      </c>
      <c r="AK983" s="6">
        <v>0</v>
      </c>
      <c r="AL983" s="6">
        <v>0</v>
      </c>
      <c r="AM983" s="6" t="s">
        <v>1</v>
      </c>
      <c r="AN983" s="6" t="s">
        <v>1</v>
      </c>
      <c r="AO983" s="6" t="s">
        <v>1</v>
      </c>
      <c r="AP983" s="6" t="s">
        <v>1</v>
      </c>
    </row>
    <row r="984" spans="1:42" hidden="1" x14ac:dyDescent="0.25">
      <c r="A984" s="2" t="s">
        <v>71</v>
      </c>
      <c r="B984" s="51">
        <v>44044</v>
      </c>
      <c r="C984" s="2" t="s">
        <v>29</v>
      </c>
      <c r="D984" s="2" t="s">
        <v>52</v>
      </c>
      <c r="E984" s="2" t="s">
        <v>243</v>
      </c>
      <c r="F984" s="2" t="s">
        <v>0</v>
      </c>
      <c r="G984" s="2" t="s">
        <v>3</v>
      </c>
      <c r="H984" s="2" t="s">
        <v>2145</v>
      </c>
      <c r="I984" s="1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2</v>
      </c>
      <c r="P984" s="2" t="s">
        <v>1</v>
      </c>
      <c r="Q984" s="3">
        <v>48313189.840300001</v>
      </c>
      <c r="R984" s="3">
        <v>0</v>
      </c>
      <c r="S984" s="3">
        <v>31431752.087500002</v>
      </c>
      <c r="T984" s="3">
        <v>0</v>
      </c>
      <c r="U984" s="3" t="s">
        <v>0</v>
      </c>
      <c r="V984" s="3">
        <v>0</v>
      </c>
      <c r="W984" s="3">
        <v>14552963.580000002</v>
      </c>
      <c r="X984" s="3" t="s">
        <v>9</v>
      </c>
      <c r="Y984" s="3">
        <v>2328474.1727999998</v>
      </c>
      <c r="Z984" s="3">
        <v>0</v>
      </c>
      <c r="AA984" s="50" t="s">
        <v>0</v>
      </c>
      <c r="AB984" s="50">
        <v>0</v>
      </c>
      <c r="AC984" s="50">
        <v>0</v>
      </c>
      <c r="AD984" s="50" t="s">
        <v>0</v>
      </c>
      <c r="AE984" s="1">
        <v>0</v>
      </c>
      <c r="AF984" s="6">
        <v>0</v>
      </c>
      <c r="AG984" s="6" t="s">
        <v>0</v>
      </c>
      <c r="AH984" s="6">
        <v>0</v>
      </c>
      <c r="AI984" s="6">
        <v>0</v>
      </c>
      <c r="AJ984" s="6" t="s">
        <v>0</v>
      </c>
      <c r="AK984" s="6">
        <v>0</v>
      </c>
      <c r="AL984" s="6">
        <v>0</v>
      </c>
      <c r="AM984" s="6" t="s">
        <v>1</v>
      </c>
      <c r="AN984" s="6" t="s">
        <v>1</v>
      </c>
      <c r="AO984" s="6" t="s">
        <v>1</v>
      </c>
      <c r="AP984" s="6" t="s">
        <v>1</v>
      </c>
    </row>
    <row r="985" spans="1:42" hidden="1" x14ac:dyDescent="0.25">
      <c r="A985" s="2" t="s">
        <v>70</v>
      </c>
      <c r="B985" s="51">
        <v>44044</v>
      </c>
      <c r="C985" s="2" t="s">
        <v>29</v>
      </c>
      <c r="D985" s="2" t="s">
        <v>52</v>
      </c>
      <c r="E985" s="2" t="s">
        <v>243</v>
      </c>
      <c r="F985" s="2" t="s">
        <v>1</v>
      </c>
      <c r="G985" s="2" t="s">
        <v>3</v>
      </c>
      <c r="H985" s="2" t="s">
        <v>2146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513</v>
      </c>
      <c r="P985" s="2" t="s">
        <v>514</v>
      </c>
      <c r="Q985" s="3">
        <v>1985090</v>
      </c>
      <c r="R985" s="3">
        <v>0</v>
      </c>
      <c r="S985" s="3">
        <v>1985090</v>
      </c>
      <c r="T985" s="3">
        <v>0</v>
      </c>
      <c r="U985" s="3" t="s">
        <v>0</v>
      </c>
      <c r="V985" s="3">
        <v>0</v>
      </c>
      <c r="W985" s="3">
        <v>0</v>
      </c>
      <c r="X985" s="3" t="s">
        <v>0</v>
      </c>
      <c r="Y985" s="3">
        <v>0</v>
      </c>
      <c r="Z985" s="3">
        <v>0</v>
      </c>
      <c r="AA985" s="50" t="s">
        <v>0</v>
      </c>
      <c r="AB985" s="50">
        <v>0</v>
      </c>
      <c r="AC985" s="50">
        <v>0</v>
      </c>
      <c r="AD985" s="50" t="s">
        <v>0</v>
      </c>
      <c r="AE985" s="1">
        <v>0</v>
      </c>
      <c r="AF985" s="6">
        <v>0</v>
      </c>
      <c r="AG985" s="6" t="s">
        <v>0</v>
      </c>
      <c r="AH985" s="6">
        <v>0</v>
      </c>
      <c r="AI985" s="6">
        <v>0</v>
      </c>
      <c r="AJ985" s="6" t="s">
        <v>0</v>
      </c>
      <c r="AK985" s="6">
        <v>0</v>
      </c>
      <c r="AL985" s="6">
        <v>0</v>
      </c>
      <c r="AM985" s="6" t="s">
        <v>1</v>
      </c>
      <c r="AN985" s="6" t="s">
        <v>1</v>
      </c>
      <c r="AO985" s="6" t="s">
        <v>1</v>
      </c>
      <c r="AP985" s="6" t="s">
        <v>1</v>
      </c>
    </row>
    <row r="986" spans="1:42" hidden="1" x14ac:dyDescent="0.25">
      <c r="A986" s="2" t="s">
        <v>69</v>
      </c>
      <c r="B986" s="51">
        <v>44044</v>
      </c>
      <c r="C986" s="2" t="s">
        <v>29</v>
      </c>
      <c r="D986" s="2" t="s">
        <v>52</v>
      </c>
      <c r="E986" s="2" t="s">
        <v>243</v>
      </c>
      <c r="F986" s="2" t="s">
        <v>0</v>
      </c>
      <c r="G986" s="2" t="s">
        <v>3</v>
      </c>
      <c r="H986" s="2" t="s">
        <v>2147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3">
        <v>210190524.5927</v>
      </c>
      <c r="R986" s="3">
        <v>0</v>
      </c>
      <c r="S986" s="3">
        <v>134899436.15749994</v>
      </c>
      <c r="T986" s="3">
        <v>0</v>
      </c>
      <c r="U986" s="3" t="s">
        <v>0</v>
      </c>
      <c r="V986" s="3">
        <v>0</v>
      </c>
      <c r="W986" s="3">
        <v>64906110.719999991</v>
      </c>
      <c r="X986" s="3" t="s">
        <v>9</v>
      </c>
      <c r="Y986" s="3">
        <v>10384977.7152</v>
      </c>
      <c r="Z986" s="3">
        <v>0</v>
      </c>
      <c r="AA986" s="50" t="s">
        <v>0</v>
      </c>
      <c r="AB986" s="50">
        <v>0</v>
      </c>
      <c r="AC986" s="50">
        <v>0</v>
      </c>
      <c r="AD986" s="50" t="s">
        <v>0</v>
      </c>
      <c r="AE986" s="1">
        <v>0</v>
      </c>
      <c r="AF986" s="6">
        <v>0</v>
      </c>
      <c r="AG986" s="6" t="s">
        <v>0</v>
      </c>
      <c r="AH986" s="6">
        <v>0</v>
      </c>
      <c r="AI986" s="6">
        <v>0</v>
      </c>
      <c r="AJ986" s="6" t="s">
        <v>0</v>
      </c>
      <c r="AK986" s="6">
        <v>0</v>
      </c>
      <c r="AL986" s="6">
        <v>0</v>
      </c>
      <c r="AM986" s="6" t="s">
        <v>1</v>
      </c>
      <c r="AN986" s="6" t="s">
        <v>1</v>
      </c>
      <c r="AO986" s="6" t="s">
        <v>1</v>
      </c>
      <c r="AP986" s="6" t="s">
        <v>1</v>
      </c>
    </row>
    <row r="987" spans="1:42" hidden="1" x14ac:dyDescent="0.25">
      <c r="A987" s="2" t="s">
        <v>67</v>
      </c>
      <c r="B987" s="51">
        <v>44044</v>
      </c>
      <c r="C987" s="2" t="s">
        <v>29</v>
      </c>
      <c r="D987" s="2" t="s">
        <v>52</v>
      </c>
      <c r="E987" s="2" t="s">
        <v>243</v>
      </c>
      <c r="F987" s="2" t="s">
        <v>1</v>
      </c>
      <c r="G987" s="2" t="s">
        <v>13</v>
      </c>
      <c r="H987" s="2" t="s">
        <v>1</v>
      </c>
      <c r="I987" s="1" t="s">
        <v>2148</v>
      </c>
      <c r="J987" s="1" t="s">
        <v>1</v>
      </c>
      <c r="K987" s="1" t="s">
        <v>2149</v>
      </c>
      <c r="L987" s="1" t="s">
        <v>2150</v>
      </c>
      <c r="M987" s="1">
        <v>539.05999999999995</v>
      </c>
      <c r="N987" s="2" t="s">
        <v>12</v>
      </c>
      <c r="O987" s="2" t="s">
        <v>2151</v>
      </c>
      <c r="P987" s="2" t="s">
        <v>2152</v>
      </c>
      <c r="Q987" s="3">
        <v>-268800</v>
      </c>
      <c r="R987" s="3">
        <v>0</v>
      </c>
      <c r="S987" s="3">
        <v>-268800</v>
      </c>
      <c r="T987" s="3">
        <v>0</v>
      </c>
      <c r="U987" s="3" t="s">
        <v>0</v>
      </c>
      <c r="V987" s="3">
        <v>0</v>
      </c>
      <c r="W987" s="3">
        <v>0</v>
      </c>
      <c r="X987" s="3" t="s">
        <v>0</v>
      </c>
      <c r="Y987" s="3">
        <v>0</v>
      </c>
      <c r="Z987" s="3">
        <v>0</v>
      </c>
      <c r="AA987" s="50" t="s">
        <v>0</v>
      </c>
      <c r="AB987" s="50">
        <v>0</v>
      </c>
      <c r="AC987" s="50">
        <v>0</v>
      </c>
      <c r="AD987" s="50" t="s">
        <v>0</v>
      </c>
      <c r="AE987" s="1">
        <v>0</v>
      </c>
      <c r="AF987" s="6">
        <v>0</v>
      </c>
      <c r="AG987" s="6" t="s">
        <v>0</v>
      </c>
      <c r="AH987" s="6">
        <v>0</v>
      </c>
      <c r="AI987" s="6">
        <v>0</v>
      </c>
      <c r="AJ987" s="6" t="s">
        <v>0</v>
      </c>
      <c r="AK987" s="6">
        <v>0</v>
      </c>
      <c r="AL987" s="6">
        <v>0</v>
      </c>
      <c r="AM987" s="6" t="s">
        <v>1</v>
      </c>
      <c r="AN987" s="6" t="s">
        <v>1</v>
      </c>
      <c r="AO987" s="6" t="s">
        <v>1</v>
      </c>
      <c r="AP987" s="6" t="s">
        <v>1</v>
      </c>
    </row>
    <row r="988" spans="1:42" hidden="1" x14ac:dyDescent="0.25">
      <c r="A988" s="2" t="s">
        <v>66</v>
      </c>
      <c r="B988" s="51">
        <v>44044</v>
      </c>
      <c r="C988" s="2" t="s">
        <v>29</v>
      </c>
      <c r="D988" s="2" t="s">
        <v>52</v>
      </c>
      <c r="E988" s="2" t="s">
        <v>243</v>
      </c>
      <c r="F988" s="2" t="s">
        <v>1</v>
      </c>
      <c r="G988" s="2" t="s">
        <v>13</v>
      </c>
      <c r="H988" s="2" t="s">
        <v>1</v>
      </c>
      <c r="I988" s="1" t="s">
        <v>2153</v>
      </c>
      <c r="J988" s="1" t="s">
        <v>1</v>
      </c>
      <c r="K988" s="1" t="s">
        <v>2154</v>
      </c>
      <c r="L988" s="1" t="s">
        <v>2155</v>
      </c>
      <c r="M988" s="1">
        <v>1569</v>
      </c>
      <c r="N988" s="2" t="s">
        <v>12</v>
      </c>
      <c r="O988" s="2" t="s">
        <v>2151</v>
      </c>
      <c r="P988" s="2" t="s">
        <v>2152</v>
      </c>
      <c r="Q988" s="3">
        <v>-784000</v>
      </c>
      <c r="R988" s="3">
        <v>0</v>
      </c>
      <c r="S988" s="3">
        <v>-784000</v>
      </c>
      <c r="T988" s="3">
        <v>0</v>
      </c>
      <c r="U988" s="3" t="s">
        <v>0</v>
      </c>
      <c r="V988" s="3">
        <v>0</v>
      </c>
      <c r="W988" s="3">
        <v>0</v>
      </c>
      <c r="X988" s="3" t="s">
        <v>0</v>
      </c>
      <c r="Y988" s="3">
        <v>0</v>
      </c>
      <c r="Z988" s="3">
        <v>0</v>
      </c>
      <c r="AA988" s="50" t="s">
        <v>0</v>
      </c>
      <c r="AB988" s="50">
        <v>0</v>
      </c>
      <c r="AC988" s="50">
        <v>0</v>
      </c>
      <c r="AD988" s="50" t="s">
        <v>0</v>
      </c>
      <c r="AE988" s="1">
        <v>0</v>
      </c>
      <c r="AF988" s="6">
        <v>0</v>
      </c>
      <c r="AG988" s="6" t="s">
        <v>0</v>
      </c>
      <c r="AH988" s="6">
        <v>0</v>
      </c>
      <c r="AI988" s="6">
        <v>0</v>
      </c>
      <c r="AJ988" s="6" t="s">
        <v>0</v>
      </c>
      <c r="AK988" s="6">
        <v>0</v>
      </c>
      <c r="AL988" s="6">
        <v>0</v>
      </c>
      <c r="AM988" s="6" t="s">
        <v>1</v>
      </c>
      <c r="AN988" s="6" t="s">
        <v>1</v>
      </c>
      <c r="AO988" s="6" t="s">
        <v>1</v>
      </c>
      <c r="AP988" s="6" t="s">
        <v>1</v>
      </c>
    </row>
    <row r="989" spans="1:42" hidden="1" x14ac:dyDescent="0.25">
      <c r="A989" s="2" t="s">
        <v>65</v>
      </c>
      <c r="B989" s="51">
        <v>44044</v>
      </c>
      <c r="C989" s="2" t="s">
        <v>6</v>
      </c>
      <c r="D989" s="2" t="s">
        <v>45</v>
      </c>
      <c r="E989" s="2" t="s">
        <v>241</v>
      </c>
      <c r="F989" s="2" t="s">
        <v>2156</v>
      </c>
      <c r="G989" s="2" t="s">
        <v>3</v>
      </c>
      <c r="H989" s="2" t="s">
        <v>2157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2</v>
      </c>
      <c r="P989" s="2" t="s">
        <v>1</v>
      </c>
      <c r="Q989" s="3">
        <v>131442681.10801786</v>
      </c>
      <c r="R989" s="3">
        <v>0</v>
      </c>
      <c r="S989" s="3">
        <v>98736462.779997557</v>
      </c>
      <c r="T989" s="3">
        <v>0</v>
      </c>
      <c r="U989" s="3" t="s">
        <v>0</v>
      </c>
      <c r="V989" s="3">
        <v>0</v>
      </c>
      <c r="W989" s="3">
        <v>28195015.800021969</v>
      </c>
      <c r="X989" s="3" t="s">
        <v>9</v>
      </c>
      <c r="Y989" s="3">
        <v>4511202.5279983301</v>
      </c>
      <c r="Z989" s="3">
        <v>0</v>
      </c>
      <c r="AA989" s="50" t="s">
        <v>0</v>
      </c>
      <c r="AB989" s="50">
        <v>0</v>
      </c>
      <c r="AC989" s="50">
        <v>0</v>
      </c>
      <c r="AD989" s="50" t="s">
        <v>0</v>
      </c>
      <c r="AE989" s="1">
        <v>0</v>
      </c>
      <c r="AF989" s="6">
        <v>0</v>
      </c>
      <c r="AG989" s="6" t="s">
        <v>0</v>
      </c>
      <c r="AH989" s="6">
        <v>0</v>
      </c>
      <c r="AI989" s="6">
        <v>0</v>
      </c>
      <c r="AJ989" s="6" t="s">
        <v>0</v>
      </c>
      <c r="AK989" s="6">
        <v>0</v>
      </c>
      <c r="AL989" s="6">
        <v>0</v>
      </c>
      <c r="AM989" s="6" t="s">
        <v>1</v>
      </c>
      <c r="AN989" s="6" t="s">
        <v>1</v>
      </c>
      <c r="AO989" s="6" t="s">
        <v>1</v>
      </c>
      <c r="AP989" s="6" t="s">
        <v>1</v>
      </c>
    </row>
    <row r="990" spans="1:42" hidden="1" x14ac:dyDescent="0.25">
      <c r="A990" s="2" t="s">
        <v>64</v>
      </c>
      <c r="B990" s="51">
        <v>44044</v>
      </c>
      <c r="C990" s="2" t="s">
        <v>38</v>
      </c>
      <c r="D990" s="2" t="s">
        <v>45</v>
      </c>
      <c r="E990" s="2" t="s">
        <v>239</v>
      </c>
      <c r="F990" s="2" t="s">
        <v>2158</v>
      </c>
      <c r="G990" s="2" t="s">
        <v>3</v>
      </c>
      <c r="H990" s="2" t="s">
        <v>2159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</v>
      </c>
      <c r="P990" s="2" t="s">
        <v>1</v>
      </c>
      <c r="Q990" s="3">
        <v>43670602.305200003</v>
      </c>
      <c r="R990" s="3">
        <v>0</v>
      </c>
      <c r="S990" s="3">
        <v>36950993.060000002</v>
      </c>
      <c r="T990" s="3">
        <v>0</v>
      </c>
      <c r="U990" s="3" t="s">
        <v>0</v>
      </c>
      <c r="V990" s="3">
        <v>0</v>
      </c>
      <c r="W990" s="3">
        <v>5376407.9699999997</v>
      </c>
      <c r="X990" s="3" t="s">
        <v>9</v>
      </c>
      <c r="Y990" s="3">
        <v>860225.27520000003</v>
      </c>
      <c r="Z990" s="3">
        <v>0</v>
      </c>
      <c r="AA990" s="50" t="s">
        <v>0</v>
      </c>
      <c r="AB990" s="50">
        <v>0</v>
      </c>
      <c r="AC990" s="50">
        <v>447200</v>
      </c>
      <c r="AD990" s="50" t="s">
        <v>296</v>
      </c>
      <c r="AE990" s="1">
        <v>35776</v>
      </c>
      <c r="AF990" s="6">
        <v>0</v>
      </c>
      <c r="AG990" s="6" t="s">
        <v>0</v>
      </c>
      <c r="AH990" s="6">
        <v>0</v>
      </c>
      <c r="AI990" s="6">
        <v>0</v>
      </c>
      <c r="AJ990" s="6" t="s">
        <v>0</v>
      </c>
      <c r="AK990" s="6">
        <v>0</v>
      </c>
      <c r="AL990" s="6">
        <v>0</v>
      </c>
      <c r="AM990" s="6" t="s">
        <v>1</v>
      </c>
      <c r="AN990" s="6" t="s">
        <v>1</v>
      </c>
      <c r="AO990" s="6" t="s">
        <v>1</v>
      </c>
      <c r="AP990" s="6" t="s">
        <v>1</v>
      </c>
    </row>
    <row r="991" spans="1:42" hidden="1" x14ac:dyDescent="0.25">
      <c r="A991" s="2" t="s">
        <v>62</v>
      </c>
      <c r="B991" s="51">
        <v>44044</v>
      </c>
      <c r="C991" s="2" t="s">
        <v>38</v>
      </c>
      <c r="D991" s="2" t="s">
        <v>45</v>
      </c>
      <c r="E991" s="2" t="s">
        <v>239</v>
      </c>
      <c r="F991" s="2" t="s">
        <v>2158</v>
      </c>
      <c r="G991" s="2" t="s">
        <v>13</v>
      </c>
      <c r="H991" s="2" t="s">
        <v>1</v>
      </c>
      <c r="I991" s="1" t="s">
        <v>2160</v>
      </c>
      <c r="J991" s="1" t="s">
        <v>1</v>
      </c>
      <c r="K991" s="1" t="s">
        <v>2161</v>
      </c>
      <c r="L991" s="1" t="s">
        <v>2162</v>
      </c>
      <c r="M991" s="1">
        <v>1624000</v>
      </c>
      <c r="N991" s="2" t="s">
        <v>12</v>
      </c>
      <c r="O991" s="2" t="s">
        <v>2163</v>
      </c>
      <c r="P991" s="2" t="s">
        <v>2164</v>
      </c>
      <c r="Q991" s="3">
        <v>-1624000</v>
      </c>
      <c r="R991" s="3">
        <v>0</v>
      </c>
      <c r="S991" s="3">
        <v>0</v>
      </c>
      <c r="T991" s="3">
        <v>0</v>
      </c>
      <c r="U991" s="3" t="s">
        <v>0</v>
      </c>
      <c r="V991" s="3">
        <v>0</v>
      </c>
      <c r="W991" s="3">
        <v>-1400000</v>
      </c>
      <c r="X991" s="3" t="s">
        <v>9</v>
      </c>
      <c r="Y991" s="3">
        <v>-224000</v>
      </c>
      <c r="Z991" s="3">
        <v>0</v>
      </c>
      <c r="AA991" s="50" t="s">
        <v>0</v>
      </c>
      <c r="AB991" s="50">
        <v>0</v>
      </c>
      <c r="AC991" s="50">
        <v>0</v>
      </c>
      <c r="AD991" s="50" t="s">
        <v>0</v>
      </c>
      <c r="AE991" s="1">
        <v>0</v>
      </c>
      <c r="AF991" s="6">
        <v>0</v>
      </c>
      <c r="AG991" s="6" t="s">
        <v>0</v>
      </c>
      <c r="AH991" s="6">
        <v>0</v>
      </c>
      <c r="AI991" s="6">
        <v>0</v>
      </c>
      <c r="AJ991" s="6" t="s">
        <v>0</v>
      </c>
      <c r="AK991" s="6">
        <v>0</v>
      </c>
      <c r="AL991" s="6">
        <v>0</v>
      </c>
      <c r="AM991" s="6" t="s">
        <v>1</v>
      </c>
      <c r="AN991" s="6" t="s">
        <v>1</v>
      </c>
      <c r="AO991" s="6" t="s">
        <v>1</v>
      </c>
      <c r="AP991" s="6" t="s">
        <v>1</v>
      </c>
    </row>
    <row r="992" spans="1:42" hidden="1" x14ac:dyDescent="0.25">
      <c r="A992" s="2" t="s">
        <v>61</v>
      </c>
      <c r="B992" s="51">
        <v>44044</v>
      </c>
      <c r="C992" s="2" t="s">
        <v>29</v>
      </c>
      <c r="D992" s="2" t="s">
        <v>45</v>
      </c>
      <c r="E992" s="2" t="s">
        <v>234</v>
      </c>
      <c r="F992" s="2" t="s">
        <v>0</v>
      </c>
      <c r="G992" s="2" t="s">
        <v>3</v>
      </c>
      <c r="H992" s="2" t="s">
        <v>2165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2</v>
      </c>
      <c r="P992" s="2" t="s">
        <v>1</v>
      </c>
      <c r="Q992" s="3">
        <v>17721080.738000002</v>
      </c>
      <c r="R992" s="3">
        <v>0</v>
      </c>
      <c r="S992" s="3">
        <v>13790965.59</v>
      </c>
      <c r="T992" s="3">
        <v>0</v>
      </c>
      <c r="U992" s="3" t="s">
        <v>0</v>
      </c>
      <c r="V992" s="3">
        <v>0</v>
      </c>
      <c r="W992" s="3">
        <v>3388030.3000000003</v>
      </c>
      <c r="X992" s="3" t="s">
        <v>9</v>
      </c>
      <c r="Y992" s="3">
        <v>542084.848</v>
      </c>
      <c r="Z992" s="3">
        <v>0</v>
      </c>
      <c r="AA992" s="50" t="s">
        <v>0</v>
      </c>
      <c r="AB992" s="50">
        <v>0</v>
      </c>
      <c r="AC992" s="50">
        <v>0</v>
      </c>
      <c r="AD992" s="50" t="s">
        <v>0</v>
      </c>
      <c r="AE992" s="1">
        <v>0</v>
      </c>
      <c r="AF992" s="6">
        <v>0</v>
      </c>
      <c r="AG992" s="6" t="s">
        <v>0</v>
      </c>
      <c r="AH992" s="6">
        <v>0</v>
      </c>
      <c r="AI992" s="6">
        <v>0</v>
      </c>
      <c r="AJ992" s="6" t="s">
        <v>0</v>
      </c>
      <c r="AK992" s="6">
        <v>0</v>
      </c>
      <c r="AL992" s="6">
        <v>0</v>
      </c>
      <c r="AM992" s="6" t="s">
        <v>1</v>
      </c>
      <c r="AN992" s="6" t="s">
        <v>1</v>
      </c>
      <c r="AO992" s="6" t="s">
        <v>1</v>
      </c>
      <c r="AP992" s="6" t="s">
        <v>1</v>
      </c>
    </row>
    <row r="993" spans="1:42" hidden="1" x14ac:dyDescent="0.25">
      <c r="A993" s="2" t="s">
        <v>60</v>
      </c>
      <c r="B993" s="51">
        <v>44044</v>
      </c>
      <c r="C993" s="2" t="s">
        <v>6</v>
      </c>
      <c r="D993" s="2" t="s">
        <v>41</v>
      </c>
      <c r="E993" s="2" t="s">
        <v>237</v>
      </c>
      <c r="F993" s="2" t="s">
        <v>2166</v>
      </c>
      <c r="G993" s="2" t="s">
        <v>3</v>
      </c>
      <c r="H993" s="2" t="s">
        <v>2167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3">
        <v>50781398.799999997</v>
      </c>
      <c r="R993" s="3">
        <v>0</v>
      </c>
      <c r="S993" s="3">
        <v>50781398.799999997</v>
      </c>
      <c r="T993" s="3">
        <v>0</v>
      </c>
      <c r="U993" s="3" t="s">
        <v>0</v>
      </c>
      <c r="V993" s="3">
        <v>0</v>
      </c>
      <c r="W993" s="3">
        <v>0</v>
      </c>
      <c r="X993" s="3" t="s">
        <v>9</v>
      </c>
      <c r="Y993" s="3">
        <v>0</v>
      </c>
      <c r="Z993" s="3">
        <v>0</v>
      </c>
      <c r="AA993" s="50" t="s">
        <v>0</v>
      </c>
      <c r="AB993" s="50">
        <v>0</v>
      </c>
      <c r="AC993" s="50">
        <v>0</v>
      </c>
      <c r="AD993" s="50" t="s">
        <v>0</v>
      </c>
      <c r="AE993" s="1">
        <v>0</v>
      </c>
      <c r="AF993" s="6">
        <v>0</v>
      </c>
      <c r="AG993" s="6" t="s">
        <v>0</v>
      </c>
      <c r="AH993" s="6">
        <v>0</v>
      </c>
      <c r="AI993" s="6">
        <v>0</v>
      </c>
      <c r="AJ993" s="6" t="s">
        <v>0</v>
      </c>
      <c r="AK993" s="6">
        <v>0</v>
      </c>
      <c r="AL993" s="6">
        <v>0</v>
      </c>
      <c r="AM993" s="6" t="s">
        <v>1</v>
      </c>
      <c r="AN993" s="6" t="s">
        <v>1</v>
      </c>
      <c r="AO993" s="6" t="s">
        <v>1</v>
      </c>
      <c r="AP993" s="6" t="s">
        <v>1</v>
      </c>
    </row>
    <row r="994" spans="1:42" hidden="1" x14ac:dyDescent="0.25">
      <c r="A994" s="2" t="s">
        <v>59</v>
      </c>
      <c r="B994" s="51">
        <v>44044</v>
      </c>
      <c r="C994" s="2" t="s">
        <v>6</v>
      </c>
      <c r="D994" s="2" t="s">
        <v>41</v>
      </c>
      <c r="E994" s="2" t="s">
        <v>232</v>
      </c>
      <c r="F994" s="2" t="s">
        <v>2168</v>
      </c>
      <c r="G994" s="2" t="s">
        <v>3</v>
      </c>
      <c r="H994" s="2" t="s">
        <v>2169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2</v>
      </c>
      <c r="P994" s="2" t="s">
        <v>1</v>
      </c>
      <c r="Q994" s="3">
        <v>133804355.85319997</v>
      </c>
      <c r="R994" s="3">
        <v>0</v>
      </c>
      <c r="S994" s="3">
        <v>102900324.57999998</v>
      </c>
      <c r="T994" s="3">
        <v>0</v>
      </c>
      <c r="U994" s="3" t="s">
        <v>0</v>
      </c>
      <c r="V994" s="3">
        <v>0</v>
      </c>
      <c r="W994" s="3">
        <v>26641406.269999996</v>
      </c>
      <c r="X994" s="3" t="s">
        <v>0</v>
      </c>
      <c r="Y994" s="3">
        <v>4262625.0031999992</v>
      </c>
      <c r="Z994" s="3">
        <v>0</v>
      </c>
      <c r="AA994" s="50" t="s">
        <v>0</v>
      </c>
      <c r="AB994" s="50">
        <v>0</v>
      </c>
      <c r="AC994" s="50">
        <v>0</v>
      </c>
      <c r="AD994" s="50" t="s">
        <v>0</v>
      </c>
      <c r="AE994" s="1">
        <v>0</v>
      </c>
      <c r="AF994" s="6">
        <v>0</v>
      </c>
      <c r="AG994" s="6" t="s">
        <v>0</v>
      </c>
      <c r="AH994" s="6">
        <v>0</v>
      </c>
      <c r="AI994" s="6">
        <v>0</v>
      </c>
      <c r="AJ994" s="6" t="s">
        <v>0</v>
      </c>
      <c r="AK994" s="6">
        <v>0</v>
      </c>
      <c r="AL994" s="6">
        <v>0</v>
      </c>
      <c r="AM994" s="6" t="s">
        <v>1</v>
      </c>
      <c r="AN994" s="6" t="s">
        <v>1</v>
      </c>
      <c r="AO994" s="6" t="s">
        <v>1</v>
      </c>
      <c r="AP994" s="6" t="s">
        <v>1</v>
      </c>
    </row>
    <row r="995" spans="1:42" hidden="1" x14ac:dyDescent="0.25">
      <c r="A995" s="2" t="s">
        <v>58</v>
      </c>
      <c r="B995" s="51">
        <v>44044</v>
      </c>
      <c r="C995" s="2" t="s">
        <v>6</v>
      </c>
      <c r="D995" s="2" t="s">
        <v>41</v>
      </c>
      <c r="E995" s="2" t="s">
        <v>232</v>
      </c>
      <c r="F995" s="2" t="s">
        <v>2168</v>
      </c>
      <c r="G995" s="2" t="s">
        <v>13</v>
      </c>
      <c r="H995" s="2" t="s">
        <v>1</v>
      </c>
      <c r="I995" s="1" t="s">
        <v>2170</v>
      </c>
      <c r="J995" s="1" t="s">
        <v>1</v>
      </c>
      <c r="K995" s="1" t="s">
        <v>2171</v>
      </c>
      <c r="L995" s="1" t="s">
        <v>2162</v>
      </c>
      <c r="M995" s="1">
        <v>627200</v>
      </c>
      <c r="N995" s="2" t="s">
        <v>12</v>
      </c>
      <c r="O995" s="2" t="s">
        <v>2172</v>
      </c>
      <c r="P995" s="2" t="s">
        <v>2173</v>
      </c>
      <c r="Q995" s="3">
        <v>-627200</v>
      </c>
      <c r="R995" s="3">
        <v>0</v>
      </c>
      <c r="S995" s="3">
        <v>-627200</v>
      </c>
      <c r="T995" s="3">
        <v>0</v>
      </c>
      <c r="U995" s="3" t="s">
        <v>0</v>
      </c>
      <c r="V995" s="3">
        <v>0</v>
      </c>
      <c r="W995" s="3">
        <v>0</v>
      </c>
      <c r="X995" s="3" t="s">
        <v>0</v>
      </c>
      <c r="Y995" s="3">
        <v>0</v>
      </c>
      <c r="Z995" s="3">
        <v>0</v>
      </c>
      <c r="AA995" s="50" t="s">
        <v>0</v>
      </c>
      <c r="AB995" s="50">
        <v>0</v>
      </c>
      <c r="AC995" s="50">
        <v>0</v>
      </c>
      <c r="AD995" s="50" t="s">
        <v>0</v>
      </c>
      <c r="AE995" s="1">
        <v>0</v>
      </c>
      <c r="AF995" s="6">
        <v>0</v>
      </c>
      <c r="AG995" s="6" t="s">
        <v>0</v>
      </c>
      <c r="AH995" s="6">
        <v>0</v>
      </c>
      <c r="AI995" s="6">
        <v>0</v>
      </c>
      <c r="AJ995" s="6" t="s">
        <v>0</v>
      </c>
      <c r="AK995" s="6">
        <v>0</v>
      </c>
      <c r="AL995" s="6">
        <v>0</v>
      </c>
      <c r="AM995" s="6" t="s">
        <v>1</v>
      </c>
      <c r="AN995" s="6" t="s">
        <v>1</v>
      </c>
      <c r="AO995" s="6" t="s">
        <v>1</v>
      </c>
      <c r="AP995" s="6" t="s">
        <v>1</v>
      </c>
    </row>
    <row r="996" spans="1:42" hidden="1" x14ac:dyDescent="0.25">
      <c r="A996" s="2" t="s">
        <v>57</v>
      </c>
      <c r="B996" s="51">
        <v>44044</v>
      </c>
      <c r="C996" s="2" t="s">
        <v>38</v>
      </c>
      <c r="D996" s="2" t="s">
        <v>41</v>
      </c>
      <c r="E996" s="2" t="s">
        <v>230</v>
      </c>
      <c r="F996" s="2" t="s">
        <v>1849</v>
      </c>
      <c r="G996" s="2" t="s">
        <v>3</v>
      </c>
      <c r="H996" s="2" t="s">
        <v>2174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2</v>
      </c>
      <c r="P996" s="2" t="s">
        <v>1</v>
      </c>
      <c r="Q996" s="3">
        <v>42890176.298</v>
      </c>
      <c r="R996" s="3">
        <v>0</v>
      </c>
      <c r="S996" s="3">
        <v>39740470</v>
      </c>
      <c r="T996" s="3">
        <v>0</v>
      </c>
      <c r="U996" s="3" t="s">
        <v>0</v>
      </c>
      <c r="V996" s="3">
        <v>0</v>
      </c>
      <c r="W996" s="3">
        <v>2715264.05</v>
      </c>
      <c r="X996" s="3" t="s">
        <v>9</v>
      </c>
      <c r="Y996" s="3">
        <v>434442.24800000002</v>
      </c>
      <c r="Z996" s="3">
        <v>0</v>
      </c>
      <c r="AA996" s="50" t="s">
        <v>0</v>
      </c>
      <c r="AB996" s="50">
        <v>0</v>
      </c>
      <c r="AC996" s="50">
        <v>0</v>
      </c>
      <c r="AD996" s="50" t="s">
        <v>0</v>
      </c>
      <c r="AE996" s="1">
        <v>0</v>
      </c>
      <c r="AF996" s="6">
        <v>0</v>
      </c>
      <c r="AG996" s="6" t="s">
        <v>0</v>
      </c>
      <c r="AH996" s="6">
        <v>0</v>
      </c>
      <c r="AI996" s="6">
        <v>0</v>
      </c>
      <c r="AJ996" s="6" t="s">
        <v>0</v>
      </c>
      <c r="AK996" s="6">
        <v>0</v>
      </c>
      <c r="AL996" s="6">
        <v>0</v>
      </c>
      <c r="AM996" s="6" t="s">
        <v>1</v>
      </c>
      <c r="AN996" s="6" t="s">
        <v>1</v>
      </c>
      <c r="AO996" s="6" t="s">
        <v>1</v>
      </c>
      <c r="AP996" s="6" t="s">
        <v>1</v>
      </c>
    </row>
    <row r="997" spans="1:42" hidden="1" x14ac:dyDescent="0.25">
      <c r="A997" s="2" t="s">
        <v>56</v>
      </c>
      <c r="B997" s="51">
        <v>44044</v>
      </c>
      <c r="C997" s="2" t="s">
        <v>29</v>
      </c>
      <c r="D997" s="2" t="s">
        <v>41</v>
      </c>
      <c r="E997" s="2" t="s">
        <v>4</v>
      </c>
      <c r="F997" s="2" t="s">
        <v>0</v>
      </c>
      <c r="G997" s="2" t="s">
        <v>3</v>
      </c>
      <c r="H997" s="2" t="s">
        <v>2175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2</v>
      </c>
      <c r="P997" s="2" t="s">
        <v>1</v>
      </c>
      <c r="Q997" s="3">
        <v>174106930.25529999</v>
      </c>
      <c r="R997" s="3">
        <v>0</v>
      </c>
      <c r="S997" s="3">
        <v>116643623.30249998</v>
      </c>
      <c r="T997" s="3">
        <v>0</v>
      </c>
      <c r="U997" s="3" t="s">
        <v>0</v>
      </c>
      <c r="V997" s="3">
        <v>0</v>
      </c>
      <c r="W997" s="3">
        <v>49537333.580000006</v>
      </c>
      <c r="X997" s="3" t="s">
        <v>9</v>
      </c>
      <c r="Y997" s="3">
        <v>7925973.3727999991</v>
      </c>
      <c r="Z997" s="3">
        <v>0</v>
      </c>
      <c r="AA997" s="50" t="s">
        <v>0</v>
      </c>
      <c r="AB997" s="50">
        <v>0</v>
      </c>
      <c r="AC997" s="50">
        <v>0</v>
      </c>
      <c r="AD997" s="50" t="s">
        <v>0</v>
      </c>
      <c r="AE997" s="1">
        <v>0</v>
      </c>
      <c r="AF997" s="6">
        <v>0</v>
      </c>
      <c r="AG997" s="6" t="s">
        <v>0</v>
      </c>
      <c r="AH997" s="6">
        <v>0</v>
      </c>
      <c r="AI997" s="6">
        <v>0</v>
      </c>
      <c r="AJ997" s="6" t="s">
        <v>0</v>
      </c>
      <c r="AK997" s="6">
        <v>0</v>
      </c>
      <c r="AL997" s="6">
        <v>0</v>
      </c>
      <c r="AM997" s="6" t="s">
        <v>1</v>
      </c>
      <c r="AN997" s="6" t="s">
        <v>1</v>
      </c>
      <c r="AO997" s="6" t="s">
        <v>1</v>
      </c>
      <c r="AP997" s="6" t="s">
        <v>1</v>
      </c>
    </row>
    <row r="998" spans="1:42" hidden="1" x14ac:dyDescent="0.25">
      <c r="A998" s="2" t="s">
        <v>55</v>
      </c>
      <c r="B998" s="51">
        <v>44044</v>
      </c>
      <c r="C998" s="2" t="s">
        <v>6</v>
      </c>
      <c r="D998" s="2" t="s">
        <v>36</v>
      </c>
      <c r="E998" s="2" t="s">
        <v>226</v>
      </c>
      <c r="F998" s="2" t="s">
        <v>1913</v>
      </c>
      <c r="G998" s="2" t="s">
        <v>3</v>
      </c>
      <c r="H998" s="2" t="s">
        <v>2176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</v>
      </c>
      <c r="P998" s="2" t="s">
        <v>1</v>
      </c>
      <c r="Q998" s="3">
        <v>243729126.19</v>
      </c>
      <c r="R998" s="3">
        <v>0</v>
      </c>
      <c r="S998" s="3">
        <v>173238974.41</v>
      </c>
      <c r="T998" s="3">
        <v>0</v>
      </c>
      <c r="U998" s="3" t="s">
        <v>0</v>
      </c>
      <c r="V998" s="3">
        <v>0</v>
      </c>
      <c r="W998" s="3">
        <v>60767372.219999999</v>
      </c>
      <c r="X998" s="3" t="s">
        <v>9</v>
      </c>
      <c r="Y998" s="3">
        <v>9722779.5600000005</v>
      </c>
      <c r="Z998" s="3">
        <v>0</v>
      </c>
      <c r="AA998" s="50" t="s">
        <v>0</v>
      </c>
      <c r="AB998" s="50">
        <v>0</v>
      </c>
      <c r="AC998" s="50">
        <v>0</v>
      </c>
      <c r="AD998" s="50" t="s">
        <v>0</v>
      </c>
      <c r="AE998" s="1">
        <v>0</v>
      </c>
      <c r="AF998" s="6">
        <v>0</v>
      </c>
      <c r="AG998" s="6" t="s">
        <v>0</v>
      </c>
      <c r="AH998" s="6">
        <v>0</v>
      </c>
      <c r="AI998" s="6">
        <v>0</v>
      </c>
      <c r="AJ998" s="6" t="s">
        <v>0</v>
      </c>
      <c r="AK998" s="6">
        <v>0</v>
      </c>
      <c r="AL998" s="6">
        <v>0</v>
      </c>
      <c r="AM998" s="6" t="s">
        <v>1</v>
      </c>
      <c r="AN998" s="6" t="s">
        <v>1</v>
      </c>
      <c r="AO998" s="6" t="s">
        <v>1</v>
      </c>
      <c r="AP998" s="6" t="s">
        <v>1</v>
      </c>
    </row>
    <row r="999" spans="1:42" hidden="1" x14ac:dyDescent="0.25">
      <c r="A999" s="2" t="s">
        <v>54</v>
      </c>
      <c r="B999" s="51">
        <v>44044</v>
      </c>
      <c r="C999" s="2" t="s">
        <v>6</v>
      </c>
      <c r="D999" s="2" t="s">
        <v>36</v>
      </c>
      <c r="E999" s="2" t="s">
        <v>226</v>
      </c>
      <c r="F999" s="2" t="s">
        <v>1965</v>
      </c>
      <c r="G999" s="2" t="s">
        <v>3</v>
      </c>
      <c r="H999" s="2" t="s">
        <v>2177</v>
      </c>
      <c r="I999" s="1"/>
      <c r="J999" s="1"/>
      <c r="K999" s="1"/>
      <c r="L999" s="1"/>
      <c r="M999" s="1"/>
      <c r="N999" s="2"/>
      <c r="O999" s="2" t="s">
        <v>2</v>
      </c>
      <c r="P999" s="2"/>
      <c r="Q999" s="3">
        <v>47555775.359999999</v>
      </c>
      <c r="R999" s="3">
        <v>0</v>
      </c>
      <c r="S999" s="3">
        <v>39911066.920000002</v>
      </c>
      <c r="T999" s="3">
        <v>0</v>
      </c>
      <c r="U999" s="3"/>
      <c r="V999" s="3">
        <v>0</v>
      </c>
      <c r="W999" s="3">
        <v>6590265.9000000004</v>
      </c>
      <c r="X999" s="3"/>
      <c r="Y999" s="3">
        <v>1054442.54</v>
      </c>
      <c r="Z999" s="3">
        <v>0</v>
      </c>
      <c r="AA999" s="50"/>
      <c r="AB999" s="50">
        <v>0</v>
      </c>
      <c r="AC999" s="50">
        <v>0</v>
      </c>
      <c r="AD999" s="50"/>
      <c r="AE999" s="1">
        <v>0</v>
      </c>
      <c r="AF999" s="6" t="s">
        <v>420</v>
      </c>
      <c r="AH999" s="6">
        <v>0</v>
      </c>
      <c r="AI999" s="6">
        <v>0</v>
      </c>
      <c r="AK999" s="6">
        <v>0</v>
      </c>
      <c r="AL999" s="6">
        <v>0</v>
      </c>
    </row>
    <row r="1000" spans="1:42" hidden="1" x14ac:dyDescent="0.25">
      <c r="A1000" s="2" t="s">
        <v>53</v>
      </c>
      <c r="B1000" s="51">
        <v>44044</v>
      </c>
      <c r="C1000" s="2" t="s">
        <v>29</v>
      </c>
      <c r="D1000" s="2" t="s">
        <v>36</v>
      </c>
      <c r="E1000" s="2" t="s">
        <v>35</v>
      </c>
      <c r="F1000" s="2" t="s">
        <v>0</v>
      </c>
      <c r="G1000" s="2" t="s">
        <v>3</v>
      </c>
      <c r="H1000" s="2" t="s">
        <v>2178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3">
        <v>21381964.5</v>
      </c>
      <c r="R1000" s="3">
        <v>0</v>
      </c>
      <c r="S1000" s="3">
        <v>21086396.5</v>
      </c>
      <c r="T1000" s="3">
        <v>0</v>
      </c>
      <c r="U1000" s="3" t="s">
        <v>0</v>
      </c>
      <c r="V1000" s="3">
        <v>0</v>
      </c>
      <c r="W1000" s="3">
        <v>254800</v>
      </c>
      <c r="X1000" s="3" t="s">
        <v>0</v>
      </c>
      <c r="Y1000" s="3">
        <v>40768</v>
      </c>
      <c r="Z1000" s="3">
        <v>0</v>
      </c>
      <c r="AA1000" s="50" t="s">
        <v>0</v>
      </c>
      <c r="AB1000" s="50">
        <v>0</v>
      </c>
      <c r="AC1000" s="50">
        <v>0</v>
      </c>
      <c r="AD1000" s="50" t="s">
        <v>0</v>
      </c>
      <c r="AE1000" s="1">
        <v>0</v>
      </c>
      <c r="AF1000" s="6">
        <v>0</v>
      </c>
      <c r="AG1000" s="6" t="s">
        <v>0</v>
      </c>
      <c r="AH1000" s="6">
        <v>0</v>
      </c>
      <c r="AI1000" s="6">
        <v>0</v>
      </c>
      <c r="AJ1000" s="6" t="s">
        <v>0</v>
      </c>
      <c r="AK1000" s="6">
        <v>0</v>
      </c>
      <c r="AL1000" s="6">
        <v>0</v>
      </c>
      <c r="AM1000" s="6" t="s">
        <v>1</v>
      </c>
      <c r="AN1000" s="6" t="s">
        <v>1</v>
      </c>
      <c r="AO1000" s="6" t="s">
        <v>1</v>
      </c>
      <c r="AP1000" s="6" t="s">
        <v>1</v>
      </c>
    </row>
    <row r="1001" spans="1:42" hidden="1" x14ac:dyDescent="0.25">
      <c r="A1001" s="2" t="s">
        <v>51</v>
      </c>
      <c r="B1001" s="51">
        <v>44044</v>
      </c>
      <c r="C1001" s="2" t="s">
        <v>29</v>
      </c>
      <c r="D1001" s="2" t="s">
        <v>36</v>
      </c>
      <c r="E1001" s="2" t="s">
        <v>35</v>
      </c>
      <c r="F1001" s="2" t="s">
        <v>1</v>
      </c>
      <c r="G1001" s="2" t="s">
        <v>3</v>
      </c>
      <c r="H1001" s="2" t="s">
        <v>2179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1985</v>
      </c>
      <c r="P1001" s="2" t="s">
        <v>1986</v>
      </c>
      <c r="Q1001" s="3">
        <v>10640000</v>
      </c>
      <c r="R1001" s="3">
        <v>0</v>
      </c>
      <c r="S1001" s="3">
        <v>10640000</v>
      </c>
      <c r="T1001" s="3">
        <v>0</v>
      </c>
      <c r="U1001" s="3" t="s">
        <v>0</v>
      </c>
      <c r="V1001" s="3">
        <v>0</v>
      </c>
      <c r="W1001" s="3">
        <v>0</v>
      </c>
      <c r="X1001" s="3" t="s">
        <v>0</v>
      </c>
      <c r="Y1001" s="3">
        <v>0</v>
      </c>
      <c r="Z1001" s="3">
        <v>0</v>
      </c>
      <c r="AA1001" s="50" t="s">
        <v>0</v>
      </c>
      <c r="AB1001" s="50">
        <v>0</v>
      </c>
      <c r="AC1001" s="50">
        <v>0</v>
      </c>
      <c r="AD1001" s="50" t="s">
        <v>0</v>
      </c>
      <c r="AE1001" s="1">
        <v>0</v>
      </c>
      <c r="AF1001" s="6">
        <v>0</v>
      </c>
      <c r="AG1001" s="6" t="s">
        <v>0</v>
      </c>
      <c r="AH1001" s="6">
        <v>0</v>
      </c>
      <c r="AI1001" s="6">
        <v>0</v>
      </c>
      <c r="AJ1001" s="6" t="s">
        <v>0</v>
      </c>
      <c r="AK1001" s="6">
        <v>0</v>
      </c>
      <c r="AL1001" s="6">
        <v>0</v>
      </c>
      <c r="AM1001" s="6" t="s">
        <v>1</v>
      </c>
      <c r="AN1001" s="6" t="s">
        <v>1</v>
      </c>
      <c r="AO1001" s="6" t="s">
        <v>1</v>
      </c>
      <c r="AP1001" s="6" t="s">
        <v>1</v>
      </c>
    </row>
    <row r="1002" spans="1:42" hidden="1" x14ac:dyDescent="0.25">
      <c r="A1002" s="2" t="s">
        <v>50</v>
      </c>
      <c r="B1002" s="51">
        <v>44044</v>
      </c>
      <c r="C1002" s="2" t="s">
        <v>29</v>
      </c>
      <c r="D1002" s="2" t="s">
        <v>36</v>
      </c>
      <c r="E1002" s="2" t="s">
        <v>35</v>
      </c>
      <c r="F1002" s="2" t="s">
        <v>0</v>
      </c>
      <c r="G1002" s="2" t="s">
        <v>3</v>
      </c>
      <c r="H1002" s="2" t="s">
        <v>2180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</v>
      </c>
      <c r="P1002" s="2" t="s">
        <v>1</v>
      </c>
      <c r="Q1002" s="3">
        <v>102991207.67210004</v>
      </c>
      <c r="R1002" s="3">
        <v>0</v>
      </c>
      <c r="S1002" s="3">
        <v>72307762.242500037</v>
      </c>
      <c r="T1002" s="3">
        <v>0</v>
      </c>
      <c r="U1002" s="3" t="s">
        <v>0</v>
      </c>
      <c r="V1002" s="3">
        <v>0</v>
      </c>
      <c r="W1002" s="3">
        <v>26451246.059999999</v>
      </c>
      <c r="X1002" s="3" t="s">
        <v>9</v>
      </c>
      <c r="Y1002" s="3">
        <v>4232199.3695999999</v>
      </c>
      <c r="Z1002" s="3">
        <v>0</v>
      </c>
      <c r="AA1002" s="50" t="s">
        <v>0</v>
      </c>
      <c r="AB1002" s="50">
        <v>0</v>
      </c>
      <c r="AC1002" s="50">
        <v>0</v>
      </c>
      <c r="AD1002" s="50" t="s">
        <v>0</v>
      </c>
      <c r="AE1002" s="1">
        <v>0</v>
      </c>
      <c r="AF1002" s="6">
        <v>0</v>
      </c>
      <c r="AG1002" s="6" t="s">
        <v>0</v>
      </c>
      <c r="AH1002" s="6">
        <v>0</v>
      </c>
      <c r="AI1002" s="6">
        <v>0</v>
      </c>
      <c r="AJ1002" s="6" t="s">
        <v>0</v>
      </c>
      <c r="AK1002" s="6">
        <v>0</v>
      </c>
      <c r="AL1002" s="6">
        <v>0</v>
      </c>
      <c r="AM1002" s="6" t="s">
        <v>1</v>
      </c>
      <c r="AN1002" s="6" t="s">
        <v>1</v>
      </c>
      <c r="AO1002" s="6" t="s">
        <v>1</v>
      </c>
      <c r="AP1002" s="6" t="s">
        <v>1</v>
      </c>
    </row>
    <row r="1003" spans="1:42" hidden="1" x14ac:dyDescent="0.25">
      <c r="A1003" s="2" t="s">
        <v>49</v>
      </c>
      <c r="B1003" s="51">
        <v>44044</v>
      </c>
      <c r="C1003" s="2" t="s">
        <v>6</v>
      </c>
      <c r="D1003" s="2" t="s">
        <v>28</v>
      </c>
      <c r="E1003" s="2" t="s">
        <v>219</v>
      </c>
      <c r="F1003" s="2" t="s">
        <v>1682</v>
      </c>
      <c r="G1003" s="2" t="s">
        <v>3</v>
      </c>
      <c r="H1003" s="2" t="s">
        <v>2181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3">
        <v>230807418.61479998</v>
      </c>
      <c r="R1003" s="3">
        <v>0</v>
      </c>
      <c r="S1003" s="3">
        <v>170682827.25</v>
      </c>
      <c r="T1003" s="3">
        <v>0</v>
      </c>
      <c r="U1003" s="3" t="s">
        <v>0</v>
      </c>
      <c r="V1003" s="3">
        <v>0</v>
      </c>
      <c r="W1003" s="3">
        <v>51831544.279999994</v>
      </c>
      <c r="X1003" s="3" t="s">
        <v>0</v>
      </c>
      <c r="Y1003" s="3">
        <v>8293047.0848000012</v>
      </c>
      <c r="Z1003" s="3">
        <v>0</v>
      </c>
      <c r="AA1003" s="50" t="s">
        <v>0</v>
      </c>
      <c r="AB1003" s="50">
        <v>0</v>
      </c>
      <c r="AC1003" s="50">
        <v>0</v>
      </c>
      <c r="AD1003" s="50" t="s">
        <v>0</v>
      </c>
      <c r="AE1003" s="1">
        <v>0</v>
      </c>
      <c r="AF1003" s="6">
        <v>0</v>
      </c>
      <c r="AG1003" s="6" t="s">
        <v>0</v>
      </c>
      <c r="AH1003" s="6">
        <v>0</v>
      </c>
      <c r="AI1003" s="6">
        <v>0</v>
      </c>
      <c r="AJ1003" s="6" t="s">
        <v>0</v>
      </c>
      <c r="AK1003" s="6">
        <v>0</v>
      </c>
      <c r="AL1003" s="6">
        <v>0</v>
      </c>
      <c r="AM1003" s="6" t="s">
        <v>1</v>
      </c>
      <c r="AN1003" s="6" t="s">
        <v>1</v>
      </c>
      <c r="AO1003" s="6" t="s">
        <v>1</v>
      </c>
      <c r="AP1003" s="6" t="s">
        <v>1</v>
      </c>
    </row>
    <row r="1004" spans="1:42" hidden="1" x14ac:dyDescent="0.25">
      <c r="A1004" s="2" t="s">
        <v>48</v>
      </c>
      <c r="B1004" s="51">
        <v>44044</v>
      </c>
      <c r="C1004" s="2" t="s">
        <v>29</v>
      </c>
      <c r="D1004" s="2" t="s">
        <v>28</v>
      </c>
      <c r="E1004" s="2" t="s">
        <v>273</v>
      </c>
      <c r="F1004" s="2" t="s">
        <v>0</v>
      </c>
      <c r="G1004" s="2" t="s">
        <v>3</v>
      </c>
      <c r="H1004" s="2" t="s">
        <v>2182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3">
        <v>30569102.583199997</v>
      </c>
      <c r="R1004" s="3">
        <v>0</v>
      </c>
      <c r="S1004" s="3">
        <v>20096568.91</v>
      </c>
      <c r="T1004" s="3">
        <v>0</v>
      </c>
      <c r="U1004" s="3" t="s">
        <v>0</v>
      </c>
      <c r="V1004" s="3">
        <v>0</v>
      </c>
      <c r="W1004" s="3">
        <v>9028046.2699999996</v>
      </c>
      <c r="X1004" s="3" t="s">
        <v>9</v>
      </c>
      <c r="Y1004" s="3">
        <v>1444487.4032000001</v>
      </c>
      <c r="Z1004" s="3">
        <v>0</v>
      </c>
      <c r="AA1004" s="50" t="s">
        <v>0</v>
      </c>
      <c r="AB1004" s="50">
        <v>0</v>
      </c>
      <c r="AC1004" s="50">
        <v>0</v>
      </c>
      <c r="AD1004" s="50" t="s">
        <v>0</v>
      </c>
      <c r="AE1004" s="1">
        <v>0</v>
      </c>
      <c r="AF1004" s="6">
        <v>0</v>
      </c>
      <c r="AG1004" s="6" t="s">
        <v>0</v>
      </c>
      <c r="AH1004" s="6">
        <v>0</v>
      </c>
      <c r="AI1004" s="6">
        <v>0</v>
      </c>
      <c r="AJ1004" s="6" t="s">
        <v>0</v>
      </c>
      <c r="AK1004" s="6">
        <v>0</v>
      </c>
      <c r="AL1004" s="6">
        <v>0</v>
      </c>
      <c r="AM1004" s="6" t="s">
        <v>1</v>
      </c>
      <c r="AN1004" s="6" t="s">
        <v>1</v>
      </c>
      <c r="AO1004" s="6" t="s">
        <v>1</v>
      </c>
      <c r="AP1004" s="6" t="s">
        <v>1</v>
      </c>
    </row>
    <row r="1005" spans="1:42" hidden="1" x14ac:dyDescent="0.25">
      <c r="A1005" s="2" t="s">
        <v>47</v>
      </c>
      <c r="B1005" s="51">
        <v>44044</v>
      </c>
      <c r="C1005" s="2" t="s">
        <v>29</v>
      </c>
      <c r="D1005" s="2" t="s">
        <v>28</v>
      </c>
      <c r="E1005" s="2" t="s">
        <v>273</v>
      </c>
      <c r="F1005" s="2" t="s">
        <v>1</v>
      </c>
      <c r="G1005" s="2" t="s">
        <v>13</v>
      </c>
      <c r="H1005" s="2" t="s">
        <v>1</v>
      </c>
      <c r="I1005" s="1" t="s">
        <v>1739</v>
      </c>
      <c r="J1005" s="1" t="s">
        <v>1</v>
      </c>
      <c r="K1005" s="1" t="s">
        <v>2183</v>
      </c>
      <c r="L1005" s="1" t="s">
        <v>2184</v>
      </c>
      <c r="M1005" s="1">
        <v>34.75</v>
      </c>
      <c r="N1005" s="2" t="s">
        <v>12</v>
      </c>
      <c r="O1005" s="2" t="s">
        <v>2185</v>
      </c>
      <c r="P1005" s="2" t="s">
        <v>2186</v>
      </c>
      <c r="Q1005" s="3">
        <v>-226746</v>
      </c>
      <c r="R1005" s="3">
        <v>0</v>
      </c>
      <c r="S1005" s="3">
        <v>-226746</v>
      </c>
      <c r="T1005" s="3">
        <v>0</v>
      </c>
      <c r="U1005" s="3" t="s">
        <v>0</v>
      </c>
      <c r="V1005" s="3">
        <v>0</v>
      </c>
      <c r="W1005" s="3">
        <v>0</v>
      </c>
      <c r="X1005" s="3" t="s">
        <v>0</v>
      </c>
      <c r="Y1005" s="3">
        <v>0</v>
      </c>
      <c r="Z1005" s="3">
        <v>0</v>
      </c>
      <c r="AA1005" s="50" t="s">
        <v>0</v>
      </c>
      <c r="AB1005" s="50">
        <v>0</v>
      </c>
      <c r="AC1005" s="50">
        <v>0</v>
      </c>
      <c r="AD1005" s="50" t="s">
        <v>0</v>
      </c>
      <c r="AE1005" s="1">
        <v>0</v>
      </c>
      <c r="AF1005" s="6">
        <v>0</v>
      </c>
      <c r="AG1005" s="6" t="s">
        <v>0</v>
      </c>
      <c r="AH1005" s="6">
        <v>0</v>
      </c>
      <c r="AI1005" s="6">
        <v>0</v>
      </c>
      <c r="AJ1005" s="6" t="s">
        <v>0</v>
      </c>
      <c r="AK1005" s="6">
        <v>0</v>
      </c>
      <c r="AL1005" s="6">
        <v>0</v>
      </c>
      <c r="AM1005" s="6" t="s">
        <v>1</v>
      </c>
      <c r="AN1005" s="6" t="s">
        <v>1</v>
      </c>
      <c r="AO1005" s="6" t="s">
        <v>1</v>
      </c>
      <c r="AP1005" s="6" t="s">
        <v>1</v>
      </c>
    </row>
    <row r="1006" spans="1:42" hidden="1" x14ac:dyDescent="0.25">
      <c r="A1006" s="2" t="s">
        <v>46</v>
      </c>
      <c r="B1006" s="51">
        <v>44044</v>
      </c>
      <c r="C1006" s="2" t="s">
        <v>6</v>
      </c>
      <c r="D1006" s="2" t="s">
        <v>26</v>
      </c>
      <c r="E1006" s="2" t="s">
        <v>212</v>
      </c>
      <c r="F1006" s="2" t="s">
        <v>1347</v>
      </c>
      <c r="G1006" s="2" t="s">
        <v>3</v>
      </c>
      <c r="H1006" s="2" t="s">
        <v>2187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3">
        <v>145770158.78720003</v>
      </c>
      <c r="R1006" s="3">
        <v>0</v>
      </c>
      <c r="S1006" s="3">
        <v>109307762.59000002</v>
      </c>
      <c r="T1006" s="3">
        <v>0</v>
      </c>
      <c r="U1006" s="3" t="s">
        <v>0</v>
      </c>
      <c r="V1006" s="3">
        <v>0</v>
      </c>
      <c r="W1006" s="3">
        <v>31433100.170000002</v>
      </c>
      <c r="X1006" s="3" t="s">
        <v>0</v>
      </c>
      <c r="Y1006" s="3">
        <v>5029296.0272000004</v>
      </c>
      <c r="Z1006" s="3">
        <v>0</v>
      </c>
      <c r="AA1006" s="50" t="s">
        <v>0</v>
      </c>
      <c r="AB1006" s="50">
        <v>0</v>
      </c>
      <c r="AC1006" s="50">
        <v>0</v>
      </c>
      <c r="AD1006" s="50" t="s">
        <v>0</v>
      </c>
      <c r="AE1006" s="1">
        <v>0</v>
      </c>
      <c r="AF1006" s="6">
        <v>0</v>
      </c>
      <c r="AG1006" s="6" t="s">
        <v>0</v>
      </c>
      <c r="AH1006" s="6">
        <v>0</v>
      </c>
      <c r="AI1006" s="6">
        <v>0</v>
      </c>
      <c r="AJ1006" s="6" t="s">
        <v>0</v>
      </c>
      <c r="AK1006" s="6">
        <v>0</v>
      </c>
      <c r="AL1006" s="6">
        <v>0</v>
      </c>
      <c r="AM1006" s="6" t="s">
        <v>1</v>
      </c>
      <c r="AN1006" s="6" t="s">
        <v>1</v>
      </c>
      <c r="AO1006" s="6" t="s">
        <v>1</v>
      </c>
      <c r="AP1006" s="6" t="s">
        <v>1</v>
      </c>
    </row>
    <row r="1007" spans="1:42" hidden="1" x14ac:dyDescent="0.25">
      <c r="A1007" s="2" t="s">
        <v>44</v>
      </c>
      <c r="B1007" s="51">
        <v>44044</v>
      </c>
      <c r="C1007" s="2" t="s">
        <v>29</v>
      </c>
      <c r="D1007" s="2" t="s">
        <v>26</v>
      </c>
      <c r="E1007" s="2" t="s">
        <v>415</v>
      </c>
      <c r="F1007" s="2" t="s">
        <v>0</v>
      </c>
      <c r="G1007" s="2" t="s">
        <v>3</v>
      </c>
      <c r="H1007" s="2" t="s">
        <v>2188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2</v>
      </c>
      <c r="P1007" s="2" t="s">
        <v>1</v>
      </c>
      <c r="Q1007" s="3">
        <v>173086244.89709997</v>
      </c>
      <c r="R1007" s="3">
        <v>0</v>
      </c>
      <c r="S1007" s="3">
        <v>117082045.12749997</v>
      </c>
      <c r="T1007" s="3">
        <v>0</v>
      </c>
      <c r="U1007" s="3" t="s">
        <v>0</v>
      </c>
      <c r="V1007" s="3">
        <v>0</v>
      </c>
      <c r="W1007" s="3">
        <v>48279482.559999995</v>
      </c>
      <c r="X1007" s="3" t="s">
        <v>0</v>
      </c>
      <c r="Y1007" s="3">
        <v>7724717.2095999988</v>
      </c>
      <c r="Z1007" s="3">
        <v>0</v>
      </c>
      <c r="AA1007" s="50" t="s">
        <v>0</v>
      </c>
      <c r="AB1007" s="50">
        <v>0</v>
      </c>
      <c r="AC1007" s="50">
        <v>0</v>
      </c>
      <c r="AD1007" s="50" t="s">
        <v>0</v>
      </c>
      <c r="AE1007" s="1">
        <v>0</v>
      </c>
      <c r="AF1007" s="6">
        <v>0</v>
      </c>
      <c r="AG1007" s="6" t="s">
        <v>0</v>
      </c>
      <c r="AH1007" s="6">
        <v>0</v>
      </c>
      <c r="AI1007" s="6">
        <v>0</v>
      </c>
      <c r="AJ1007" s="6" t="s">
        <v>0</v>
      </c>
      <c r="AK1007" s="6">
        <v>0</v>
      </c>
      <c r="AL1007" s="6">
        <v>0</v>
      </c>
      <c r="AM1007" s="6" t="s">
        <v>1</v>
      </c>
      <c r="AN1007" s="6" t="s">
        <v>1</v>
      </c>
      <c r="AO1007" s="6" t="s">
        <v>1</v>
      </c>
      <c r="AP1007" s="6" t="s">
        <v>1</v>
      </c>
    </row>
    <row r="1008" spans="1:42" hidden="1" x14ac:dyDescent="0.25">
      <c r="A1008" s="2" t="s">
        <v>43</v>
      </c>
      <c r="B1008" s="51">
        <v>44044</v>
      </c>
      <c r="C1008" s="2" t="s">
        <v>29</v>
      </c>
      <c r="D1008" s="2" t="s">
        <v>26</v>
      </c>
      <c r="E1008" s="2" t="s">
        <v>415</v>
      </c>
      <c r="F1008" s="2" t="s">
        <v>1</v>
      </c>
      <c r="G1008" s="2" t="s">
        <v>3</v>
      </c>
      <c r="H1008" s="2" t="s">
        <v>2189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1991</v>
      </c>
      <c r="P1008" s="2" t="s">
        <v>1992</v>
      </c>
      <c r="Q1008" s="3">
        <v>7800580.6047999999</v>
      </c>
      <c r="R1008" s="3">
        <v>0</v>
      </c>
      <c r="S1008" s="3">
        <v>6630534.0999999996</v>
      </c>
      <c r="T1008" s="3">
        <v>1008660.78</v>
      </c>
      <c r="U1008" s="3" t="s">
        <v>9</v>
      </c>
      <c r="V1008" s="3">
        <v>161385.7248</v>
      </c>
      <c r="W1008" s="3">
        <v>0</v>
      </c>
      <c r="X1008" s="3" t="s">
        <v>0</v>
      </c>
      <c r="Y1008" s="3">
        <v>0</v>
      </c>
      <c r="Z1008" s="3">
        <v>0</v>
      </c>
      <c r="AA1008" s="50" t="s">
        <v>0</v>
      </c>
      <c r="AB1008" s="50">
        <v>0</v>
      </c>
      <c r="AC1008" s="50">
        <v>0</v>
      </c>
      <c r="AD1008" s="50" t="s">
        <v>0</v>
      </c>
      <c r="AE1008" s="1">
        <v>0</v>
      </c>
      <c r="AF1008" s="6">
        <v>0</v>
      </c>
      <c r="AG1008" s="6" t="s">
        <v>0</v>
      </c>
      <c r="AH1008" s="6">
        <v>0</v>
      </c>
      <c r="AI1008" s="6">
        <v>0</v>
      </c>
      <c r="AJ1008" s="6" t="s">
        <v>0</v>
      </c>
      <c r="AK1008" s="6">
        <v>0</v>
      </c>
      <c r="AL1008" s="6">
        <v>0</v>
      </c>
      <c r="AM1008" s="6" t="s">
        <v>1</v>
      </c>
      <c r="AN1008" s="6" t="s">
        <v>1</v>
      </c>
      <c r="AO1008" s="6" t="s">
        <v>1</v>
      </c>
      <c r="AP1008" s="6" t="s">
        <v>1</v>
      </c>
    </row>
    <row r="1009" spans="1:42" hidden="1" x14ac:dyDescent="0.25">
      <c r="A1009" s="2" t="s">
        <v>42</v>
      </c>
      <c r="B1009" s="51">
        <v>44044</v>
      </c>
      <c r="C1009" s="2" t="s">
        <v>29</v>
      </c>
      <c r="D1009" s="2" t="s">
        <v>26</v>
      </c>
      <c r="E1009" s="2" t="s">
        <v>415</v>
      </c>
      <c r="F1009" s="2" t="s">
        <v>0</v>
      </c>
      <c r="G1009" s="2" t="s">
        <v>3</v>
      </c>
      <c r="H1009" s="2" t="s">
        <v>2190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2</v>
      </c>
      <c r="P1009" s="2" t="s">
        <v>1</v>
      </c>
      <c r="Q1009" s="3">
        <v>23082398.5616</v>
      </c>
      <c r="R1009" s="3">
        <v>0</v>
      </c>
      <c r="S1009" s="3">
        <v>12782058.49</v>
      </c>
      <c r="T1009" s="3">
        <v>0</v>
      </c>
      <c r="U1009" s="3" t="s">
        <v>0</v>
      </c>
      <c r="V1009" s="3">
        <v>0</v>
      </c>
      <c r="W1009" s="3">
        <v>8879603.5099999998</v>
      </c>
      <c r="X1009" s="3" t="s">
        <v>0</v>
      </c>
      <c r="Y1009" s="3">
        <v>1420736.5616000001</v>
      </c>
      <c r="Z1009" s="3">
        <v>0</v>
      </c>
      <c r="AA1009" s="50" t="s">
        <v>0</v>
      </c>
      <c r="AB1009" s="50">
        <v>0</v>
      </c>
      <c r="AC1009" s="50">
        <v>0</v>
      </c>
      <c r="AD1009" s="50" t="s">
        <v>0</v>
      </c>
      <c r="AE1009" s="1">
        <v>0</v>
      </c>
      <c r="AF1009" s="6">
        <v>0</v>
      </c>
      <c r="AG1009" s="6" t="s">
        <v>0</v>
      </c>
      <c r="AH1009" s="6">
        <v>0</v>
      </c>
      <c r="AI1009" s="6">
        <v>0</v>
      </c>
      <c r="AJ1009" s="6" t="s">
        <v>0</v>
      </c>
      <c r="AK1009" s="6">
        <v>0</v>
      </c>
      <c r="AL1009" s="6">
        <v>0</v>
      </c>
      <c r="AM1009" s="6" t="s">
        <v>1</v>
      </c>
      <c r="AN1009" s="6" t="s">
        <v>1</v>
      </c>
      <c r="AO1009" s="6" t="s">
        <v>1</v>
      </c>
      <c r="AP1009" s="6" t="s">
        <v>1</v>
      </c>
    </row>
    <row r="1010" spans="1:42" hidden="1" x14ac:dyDescent="0.25">
      <c r="A1010" s="2" t="s">
        <v>40</v>
      </c>
      <c r="B1010" s="51">
        <v>44044</v>
      </c>
      <c r="C1010" s="2" t="s">
        <v>29</v>
      </c>
      <c r="D1010" s="2" t="s">
        <v>26</v>
      </c>
      <c r="E1010" s="2" t="s">
        <v>415</v>
      </c>
      <c r="F1010" s="2" t="s">
        <v>1</v>
      </c>
      <c r="G1010" s="2" t="s">
        <v>13</v>
      </c>
      <c r="H1010" s="2" t="s">
        <v>1</v>
      </c>
      <c r="I1010" s="1" t="s">
        <v>2191</v>
      </c>
      <c r="J1010" s="1" t="s">
        <v>1</v>
      </c>
      <c r="K1010" s="1" t="s">
        <v>2192</v>
      </c>
      <c r="L1010" s="1" t="s">
        <v>2162</v>
      </c>
      <c r="M1010" s="1">
        <v>2362520</v>
      </c>
      <c r="N1010" s="2" t="s">
        <v>12</v>
      </c>
      <c r="O1010" s="2" t="s">
        <v>2193</v>
      </c>
      <c r="P1010" s="2" t="s">
        <v>2194</v>
      </c>
      <c r="Q1010" s="3">
        <v>-592800</v>
      </c>
      <c r="R1010" s="3">
        <v>0</v>
      </c>
      <c r="S1010" s="3">
        <v>-592800</v>
      </c>
      <c r="T1010" s="3">
        <v>0</v>
      </c>
      <c r="U1010" s="3" t="s">
        <v>0</v>
      </c>
      <c r="V1010" s="3">
        <v>0</v>
      </c>
      <c r="W1010" s="3">
        <v>0</v>
      </c>
      <c r="X1010" s="3" t="s">
        <v>0</v>
      </c>
      <c r="Y1010" s="3">
        <v>0</v>
      </c>
      <c r="Z1010" s="3">
        <v>0</v>
      </c>
      <c r="AA1010" s="50" t="s">
        <v>0</v>
      </c>
      <c r="AB1010" s="50">
        <v>0</v>
      </c>
      <c r="AC1010" s="50">
        <v>0</v>
      </c>
      <c r="AD1010" s="50" t="s">
        <v>0</v>
      </c>
      <c r="AE1010" s="1">
        <v>0</v>
      </c>
      <c r="AF1010" s="6">
        <v>0</v>
      </c>
      <c r="AG1010" s="6" t="s">
        <v>0</v>
      </c>
      <c r="AH1010" s="6">
        <v>0</v>
      </c>
      <c r="AI1010" s="6">
        <v>0</v>
      </c>
      <c r="AJ1010" s="6" t="s">
        <v>0</v>
      </c>
      <c r="AK1010" s="6">
        <v>0</v>
      </c>
      <c r="AL1010" s="6">
        <v>0</v>
      </c>
      <c r="AM1010" s="6" t="s">
        <v>1</v>
      </c>
      <c r="AN1010" s="6" t="s">
        <v>1</v>
      </c>
      <c r="AO1010" s="6" t="s">
        <v>1</v>
      </c>
      <c r="AP1010" s="6" t="s">
        <v>1</v>
      </c>
    </row>
    <row r="1011" spans="1:42" hidden="1" x14ac:dyDescent="0.25">
      <c r="A1011" s="2" t="s">
        <v>39</v>
      </c>
      <c r="B1011" s="51">
        <v>44044</v>
      </c>
      <c r="C1011" s="2" t="s">
        <v>6</v>
      </c>
      <c r="D1011" s="2" t="s">
        <v>24</v>
      </c>
      <c r="E1011" s="2" t="s">
        <v>210</v>
      </c>
      <c r="F1011" s="2" t="s">
        <v>2195</v>
      </c>
      <c r="G1011" s="2" t="s">
        <v>3</v>
      </c>
      <c r="H1011" s="2" t="s">
        <v>2196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3">
        <v>237180106.69319811</v>
      </c>
      <c r="R1011" s="3">
        <v>0</v>
      </c>
      <c r="S1011" s="3">
        <v>187040329.0199981</v>
      </c>
      <c r="T1011" s="3">
        <v>0</v>
      </c>
      <c r="U1011" s="3" t="s">
        <v>0</v>
      </c>
      <c r="V1011" s="3">
        <v>0</v>
      </c>
      <c r="W1011" s="3">
        <v>43223946.270000003</v>
      </c>
      <c r="X1011" s="3" t="s">
        <v>0</v>
      </c>
      <c r="Y1011" s="3">
        <v>6915831.4031999996</v>
      </c>
      <c r="Z1011" s="3">
        <v>0</v>
      </c>
      <c r="AA1011" s="50" t="s">
        <v>0</v>
      </c>
      <c r="AB1011" s="50">
        <v>0</v>
      </c>
      <c r="AC1011" s="50">
        <v>0</v>
      </c>
      <c r="AD1011" s="50" t="s">
        <v>0</v>
      </c>
      <c r="AE1011" s="1">
        <v>0</v>
      </c>
      <c r="AF1011" s="6">
        <v>0</v>
      </c>
      <c r="AG1011" s="6" t="s">
        <v>0</v>
      </c>
      <c r="AH1011" s="6">
        <v>0</v>
      </c>
      <c r="AI1011" s="6">
        <v>0</v>
      </c>
      <c r="AJ1011" s="6" t="s">
        <v>0</v>
      </c>
      <c r="AK1011" s="6">
        <v>0</v>
      </c>
      <c r="AL1011" s="6">
        <v>0</v>
      </c>
      <c r="AM1011" s="6" t="s">
        <v>1</v>
      </c>
      <c r="AN1011" s="6" t="s">
        <v>1</v>
      </c>
      <c r="AO1011" s="6" t="s">
        <v>1</v>
      </c>
      <c r="AP1011" s="6" t="s">
        <v>1</v>
      </c>
    </row>
    <row r="1012" spans="1:42" hidden="1" x14ac:dyDescent="0.25">
      <c r="A1012" s="2" t="s">
        <v>37</v>
      </c>
      <c r="B1012" s="51">
        <v>44044</v>
      </c>
      <c r="C1012" s="2" t="s">
        <v>6</v>
      </c>
      <c r="D1012" s="2" t="s">
        <v>22</v>
      </c>
      <c r="E1012" s="2" t="s">
        <v>202</v>
      </c>
      <c r="F1012" s="2" t="s">
        <v>2088</v>
      </c>
      <c r="G1012" s="2" t="s">
        <v>3</v>
      </c>
      <c r="H1012" s="2" t="s">
        <v>2197</v>
      </c>
      <c r="I1012" s="1" t="s">
        <v>1</v>
      </c>
      <c r="J1012" s="1" t="s">
        <v>1</v>
      </c>
      <c r="K1012" s="1" t="s">
        <v>1</v>
      </c>
      <c r="L1012" s="1" t="s">
        <v>1</v>
      </c>
      <c r="M1012" s="1">
        <v>0</v>
      </c>
      <c r="N1012" s="2" t="s">
        <v>1</v>
      </c>
      <c r="O1012" s="2" t="s">
        <v>2</v>
      </c>
      <c r="P1012" s="2" t="s">
        <v>1</v>
      </c>
      <c r="Q1012" s="3">
        <v>194421909.76640397</v>
      </c>
      <c r="R1012" s="3">
        <v>0</v>
      </c>
      <c r="S1012" s="3">
        <v>154191517.3300049</v>
      </c>
      <c r="T1012" s="3">
        <v>0</v>
      </c>
      <c r="U1012" s="3" t="s">
        <v>0</v>
      </c>
      <c r="V1012" s="3">
        <v>0</v>
      </c>
      <c r="W1012" s="3">
        <v>34681372.789999388</v>
      </c>
      <c r="X1012" s="3" t="s">
        <v>9</v>
      </c>
      <c r="Y1012" s="3">
        <v>5549019.6463996703</v>
      </c>
      <c r="Z1012" s="3">
        <v>0</v>
      </c>
      <c r="AA1012" s="50" t="s">
        <v>0</v>
      </c>
      <c r="AB1012" s="50">
        <v>0</v>
      </c>
      <c r="AC1012" s="50">
        <v>0</v>
      </c>
      <c r="AD1012" s="50" t="s">
        <v>0</v>
      </c>
      <c r="AE1012" s="1">
        <v>0</v>
      </c>
      <c r="AF1012" s="6">
        <v>0</v>
      </c>
      <c r="AG1012" s="6" t="s">
        <v>0</v>
      </c>
      <c r="AH1012" s="6">
        <v>0</v>
      </c>
      <c r="AI1012" s="6">
        <v>0</v>
      </c>
      <c r="AJ1012" s="6" t="s">
        <v>0</v>
      </c>
      <c r="AK1012" s="6">
        <v>0</v>
      </c>
      <c r="AL1012" s="6">
        <v>0</v>
      </c>
      <c r="AM1012" s="6" t="s">
        <v>1</v>
      </c>
      <c r="AN1012" s="6" t="s">
        <v>1</v>
      </c>
      <c r="AO1012" s="6" t="s">
        <v>1</v>
      </c>
      <c r="AP1012" s="6" t="s">
        <v>1</v>
      </c>
    </row>
    <row r="1013" spans="1:42" hidden="1" x14ac:dyDescent="0.25">
      <c r="A1013" s="2" t="s">
        <v>34</v>
      </c>
      <c r="B1013" s="51">
        <v>44044</v>
      </c>
      <c r="C1013" s="2" t="s">
        <v>6</v>
      </c>
      <c r="D1013" s="2" t="s">
        <v>19</v>
      </c>
      <c r="E1013" s="2" t="s">
        <v>200</v>
      </c>
      <c r="F1013" s="2" t="s">
        <v>1961</v>
      </c>
      <c r="G1013" s="2" t="s">
        <v>3</v>
      </c>
      <c r="H1013" s="2" t="s">
        <v>2198</v>
      </c>
      <c r="I1013" s="1"/>
      <c r="J1013" s="1"/>
      <c r="K1013" s="1"/>
      <c r="L1013" s="1"/>
      <c r="M1013" s="1"/>
      <c r="N1013" s="2"/>
      <c r="O1013" s="2" t="s">
        <v>2</v>
      </c>
      <c r="P1013" s="2"/>
      <c r="Q1013" s="3">
        <v>133987767.25999999</v>
      </c>
      <c r="R1013" s="3">
        <v>0</v>
      </c>
      <c r="S1013" s="3">
        <v>99739797.849999994</v>
      </c>
      <c r="T1013" s="3">
        <v>0</v>
      </c>
      <c r="U1013" s="3"/>
      <c r="V1013" s="3">
        <v>0</v>
      </c>
      <c r="W1013" s="3">
        <v>29524111.559999999</v>
      </c>
      <c r="X1013" s="3"/>
      <c r="Y1013" s="3">
        <v>4723857.8499999996</v>
      </c>
      <c r="Z1013" s="3">
        <v>0</v>
      </c>
      <c r="AA1013" s="50"/>
      <c r="AB1013" s="50">
        <v>0</v>
      </c>
      <c r="AC1013" s="50">
        <v>0</v>
      </c>
      <c r="AD1013" s="50"/>
      <c r="AE1013" s="1">
        <v>0</v>
      </c>
      <c r="AF1013" s="6" t="s">
        <v>420</v>
      </c>
      <c r="AH1013" s="6">
        <v>0</v>
      </c>
      <c r="AI1013" s="6">
        <v>0</v>
      </c>
      <c r="AK1013" s="6">
        <v>0</v>
      </c>
      <c r="AL1013" s="6">
        <v>0</v>
      </c>
    </row>
    <row r="1014" spans="1:42" hidden="1" x14ac:dyDescent="0.25">
      <c r="A1014" s="2" t="s">
        <v>32</v>
      </c>
      <c r="B1014" s="51">
        <v>44044</v>
      </c>
      <c r="C1014" s="2" t="s">
        <v>6</v>
      </c>
      <c r="D1014" s="2" t="s">
        <v>19</v>
      </c>
      <c r="E1014" s="2" t="s">
        <v>200</v>
      </c>
      <c r="F1014" s="2" t="s">
        <v>2035</v>
      </c>
      <c r="G1014" s="2" t="s">
        <v>3</v>
      </c>
      <c r="H1014" s="2" t="s">
        <v>2199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3">
        <v>84003603.720000014</v>
      </c>
      <c r="R1014" s="3">
        <v>0</v>
      </c>
      <c r="S1014" s="3">
        <v>49403148.810000002</v>
      </c>
      <c r="T1014" s="3">
        <v>0</v>
      </c>
      <c r="U1014" s="3" t="s">
        <v>0</v>
      </c>
      <c r="V1014" s="3">
        <v>0</v>
      </c>
      <c r="W1014" s="3">
        <v>29827978.370000001</v>
      </c>
      <c r="X1014" s="3" t="s">
        <v>9</v>
      </c>
      <c r="Y1014" s="3">
        <v>4772476.54</v>
      </c>
      <c r="Z1014" s="3">
        <v>0</v>
      </c>
      <c r="AA1014" s="50" t="s">
        <v>0</v>
      </c>
      <c r="AB1014" s="50">
        <v>0</v>
      </c>
      <c r="AC1014" s="50">
        <v>0</v>
      </c>
      <c r="AD1014" s="50" t="s">
        <v>0</v>
      </c>
      <c r="AE1014" s="1">
        <v>0</v>
      </c>
      <c r="AF1014" s="6">
        <v>0</v>
      </c>
      <c r="AG1014" s="6" t="s">
        <v>0</v>
      </c>
      <c r="AH1014" s="6">
        <v>0</v>
      </c>
      <c r="AI1014" s="6">
        <v>0</v>
      </c>
      <c r="AJ1014" s="6" t="s">
        <v>0</v>
      </c>
      <c r="AK1014" s="6">
        <v>0</v>
      </c>
      <c r="AL1014" s="6">
        <v>0</v>
      </c>
      <c r="AM1014" s="6" t="s">
        <v>1</v>
      </c>
      <c r="AN1014" s="6" t="s">
        <v>1</v>
      </c>
      <c r="AO1014" s="6" t="s">
        <v>1</v>
      </c>
      <c r="AP1014" s="6" t="s">
        <v>1</v>
      </c>
    </row>
    <row r="1015" spans="1:42" hidden="1" x14ac:dyDescent="0.25">
      <c r="A1015" s="2" t="s">
        <v>31</v>
      </c>
      <c r="B1015" s="51">
        <v>44044</v>
      </c>
      <c r="C1015" s="2" t="s">
        <v>6</v>
      </c>
      <c r="D1015" s="2" t="s">
        <v>17</v>
      </c>
      <c r="E1015" s="2" t="s">
        <v>198</v>
      </c>
      <c r="F1015" s="2" t="s">
        <v>2200</v>
      </c>
      <c r="G1015" s="2" t="s">
        <v>3</v>
      </c>
      <c r="H1015" s="2" t="s">
        <v>2201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</v>
      </c>
      <c r="P1015" s="2" t="s">
        <v>1</v>
      </c>
      <c r="Q1015" s="3">
        <v>201692934.44919997</v>
      </c>
      <c r="R1015" s="3">
        <v>0</v>
      </c>
      <c r="S1015" s="3">
        <v>149412586.90999997</v>
      </c>
      <c r="T1015" s="3">
        <v>0</v>
      </c>
      <c r="U1015" s="3" t="s">
        <v>0</v>
      </c>
      <c r="V1015" s="3">
        <v>0</v>
      </c>
      <c r="W1015" s="3">
        <v>45069265.120000012</v>
      </c>
      <c r="X1015" s="3" t="s">
        <v>0</v>
      </c>
      <c r="Y1015" s="3">
        <v>7211082.4191999994</v>
      </c>
      <c r="Z1015" s="3">
        <v>0</v>
      </c>
      <c r="AA1015" s="50" t="s">
        <v>0</v>
      </c>
      <c r="AB1015" s="50">
        <v>0</v>
      </c>
      <c r="AC1015" s="50">
        <v>0</v>
      </c>
      <c r="AD1015" s="50" t="s">
        <v>0</v>
      </c>
      <c r="AE1015" s="1">
        <v>0</v>
      </c>
      <c r="AF1015" s="6">
        <v>0</v>
      </c>
      <c r="AG1015" s="6" t="s">
        <v>0</v>
      </c>
      <c r="AH1015" s="6">
        <v>0</v>
      </c>
      <c r="AI1015" s="6">
        <v>0</v>
      </c>
      <c r="AJ1015" s="6" t="s">
        <v>0</v>
      </c>
      <c r="AK1015" s="6">
        <v>0</v>
      </c>
      <c r="AL1015" s="6">
        <v>0</v>
      </c>
      <c r="AM1015" s="6" t="s">
        <v>1</v>
      </c>
      <c r="AN1015" s="6" t="s">
        <v>1</v>
      </c>
      <c r="AO1015" s="6" t="s">
        <v>1</v>
      </c>
      <c r="AP1015" s="6" t="s">
        <v>1</v>
      </c>
    </row>
    <row r="1016" spans="1:42" hidden="1" x14ac:dyDescent="0.25">
      <c r="A1016" s="2" t="s">
        <v>30</v>
      </c>
      <c r="B1016" s="51">
        <v>44044</v>
      </c>
      <c r="C1016" s="2" t="s">
        <v>6</v>
      </c>
      <c r="D1016" s="2" t="s">
        <v>14</v>
      </c>
      <c r="E1016" s="2" t="s">
        <v>196</v>
      </c>
      <c r="F1016" s="2" t="s">
        <v>2202</v>
      </c>
      <c r="G1016" s="2" t="s">
        <v>3</v>
      </c>
      <c r="H1016" s="2" t="s">
        <v>2203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3">
        <v>32674165.382800002</v>
      </c>
      <c r="R1016" s="3">
        <v>0</v>
      </c>
      <c r="S1016" s="3">
        <v>29556526.379999999</v>
      </c>
      <c r="T1016" s="3">
        <v>0</v>
      </c>
      <c r="U1016" s="3" t="s">
        <v>0</v>
      </c>
      <c r="V1016" s="3">
        <v>0</v>
      </c>
      <c r="W1016" s="3">
        <v>2687619.83</v>
      </c>
      <c r="X1016" s="3" t="s">
        <v>0</v>
      </c>
      <c r="Y1016" s="3">
        <v>430019.1728</v>
      </c>
      <c r="Z1016" s="3">
        <v>0</v>
      </c>
      <c r="AA1016" s="50" t="s">
        <v>0</v>
      </c>
      <c r="AB1016" s="50">
        <v>0</v>
      </c>
      <c r="AC1016" s="50">
        <v>0</v>
      </c>
      <c r="AD1016" s="50" t="s">
        <v>0</v>
      </c>
      <c r="AE1016" s="1">
        <v>0</v>
      </c>
      <c r="AF1016" s="6">
        <v>0</v>
      </c>
      <c r="AG1016" s="6" t="s">
        <v>0</v>
      </c>
      <c r="AH1016" s="6">
        <v>0</v>
      </c>
      <c r="AI1016" s="6">
        <v>0</v>
      </c>
      <c r="AJ1016" s="6" t="s">
        <v>0</v>
      </c>
      <c r="AK1016" s="6">
        <v>0</v>
      </c>
      <c r="AL1016" s="6">
        <v>0</v>
      </c>
      <c r="AM1016" s="6" t="s">
        <v>1</v>
      </c>
      <c r="AN1016" s="6" t="s">
        <v>1</v>
      </c>
      <c r="AO1016" s="6" t="s">
        <v>1</v>
      </c>
      <c r="AP1016" s="6" t="s">
        <v>1</v>
      </c>
    </row>
    <row r="1017" spans="1:42" hidden="1" x14ac:dyDescent="0.25">
      <c r="A1017" s="2" t="s">
        <v>27</v>
      </c>
      <c r="B1017" s="51">
        <v>44044</v>
      </c>
      <c r="C1017" s="2" t="s">
        <v>6</v>
      </c>
      <c r="D1017" s="2" t="s">
        <v>14</v>
      </c>
      <c r="E1017" s="2" t="s">
        <v>196</v>
      </c>
      <c r="F1017" s="2" t="s">
        <v>2202</v>
      </c>
      <c r="G1017" s="2" t="s">
        <v>3</v>
      </c>
      <c r="H1017" s="2" t="s">
        <v>2204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</v>
      </c>
      <c r="P1017" s="2" t="s">
        <v>1</v>
      </c>
      <c r="Q1017" s="3">
        <v>2565162</v>
      </c>
      <c r="R1017" s="3">
        <v>0</v>
      </c>
      <c r="S1017" s="3">
        <v>2211130</v>
      </c>
      <c r="T1017" s="3">
        <v>0</v>
      </c>
      <c r="U1017" s="3" t="s">
        <v>0</v>
      </c>
      <c r="V1017" s="3">
        <v>0</v>
      </c>
      <c r="W1017" s="3">
        <v>305200</v>
      </c>
      <c r="X1017" s="3" t="s">
        <v>9</v>
      </c>
      <c r="Y1017" s="3">
        <v>48832</v>
      </c>
      <c r="Z1017" s="3">
        <v>0</v>
      </c>
      <c r="AA1017" s="50" t="s">
        <v>0</v>
      </c>
      <c r="AB1017" s="50">
        <v>0</v>
      </c>
      <c r="AC1017" s="50">
        <v>0</v>
      </c>
      <c r="AD1017" s="50" t="s">
        <v>0</v>
      </c>
      <c r="AE1017" s="1">
        <v>0</v>
      </c>
      <c r="AF1017" s="6">
        <v>0</v>
      </c>
      <c r="AG1017" s="6" t="s">
        <v>0</v>
      </c>
      <c r="AH1017" s="6">
        <v>0</v>
      </c>
      <c r="AI1017" s="6">
        <v>0</v>
      </c>
      <c r="AJ1017" s="6" t="s">
        <v>0</v>
      </c>
      <c r="AK1017" s="6">
        <v>0</v>
      </c>
      <c r="AL1017" s="6">
        <v>0</v>
      </c>
      <c r="AM1017" s="6" t="s">
        <v>1</v>
      </c>
      <c r="AN1017" s="6" t="s">
        <v>1</v>
      </c>
      <c r="AO1017" s="6" t="s">
        <v>1</v>
      </c>
      <c r="AP1017" s="6" t="s">
        <v>1</v>
      </c>
    </row>
    <row r="1018" spans="1:42" hidden="1" x14ac:dyDescent="0.25">
      <c r="A1018" s="2" t="s">
        <v>25</v>
      </c>
      <c r="B1018" s="51">
        <v>44044</v>
      </c>
      <c r="C1018" s="2" t="s">
        <v>6</v>
      </c>
      <c r="D1018" s="2" t="s">
        <v>10</v>
      </c>
      <c r="E1018" s="2" t="s">
        <v>193</v>
      </c>
      <c r="F1018" s="2" t="s">
        <v>2205</v>
      </c>
      <c r="G1018" s="2" t="s">
        <v>3</v>
      </c>
      <c r="H1018" s="2" t="s">
        <v>2206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2</v>
      </c>
      <c r="P1018" s="2" t="s">
        <v>1</v>
      </c>
      <c r="Q1018" s="3">
        <v>29717745.169600002</v>
      </c>
      <c r="R1018" s="3">
        <v>0</v>
      </c>
      <c r="S1018" s="3">
        <v>17902565.68</v>
      </c>
      <c r="T1018" s="3">
        <v>0</v>
      </c>
      <c r="U1018" s="3" t="s">
        <v>0</v>
      </c>
      <c r="V1018" s="3">
        <v>0</v>
      </c>
      <c r="W1018" s="3">
        <v>10185499.560000001</v>
      </c>
      <c r="X1018" s="3" t="s">
        <v>9</v>
      </c>
      <c r="Y1018" s="3">
        <v>1629679.9296000001</v>
      </c>
      <c r="Z1018" s="3">
        <v>0</v>
      </c>
      <c r="AA1018" s="50" t="s">
        <v>0</v>
      </c>
      <c r="AB1018" s="50">
        <v>0</v>
      </c>
      <c r="AC1018" s="50">
        <v>0</v>
      </c>
      <c r="AD1018" s="50" t="s">
        <v>0</v>
      </c>
      <c r="AE1018" s="1">
        <v>0</v>
      </c>
      <c r="AF1018" s="6">
        <v>0</v>
      </c>
      <c r="AG1018" s="6" t="s">
        <v>0</v>
      </c>
      <c r="AH1018" s="6">
        <v>0</v>
      </c>
      <c r="AI1018" s="6">
        <v>0</v>
      </c>
      <c r="AJ1018" s="6" t="s">
        <v>0</v>
      </c>
      <c r="AK1018" s="6">
        <v>0</v>
      </c>
      <c r="AL1018" s="6">
        <v>0</v>
      </c>
      <c r="AM1018" s="6" t="s">
        <v>1</v>
      </c>
      <c r="AN1018" s="6" t="s">
        <v>1</v>
      </c>
      <c r="AO1018" s="6" t="s">
        <v>1</v>
      </c>
      <c r="AP1018" s="6" t="s">
        <v>1</v>
      </c>
    </row>
    <row r="1019" spans="1:42" hidden="1" x14ac:dyDescent="0.25">
      <c r="A1019" s="2" t="s">
        <v>23</v>
      </c>
      <c r="B1019" s="51">
        <v>44044</v>
      </c>
      <c r="C1019" s="2" t="s">
        <v>6</v>
      </c>
      <c r="D1019" s="2" t="s">
        <v>311</v>
      </c>
      <c r="E1019" s="2" t="s">
        <v>223</v>
      </c>
      <c r="F1019" s="2" t="s">
        <v>1441</v>
      </c>
      <c r="G1019" s="2" t="s">
        <v>3</v>
      </c>
      <c r="H1019" s="2" t="s">
        <v>2207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2</v>
      </c>
      <c r="P1019" s="2" t="s">
        <v>1</v>
      </c>
      <c r="Q1019" s="3">
        <v>24611016.002000004</v>
      </c>
      <c r="R1019" s="3">
        <v>0</v>
      </c>
      <c r="S1019" s="3">
        <v>20921540.800000004</v>
      </c>
      <c r="T1019" s="3">
        <v>0</v>
      </c>
      <c r="U1019" s="3" t="s">
        <v>0</v>
      </c>
      <c r="V1019" s="3">
        <v>0</v>
      </c>
      <c r="W1019" s="3">
        <v>2764223.45</v>
      </c>
      <c r="X1019" s="3" t="s">
        <v>9</v>
      </c>
      <c r="Y1019" s="3">
        <v>442275.75199999998</v>
      </c>
      <c r="Z1019" s="3">
        <v>0</v>
      </c>
      <c r="AA1019" s="50" t="s">
        <v>0</v>
      </c>
      <c r="AB1019" s="50">
        <v>0</v>
      </c>
      <c r="AC1019" s="50">
        <v>447200</v>
      </c>
      <c r="AD1019" s="50" t="s">
        <v>296</v>
      </c>
      <c r="AE1019" s="1">
        <v>35776</v>
      </c>
      <c r="AF1019" s="6">
        <v>0</v>
      </c>
      <c r="AG1019" s="6" t="s">
        <v>0</v>
      </c>
      <c r="AH1019" s="6">
        <v>0</v>
      </c>
      <c r="AI1019" s="6">
        <v>0</v>
      </c>
      <c r="AJ1019" s="6" t="s">
        <v>0</v>
      </c>
      <c r="AK1019" s="6">
        <v>0</v>
      </c>
      <c r="AL1019" s="6">
        <v>0</v>
      </c>
      <c r="AM1019" s="6" t="s">
        <v>1</v>
      </c>
      <c r="AN1019" s="6" t="s">
        <v>1</v>
      </c>
      <c r="AO1019" s="6" t="s">
        <v>1</v>
      </c>
      <c r="AP1019" s="6" t="s">
        <v>1</v>
      </c>
    </row>
    <row r="1020" spans="1:42" hidden="1" x14ac:dyDescent="0.25">
      <c r="A1020" s="2" t="s">
        <v>20</v>
      </c>
      <c r="B1020" s="51">
        <v>44044</v>
      </c>
      <c r="C1020" s="2" t="s">
        <v>6</v>
      </c>
      <c r="D1020" s="2" t="s">
        <v>7</v>
      </c>
      <c r="E1020" s="2" t="s">
        <v>191</v>
      </c>
      <c r="F1020" s="2" t="s">
        <v>2208</v>
      </c>
      <c r="G1020" s="2" t="s">
        <v>3</v>
      </c>
      <c r="H1020" s="2" t="s">
        <v>2209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2210</v>
      </c>
      <c r="P1020" s="2" t="s">
        <v>2211</v>
      </c>
      <c r="Q1020" s="3">
        <v>5195862.42</v>
      </c>
      <c r="R1020" s="3">
        <v>0</v>
      </c>
      <c r="S1020" s="3">
        <v>4344886.42</v>
      </c>
      <c r="T1020" s="3">
        <v>0</v>
      </c>
      <c r="U1020" s="3" t="s">
        <v>0</v>
      </c>
      <c r="V1020" s="3">
        <v>0</v>
      </c>
      <c r="W1020" s="3">
        <v>733600</v>
      </c>
      <c r="X1020" s="3" t="s">
        <v>9</v>
      </c>
      <c r="Y1020" s="3">
        <v>117376</v>
      </c>
      <c r="Z1020" s="3">
        <v>0</v>
      </c>
      <c r="AA1020" s="50" t="s">
        <v>0</v>
      </c>
      <c r="AB1020" s="50">
        <v>0</v>
      </c>
      <c r="AC1020" s="50">
        <v>0</v>
      </c>
      <c r="AD1020" s="50" t="s">
        <v>0</v>
      </c>
      <c r="AE1020" s="1">
        <v>0</v>
      </c>
      <c r="AF1020" s="6" t="s">
        <v>420</v>
      </c>
      <c r="AG1020" s="6" t="s">
        <v>0</v>
      </c>
      <c r="AH1020" s="6">
        <v>0</v>
      </c>
      <c r="AI1020" s="6">
        <v>0</v>
      </c>
      <c r="AJ1020" s="6" t="s">
        <v>0</v>
      </c>
      <c r="AK1020" s="6">
        <v>0</v>
      </c>
      <c r="AL1020" s="6">
        <v>0</v>
      </c>
      <c r="AM1020" s="6" t="s">
        <v>1</v>
      </c>
      <c r="AN1020" s="6" t="s">
        <v>1</v>
      </c>
      <c r="AO1020" s="6" t="s">
        <v>1</v>
      </c>
      <c r="AP1020" s="6" t="s">
        <v>1</v>
      </c>
    </row>
    <row r="1021" spans="1:42" hidden="1" x14ac:dyDescent="0.25">
      <c r="A1021" s="2" t="s">
        <v>18</v>
      </c>
      <c r="B1021" s="51">
        <v>44044</v>
      </c>
      <c r="C1021" s="2" t="s">
        <v>6</v>
      </c>
      <c r="D1021" s="2" t="s">
        <v>5</v>
      </c>
      <c r="E1021" s="2" t="s">
        <v>189</v>
      </c>
      <c r="F1021" s="2" t="s">
        <v>225</v>
      </c>
      <c r="G1021" s="2" t="s">
        <v>3</v>
      </c>
      <c r="H1021" s="2" t="s">
        <v>2212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</v>
      </c>
      <c r="P1021" s="2" t="s">
        <v>1</v>
      </c>
      <c r="Q1021" s="3">
        <v>59480590.068399996</v>
      </c>
      <c r="R1021" s="3">
        <v>0</v>
      </c>
      <c r="S1021" s="3">
        <v>47224903.269999996</v>
      </c>
      <c r="T1021" s="3">
        <v>0</v>
      </c>
      <c r="U1021" s="3" t="s">
        <v>0</v>
      </c>
      <c r="V1021" s="3">
        <v>0</v>
      </c>
      <c r="W1021" s="3">
        <v>10565247.24</v>
      </c>
      <c r="X1021" s="3" t="s">
        <v>9</v>
      </c>
      <c r="Y1021" s="3">
        <v>1690439.5584</v>
      </c>
      <c r="Z1021" s="3">
        <v>0</v>
      </c>
      <c r="AA1021" s="50" t="s">
        <v>0</v>
      </c>
      <c r="AB1021" s="50">
        <v>0</v>
      </c>
      <c r="AC1021" s="50">
        <v>0</v>
      </c>
      <c r="AD1021" s="50" t="s">
        <v>0</v>
      </c>
      <c r="AE1021" s="1">
        <v>0</v>
      </c>
      <c r="AF1021" s="6">
        <v>0</v>
      </c>
      <c r="AG1021" s="6" t="s">
        <v>0</v>
      </c>
      <c r="AH1021" s="6">
        <v>0</v>
      </c>
      <c r="AI1021" s="6">
        <v>0</v>
      </c>
      <c r="AJ1021" s="6" t="s">
        <v>0</v>
      </c>
      <c r="AK1021" s="6">
        <v>0</v>
      </c>
      <c r="AL1021" s="6">
        <v>0</v>
      </c>
      <c r="AM1021" s="6" t="s">
        <v>1</v>
      </c>
      <c r="AN1021" s="6" t="s">
        <v>1</v>
      </c>
      <c r="AO1021" s="6" t="s">
        <v>1</v>
      </c>
      <c r="AP1021" s="6" t="s">
        <v>1</v>
      </c>
    </row>
    <row r="1022" spans="1:42" hidden="1" x14ac:dyDescent="0.25">
      <c r="A1022" s="2" t="s">
        <v>16</v>
      </c>
      <c r="B1022" s="51">
        <v>44044</v>
      </c>
      <c r="C1022" s="2" t="s">
        <v>6</v>
      </c>
      <c r="D1022" s="2" t="s">
        <v>5</v>
      </c>
      <c r="E1022" s="2" t="s">
        <v>189</v>
      </c>
      <c r="F1022" s="2" t="s">
        <v>225</v>
      </c>
      <c r="G1022" s="2" t="s">
        <v>3</v>
      </c>
      <c r="H1022" s="2" t="s">
        <v>2213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515</v>
      </c>
      <c r="P1022" s="2" t="s">
        <v>2009</v>
      </c>
      <c r="Q1022" s="3">
        <v>28599117.565200001</v>
      </c>
      <c r="R1022" s="3">
        <v>0</v>
      </c>
      <c r="S1022" s="3">
        <v>15366784.450000001</v>
      </c>
      <c r="T1022" s="3">
        <v>11407183.720000001</v>
      </c>
      <c r="U1022" s="3" t="s">
        <v>9</v>
      </c>
      <c r="V1022" s="3">
        <v>1825149.3951999999</v>
      </c>
      <c r="W1022" s="3">
        <v>0</v>
      </c>
      <c r="X1022" s="3" t="s">
        <v>0</v>
      </c>
      <c r="Y1022" s="3">
        <v>0</v>
      </c>
      <c r="Z1022" s="3">
        <v>0</v>
      </c>
      <c r="AA1022" s="50" t="s">
        <v>0</v>
      </c>
      <c r="AB1022" s="50">
        <v>0</v>
      </c>
      <c r="AC1022" s="50">
        <v>0</v>
      </c>
      <c r="AD1022" s="50" t="s">
        <v>0</v>
      </c>
      <c r="AE1022" s="1">
        <v>0</v>
      </c>
      <c r="AF1022" s="6">
        <v>0</v>
      </c>
      <c r="AG1022" s="6" t="s">
        <v>0</v>
      </c>
      <c r="AH1022" s="6">
        <v>0</v>
      </c>
      <c r="AI1022" s="6">
        <v>0</v>
      </c>
      <c r="AJ1022" s="6" t="s">
        <v>0</v>
      </c>
      <c r="AK1022" s="6">
        <v>0</v>
      </c>
      <c r="AL1022" s="6">
        <v>0</v>
      </c>
      <c r="AM1022" s="6" t="s">
        <v>1</v>
      </c>
      <c r="AN1022" s="6" t="s">
        <v>1</v>
      </c>
      <c r="AO1022" s="6" t="s">
        <v>1</v>
      </c>
      <c r="AP1022" s="6" t="s">
        <v>1</v>
      </c>
    </row>
    <row r="1023" spans="1:42" hidden="1" x14ac:dyDescent="0.25">
      <c r="A1023" s="2" t="s">
        <v>15</v>
      </c>
      <c r="B1023" s="51">
        <v>44044</v>
      </c>
      <c r="C1023" s="2" t="s">
        <v>6</v>
      </c>
      <c r="D1023" s="2" t="s">
        <v>5</v>
      </c>
      <c r="E1023" s="2" t="s">
        <v>189</v>
      </c>
      <c r="F1023" s="2" t="s">
        <v>225</v>
      </c>
      <c r="G1023" s="2" t="s">
        <v>3</v>
      </c>
      <c r="H1023" s="2" t="s">
        <v>2214</v>
      </c>
      <c r="I1023" s="1" t="s">
        <v>1</v>
      </c>
      <c r="J1023" s="1" t="s">
        <v>1</v>
      </c>
      <c r="K1023" s="1" t="s">
        <v>1</v>
      </c>
      <c r="L1023" s="1" t="s">
        <v>1</v>
      </c>
      <c r="M1023" s="1">
        <v>0</v>
      </c>
      <c r="N1023" s="2" t="s">
        <v>1</v>
      </c>
      <c r="O1023" s="2" t="s">
        <v>2</v>
      </c>
      <c r="P1023" s="2" t="s">
        <v>1</v>
      </c>
      <c r="Q1023" s="3">
        <v>79162966.169200003</v>
      </c>
      <c r="R1023" s="3">
        <v>0</v>
      </c>
      <c r="S1023" s="3">
        <v>61310290.819999993</v>
      </c>
      <c r="T1023" s="3">
        <v>0</v>
      </c>
      <c r="U1023" s="3" t="s">
        <v>0</v>
      </c>
      <c r="V1023" s="3">
        <v>0</v>
      </c>
      <c r="W1023" s="3">
        <v>15390237.370000001</v>
      </c>
      <c r="X1023" s="3" t="s">
        <v>9</v>
      </c>
      <c r="Y1023" s="3">
        <v>2462437.9792000004</v>
      </c>
      <c r="Z1023" s="3">
        <v>0</v>
      </c>
      <c r="AA1023" s="50" t="s">
        <v>0</v>
      </c>
      <c r="AB1023" s="50">
        <v>0</v>
      </c>
      <c r="AC1023" s="50">
        <v>0</v>
      </c>
      <c r="AD1023" s="50" t="s">
        <v>0</v>
      </c>
      <c r="AE1023" s="1">
        <v>0</v>
      </c>
      <c r="AF1023" s="6">
        <v>0</v>
      </c>
      <c r="AG1023" s="6" t="s">
        <v>0</v>
      </c>
      <c r="AH1023" s="6">
        <v>0</v>
      </c>
      <c r="AI1023" s="6">
        <v>0</v>
      </c>
      <c r="AJ1023" s="6" t="s">
        <v>0</v>
      </c>
      <c r="AK1023" s="6">
        <v>0</v>
      </c>
      <c r="AL1023" s="6">
        <v>0</v>
      </c>
      <c r="AM1023" s="6" t="s">
        <v>1</v>
      </c>
      <c r="AN1023" s="6" t="s">
        <v>1</v>
      </c>
      <c r="AO1023" s="6" t="s">
        <v>1</v>
      </c>
      <c r="AP1023" s="6" t="s">
        <v>1</v>
      </c>
    </row>
    <row r="1024" spans="1:42" hidden="1" x14ac:dyDescent="0.25">
      <c r="A1024" s="2" t="s">
        <v>11</v>
      </c>
      <c r="B1024" s="51">
        <v>44045</v>
      </c>
      <c r="C1024" s="2" t="s">
        <v>6</v>
      </c>
      <c r="D1024" s="2" t="s">
        <v>52</v>
      </c>
      <c r="E1024" s="2" t="s">
        <v>252</v>
      </c>
      <c r="F1024" s="2" t="s">
        <v>814</v>
      </c>
      <c r="G1024" s="2" t="s">
        <v>3</v>
      </c>
      <c r="H1024" s="2" t="s">
        <v>2215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2</v>
      </c>
      <c r="P1024" s="2" t="s">
        <v>1</v>
      </c>
      <c r="Q1024" s="3">
        <v>121522881.17040001</v>
      </c>
      <c r="R1024" s="3">
        <v>0</v>
      </c>
      <c r="S1024" s="3">
        <v>85738587.309999973</v>
      </c>
      <c r="T1024" s="3">
        <v>0</v>
      </c>
      <c r="U1024" s="3" t="s">
        <v>0</v>
      </c>
      <c r="V1024" s="3">
        <v>0</v>
      </c>
      <c r="W1024" s="3">
        <v>30848529.190000005</v>
      </c>
      <c r="X1024" s="3" t="s">
        <v>9</v>
      </c>
      <c r="Y1024" s="3">
        <v>4935764.6704000011</v>
      </c>
      <c r="Z1024" s="3">
        <v>0</v>
      </c>
      <c r="AA1024" s="50" t="s">
        <v>0</v>
      </c>
      <c r="AB1024" s="50">
        <v>0</v>
      </c>
      <c r="AC1024" s="50">
        <v>0</v>
      </c>
      <c r="AD1024" s="50" t="s">
        <v>0</v>
      </c>
      <c r="AE1024" s="1">
        <v>0</v>
      </c>
      <c r="AF1024" s="6">
        <v>0</v>
      </c>
      <c r="AG1024" s="6" t="s">
        <v>0</v>
      </c>
      <c r="AH1024" s="6">
        <v>0</v>
      </c>
      <c r="AI1024" s="6">
        <v>0</v>
      </c>
      <c r="AJ1024" s="6" t="s">
        <v>0</v>
      </c>
      <c r="AK1024" s="6">
        <v>0</v>
      </c>
      <c r="AL1024" s="6">
        <v>0</v>
      </c>
      <c r="AM1024" s="6" t="s">
        <v>1</v>
      </c>
      <c r="AN1024" s="6" t="s">
        <v>1</v>
      </c>
      <c r="AO1024" s="6" t="s">
        <v>1</v>
      </c>
      <c r="AP1024" s="6" t="s">
        <v>1</v>
      </c>
    </row>
    <row r="1025" spans="1:42" hidden="1" x14ac:dyDescent="0.25">
      <c r="A1025" s="2" t="s">
        <v>8</v>
      </c>
      <c r="B1025" s="51">
        <v>44045</v>
      </c>
      <c r="C1025" s="2" t="s">
        <v>29</v>
      </c>
      <c r="D1025" s="2" t="s">
        <v>52</v>
      </c>
      <c r="E1025" s="2" t="s">
        <v>243</v>
      </c>
      <c r="F1025" s="2" t="s">
        <v>0</v>
      </c>
      <c r="G1025" s="2" t="s">
        <v>3</v>
      </c>
      <c r="H1025" s="2" t="s">
        <v>2216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 t="s">
        <v>1</v>
      </c>
      <c r="Q1025" s="3">
        <v>71368980.929700002</v>
      </c>
      <c r="R1025" s="3">
        <v>0</v>
      </c>
      <c r="S1025" s="3">
        <v>49449371.912499994</v>
      </c>
      <c r="T1025" s="3">
        <v>0</v>
      </c>
      <c r="U1025" s="3" t="s">
        <v>0</v>
      </c>
      <c r="V1025" s="3">
        <v>0</v>
      </c>
      <c r="W1025" s="3">
        <v>18896214.670000002</v>
      </c>
      <c r="X1025" s="3" t="s">
        <v>0</v>
      </c>
      <c r="Y1025" s="3">
        <v>3023394.3471999997</v>
      </c>
      <c r="Z1025" s="3">
        <v>0</v>
      </c>
      <c r="AA1025" s="50" t="s">
        <v>0</v>
      </c>
      <c r="AB1025" s="50">
        <v>0</v>
      </c>
      <c r="AC1025" s="50">
        <v>0</v>
      </c>
      <c r="AD1025" s="50" t="s">
        <v>0</v>
      </c>
      <c r="AE1025" s="1">
        <v>0</v>
      </c>
      <c r="AF1025" s="6">
        <v>0</v>
      </c>
      <c r="AG1025" s="6" t="s">
        <v>0</v>
      </c>
      <c r="AH1025" s="6">
        <v>0</v>
      </c>
      <c r="AI1025" s="6">
        <v>0</v>
      </c>
      <c r="AJ1025" s="6" t="s">
        <v>0</v>
      </c>
      <c r="AK1025" s="6">
        <v>0</v>
      </c>
      <c r="AL1025" s="6">
        <v>0</v>
      </c>
      <c r="AM1025" s="6" t="s">
        <v>1</v>
      </c>
      <c r="AN1025" s="6" t="s">
        <v>1</v>
      </c>
      <c r="AO1025" s="6" t="s">
        <v>1</v>
      </c>
      <c r="AP1025" s="6" t="s">
        <v>1</v>
      </c>
    </row>
    <row r="1026" spans="1:42" hidden="1" x14ac:dyDescent="0.25">
      <c r="A1026" s="2" t="s">
        <v>421</v>
      </c>
      <c r="B1026" s="51">
        <v>44045</v>
      </c>
      <c r="C1026" s="2" t="s">
        <v>29</v>
      </c>
      <c r="D1026" s="2" t="s">
        <v>52</v>
      </c>
      <c r="E1026" s="2" t="s">
        <v>243</v>
      </c>
      <c r="F1026" s="2" t="s">
        <v>1</v>
      </c>
      <c r="G1026" s="2" t="s">
        <v>3</v>
      </c>
      <c r="H1026" s="2" t="s">
        <v>2217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2218</v>
      </c>
      <c r="P1026" s="2" t="s">
        <v>2219</v>
      </c>
      <c r="Q1026" s="3">
        <v>717808</v>
      </c>
      <c r="R1026" s="3">
        <v>0</v>
      </c>
      <c r="S1026" s="3">
        <v>0</v>
      </c>
      <c r="T1026" s="3">
        <v>618800</v>
      </c>
      <c r="U1026" s="3" t="s">
        <v>9</v>
      </c>
      <c r="V1026" s="3">
        <v>99008</v>
      </c>
      <c r="W1026" s="3">
        <v>0</v>
      </c>
      <c r="X1026" s="3" t="s">
        <v>0</v>
      </c>
      <c r="Y1026" s="3">
        <v>0</v>
      </c>
      <c r="Z1026" s="3">
        <v>0</v>
      </c>
      <c r="AA1026" s="50" t="s">
        <v>0</v>
      </c>
      <c r="AB1026" s="50">
        <v>0</v>
      </c>
      <c r="AC1026" s="50">
        <v>0</v>
      </c>
      <c r="AD1026" s="50" t="s">
        <v>0</v>
      </c>
      <c r="AE1026" s="1">
        <v>0</v>
      </c>
      <c r="AF1026" s="6">
        <v>0</v>
      </c>
      <c r="AG1026" s="6" t="s">
        <v>0</v>
      </c>
      <c r="AH1026" s="6">
        <v>0</v>
      </c>
      <c r="AI1026" s="6">
        <v>0</v>
      </c>
      <c r="AJ1026" s="6" t="s">
        <v>0</v>
      </c>
      <c r="AK1026" s="6">
        <v>0</v>
      </c>
      <c r="AL1026" s="6">
        <v>0</v>
      </c>
      <c r="AM1026" s="6" t="s">
        <v>1</v>
      </c>
      <c r="AN1026" s="6" t="s">
        <v>1</v>
      </c>
      <c r="AO1026" s="6" t="s">
        <v>1</v>
      </c>
      <c r="AP1026" s="6" t="s">
        <v>1</v>
      </c>
    </row>
    <row r="1027" spans="1:42" hidden="1" x14ac:dyDescent="0.25">
      <c r="A1027" s="2" t="s">
        <v>422</v>
      </c>
      <c r="B1027" s="51">
        <v>44045</v>
      </c>
      <c r="C1027" s="2" t="s">
        <v>29</v>
      </c>
      <c r="D1027" s="2" t="s">
        <v>52</v>
      </c>
      <c r="E1027" s="2" t="s">
        <v>243</v>
      </c>
      <c r="F1027" s="2" t="s">
        <v>0</v>
      </c>
      <c r="G1027" s="2" t="s">
        <v>3</v>
      </c>
      <c r="H1027" s="2" t="s">
        <v>2220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2</v>
      </c>
      <c r="P1027" s="2" t="s">
        <v>1</v>
      </c>
      <c r="Q1027" s="3">
        <v>55708362.585000001</v>
      </c>
      <c r="R1027" s="3">
        <v>0</v>
      </c>
      <c r="S1027" s="3">
        <v>36376915.604999997</v>
      </c>
      <c r="T1027" s="3">
        <v>0</v>
      </c>
      <c r="U1027" s="3" t="s">
        <v>0</v>
      </c>
      <c r="V1027" s="3">
        <v>0</v>
      </c>
      <c r="W1027" s="3">
        <v>16665040.500000002</v>
      </c>
      <c r="X1027" s="3" t="s">
        <v>0</v>
      </c>
      <c r="Y1027" s="3">
        <v>2666406.4800000004</v>
      </c>
      <c r="Z1027" s="3">
        <v>0</v>
      </c>
      <c r="AA1027" s="50" t="s">
        <v>0</v>
      </c>
      <c r="AB1027" s="50">
        <v>0</v>
      </c>
      <c r="AC1027" s="50">
        <v>0</v>
      </c>
      <c r="AD1027" s="50" t="s">
        <v>0</v>
      </c>
      <c r="AE1027" s="1">
        <v>0</v>
      </c>
      <c r="AF1027" s="6">
        <v>0</v>
      </c>
      <c r="AG1027" s="6" t="s">
        <v>0</v>
      </c>
      <c r="AH1027" s="6">
        <v>0</v>
      </c>
      <c r="AI1027" s="6">
        <v>0</v>
      </c>
      <c r="AJ1027" s="6" t="s">
        <v>0</v>
      </c>
      <c r="AK1027" s="6">
        <v>0</v>
      </c>
      <c r="AL1027" s="6">
        <v>0</v>
      </c>
      <c r="AM1027" s="6" t="s">
        <v>1</v>
      </c>
      <c r="AN1027" s="6" t="s">
        <v>1</v>
      </c>
      <c r="AO1027" s="6" t="s">
        <v>1</v>
      </c>
      <c r="AP1027" s="6" t="s">
        <v>1</v>
      </c>
    </row>
    <row r="1028" spans="1:42" hidden="1" x14ac:dyDescent="0.25">
      <c r="A1028" s="2" t="s">
        <v>423</v>
      </c>
      <c r="B1028" s="51">
        <v>44045</v>
      </c>
      <c r="C1028" s="2" t="s">
        <v>29</v>
      </c>
      <c r="D1028" s="2" t="s">
        <v>52</v>
      </c>
      <c r="E1028" s="2" t="s">
        <v>243</v>
      </c>
      <c r="F1028" s="2" t="s">
        <v>1</v>
      </c>
      <c r="G1028" s="2" t="s">
        <v>13</v>
      </c>
      <c r="H1028" s="2" t="s">
        <v>1</v>
      </c>
      <c r="I1028" s="1" t="s">
        <v>2221</v>
      </c>
      <c r="J1028" s="1" t="s">
        <v>1</v>
      </c>
      <c r="K1028" s="1" t="s">
        <v>2222</v>
      </c>
      <c r="L1028" s="1" t="s">
        <v>2223</v>
      </c>
      <c r="M1028" s="1">
        <v>2.99</v>
      </c>
      <c r="N1028" s="2" t="s">
        <v>12</v>
      </c>
      <c r="O1028" s="2" t="s">
        <v>2224</v>
      </c>
      <c r="P1028" s="2" t="s">
        <v>2225</v>
      </c>
      <c r="Q1028" s="3">
        <v>-357500</v>
      </c>
      <c r="R1028" s="3">
        <v>0</v>
      </c>
      <c r="S1028" s="3">
        <v>-357500</v>
      </c>
      <c r="T1028" s="3">
        <v>0</v>
      </c>
      <c r="U1028" s="3" t="s">
        <v>0</v>
      </c>
      <c r="V1028" s="3">
        <v>0</v>
      </c>
      <c r="W1028" s="3">
        <v>0</v>
      </c>
      <c r="X1028" s="3" t="s">
        <v>0</v>
      </c>
      <c r="Y1028" s="3">
        <v>0</v>
      </c>
      <c r="Z1028" s="3">
        <v>0</v>
      </c>
      <c r="AA1028" s="50" t="s">
        <v>0</v>
      </c>
      <c r="AB1028" s="50">
        <v>0</v>
      </c>
      <c r="AC1028" s="50">
        <v>0</v>
      </c>
      <c r="AD1028" s="50" t="s">
        <v>0</v>
      </c>
      <c r="AE1028" s="1">
        <v>0</v>
      </c>
      <c r="AF1028" s="6">
        <v>0</v>
      </c>
      <c r="AG1028" s="6" t="s">
        <v>0</v>
      </c>
      <c r="AH1028" s="6">
        <v>0</v>
      </c>
      <c r="AI1028" s="6">
        <v>0</v>
      </c>
      <c r="AJ1028" s="6" t="s">
        <v>0</v>
      </c>
      <c r="AK1028" s="6">
        <v>0</v>
      </c>
      <c r="AL1028" s="6">
        <v>0</v>
      </c>
      <c r="AM1028" s="6" t="s">
        <v>1</v>
      </c>
      <c r="AN1028" s="6" t="s">
        <v>1</v>
      </c>
      <c r="AO1028" s="6" t="s">
        <v>1</v>
      </c>
      <c r="AP1028" s="6" t="s">
        <v>1</v>
      </c>
    </row>
    <row r="1029" spans="1:42" hidden="1" x14ac:dyDescent="0.25">
      <c r="A1029" s="2" t="s">
        <v>424</v>
      </c>
      <c r="B1029" s="51">
        <v>44045</v>
      </c>
      <c r="C1029" s="2" t="s">
        <v>6</v>
      </c>
      <c r="D1029" s="2" t="s">
        <v>45</v>
      </c>
      <c r="E1029" s="2" t="s">
        <v>241</v>
      </c>
      <c r="F1029" s="2" t="s">
        <v>2226</v>
      </c>
      <c r="G1029" s="2" t="s">
        <v>3</v>
      </c>
      <c r="H1029" s="2" t="s">
        <v>2227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2</v>
      </c>
      <c r="P1029" s="2" t="s">
        <v>1</v>
      </c>
      <c r="Q1029" s="3">
        <v>149022121.45480001</v>
      </c>
      <c r="R1029" s="3">
        <v>0</v>
      </c>
      <c r="S1029" s="3">
        <v>99768266.51000002</v>
      </c>
      <c r="T1029" s="3">
        <v>0</v>
      </c>
      <c r="U1029" s="3" t="s">
        <v>0</v>
      </c>
      <c r="V1029" s="3">
        <v>0</v>
      </c>
      <c r="W1029" s="3">
        <v>42460219.780000001</v>
      </c>
      <c r="X1029" s="3" t="s">
        <v>0</v>
      </c>
      <c r="Y1029" s="3">
        <v>6793635.1648000013</v>
      </c>
      <c r="Z1029" s="3">
        <v>0</v>
      </c>
      <c r="AA1029" s="50" t="s">
        <v>0</v>
      </c>
      <c r="AB1029" s="50">
        <v>0</v>
      </c>
      <c r="AC1029" s="50">
        <v>0</v>
      </c>
      <c r="AD1029" s="50" t="s">
        <v>0</v>
      </c>
      <c r="AE1029" s="1">
        <v>0</v>
      </c>
      <c r="AF1029" s="6">
        <v>0</v>
      </c>
      <c r="AG1029" s="6" t="s">
        <v>0</v>
      </c>
      <c r="AH1029" s="6">
        <v>0</v>
      </c>
      <c r="AI1029" s="6">
        <v>0</v>
      </c>
      <c r="AJ1029" s="6" t="s">
        <v>0</v>
      </c>
      <c r="AK1029" s="6">
        <v>0</v>
      </c>
      <c r="AL1029" s="6">
        <v>0</v>
      </c>
      <c r="AM1029" s="6" t="s">
        <v>1</v>
      </c>
      <c r="AN1029" s="6" t="s">
        <v>1</v>
      </c>
      <c r="AO1029" s="6" t="s">
        <v>1</v>
      </c>
      <c r="AP1029" s="6" t="s">
        <v>1</v>
      </c>
    </row>
    <row r="1030" spans="1:42" hidden="1" x14ac:dyDescent="0.25">
      <c r="A1030" s="2" t="s">
        <v>425</v>
      </c>
      <c r="B1030" s="51">
        <v>44045</v>
      </c>
      <c r="C1030" s="2" t="s">
        <v>38</v>
      </c>
      <c r="D1030" s="2" t="s">
        <v>45</v>
      </c>
      <c r="E1030" s="2" t="s">
        <v>239</v>
      </c>
      <c r="F1030" s="2" t="s">
        <v>2228</v>
      </c>
      <c r="G1030" s="2" t="s">
        <v>3</v>
      </c>
      <c r="H1030" s="2" t="s">
        <v>2229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2</v>
      </c>
      <c r="P1030" s="2" t="s">
        <v>1</v>
      </c>
      <c r="Q1030" s="3">
        <v>39977913.895199999</v>
      </c>
      <c r="R1030" s="3">
        <v>0</v>
      </c>
      <c r="S1030" s="3">
        <v>34645497.899999999</v>
      </c>
      <c r="T1030" s="3">
        <v>0</v>
      </c>
      <c r="U1030" s="3" t="s">
        <v>0</v>
      </c>
      <c r="V1030" s="3">
        <v>0</v>
      </c>
      <c r="W1030" s="3">
        <v>4180551.72</v>
      </c>
      <c r="X1030" s="3" t="s">
        <v>0</v>
      </c>
      <c r="Y1030" s="3">
        <v>668888.27520000003</v>
      </c>
      <c r="Z1030" s="3">
        <v>0</v>
      </c>
      <c r="AA1030" s="50" t="s">
        <v>0</v>
      </c>
      <c r="AB1030" s="50">
        <v>0</v>
      </c>
      <c r="AC1030" s="50">
        <v>447200</v>
      </c>
      <c r="AD1030" s="50" t="s">
        <v>296</v>
      </c>
      <c r="AE1030" s="1">
        <v>35776</v>
      </c>
      <c r="AF1030" s="6">
        <v>0</v>
      </c>
      <c r="AG1030" s="6" t="s">
        <v>0</v>
      </c>
      <c r="AH1030" s="6">
        <v>0</v>
      </c>
      <c r="AI1030" s="6">
        <v>0</v>
      </c>
      <c r="AJ1030" s="6" t="s">
        <v>0</v>
      </c>
      <c r="AK1030" s="6">
        <v>0</v>
      </c>
      <c r="AL1030" s="6">
        <v>0</v>
      </c>
      <c r="AM1030" s="6" t="s">
        <v>1</v>
      </c>
      <c r="AN1030" s="6" t="s">
        <v>1</v>
      </c>
      <c r="AO1030" s="6" t="s">
        <v>1</v>
      </c>
      <c r="AP1030" s="6" t="s">
        <v>1</v>
      </c>
    </row>
    <row r="1031" spans="1:42" hidden="1" x14ac:dyDescent="0.25">
      <c r="A1031" s="2" t="s">
        <v>426</v>
      </c>
      <c r="B1031" s="51">
        <v>44045</v>
      </c>
      <c r="C1031" s="2" t="s">
        <v>29</v>
      </c>
      <c r="D1031" s="2" t="s">
        <v>45</v>
      </c>
      <c r="E1031" s="2" t="s">
        <v>234</v>
      </c>
      <c r="F1031" s="2" t="s">
        <v>0</v>
      </c>
      <c r="G1031" s="2" t="s">
        <v>3</v>
      </c>
      <c r="H1031" s="2" t="s">
        <v>2230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</v>
      </c>
      <c r="P1031" s="2" t="s">
        <v>1</v>
      </c>
      <c r="Q1031" s="3">
        <v>145989967.64219999</v>
      </c>
      <c r="R1031" s="3">
        <v>0</v>
      </c>
      <c r="S1031" s="3">
        <v>103385782.66499998</v>
      </c>
      <c r="T1031" s="3">
        <v>0</v>
      </c>
      <c r="U1031" s="3" t="s">
        <v>0</v>
      </c>
      <c r="V1031" s="3">
        <v>0</v>
      </c>
      <c r="W1031" s="3">
        <v>36727745.670000002</v>
      </c>
      <c r="X1031" s="3" t="s">
        <v>9</v>
      </c>
      <c r="Y1031" s="3">
        <v>5876439.3071999997</v>
      </c>
      <c r="Z1031" s="3">
        <v>0</v>
      </c>
      <c r="AA1031" s="50" t="s">
        <v>0</v>
      </c>
      <c r="AB1031" s="50">
        <v>0</v>
      </c>
      <c r="AC1031" s="50">
        <v>0</v>
      </c>
      <c r="AD1031" s="50" t="s">
        <v>0</v>
      </c>
      <c r="AE1031" s="1">
        <v>0</v>
      </c>
      <c r="AF1031" s="6">
        <v>0</v>
      </c>
      <c r="AG1031" s="6" t="s">
        <v>0</v>
      </c>
      <c r="AH1031" s="6">
        <v>0</v>
      </c>
      <c r="AI1031" s="6">
        <v>0</v>
      </c>
      <c r="AJ1031" s="6" t="s">
        <v>0</v>
      </c>
      <c r="AK1031" s="6">
        <v>0</v>
      </c>
      <c r="AL1031" s="6">
        <v>0</v>
      </c>
      <c r="AM1031" s="6" t="s">
        <v>1</v>
      </c>
      <c r="AN1031" s="6" t="s">
        <v>1</v>
      </c>
      <c r="AO1031" s="6" t="s">
        <v>1</v>
      </c>
      <c r="AP1031" s="6" t="s">
        <v>1</v>
      </c>
    </row>
    <row r="1032" spans="1:42" hidden="1" x14ac:dyDescent="0.25">
      <c r="A1032" s="2" t="s">
        <v>427</v>
      </c>
      <c r="B1032" s="51">
        <v>44045</v>
      </c>
      <c r="C1032" s="2" t="s">
        <v>29</v>
      </c>
      <c r="D1032" s="2" t="s">
        <v>45</v>
      </c>
      <c r="E1032" s="2" t="s">
        <v>234</v>
      </c>
      <c r="F1032" s="2" t="s">
        <v>1</v>
      </c>
      <c r="G1032" s="2" t="s">
        <v>3</v>
      </c>
      <c r="H1032" s="2" t="s">
        <v>2231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2232</v>
      </c>
      <c r="P1032" s="2" t="s">
        <v>2233</v>
      </c>
      <c r="Q1032" s="3">
        <v>3550305.6140000001</v>
      </c>
      <c r="R1032" s="3">
        <v>0</v>
      </c>
      <c r="S1032" s="3">
        <v>2442245.6</v>
      </c>
      <c r="T1032" s="3">
        <v>955224.15</v>
      </c>
      <c r="U1032" s="3" t="s">
        <v>9</v>
      </c>
      <c r="V1032" s="3">
        <v>152835.864</v>
      </c>
      <c r="W1032" s="3">
        <v>0</v>
      </c>
      <c r="X1032" s="3" t="s">
        <v>0</v>
      </c>
      <c r="Y1032" s="3">
        <v>0</v>
      </c>
      <c r="Z1032" s="3">
        <v>0</v>
      </c>
      <c r="AA1032" s="50" t="s">
        <v>0</v>
      </c>
      <c r="AB1032" s="50">
        <v>0</v>
      </c>
      <c r="AC1032" s="50">
        <v>0</v>
      </c>
      <c r="AD1032" s="50" t="s">
        <v>0</v>
      </c>
      <c r="AE1032" s="1">
        <v>0</v>
      </c>
      <c r="AF1032" s="6">
        <v>0</v>
      </c>
      <c r="AG1032" s="6" t="s">
        <v>0</v>
      </c>
      <c r="AH1032" s="6">
        <v>0</v>
      </c>
      <c r="AI1032" s="6">
        <v>0</v>
      </c>
      <c r="AJ1032" s="6" t="s">
        <v>0</v>
      </c>
      <c r="AK1032" s="6">
        <v>0</v>
      </c>
      <c r="AL1032" s="6">
        <v>0</v>
      </c>
      <c r="AM1032" s="6" t="s">
        <v>1</v>
      </c>
      <c r="AN1032" s="6" t="s">
        <v>1</v>
      </c>
      <c r="AO1032" s="6" t="s">
        <v>1</v>
      </c>
      <c r="AP1032" s="6" t="s">
        <v>1</v>
      </c>
    </row>
    <row r="1033" spans="1:42" hidden="1" x14ac:dyDescent="0.25">
      <c r="A1033" s="2" t="s">
        <v>428</v>
      </c>
      <c r="B1033" s="51">
        <v>44045</v>
      </c>
      <c r="C1033" s="2" t="s">
        <v>29</v>
      </c>
      <c r="D1033" s="2" t="s">
        <v>45</v>
      </c>
      <c r="E1033" s="2" t="s">
        <v>234</v>
      </c>
      <c r="F1033" s="2" t="s">
        <v>0</v>
      </c>
      <c r="G1033" s="2" t="s">
        <v>3</v>
      </c>
      <c r="H1033" s="2" t="s">
        <v>2234</v>
      </c>
      <c r="I1033" s="1" t="s">
        <v>1</v>
      </c>
      <c r="J1033" s="1" t="s">
        <v>1</v>
      </c>
      <c r="K1033" s="1" t="s">
        <v>1</v>
      </c>
      <c r="L1033" s="1" t="s">
        <v>1</v>
      </c>
      <c r="M1033" s="1">
        <v>0</v>
      </c>
      <c r="N1033" s="2" t="s">
        <v>1</v>
      </c>
      <c r="O1033" s="2" t="s">
        <v>2</v>
      </c>
      <c r="P1033" s="2" t="s">
        <v>1</v>
      </c>
      <c r="Q1033" s="3">
        <v>8766694.1436000001</v>
      </c>
      <c r="R1033" s="3">
        <v>0</v>
      </c>
      <c r="S1033" s="3">
        <v>3583144</v>
      </c>
      <c r="T1033" s="3">
        <v>0</v>
      </c>
      <c r="U1033" s="3" t="s">
        <v>0</v>
      </c>
      <c r="V1033" s="3">
        <v>0</v>
      </c>
      <c r="W1033" s="3">
        <v>4468577.71</v>
      </c>
      <c r="X1033" s="3" t="s">
        <v>9</v>
      </c>
      <c r="Y1033" s="3">
        <v>714972.43359999999</v>
      </c>
      <c r="Z1033" s="3">
        <v>0</v>
      </c>
      <c r="AA1033" s="50" t="s">
        <v>0</v>
      </c>
      <c r="AB1033" s="50">
        <v>0</v>
      </c>
      <c r="AC1033" s="50">
        <v>0</v>
      </c>
      <c r="AD1033" s="50" t="s">
        <v>0</v>
      </c>
      <c r="AE1033" s="1">
        <v>0</v>
      </c>
      <c r="AF1033" s="6">
        <v>0</v>
      </c>
      <c r="AG1033" s="6" t="s">
        <v>0</v>
      </c>
      <c r="AH1033" s="6">
        <v>0</v>
      </c>
      <c r="AI1033" s="6">
        <v>0</v>
      </c>
      <c r="AJ1033" s="6" t="s">
        <v>0</v>
      </c>
      <c r="AK1033" s="6">
        <v>0</v>
      </c>
      <c r="AL1033" s="6">
        <v>0</v>
      </c>
      <c r="AM1033" s="6" t="s">
        <v>1</v>
      </c>
      <c r="AN1033" s="6" t="s">
        <v>1</v>
      </c>
      <c r="AO1033" s="6" t="s">
        <v>1</v>
      </c>
      <c r="AP1033" s="6" t="s">
        <v>1</v>
      </c>
    </row>
    <row r="1034" spans="1:42" hidden="1" x14ac:dyDescent="0.25">
      <c r="A1034" s="2" t="s">
        <v>429</v>
      </c>
      <c r="B1034" s="51">
        <v>44045</v>
      </c>
      <c r="C1034" s="2" t="s">
        <v>6</v>
      </c>
      <c r="D1034" s="2" t="s">
        <v>41</v>
      </c>
      <c r="E1034" s="2" t="s">
        <v>237</v>
      </c>
      <c r="F1034" s="2" t="s">
        <v>2235</v>
      </c>
      <c r="G1034" s="2" t="s">
        <v>3</v>
      </c>
      <c r="H1034" s="2" t="s">
        <v>2236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</v>
      </c>
      <c r="P1034" s="2" t="s">
        <v>1</v>
      </c>
      <c r="Q1034" s="3">
        <v>32235354.399999999</v>
      </c>
      <c r="R1034" s="3">
        <v>0</v>
      </c>
      <c r="S1034" s="3">
        <v>32235354.399999999</v>
      </c>
      <c r="T1034" s="3">
        <v>0</v>
      </c>
      <c r="U1034" s="3" t="s">
        <v>0</v>
      </c>
      <c r="V1034" s="3">
        <v>0</v>
      </c>
      <c r="W1034" s="3">
        <v>0</v>
      </c>
      <c r="X1034" s="3" t="s">
        <v>9</v>
      </c>
      <c r="Y1034" s="3">
        <v>0</v>
      </c>
      <c r="Z1034" s="3">
        <v>0</v>
      </c>
      <c r="AA1034" s="50" t="s">
        <v>0</v>
      </c>
      <c r="AB1034" s="50">
        <v>0</v>
      </c>
      <c r="AC1034" s="50">
        <v>0</v>
      </c>
      <c r="AD1034" s="50" t="s">
        <v>0</v>
      </c>
      <c r="AE1034" s="1">
        <v>0</v>
      </c>
      <c r="AF1034" s="6">
        <v>0</v>
      </c>
      <c r="AG1034" s="6" t="s">
        <v>0</v>
      </c>
      <c r="AH1034" s="6">
        <v>0</v>
      </c>
      <c r="AI1034" s="6">
        <v>0</v>
      </c>
      <c r="AJ1034" s="6" t="s">
        <v>0</v>
      </c>
      <c r="AK1034" s="6">
        <v>0</v>
      </c>
      <c r="AL1034" s="6">
        <v>0</v>
      </c>
      <c r="AM1034" s="6" t="s">
        <v>1</v>
      </c>
      <c r="AN1034" s="6" t="s">
        <v>1</v>
      </c>
      <c r="AO1034" s="6" t="s">
        <v>1</v>
      </c>
      <c r="AP1034" s="6" t="s">
        <v>1</v>
      </c>
    </row>
    <row r="1035" spans="1:42" hidden="1" x14ac:dyDescent="0.25">
      <c r="A1035" s="2" t="s">
        <v>478</v>
      </c>
      <c r="B1035" s="51">
        <v>44045</v>
      </c>
      <c r="C1035" s="2" t="s">
        <v>6</v>
      </c>
      <c r="D1035" s="2" t="s">
        <v>41</v>
      </c>
      <c r="E1035" s="2" t="s">
        <v>232</v>
      </c>
      <c r="F1035" s="2" t="s">
        <v>2237</v>
      </c>
      <c r="G1035" s="2" t="s">
        <v>3</v>
      </c>
      <c r="H1035" s="2" t="s">
        <v>2238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3">
        <v>103783737.81320003</v>
      </c>
      <c r="R1035" s="3">
        <v>0</v>
      </c>
      <c r="S1035" s="3">
        <v>79401357.909999996</v>
      </c>
      <c r="T1035" s="3">
        <v>0</v>
      </c>
      <c r="U1035" s="3" t="s">
        <v>0</v>
      </c>
      <c r="V1035" s="3">
        <v>0</v>
      </c>
      <c r="W1035" s="3">
        <v>21019293.020000003</v>
      </c>
      <c r="X1035" s="3" t="s">
        <v>9</v>
      </c>
      <c r="Y1035" s="3">
        <v>3363086.8832</v>
      </c>
      <c r="Z1035" s="3">
        <v>0</v>
      </c>
      <c r="AA1035" s="50" t="s">
        <v>0</v>
      </c>
      <c r="AB1035" s="50">
        <v>0</v>
      </c>
      <c r="AC1035" s="50">
        <v>0</v>
      </c>
      <c r="AD1035" s="50" t="s">
        <v>0</v>
      </c>
      <c r="AE1035" s="1">
        <v>0</v>
      </c>
      <c r="AF1035" s="6">
        <v>0</v>
      </c>
      <c r="AG1035" s="6" t="s">
        <v>0</v>
      </c>
      <c r="AH1035" s="6">
        <v>0</v>
      </c>
      <c r="AI1035" s="6">
        <v>0</v>
      </c>
      <c r="AJ1035" s="6" t="s">
        <v>0</v>
      </c>
      <c r="AK1035" s="6">
        <v>0</v>
      </c>
      <c r="AL1035" s="6">
        <v>0</v>
      </c>
      <c r="AM1035" s="6" t="s">
        <v>1</v>
      </c>
      <c r="AN1035" s="6" t="s">
        <v>1</v>
      </c>
      <c r="AO1035" s="6" t="s">
        <v>1</v>
      </c>
      <c r="AP1035" s="6" t="s">
        <v>1</v>
      </c>
    </row>
    <row r="1036" spans="1:42" hidden="1" x14ac:dyDescent="0.25">
      <c r="A1036" s="2" t="s">
        <v>479</v>
      </c>
      <c r="B1036" s="51">
        <v>44045</v>
      </c>
      <c r="C1036" s="2" t="s">
        <v>6</v>
      </c>
      <c r="D1036" s="2" t="s">
        <v>41</v>
      </c>
      <c r="E1036" s="2" t="s">
        <v>232</v>
      </c>
      <c r="F1036" s="2" t="s">
        <v>2237</v>
      </c>
      <c r="G1036" s="2" t="s">
        <v>3</v>
      </c>
      <c r="H1036" s="2" t="s">
        <v>2239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2240</v>
      </c>
      <c r="P1036" s="2" t="s">
        <v>2241</v>
      </c>
      <c r="Q1036" s="3">
        <v>741860.6</v>
      </c>
      <c r="R1036" s="3">
        <v>0</v>
      </c>
      <c r="S1036" s="3">
        <v>741860.6</v>
      </c>
      <c r="T1036" s="3">
        <v>0</v>
      </c>
      <c r="U1036" s="3" t="s">
        <v>0</v>
      </c>
      <c r="V1036" s="3">
        <v>0</v>
      </c>
      <c r="W1036" s="3">
        <v>0</v>
      </c>
      <c r="X1036" s="3" t="s">
        <v>0</v>
      </c>
      <c r="Y1036" s="3">
        <v>0</v>
      </c>
      <c r="Z1036" s="3">
        <v>0</v>
      </c>
      <c r="AA1036" s="50" t="s">
        <v>0</v>
      </c>
      <c r="AB1036" s="50">
        <v>0</v>
      </c>
      <c r="AC1036" s="50">
        <v>0</v>
      </c>
      <c r="AD1036" s="50" t="s">
        <v>0</v>
      </c>
      <c r="AE1036" s="1">
        <v>0</v>
      </c>
      <c r="AF1036" s="6">
        <v>0</v>
      </c>
      <c r="AG1036" s="6" t="s">
        <v>0</v>
      </c>
      <c r="AH1036" s="6">
        <v>0</v>
      </c>
      <c r="AI1036" s="6">
        <v>0</v>
      </c>
      <c r="AJ1036" s="6" t="s">
        <v>0</v>
      </c>
      <c r="AK1036" s="6">
        <v>0</v>
      </c>
      <c r="AL1036" s="6">
        <v>0</v>
      </c>
      <c r="AM1036" s="6" t="s">
        <v>1</v>
      </c>
      <c r="AN1036" s="6" t="s">
        <v>1</v>
      </c>
      <c r="AO1036" s="6" t="s">
        <v>1</v>
      </c>
      <c r="AP1036" s="6" t="s">
        <v>1</v>
      </c>
    </row>
    <row r="1037" spans="1:42" hidden="1" x14ac:dyDescent="0.25">
      <c r="A1037" s="2" t="s">
        <v>480</v>
      </c>
      <c r="B1037" s="51">
        <v>44045</v>
      </c>
      <c r="C1037" s="2" t="s">
        <v>6</v>
      </c>
      <c r="D1037" s="2" t="s">
        <v>41</v>
      </c>
      <c r="E1037" s="2" t="s">
        <v>232</v>
      </c>
      <c r="F1037" s="2" t="s">
        <v>2237</v>
      </c>
      <c r="G1037" s="2" t="s">
        <v>3</v>
      </c>
      <c r="H1037" s="2" t="s">
        <v>2242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3">
        <v>15852090.6732</v>
      </c>
      <c r="R1037" s="3">
        <v>0</v>
      </c>
      <c r="S1037" s="3">
        <v>13891564.210000001</v>
      </c>
      <c r="T1037" s="3">
        <v>0</v>
      </c>
      <c r="U1037" s="3" t="s">
        <v>0</v>
      </c>
      <c r="V1037" s="3">
        <v>0</v>
      </c>
      <c r="W1037" s="3">
        <v>1690109.02</v>
      </c>
      <c r="X1037" s="3" t="s">
        <v>0</v>
      </c>
      <c r="Y1037" s="3">
        <v>270417.44319999998</v>
      </c>
      <c r="Z1037" s="3">
        <v>0</v>
      </c>
      <c r="AA1037" s="50" t="s">
        <v>0</v>
      </c>
      <c r="AB1037" s="50">
        <v>0</v>
      </c>
      <c r="AC1037" s="50">
        <v>0</v>
      </c>
      <c r="AD1037" s="50" t="s">
        <v>0</v>
      </c>
      <c r="AE1037" s="1">
        <v>0</v>
      </c>
      <c r="AF1037" s="6">
        <v>0</v>
      </c>
      <c r="AG1037" s="6" t="s">
        <v>0</v>
      </c>
      <c r="AH1037" s="6">
        <v>0</v>
      </c>
      <c r="AI1037" s="6">
        <v>0</v>
      </c>
      <c r="AJ1037" s="6" t="s">
        <v>0</v>
      </c>
      <c r="AK1037" s="6">
        <v>0</v>
      </c>
      <c r="AL1037" s="6">
        <v>0</v>
      </c>
      <c r="AM1037" s="6" t="s">
        <v>1</v>
      </c>
      <c r="AN1037" s="6" t="s">
        <v>1</v>
      </c>
      <c r="AO1037" s="6" t="s">
        <v>1</v>
      </c>
      <c r="AP1037" s="6" t="s">
        <v>1</v>
      </c>
    </row>
    <row r="1038" spans="1:42" hidden="1" x14ac:dyDescent="0.25">
      <c r="A1038" s="2" t="s">
        <v>481</v>
      </c>
      <c r="B1038" s="51">
        <v>44045</v>
      </c>
      <c r="C1038" s="2" t="s">
        <v>6</v>
      </c>
      <c r="D1038" s="2" t="s">
        <v>41</v>
      </c>
      <c r="E1038" s="2" t="s">
        <v>232</v>
      </c>
      <c r="F1038" s="2" t="s">
        <v>2237</v>
      </c>
      <c r="G1038" s="2" t="s">
        <v>3</v>
      </c>
      <c r="H1038" s="2" t="s">
        <v>2243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2112</v>
      </c>
      <c r="P1038" s="2" t="s">
        <v>2244</v>
      </c>
      <c r="Q1038" s="3">
        <v>4165394.4068</v>
      </c>
      <c r="R1038" s="3">
        <v>0</v>
      </c>
      <c r="S1038" s="3">
        <v>3440969.5</v>
      </c>
      <c r="T1038" s="3">
        <v>624504.23</v>
      </c>
      <c r="U1038" s="3" t="s">
        <v>9</v>
      </c>
      <c r="V1038" s="3">
        <v>99920.676800000001</v>
      </c>
      <c r="W1038" s="3">
        <v>0</v>
      </c>
      <c r="X1038" s="3" t="s">
        <v>0</v>
      </c>
      <c r="Y1038" s="3">
        <v>0</v>
      </c>
      <c r="Z1038" s="3">
        <v>0</v>
      </c>
      <c r="AA1038" s="50" t="s">
        <v>0</v>
      </c>
      <c r="AB1038" s="50">
        <v>0</v>
      </c>
      <c r="AC1038" s="50">
        <v>0</v>
      </c>
      <c r="AD1038" s="50" t="s">
        <v>0</v>
      </c>
      <c r="AE1038" s="1">
        <v>0</v>
      </c>
      <c r="AF1038" s="6">
        <v>0</v>
      </c>
      <c r="AG1038" s="6" t="s">
        <v>0</v>
      </c>
      <c r="AH1038" s="6">
        <v>0</v>
      </c>
      <c r="AI1038" s="6">
        <v>0</v>
      </c>
      <c r="AJ1038" s="6" t="s">
        <v>0</v>
      </c>
      <c r="AK1038" s="6">
        <v>0</v>
      </c>
      <c r="AL1038" s="6">
        <v>0</v>
      </c>
      <c r="AM1038" s="6" t="s">
        <v>1</v>
      </c>
      <c r="AN1038" s="6" t="s">
        <v>1</v>
      </c>
      <c r="AO1038" s="6" t="s">
        <v>1</v>
      </c>
      <c r="AP1038" s="6" t="s">
        <v>1</v>
      </c>
    </row>
    <row r="1039" spans="1:42" hidden="1" x14ac:dyDescent="0.25">
      <c r="A1039" s="2" t="s">
        <v>482</v>
      </c>
      <c r="B1039" s="51">
        <v>44045</v>
      </c>
      <c r="C1039" s="2" t="s">
        <v>6</v>
      </c>
      <c r="D1039" s="2" t="s">
        <v>41</v>
      </c>
      <c r="E1039" s="2" t="s">
        <v>232</v>
      </c>
      <c r="F1039" s="2" t="s">
        <v>2237</v>
      </c>
      <c r="G1039" s="2" t="s">
        <v>3</v>
      </c>
      <c r="H1039" s="2" t="s">
        <v>2245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2112</v>
      </c>
      <c r="P1039" s="2" t="s">
        <v>2244</v>
      </c>
      <c r="Q1039" s="3">
        <v>50000</v>
      </c>
      <c r="R1039" s="3">
        <v>0</v>
      </c>
      <c r="S1039" s="3">
        <v>50000</v>
      </c>
      <c r="T1039" s="3">
        <v>0</v>
      </c>
      <c r="U1039" s="3" t="s">
        <v>0</v>
      </c>
      <c r="V1039" s="3">
        <v>0</v>
      </c>
      <c r="W1039" s="3">
        <v>0</v>
      </c>
      <c r="X1039" s="3" t="s">
        <v>0</v>
      </c>
      <c r="Y1039" s="3">
        <v>0</v>
      </c>
      <c r="Z1039" s="3">
        <v>0</v>
      </c>
      <c r="AA1039" s="50" t="s">
        <v>0</v>
      </c>
      <c r="AB1039" s="50">
        <v>0</v>
      </c>
      <c r="AC1039" s="50">
        <v>0</v>
      </c>
      <c r="AD1039" s="50" t="s">
        <v>0</v>
      </c>
      <c r="AE1039" s="1">
        <v>0</v>
      </c>
      <c r="AF1039" s="6">
        <v>0</v>
      </c>
      <c r="AG1039" s="6" t="s">
        <v>0</v>
      </c>
      <c r="AH1039" s="6">
        <v>0</v>
      </c>
      <c r="AI1039" s="6">
        <v>0</v>
      </c>
      <c r="AJ1039" s="6" t="s">
        <v>0</v>
      </c>
      <c r="AK1039" s="6">
        <v>0</v>
      </c>
      <c r="AL1039" s="6">
        <v>0</v>
      </c>
      <c r="AM1039" s="6" t="s">
        <v>1</v>
      </c>
      <c r="AN1039" s="6" t="s">
        <v>1</v>
      </c>
      <c r="AO1039" s="6" t="s">
        <v>1</v>
      </c>
      <c r="AP1039" s="6" t="s">
        <v>1</v>
      </c>
    </row>
    <row r="1040" spans="1:42" hidden="1" x14ac:dyDescent="0.25">
      <c r="A1040" s="2" t="s">
        <v>483</v>
      </c>
      <c r="B1040" s="51">
        <v>44045</v>
      </c>
      <c r="C1040" s="2" t="s">
        <v>6</v>
      </c>
      <c r="D1040" s="2" t="s">
        <v>41</v>
      </c>
      <c r="E1040" s="2" t="s">
        <v>232</v>
      </c>
      <c r="F1040" s="2" t="s">
        <v>2237</v>
      </c>
      <c r="G1040" s="2" t="s">
        <v>3</v>
      </c>
      <c r="H1040" s="2" t="s">
        <v>2246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2</v>
      </c>
      <c r="P1040" s="2" t="s">
        <v>1</v>
      </c>
      <c r="Q1040" s="3">
        <v>49185374.669599995</v>
      </c>
      <c r="R1040" s="3">
        <v>0</v>
      </c>
      <c r="S1040" s="3">
        <v>36681636</v>
      </c>
      <c r="T1040" s="3">
        <v>0</v>
      </c>
      <c r="U1040" s="3" t="s">
        <v>0</v>
      </c>
      <c r="V1040" s="3">
        <v>0</v>
      </c>
      <c r="W1040" s="3">
        <v>10779085.059999999</v>
      </c>
      <c r="X1040" s="3" t="s">
        <v>0</v>
      </c>
      <c r="Y1040" s="3">
        <v>1724653.6096000001</v>
      </c>
      <c r="Z1040" s="3">
        <v>0</v>
      </c>
      <c r="AA1040" s="50" t="s">
        <v>0</v>
      </c>
      <c r="AB1040" s="50">
        <v>0</v>
      </c>
      <c r="AC1040" s="50">
        <v>0</v>
      </c>
      <c r="AD1040" s="50" t="s">
        <v>0</v>
      </c>
      <c r="AE1040" s="1">
        <v>0</v>
      </c>
      <c r="AF1040" s="6">
        <v>0</v>
      </c>
      <c r="AG1040" s="6" t="s">
        <v>0</v>
      </c>
      <c r="AH1040" s="6">
        <v>0</v>
      </c>
      <c r="AI1040" s="6">
        <v>0</v>
      </c>
      <c r="AJ1040" s="6" t="s">
        <v>0</v>
      </c>
      <c r="AK1040" s="6">
        <v>0</v>
      </c>
      <c r="AL1040" s="6">
        <v>0</v>
      </c>
      <c r="AM1040" s="6" t="s">
        <v>1</v>
      </c>
      <c r="AN1040" s="6" t="s">
        <v>1</v>
      </c>
      <c r="AO1040" s="6" t="s">
        <v>1</v>
      </c>
      <c r="AP1040" s="6" t="s">
        <v>1</v>
      </c>
    </row>
    <row r="1041" spans="1:42" hidden="1" x14ac:dyDescent="0.25">
      <c r="A1041" s="2" t="s">
        <v>484</v>
      </c>
      <c r="B1041" s="51">
        <v>44045</v>
      </c>
      <c r="C1041" s="2" t="s">
        <v>38</v>
      </c>
      <c r="D1041" s="2" t="s">
        <v>41</v>
      </c>
      <c r="E1041" s="2" t="s">
        <v>230</v>
      </c>
      <c r="F1041" s="2" t="s">
        <v>1855</v>
      </c>
      <c r="G1041" s="2" t="s">
        <v>3</v>
      </c>
      <c r="H1041" s="2" t="s">
        <v>2247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3">
        <v>47085632.795199998</v>
      </c>
      <c r="R1041" s="3">
        <v>0</v>
      </c>
      <c r="S1041" s="3">
        <v>42479143.200000003</v>
      </c>
      <c r="T1041" s="3">
        <v>0</v>
      </c>
      <c r="U1041" s="3" t="s">
        <v>0</v>
      </c>
      <c r="V1041" s="3">
        <v>0</v>
      </c>
      <c r="W1041" s="3">
        <v>3971111.72</v>
      </c>
      <c r="X1041" s="3" t="s">
        <v>0</v>
      </c>
      <c r="Y1041" s="3">
        <v>635377.87520000001</v>
      </c>
      <c r="Z1041" s="3">
        <v>0</v>
      </c>
      <c r="AA1041" s="50" t="s">
        <v>0</v>
      </c>
      <c r="AB1041" s="50">
        <v>0</v>
      </c>
      <c r="AC1041" s="50">
        <v>0</v>
      </c>
      <c r="AD1041" s="50" t="s">
        <v>0</v>
      </c>
      <c r="AE1041" s="1">
        <v>0</v>
      </c>
      <c r="AF1041" s="6">
        <v>0</v>
      </c>
      <c r="AG1041" s="6" t="s">
        <v>0</v>
      </c>
      <c r="AH1041" s="6">
        <v>0</v>
      </c>
      <c r="AI1041" s="6">
        <v>0</v>
      </c>
      <c r="AJ1041" s="6" t="s">
        <v>0</v>
      </c>
      <c r="AK1041" s="6">
        <v>0</v>
      </c>
      <c r="AL1041" s="6">
        <v>0</v>
      </c>
      <c r="AM1041" s="6" t="s">
        <v>1</v>
      </c>
      <c r="AN1041" s="6" t="s">
        <v>1</v>
      </c>
      <c r="AO1041" s="6" t="s">
        <v>1</v>
      </c>
      <c r="AP1041" s="6" t="s">
        <v>1</v>
      </c>
    </row>
    <row r="1042" spans="1:42" hidden="1" x14ac:dyDescent="0.25">
      <c r="A1042" s="2" t="s">
        <v>485</v>
      </c>
      <c r="B1042" s="51">
        <v>44045</v>
      </c>
      <c r="C1042" s="2" t="s">
        <v>29</v>
      </c>
      <c r="D1042" s="2" t="s">
        <v>41</v>
      </c>
      <c r="E1042" s="2" t="s">
        <v>4</v>
      </c>
      <c r="F1042" s="2" t="s">
        <v>0</v>
      </c>
      <c r="G1042" s="2" t="s">
        <v>3</v>
      </c>
      <c r="H1042" s="2" t="s">
        <v>2248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3">
        <v>179673646.09429997</v>
      </c>
      <c r="R1042" s="3">
        <v>0</v>
      </c>
      <c r="S1042" s="3">
        <v>114351467.43749994</v>
      </c>
      <c r="T1042" s="3">
        <v>0</v>
      </c>
      <c r="U1042" s="3" t="s">
        <v>0</v>
      </c>
      <c r="V1042" s="3">
        <v>0</v>
      </c>
      <c r="W1042" s="3">
        <v>56312222.979999997</v>
      </c>
      <c r="X1042" s="3" t="s">
        <v>0</v>
      </c>
      <c r="Y1042" s="3">
        <v>9009955.6767999995</v>
      </c>
      <c r="Z1042" s="3">
        <v>0</v>
      </c>
      <c r="AA1042" s="50" t="s">
        <v>0</v>
      </c>
      <c r="AB1042" s="50">
        <v>0</v>
      </c>
      <c r="AC1042" s="50">
        <v>0</v>
      </c>
      <c r="AD1042" s="50" t="s">
        <v>0</v>
      </c>
      <c r="AE1042" s="1">
        <v>0</v>
      </c>
      <c r="AF1042" s="6">
        <v>0</v>
      </c>
      <c r="AG1042" s="6" t="s">
        <v>0</v>
      </c>
      <c r="AH1042" s="6">
        <v>0</v>
      </c>
      <c r="AI1042" s="6">
        <v>0</v>
      </c>
      <c r="AJ1042" s="6" t="s">
        <v>0</v>
      </c>
      <c r="AK1042" s="6">
        <v>0</v>
      </c>
      <c r="AL1042" s="6">
        <v>0</v>
      </c>
      <c r="AM1042" s="6" t="s">
        <v>1</v>
      </c>
      <c r="AN1042" s="6" t="s">
        <v>1</v>
      </c>
      <c r="AO1042" s="6" t="s">
        <v>1</v>
      </c>
      <c r="AP1042" s="6" t="s">
        <v>1</v>
      </c>
    </row>
    <row r="1043" spans="1:42" hidden="1" x14ac:dyDescent="0.25">
      <c r="A1043" s="2" t="s">
        <v>486</v>
      </c>
      <c r="B1043" s="51">
        <v>44045</v>
      </c>
      <c r="C1043" s="2" t="s">
        <v>6</v>
      </c>
      <c r="D1043" s="2" t="s">
        <v>36</v>
      </c>
      <c r="E1043" s="2" t="s">
        <v>226</v>
      </c>
      <c r="F1043" s="2" t="s">
        <v>2048</v>
      </c>
      <c r="G1043" s="2" t="s">
        <v>3</v>
      </c>
      <c r="H1043" s="2" t="s">
        <v>2249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3">
        <v>81280635.301999986</v>
      </c>
      <c r="R1043" s="3">
        <v>0</v>
      </c>
      <c r="S1043" s="3">
        <v>63430617.419999987</v>
      </c>
      <c r="T1043" s="3">
        <v>0</v>
      </c>
      <c r="U1043" s="3" t="s">
        <v>0</v>
      </c>
      <c r="V1043" s="3">
        <v>0</v>
      </c>
      <c r="W1043" s="3">
        <v>15387946.449999999</v>
      </c>
      <c r="X1043" s="3" t="s">
        <v>9</v>
      </c>
      <c r="Y1043" s="3">
        <v>2462071.432</v>
      </c>
      <c r="Z1043" s="3">
        <v>0</v>
      </c>
      <c r="AA1043" s="50" t="s">
        <v>0</v>
      </c>
      <c r="AB1043" s="50">
        <v>0</v>
      </c>
      <c r="AC1043" s="50">
        <v>0</v>
      </c>
      <c r="AD1043" s="50" t="s">
        <v>0</v>
      </c>
      <c r="AE1043" s="1">
        <v>0</v>
      </c>
      <c r="AF1043" s="6">
        <v>0</v>
      </c>
      <c r="AG1043" s="6" t="s">
        <v>0</v>
      </c>
      <c r="AH1043" s="6">
        <v>0</v>
      </c>
      <c r="AI1043" s="6">
        <v>0</v>
      </c>
      <c r="AJ1043" s="6" t="s">
        <v>0</v>
      </c>
      <c r="AK1043" s="6">
        <v>0</v>
      </c>
      <c r="AL1043" s="6">
        <v>0</v>
      </c>
      <c r="AM1043" s="6" t="s">
        <v>1</v>
      </c>
      <c r="AN1043" s="6" t="s">
        <v>1</v>
      </c>
      <c r="AO1043" s="6" t="s">
        <v>1</v>
      </c>
      <c r="AP1043" s="6" t="s">
        <v>1</v>
      </c>
    </row>
    <row r="1044" spans="1:42" hidden="1" x14ac:dyDescent="0.25">
      <c r="A1044" s="2" t="s">
        <v>487</v>
      </c>
      <c r="B1044" s="51">
        <v>44045</v>
      </c>
      <c r="C1044" s="2" t="s">
        <v>6</v>
      </c>
      <c r="D1044" s="2" t="s">
        <v>36</v>
      </c>
      <c r="E1044" s="2" t="s">
        <v>226</v>
      </c>
      <c r="F1044" s="2" t="s">
        <v>2048</v>
      </c>
      <c r="G1044" s="2" t="s">
        <v>3</v>
      </c>
      <c r="H1044" s="2" t="s">
        <v>2250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2240</v>
      </c>
      <c r="P1044" s="2" t="s">
        <v>2241</v>
      </c>
      <c r="Q1044" s="3">
        <v>466807</v>
      </c>
      <c r="R1044" s="3">
        <v>0</v>
      </c>
      <c r="S1044" s="3">
        <v>466807</v>
      </c>
      <c r="T1044" s="3">
        <v>0</v>
      </c>
      <c r="U1044" s="3" t="s">
        <v>0</v>
      </c>
      <c r="V1044" s="3">
        <v>0</v>
      </c>
      <c r="W1044" s="3">
        <v>0</v>
      </c>
      <c r="X1044" s="3" t="s">
        <v>0</v>
      </c>
      <c r="Y1044" s="3">
        <v>0</v>
      </c>
      <c r="Z1044" s="3">
        <v>0</v>
      </c>
      <c r="AA1044" s="50" t="s">
        <v>0</v>
      </c>
      <c r="AB1044" s="50">
        <v>0</v>
      </c>
      <c r="AC1044" s="50">
        <v>0</v>
      </c>
      <c r="AD1044" s="50" t="s">
        <v>0</v>
      </c>
      <c r="AE1044" s="1">
        <v>0</v>
      </c>
      <c r="AF1044" s="6">
        <v>0</v>
      </c>
      <c r="AG1044" s="6" t="s">
        <v>0</v>
      </c>
      <c r="AH1044" s="6">
        <v>0</v>
      </c>
      <c r="AI1044" s="6">
        <v>0</v>
      </c>
      <c r="AJ1044" s="6" t="s">
        <v>0</v>
      </c>
      <c r="AK1044" s="6">
        <v>0</v>
      </c>
      <c r="AL1044" s="6">
        <v>0</v>
      </c>
      <c r="AM1044" s="6" t="s">
        <v>1</v>
      </c>
      <c r="AN1044" s="6" t="s">
        <v>1</v>
      </c>
      <c r="AO1044" s="6" t="s">
        <v>1</v>
      </c>
      <c r="AP1044" s="6" t="s">
        <v>1</v>
      </c>
    </row>
    <row r="1045" spans="1:42" hidden="1" x14ac:dyDescent="0.25">
      <c r="A1045" s="2" t="s">
        <v>488</v>
      </c>
      <c r="B1045" s="51">
        <v>44045</v>
      </c>
      <c r="C1045" s="2" t="s">
        <v>6</v>
      </c>
      <c r="D1045" s="2" t="s">
        <v>36</v>
      </c>
      <c r="E1045" s="2" t="s">
        <v>226</v>
      </c>
      <c r="F1045" s="2" t="s">
        <v>2048</v>
      </c>
      <c r="G1045" s="2" t="s">
        <v>3</v>
      </c>
      <c r="H1045" s="2" t="s">
        <v>2251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2</v>
      </c>
      <c r="P1045" s="2" t="s">
        <v>1</v>
      </c>
      <c r="Q1045" s="3">
        <v>57080283.315599993</v>
      </c>
      <c r="R1045" s="3">
        <v>0</v>
      </c>
      <c r="S1045" s="3">
        <v>44915818.719999999</v>
      </c>
      <c r="T1045" s="3">
        <v>0</v>
      </c>
      <c r="U1045" s="3" t="s">
        <v>0</v>
      </c>
      <c r="V1045" s="3">
        <v>0</v>
      </c>
      <c r="W1045" s="3">
        <v>10486607.41</v>
      </c>
      <c r="X1045" s="3" t="s">
        <v>9</v>
      </c>
      <c r="Y1045" s="3">
        <v>1677857.1856</v>
      </c>
      <c r="Z1045" s="3">
        <v>0</v>
      </c>
      <c r="AA1045" s="50" t="s">
        <v>0</v>
      </c>
      <c r="AB1045" s="50">
        <v>0</v>
      </c>
      <c r="AC1045" s="50">
        <v>0</v>
      </c>
      <c r="AD1045" s="50" t="s">
        <v>0</v>
      </c>
      <c r="AE1045" s="1">
        <v>0</v>
      </c>
      <c r="AF1045" s="6">
        <v>0</v>
      </c>
      <c r="AG1045" s="6" t="s">
        <v>0</v>
      </c>
      <c r="AH1045" s="6">
        <v>0</v>
      </c>
      <c r="AI1045" s="6">
        <v>0</v>
      </c>
      <c r="AJ1045" s="6" t="s">
        <v>0</v>
      </c>
      <c r="AK1045" s="6">
        <v>0</v>
      </c>
      <c r="AL1045" s="6">
        <v>0</v>
      </c>
      <c r="AM1045" s="6" t="s">
        <v>1</v>
      </c>
      <c r="AN1045" s="6" t="s">
        <v>1</v>
      </c>
      <c r="AO1045" s="6" t="s">
        <v>1</v>
      </c>
      <c r="AP1045" s="6" t="s">
        <v>1</v>
      </c>
    </row>
    <row r="1046" spans="1:42" hidden="1" x14ac:dyDescent="0.25">
      <c r="A1046" s="2" t="s">
        <v>489</v>
      </c>
      <c r="B1046" s="51">
        <v>44045</v>
      </c>
      <c r="C1046" s="2" t="s">
        <v>29</v>
      </c>
      <c r="D1046" s="2" t="s">
        <v>36</v>
      </c>
      <c r="E1046" s="2" t="s">
        <v>35</v>
      </c>
      <c r="F1046" s="2"/>
      <c r="G1046" s="2"/>
      <c r="H1046" s="2" t="s">
        <v>2252</v>
      </c>
      <c r="I1046" s="1"/>
      <c r="J1046" s="1"/>
      <c r="K1046" s="1"/>
      <c r="L1046" s="1"/>
      <c r="M1046" s="1"/>
      <c r="N1046" s="2"/>
      <c r="O1046" s="2" t="s">
        <v>106</v>
      </c>
      <c r="P1046" s="2"/>
      <c r="Q1046" s="3">
        <v>0</v>
      </c>
      <c r="R1046" s="3">
        <v>0</v>
      </c>
      <c r="S1046" s="3">
        <v>0</v>
      </c>
      <c r="T1046" s="3">
        <v>0</v>
      </c>
      <c r="U1046" s="3"/>
      <c r="V1046" s="3">
        <v>0</v>
      </c>
      <c r="W1046" s="3">
        <v>0</v>
      </c>
      <c r="X1046" s="3" t="s">
        <v>0</v>
      </c>
      <c r="Y1046" s="3">
        <v>0</v>
      </c>
      <c r="Z1046" s="3">
        <v>0</v>
      </c>
      <c r="AA1046" s="50" t="s">
        <v>0</v>
      </c>
      <c r="AB1046" s="50">
        <v>0</v>
      </c>
      <c r="AC1046" s="50">
        <v>0</v>
      </c>
      <c r="AD1046" s="50" t="s">
        <v>0</v>
      </c>
      <c r="AE1046" s="1">
        <v>0</v>
      </c>
      <c r="AF1046" s="6" t="s">
        <v>420</v>
      </c>
      <c r="AG1046" s="6" t="s">
        <v>0</v>
      </c>
      <c r="AH1046" s="6">
        <v>0</v>
      </c>
      <c r="AI1046" s="6">
        <v>0</v>
      </c>
      <c r="AJ1046" s="6" t="s">
        <v>0</v>
      </c>
      <c r="AK1046" s="6">
        <v>0</v>
      </c>
      <c r="AL1046" s="6">
        <v>0</v>
      </c>
    </row>
    <row r="1047" spans="1:42" hidden="1" x14ac:dyDescent="0.25">
      <c r="A1047" s="2" t="s">
        <v>490</v>
      </c>
      <c r="B1047" s="51">
        <v>44045</v>
      </c>
      <c r="C1047" s="2" t="s">
        <v>6</v>
      </c>
      <c r="D1047" s="2" t="s">
        <v>28</v>
      </c>
      <c r="E1047" s="2" t="s">
        <v>219</v>
      </c>
      <c r="F1047" s="2" t="s">
        <v>1744</v>
      </c>
      <c r="G1047" s="2" t="s">
        <v>3</v>
      </c>
      <c r="H1047" s="2" t="s">
        <v>2253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3">
        <v>166373431.98799995</v>
      </c>
      <c r="R1047" s="3">
        <v>0</v>
      </c>
      <c r="S1047" s="3">
        <v>123031080.27999997</v>
      </c>
      <c r="T1047" s="3">
        <v>0</v>
      </c>
      <c r="U1047" s="3" t="s">
        <v>0</v>
      </c>
      <c r="V1047" s="3">
        <v>0</v>
      </c>
      <c r="W1047" s="3">
        <v>37364096.300000004</v>
      </c>
      <c r="X1047" s="3" t="s">
        <v>0</v>
      </c>
      <c r="Y1047" s="3">
        <v>5978255.4079999989</v>
      </c>
      <c r="Z1047" s="3">
        <v>0</v>
      </c>
      <c r="AA1047" s="50" t="s">
        <v>0</v>
      </c>
      <c r="AB1047" s="50">
        <v>0</v>
      </c>
      <c r="AC1047" s="50">
        <v>0</v>
      </c>
      <c r="AD1047" s="50" t="s">
        <v>0</v>
      </c>
      <c r="AE1047" s="1">
        <v>0</v>
      </c>
      <c r="AF1047" s="6">
        <v>0</v>
      </c>
      <c r="AG1047" s="6" t="s">
        <v>0</v>
      </c>
      <c r="AH1047" s="6">
        <v>0</v>
      </c>
      <c r="AI1047" s="6">
        <v>0</v>
      </c>
      <c r="AJ1047" s="6" t="s">
        <v>0</v>
      </c>
      <c r="AK1047" s="6">
        <v>0</v>
      </c>
      <c r="AL1047" s="6">
        <v>0</v>
      </c>
      <c r="AM1047" s="6" t="s">
        <v>1</v>
      </c>
      <c r="AN1047" s="6" t="s">
        <v>1</v>
      </c>
      <c r="AO1047" s="6" t="s">
        <v>1</v>
      </c>
      <c r="AP1047" s="6" t="s">
        <v>1</v>
      </c>
    </row>
    <row r="1048" spans="1:42" hidden="1" x14ac:dyDescent="0.25">
      <c r="A1048" s="2" t="s">
        <v>491</v>
      </c>
      <c r="B1048" s="51">
        <v>44045</v>
      </c>
      <c r="C1048" s="2" t="s">
        <v>29</v>
      </c>
      <c r="D1048" s="2" t="s">
        <v>28</v>
      </c>
      <c r="E1048" s="2" t="s">
        <v>273</v>
      </c>
      <c r="F1048" s="2" t="s">
        <v>0</v>
      </c>
      <c r="G1048" s="2" t="s">
        <v>3</v>
      </c>
      <c r="H1048" s="2" t="s">
        <v>2254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2</v>
      </c>
      <c r="P1048" s="2" t="s">
        <v>1</v>
      </c>
      <c r="Q1048" s="3">
        <v>157881072.1162</v>
      </c>
      <c r="R1048" s="3">
        <v>0</v>
      </c>
      <c r="S1048" s="3">
        <v>112286662.45500001</v>
      </c>
      <c r="T1048" s="3">
        <v>0</v>
      </c>
      <c r="U1048" s="3" t="s">
        <v>0</v>
      </c>
      <c r="V1048" s="3">
        <v>0</v>
      </c>
      <c r="W1048" s="3">
        <v>39305525.57</v>
      </c>
      <c r="X1048" s="3" t="s">
        <v>0</v>
      </c>
      <c r="Y1048" s="3">
        <v>6288884.0912000006</v>
      </c>
      <c r="Z1048" s="3">
        <v>0</v>
      </c>
      <c r="AA1048" s="50" t="s">
        <v>0</v>
      </c>
      <c r="AB1048" s="50">
        <v>0</v>
      </c>
      <c r="AC1048" s="50">
        <v>0</v>
      </c>
      <c r="AD1048" s="50" t="s">
        <v>0</v>
      </c>
      <c r="AE1048" s="1">
        <v>0</v>
      </c>
      <c r="AF1048" s="6">
        <v>0</v>
      </c>
      <c r="AG1048" s="6" t="s">
        <v>0</v>
      </c>
      <c r="AH1048" s="6">
        <v>0</v>
      </c>
      <c r="AI1048" s="6">
        <v>0</v>
      </c>
      <c r="AJ1048" s="6" t="s">
        <v>0</v>
      </c>
      <c r="AK1048" s="6">
        <v>0</v>
      </c>
      <c r="AL1048" s="6">
        <v>0</v>
      </c>
      <c r="AM1048" s="6" t="s">
        <v>1</v>
      </c>
      <c r="AN1048" s="6" t="s">
        <v>1</v>
      </c>
      <c r="AO1048" s="6" t="s">
        <v>1</v>
      </c>
      <c r="AP1048" s="6" t="s">
        <v>1</v>
      </c>
    </row>
    <row r="1049" spans="1:42" hidden="1" x14ac:dyDescent="0.25">
      <c r="A1049" s="2" t="s">
        <v>492</v>
      </c>
      <c r="B1049" s="51">
        <v>44045</v>
      </c>
      <c r="C1049" s="2" t="s">
        <v>29</v>
      </c>
      <c r="D1049" s="2" t="s">
        <v>28</v>
      </c>
      <c r="E1049" s="2" t="s">
        <v>273</v>
      </c>
      <c r="F1049" s="2" t="s">
        <v>1</v>
      </c>
      <c r="G1049" s="2" t="s">
        <v>3</v>
      </c>
      <c r="H1049" s="2" t="s">
        <v>2255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1626</v>
      </c>
      <c r="P1049" s="2" t="s">
        <v>1627</v>
      </c>
      <c r="Q1049" s="3">
        <v>7817507.2000000002</v>
      </c>
      <c r="R1049" s="3">
        <v>0</v>
      </c>
      <c r="S1049" s="3">
        <v>5958352</v>
      </c>
      <c r="T1049" s="3">
        <v>1602720</v>
      </c>
      <c r="U1049" s="3" t="s">
        <v>9</v>
      </c>
      <c r="V1049" s="3">
        <v>256435.20000000001</v>
      </c>
      <c r="W1049" s="3">
        <v>0</v>
      </c>
      <c r="X1049" s="3" t="s">
        <v>0</v>
      </c>
      <c r="Y1049" s="3">
        <v>0</v>
      </c>
      <c r="Z1049" s="3">
        <v>0</v>
      </c>
      <c r="AA1049" s="50" t="s">
        <v>0</v>
      </c>
      <c r="AB1049" s="50">
        <v>0</v>
      </c>
      <c r="AC1049" s="50">
        <v>0</v>
      </c>
      <c r="AD1049" s="50" t="s">
        <v>0</v>
      </c>
      <c r="AE1049" s="1">
        <v>0</v>
      </c>
      <c r="AF1049" s="6">
        <v>0</v>
      </c>
      <c r="AG1049" s="6" t="s">
        <v>0</v>
      </c>
      <c r="AH1049" s="6">
        <v>0</v>
      </c>
      <c r="AI1049" s="6">
        <v>0</v>
      </c>
      <c r="AJ1049" s="6" t="s">
        <v>0</v>
      </c>
      <c r="AK1049" s="6">
        <v>0</v>
      </c>
      <c r="AL1049" s="6">
        <v>0</v>
      </c>
      <c r="AM1049" s="6" t="s">
        <v>1</v>
      </c>
      <c r="AN1049" s="6" t="s">
        <v>1</v>
      </c>
      <c r="AO1049" s="6" t="s">
        <v>1</v>
      </c>
      <c r="AP1049" s="6" t="s">
        <v>1</v>
      </c>
    </row>
    <row r="1050" spans="1:42" hidden="1" x14ac:dyDescent="0.25">
      <c r="A1050" s="2" t="s">
        <v>493</v>
      </c>
      <c r="B1050" s="51">
        <v>44045</v>
      </c>
      <c r="C1050" s="2" t="s">
        <v>29</v>
      </c>
      <c r="D1050" s="2" t="s">
        <v>28</v>
      </c>
      <c r="E1050" s="2" t="s">
        <v>273</v>
      </c>
      <c r="F1050" s="2" t="s">
        <v>0</v>
      </c>
      <c r="G1050" s="2" t="s">
        <v>3</v>
      </c>
      <c r="H1050" s="2" t="s">
        <v>2256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</v>
      </c>
      <c r="P1050" s="2" t="s">
        <v>1</v>
      </c>
      <c r="Q1050" s="3">
        <v>17713692.024500001</v>
      </c>
      <c r="R1050" s="3">
        <v>0</v>
      </c>
      <c r="S1050" s="3">
        <v>11035130.702500001</v>
      </c>
      <c r="T1050" s="3">
        <v>0</v>
      </c>
      <c r="U1050" s="3" t="s">
        <v>0</v>
      </c>
      <c r="V1050" s="3">
        <v>0</v>
      </c>
      <c r="W1050" s="3">
        <v>5757380.4500000002</v>
      </c>
      <c r="X1050" s="3" t="s">
        <v>9</v>
      </c>
      <c r="Y1050" s="3">
        <v>921180.87199999997</v>
      </c>
      <c r="Z1050" s="3">
        <v>0</v>
      </c>
      <c r="AA1050" s="50" t="s">
        <v>0</v>
      </c>
      <c r="AB1050" s="50">
        <v>0</v>
      </c>
      <c r="AC1050" s="50">
        <v>0</v>
      </c>
      <c r="AD1050" s="50" t="s">
        <v>0</v>
      </c>
      <c r="AE1050" s="1">
        <v>0</v>
      </c>
      <c r="AF1050" s="6">
        <v>0</v>
      </c>
      <c r="AG1050" s="6" t="s">
        <v>0</v>
      </c>
      <c r="AH1050" s="6">
        <v>0</v>
      </c>
      <c r="AI1050" s="6">
        <v>0</v>
      </c>
      <c r="AJ1050" s="6" t="s">
        <v>0</v>
      </c>
      <c r="AK1050" s="6">
        <v>0</v>
      </c>
      <c r="AL1050" s="6">
        <v>0</v>
      </c>
      <c r="AM1050" s="6" t="s">
        <v>1</v>
      </c>
      <c r="AN1050" s="6" t="s">
        <v>1</v>
      </c>
      <c r="AO1050" s="6" t="s">
        <v>1</v>
      </c>
      <c r="AP1050" s="6" t="s">
        <v>1</v>
      </c>
    </row>
    <row r="1051" spans="1:42" hidden="1" x14ac:dyDescent="0.25">
      <c r="A1051" s="2" t="s">
        <v>494</v>
      </c>
      <c r="B1051" s="51">
        <v>44045</v>
      </c>
      <c r="C1051" s="2" t="s">
        <v>6</v>
      </c>
      <c r="D1051" s="2" t="s">
        <v>26</v>
      </c>
      <c r="E1051" s="2" t="s">
        <v>212</v>
      </c>
      <c r="F1051" s="2" t="s">
        <v>1459</v>
      </c>
      <c r="G1051" s="2" t="s">
        <v>3</v>
      </c>
      <c r="H1051" s="2" t="s">
        <v>2257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</v>
      </c>
      <c r="P1051" s="2" t="s">
        <v>1</v>
      </c>
      <c r="Q1051" s="3">
        <v>115289067.48920001</v>
      </c>
      <c r="R1051" s="3">
        <v>0</v>
      </c>
      <c r="S1051" s="3">
        <v>79883345.800000012</v>
      </c>
      <c r="T1051" s="3">
        <v>0</v>
      </c>
      <c r="U1051" s="3" t="s">
        <v>0</v>
      </c>
      <c r="V1051" s="3">
        <v>0</v>
      </c>
      <c r="W1051" s="3">
        <v>30522173.869999997</v>
      </c>
      <c r="X1051" s="3" t="s">
        <v>0</v>
      </c>
      <c r="Y1051" s="3">
        <v>4883547.8191999998</v>
      </c>
      <c r="Z1051" s="3">
        <v>0</v>
      </c>
      <c r="AA1051" s="50" t="s">
        <v>0</v>
      </c>
      <c r="AB1051" s="50">
        <v>0</v>
      </c>
      <c r="AC1051" s="50">
        <v>0</v>
      </c>
      <c r="AD1051" s="50" t="s">
        <v>0</v>
      </c>
      <c r="AE1051" s="1">
        <v>0</v>
      </c>
      <c r="AF1051" s="6">
        <v>0</v>
      </c>
      <c r="AG1051" s="6" t="s">
        <v>0</v>
      </c>
      <c r="AH1051" s="6">
        <v>0</v>
      </c>
      <c r="AI1051" s="6">
        <v>0</v>
      </c>
      <c r="AJ1051" s="6" t="s">
        <v>0</v>
      </c>
      <c r="AK1051" s="6">
        <v>0</v>
      </c>
      <c r="AL1051" s="6">
        <v>0</v>
      </c>
      <c r="AM1051" s="6" t="s">
        <v>1</v>
      </c>
      <c r="AN1051" s="6" t="s">
        <v>1</v>
      </c>
      <c r="AO1051" s="6" t="s">
        <v>1</v>
      </c>
      <c r="AP1051" s="6" t="s">
        <v>1</v>
      </c>
    </row>
    <row r="1052" spans="1:42" hidden="1" x14ac:dyDescent="0.25">
      <c r="A1052" s="2" t="s">
        <v>495</v>
      </c>
      <c r="B1052" s="51">
        <v>44045</v>
      </c>
      <c r="C1052" s="2" t="s">
        <v>6</v>
      </c>
      <c r="D1052" s="2" t="s">
        <v>26</v>
      </c>
      <c r="E1052" s="2" t="s">
        <v>212</v>
      </c>
      <c r="F1052" s="2" t="s">
        <v>1459</v>
      </c>
      <c r="G1052" s="2" t="s">
        <v>13</v>
      </c>
      <c r="H1052" s="2" t="s">
        <v>1</v>
      </c>
      <c r="I1052" s="1" t="s">
        <v>2258</v>
      </c>
      <c r="J1052" s="1" t="s">
        <v>1</v>
      </c>
      <c r="K1052" s="1" t="s">
        <v>2259</v>
      </c>
      <c r="L1052" s="1" t="s">
        <v>2260</v>
      </c>
      <c r="M1052" s="1">
        <v>3137569.4</v>
      </c>
      <c r="N1052" s="2" t="s">
        <v>12</v>
      </c>
      <c r="O1052" s="2" t="s">
        <v>2261</v>
      </c>
      <c r="P1052" s="2" t="s">
        <v>2262</v>
      </c>
      <c r="Q1052" s="3">
        <v>-574246.40000000002</v>
      </c>
      <c r="R1052" s="3">
        <v>0</v>
      </c>
      <c r="S1052" s="3">
        <v>0</v>
      </c>
      <c r="T1052" s="3">
        <v>0</v>
      </c>
      <c r="U1052" s="3" t="s">
        <v>0</v>
      </c>
      <c r="V1052" s="3">
        <v>0</v>
      </c>
      <c r="W1052" s="3">
        <v>-495040</v>
      </c>
      <c r="X1052" s="3" t="s">
        <v>9</v>
      </c>
      <c r="Y1052" s="3">
        <v>-79206.399999999994</v>
      </c>
      <c r="Z1052" s="3">
        <v>0</v>
      </c>
      <c r="AA1052" s="50" t="s">
        <v>0</v>
      </c>
      <c r="AB1052" s="50">
        <v>0</v>
      </c>
      <c r="AC1052" s="50">
        <v>0</v>
      </c>
      <c r="AD1052" s="50" t="s">
        <v>0</v>
      </c>
      <c r="AE1052" s="1">
        <v>0</v>
      </c>
      <c r="AF1052" s="6">
        <v>0</v>
      </c>
      <c r="AG1052" s="6" t="s">
        <v>0</v>
      </c>
      <c r="AH1052" s="6">
        <v>0</v>
      </c>
      <c r="AI1052" s="6">
        <v>0</v>
      </c>
      <c r="AJ1052" s="6" t="s">
        <v>0</v>
      </c>
      <c r="AK1052" s="6">
        <v>0</v>
      </c>
      <c r="AL1052" s="6">
        <v>0</v>
      </c>
      <c r="AM1052" s="6" t="s">
        <v>1</v>
      </c>
      <c r="AN1052" s="6" t="s">
        <v>1</v>
      </c>
      <c r="AO1052" s="6" t="s">
        <v>1</v>
      </c>
      <c r="AP1052" s="6" t="s">
        <v>1</v>
      </c>
    </row>
    <row r="1053" spans="1:42" hidden="1" x14ac:dyDescent="0.25">
      <c r="A1053" s="2" t="s">
        <v>1371</v>
      </c>
      <c r="B1053" s="51">
        <v>44045</v>
      </c>
      <c r="C1053" s="2" t="s">
        <v>29</v>
      </c>
      <c r="D1053" s="2" t="s">
        <v>26</v>
      </c>
      <c r="E1053" s="2" t="s">
        <v>415</v>
      </c>
      <c r="F1053" s="2" t="s">
        <v>0</v>
      </c>
      <c r="G1053" s="2" t="s">
        <v>3</v>
      </c>
      <c r="H1053" s="2" t="s">
        <v>2263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2</v>
      </c>
      <c r="P1053" s="2" t="s">
        <v>1</v>
      </c>
      <c r="Q1053" s="3">
        <v>8294445.6199999992</v>
      </c>
      <c r="R1053" s="3">
        <v>0</v>
      </c>
      <c r="S1053" s="3">
        <v>3960639.2199999997</v>
      </c>
      <c r="T1053" s="3">
        <v>0</v>
      </c>
      <c r="U1053" s="3" t="s">
        <v>0</v>
      </c>
      <c r="V1053" s="3">
        <v>0</v>
      </c>
      <c r="W1053" s="3">
        <v>3736040</v>
      </c>
      <c r="X1053" s="3" t="s">
        <v>0</v>
      </c>
      <c r="Y1053" s="3">
        <v>597766.39999999991</v>
      </c>
      <c r="Z1053" s="3">
        <v>0</v>
      </c>
      <c r="AA1053" s="50" t="s">
        <v>0</v>
      </c>
      <c r="AB1053" s="50">
        <v>0</v>
      </c>
      <c r="AC1053" s="50">
        <v>0</v>
      </c>
      <c r="AD1053" s="50" t="s">
        <v>0</v>
      </c>
      <c r="AE1053" s="1">
        <v>0</v>
      </c>
      <c r="AF1053" s="6">
        <v>0</v>
      </c>
      <c r="AG1053" s="6" t="s">
        <v>0</v>
      </c>
      <c r="AH1053" s="6">
        <v>0</v>
      </c>
      <c r="AI1053" s="6">
        <v>0</v>
      </c>
      <c r="AJ1053" s="6" t="s">
        <v>0</v>
      </c>
      <c r="AK1053" s="6">
        <v>0</v>
      </c>
      <c r="AL1053" s="6">
        <v>0</v>
      </c>
      <c r="AM1053" s="6" t="s">
        <v>1</v>
      </c>
      <c r="AN1053" s="6" t="s">
        <v>1</v>
      </c>
      <c r="AO1053" s="6" t="s">
        <v>1</v>
      </c>
      <c r="AP1053" s="6" t="s">
        <v>1</v>
      </c>
    </row>
    <row r="1054" spans="1:42" hidden="1" x14ac:dyDescent="0.25">
      <c r="A1054" s="2" t="s">
        <v>1373</v>
      </c>
      <c r="B1054" s="51">
        <v>44045</v>
      </c>
      <c r="C1054" s="2" t="s">
        <v>6</v>
      </c>
      <c r="D1054" s="2" t="s">
        <v>24</v>
      </c>
      <c r="E1054" s="2" t="s">
        <v>210</v>
      </c>
      <c r="F1054" s="2" t="s">
        <v>2264</v>
      </c>
      <c r="G1054" s="2" t="s">
        <v>3</v>
      </c>
      <c r="H1054" s="2" t="s">
        <v>2265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2</v>
      </c>
      <c r="P1054" s="2" t="s">
        <v>1</v>
      </c>
      <c r="Q1054" s="3">
        <v>134227895.88519999</v>
      </c>
      <c r="R1054" s="3">
        <v>0</v>
      </c>
      <c r="S1054" s="3">
        <v>102487593.11999999</v>
      </c>
      <c r="T1054" s="3">
        <v>0</v>
      </c>
      <c r="U1054" s="3" t="s">
        <v>0</v>
      </c>
      <c r="V1054" s="3">
        <v>0</v>
      </c>
      <c r="W1054" s="3">
        <v>27362329.969999999</v>
      </c>
      <c r="X1054" s="3" t="s">
        <v>0</v>
      </c>
      <c r="Y1054" s="3">
        <v>4377972.7952000005</v>
      </c>
      <c r="Z1054" s="3">
        <v>0</v>
      </c>
      <c r="AA1054" s="50" t="s">
        <v>0</v>
      </c>
      <c r="AB1054" s="50">
        <v>0</v>
      </c>
      <c r="AC1054" s="50">
        <v>0</v>
      </c>
      <c r="AD1054" s="50" t="s">
        <v>0</v>
      </c>
      <c r="AE1054" s="1">
        <v>0</v>
      </c>
      <c r="AF1054" s="6">
        <v>0</v>
      </c>
      <c r="AG1054" s="6" t="s">
        <v>0</v>
      </c>
      <c r="AH1054" s="6">
        <v>0</v>
      </c>
      <c r="AI1054" s="6">
        <v>0</v>
      </c>
      <c r="AJ1054" s="6" t="s">
        <v>0</v>
      </c>
      <c r="AK1054" s="6">
        <v>0</v>
      </c>
      <c r="AL1054" s="6">
        <v>0</v>
      </c>
      <c r="AM1054" s="6" t="s">
        <v>1</v>
      </c>
      <c r="AN1054" s="6" t="s">
        <v>1</v>
      </c>
      <c r="AO1054" s="6" t="s">
        <v>1</v>
      </c>
      <c r="AP1054" s="6" t="s">
        <v>1</v>
      </c>
    </row>
    <row r="1055" spans="1:42" hidden="1" x14ac:dyDescent="0.25">
      <c r="A1055" s="2" t="s">
        <v>1376</v>
      </c>
      <c r="B1055" s="51">
        <v>44045</v>
      </c>
      <c r="C1055" s="2" t="s">
        <v>6</v>
      </c>
      <c r="D1055" s="2" t="s">
        <v>22</v>
      </c>
      <c r="E1055" s="2" t="s">
        <v>202</v>
      </c>
      <c r="F1055" s="2" t="s">
        <v>2156</v>
      </c>
      <c r="G1055" s="2" t="s">
        <v>3</v>
      </c>
      <c r="H1055" s="2" t="s">
        <v>2266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2</v>
      </c>
      <c r="P1055" s="2" t="s">
        <v>1</v>
      </c>
      <c r="Q1055" s="3">
        <v>132681353.34639999</v>
      </c>
      <c r="R1055" s="3">
        <v>0</v>
      </c>
      <c r="S1055" s="3">
        <v>102200674.48999998</v>
      </c>
      <c r="T1055" s="3">
        <v>0</v>
      </c>
      <c r="U1055" s="3" t="s">
        <v>0</v>
      </c>
      <c r="V1055" s="3">
        <v>0</v>
      </c>
      <c r="W1055" s="3">
        <v>26276447.290000003</v>
      </c>
      <c r="X1055" s="3" t="s">
        <v>9</v>
      </c>
      <c r="Y1055" s="3">
        <v>4204231.5663999999</v>
      </c>
      <c r="Z1055" s="3">
        <v>0</v>
      </c>
      <c r="AA1055" s="50" t="s">
        <v>0</v>
      </c>
      <c r="AB1055" s="50">
        <v>0</v>
      </c>
      <c r="AC1055" s="50">
        <v>0</v>
      </c>
      <c r="AD1055" s="50" t="s">
        <v>0</v>
      </c>
      <c r="AE1055" s="1">
        <v>0</v>
      </c>
      <c r="AF1055" s="6">
        <v>0</v>
      </c>
      <c r="AG1055" s="6" t="s">
        <v>0</v>
      </c>
      <c r="AH1055" s="6">
        <v>0</v>
      </c>
      <c r="AI1055" s="6">
        <v>0</v>
      </c>
      <c r="AJ1055" s="6" t="s">
        <v>0</v>
      </c>
      <c r="AK1055" s="6">
        <v>0</v>
      </c>
      <c r="AL1055" s="6">
        <v>0</v>
      </c>
      <c r="AM1055" s="6" t="s">
        <v>1</v>
      </c>
      <c r="AN1055" s="6" t="s">
        <v>1</v>
      </c>
      <c r="AO1055" s="6" t="s">
        <v>1</v>
      </c>
      <c r="AP1055" s="6" t="s">
        <v>1</v>
      </c>
    </row>
    <row r="1056" spans="1:42" hidden="1" x14ac:dyDescent="0.25">
      <c r="A1056" s="2" t="s">
        <v>1378</v>
      </c>
      <c r="B1056" s="51">
        <v>44045</v>
      </c>
      <c r="C1056" s="2" t="s">
        <v>6</v>
      </c>
      <c r="D1056" s="2" t="s">
        <v>19</v>
      </c>
      <c r="E1056" s="2" t="s">
        <v>200</v>
      </c>
      <c r="F1056" s="2" t="s">
        <v>2088</v>
      </c>
      <c r="G1056" s="2" t="s">
        <v>3</v>
      </c>
      <c r="H1056" s="2" t="s">
        <v>2267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2</v>
      </c>
      <c r="P1056" s="2" t="s">
        <v>1</v>
      </c>
      <c r="Q1056" s="3">
        <v>88877749.800799996</v>
      </c>
      <c r="R1056" s="3">
        <v>0</v>
      </c>
      <c r="S1056" s="3">
        <v>73048300.040000007</v>
      </c>
      <c r="T1056" s="3">
        <v>0</v>
      </c>
      <c r="U1056" s="3" t="s">
        <v>0</v>
      </c>
      <c r="V1056" s="3">
        <v>0</v>
      </c>
      <c r="W1056" s="3">
        <v>13646077.379999999</v>
      </c>
      <c r="X1056" s="3" t="s">
        <v>9</v>
      </c>
      <c r="Y1056" s="3">
        <v>2183372.3807999999</v>
      </c>
      <c r="Z1056" s="3">
        <v>0</v>
      </c>
      <c r="AA1056" s="50" t="s">
        <v>0</v>
      </c>
      <c r="AB1056" s="50">
        <v>0</v>
      </c>
      <c r="AC1056" s="50">
        <v>0</v>
      </c>
      <c r="AD1056" s="50" t="s">
        <v>0</v>
      </c>
      <c r="AE1056" s="1">
        <v>0</v>
      </c>
      <c r="AF1056" s="6">
        <v>0</v>
      </c>
      <c r="AG1056" s="6" t="s">
        <v>0</v>
      </c>
      <c r="AH1056" s="6">
        <v>0</v>
      </c>
      <c r="AI1056" s="6">
        <v>0</v>
      </c>
      <c r="AJ1056" s="6" t="s">
        <v>0</v>
      </c>
      <c r="AK1056" s="6">
        <v>0</v>
      </c>
      <c r="AL1056" s="6">
        <v>0</v>
      </c>
      <c r="AM1056" s="6" t="s">
        <v>1</v>
      </c>
      <c r="AN1056" s="6" t="s">
        <v>1</v>
      </c>
      <c r="AO1056" s="6" t="s">
        <v>1</v>
      </c>
      <c r="AP1056" s="6" t="s">
        <v>1</v>
      </c>
    </row>
    <row r="1057" spans="1:42" hidden="1" x14ac:dyDescent="0.25">
      <c r="A1057" s="2" t="s">
        <v>1380</v>
      </c>
      <c r="B1057" s="51">
        <v>44045</v>
      </c>
      <c r="C1057" s="2" t="s">
        <v>6</v>
      </c>
      <c r="D1057" s="2" t="s">
        <v>17</v>
      </c>
      <c r="E1057" s="2" t="s">
        <v>198</v>
      </c>
      <c r="F1057" s="2" t="s">
        <v>2268</v>
      </c>
      <c r="G1057" s="2" t="s">
        <v>3</v>
      </c>
      <c r="H1057" s="2" t="s">
        <v>2269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3">
        <v>56090484.080799997</v>
      </c>
      <c r="R1057" s="3">
        <v>0</v>
      </c>
      <c r="S1057" s="3">
        <v>36363675.169999994</v>
      </c>
      <c r="T1057" s="3">
        <v>0</v>
      </c>
      <c r="U1057" s="3" t="s">
        <v>0</v>
      </c>
      <c r="V1057" s="3">
        <v>0</v>
      </c>
      <c r="W1057" s="3">
        <v>17036711.130000003</v>
      </c>
      <c r="X1057" s="3" t="s">
        <v>9</v>
      </c>
      <c r="Y1057" s="3">
        <v>2690097.7807999998</v>
      </c>
      <c r="Z1057" s="3">
        <v>0</v>
      </c>
      <c r="AA1057" s="50" t="s">
        <v>0</v>
      </c>
      <c r="AB1057" s="50">
        <v>0</v>
      </c>
      <c r="AC1057" s="50">
        <v>0</v>
      </c>
      <c r="AD1057" s="50" t="s">
        <v>0</v>
      </c>
      <c r="AE1057" s="1">
        <v>0</v>
      </c>
      <c r="AF1057" s="6">
        <v>0</v>
      </c>
      <c r="AG1057" s="6" t="s">
        <v>0</v>
      </c>
      <c r="AH1057" s="6">
        <v>0</v>
      </c>
      <c r="AI1057" s="6">
        <v>0</v>
      </c>
      <c r="AJ1057" s="6" t="s">
        <v>0</v>
      </c>
      <c r="AK1057" s="6">
        <v>0</v>
      </c>
      <c r="AL1057" s="6">
        <v>0</v>
      </c>
      <c r="AM1057" s="6" t="s">
        <v>1</v>
      </c>
      <c r="AN1057" s="6" t="s">
        <v>1</v>
      </c>
      <c r="AO1057" s="6" t="s">
        <v>1</v>
      </c>
      <c r="AP1057" s="6" t="s">
        <v>1</v>
      </c>
    </row>
    <row r="1058" spans="1:42" hidden="1" x14ac:dyDescent="0.25">
      <c r="A1058" s="2" t="s">
        <v>1384</v>
      </c>
      <c r="B1058" s="51">
        <v>44045</v>
      </c>
      <c r="C1058" s="2" t="s">
        <v>6</v>
      </c>
      <c r="D1058" s="2" t="s">
        <v>17</v>
      </c>
      <c r="E1058" s="2" t="s">
        <v>198</v>
      </c>
      <c r="F1058" s="2" t="s">
        <v>2268</v>
      </c>
      <c r="G1058" s="2" t="s">
        <v>3</v>
      </c>
      <c r="H1058" s="2" t="s">
        <v>2270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2271</v>
      </c>
      <c r="P1058" s="2" t="s">
        <v>2272</v>
      </c>
      <c r="Q1058" s="3">
        <v>5367116.4000000004</v>
      </c>
      <c r="R1058" s="3">
        <v>0</v>
      </c>
      <c r="S1058" s="3">
        <v>3126646</v>
      </c>
      <c r="T1058" s="3">
        <v>1931440</v>
      </c>
      <c r="U1058" s="3" t="s">
        <v>9</v>
      </c>
      <c r="V1058" s="3">
        <v>309030.40000000002</v>
      </c>
      <c r="W1058" s="3">
        <v>0</v>
      </c>
      <c r="X1058" s="3" t="s">
        <v>0</v>
      </c>
      <c r="Y1058" s="3">
        <v>0</v>
      </c>
      <c r="Z1058" s="3">
        <v>0</v>
      </c>
      <c r="AA1058" s="50" t="s">
        <v>0</v>
      </c>
      <c r="AB1058" s="50">
        <v>0</v>
      </c>
      <c r="AC1058" s="50">
        <v>0</v>
      </c>
      <c r="AD1058" s="50" t="s">
        <v>0</v>
      </c>
      <c r="AE1058" s="1">
        <v>0</v>
      </c>
      <c r="AF1058" s="6">
        <v>0</v>
      </c>
      <c r="AG1058" s="6" t="s">
        <v>0</v>
      </c>
      <c r="AH1058" s="6">
        <v>0</v>
      </c>
      <c r="AI1058" s="6">
        <v>0</v>
      </c>
      <c r="AJ1058" s="6" t="s">
        <v>0</v>
      </c>
      <c r="AK1058" s="6">
        <v>0</v>
      </c>
      <c r="AL1058" s="6">
        <v>0</v>
      </c>
      <c r="AM1058" s="6" t="s">
        <v>1</v>
      </c>
      <c r="AN1058" s="6" t="s">
        <v>1</v>
      </c>
      <c r="AO1058" s="6" t="s">
        <v>1</v>
      </c>
      <c r="AP1058" s="6" t="s">
        <v>1</v>
      </c>
    </row>
    <row r="1059" spans="1:42" hidden="1" x14ac:dyDescent="0.25">
      <c r="A1059" s="2" t="s">
        <v>1388</v>
      </c>
      <c r="B1059" s="51">
        <v>44045</v>
      </c>
      <c r="C1059" s="2" t="s">
        <v>6</v>
      </c>
      <c r="D1059" s="2" t="s">
        <v>17</v>
      </c>
      <c r="E1059" s="2" t="s">
        <v>198</v>
      </c>
      <c r="F1059" s="2" t="s">
        <v>2268</v>
      </c>
      <c r="G1059" s="2" t="s">
        <v>3</v>
      </c>
      <c r="H1059" s="2" t="s">
        <v>2273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2271</v>
      </c>
      <c r="P1059" s="2" t="s">
        <v>2274</v>
      </c>
      <c r="Q1059" s="3">
        <v>112000</v>
      </c>
      <c r="R1059" s="3">
        <v>0</v>
      </c>
      <c r="S1059" s="3">
        <v>112000</v>
      </c>
      <c r="T1059" s="3">
        <v>0</v>
      </c>
      <c r="U1059" s="3" t="s">
        <v>0</v>
      </c>
      <c r="V1059" s="3">
        <v>0</v>
      </c>
      <c r="W1059" s="3">
        <v>0</v>
      </c>
      <c r="X1059" s="3" t="s">
        <v>0</v>
      </c>
      <c r="Y1059" s="3">
        <v>0</v>
      </c>
      <c r="Z1059" s="3">
        <v>0</v>
      </c>
      <c r="AA1059" s="50" t="s">
        <v>0</v>
      </c>
      <c r="AB1059" s="50">
        <v>0</v>
      </c>
      <c r="AC1059" s="50">
        <v>0</v>
      </c>
      <c r="AD1059" s="50" t="s">
        <v>0</v>
      </c>
      <c r="AE1059" s="1">
        <v>0</v>
      </c>
      <c r="AF1059" s="6">
        <v>0</v>
      </c>
      <c r="AG1059" s="6" t="s">
        <v>0</v>
      </c>
      <c r="AH1059" s="6">
        <v>0</v>
      </c>
      <c r="AI1059" s="6">
        <v>0</v>
      </c>
      <c r="AJ1059" s="6" t="s">
        <v>0</v>
      </c>
      <c r="AK1059" s="6">
        <v>0</v>
      </c>
      <c r="AL1059" s="6">
        <v>0</v>
      </c>
      <c r="AM1059" s="6" t="s">
        <v>1</v>
      </c>
      <c r="AN1059" s="6" t="s">
        <v>1</v>
      </c>
      <c r="AO1059" s="6" t="s">
        <v>1</v>
      </c>
      <c r="AP1059" s="6" t="s">
        <v>1</v>
      </c>
    </row>
    <row r="1060" spans="1:42" hidden="1" x14ac:dyDescent="0.25">
      <c r="A1060" s="2" t="s">
        <v>1390</v>
      </c>
      <c r="B1060" s="51">
        <v>44045</v>
      </c>
      <c r="C1060" s="2" t="s">
        <v>6</v>
      </c>
      <c r="D1060" s="2" t="s">
        <v>17</v>
      </c>
      <c r="E1060" s="2" t="s">
        <v>198</v>
      </c>
      <c r="F1060" s="2" t="s">
        <v>2268</v>
      </c>
      <c r="G1060" s="2" t="s">
        <v>3</v>
      </c>
      <c r="H1060" s="2" t="s">
        <v>2275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2</v>
      </c>
      <c r="P1060" s="2" t="s">
        <v>1</v>
      </c>
      <c r="Q1060" s="3">
        <v>32318167.682</v>
      </c>
      <c r="R1060" s="3">
        <v>0</v>
      </c>
      <c r="S1060" s="3">
        <v>25833849.52</v>
      </c>
      <c r="T1060" s="3">
        <v>0</v>
      </c>
      <c r="U1060" s="3" t="s">
        <v>0</v>
      </c>
      <c r="V1060" s="3">
        <v>0</v>
      </c>
      <c r="W1060" s="3">
        <v>5142729.45</v>
      </c>
      <c r="X1060" s="3" t="s">
        <v>0</v>
      </c>
      <c r="Y1060" s="3">
        <v>858612.71200000006</v>
      </c>
      <c r="Z1060" s="3">
        <v>0</v>
      </c>
      <c r="AA1060" s="50" t="s">
        <v>0</v>
      </c>
      <c r="AB1060" s="50">
        <v>0</v>
      </c>
      <c r="AC1060" s="50">
        <v>447200</v>
      </c>
      <c r="AD1060" s="50" t="s">
        <v>0</v>
      </c>
      <c r="AE1060" s="1">
        <v>35776</v>
      </c>
      <c r="AF1060" s="6">
        <v>0</v>
      </c>
      <c r="AG1060" s="6" t="s">
        <v>0</v>
      </c>
      <c r="AH1060" s="6">
        <v>0</v>
      </c>
      <c r="AI1060" s="6">
        <v>0</v>
      </c>
      <c r="AJ1060" s="6" t="s">
        <v>0</v>
      </c>
      <c r="AK1060" s="6">
        <v>0</v>
      </c>
      <c r="AL1060" s="6">
        <v>0</v>
      </c>
      <c r="AM1060" s="6" t="s">
        <v>1</v>
      </c>
      <c r="AN1060" s="6" t="s">
        <v>1</v>
      </c>
      <c r="AO1060" s="6" t="s">
        <v>1</v>
      </c>
      <c r="AP1060" s="6" t="s">
        <v>1</v>
      </c>
    </row>
    <row r="1061" spans="1:42" hidden="1" x14ac:dyDescent="0.25">
      <c r="A1061" s="2" t="s">
        <v>1392</v>
      </c>
      <c r="B1061" s="51">
        <v>44045</v>
      </c>
      <c r="C1061" s="2" t="s">
        <v>6</v>
      </c>
      <c r="D1061" s="2" t="s">
        <v>17</v>
      </c>
      <c r="E1061" s="2" t="s">
        <v>198</v>
      </c>
      <c r="F1061" s="2" t="s">
        <v>2268</v>
      </c>
      <c r="G1061" s="2" t="s">
        <v>3</v>
      </c>
      <c r="H1061" s="2" t="s">
        <v>2276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2277</v>
      </c>
      <c r="P1061" s="2" t="s">
        <v>2278</v>
      </c>
      <c r="Q1061" s="3">
        <v>8138588.5</v>
      </c>
      <c r="R1061" s="3">
        <v>0</v>
      </c>
      <c r="S1061" s="3">
        <v>4402446</v>
      </c>
      <c r="T1061" s="3">
        <v>3220812.5</v>
      </c>
      <c r="U1061" s="3" t="s">
        <v>9</v>
      </c>
      <c r="V1061" s="3">
        <v>515330</v>
      </c>
      <c r="W1061" s="3">
        <v>0</v>
      </c>
      <c r="X1061" s="3" t="s">
        <v>0</v>
      </c>
      <c r="Y1061" s="3">
        <v>0</v>
      </c>
      <c r="Z1061" s="3">
        <v>0</v>
      </c>
      <c r="AA1061" s="50" t="s">
        <v>0</v>
      </c>
      <c r="AB1061" s="50">
        <v>0</v>
      </c>
      <c r="AC1061" s="50">
        <v>0</v>
      </c>
      <c r="AD1061" s="50" t="s">
        <v>0</v>
      </c>
      <c r="AE1061" s="1">
        <v>0</v>
      </c>
      <c r="AF1061" s="6">
        <v>0</v>
      </c>
      <c r="AG1061" s="6" t="s">
        <v>0</v>
      </c>
      <c r="AH1061" s="6">
        <v>0</v>
      </c>
      <c r="AI1061" s="6">
        <v>0</v>
      </c>
      <c r="AJ1061" s="6" t="s">
        <v>0</v>
      </c>
      <c r="AK1061" s="6">
        <v>0</v>
      </c>
      <c r="AL1061" s="6">
        <v>0</v>
      </c>
      <c r="AM1061" s="6" t="s">
        <v>1</v>
      </c>
      <c r="AN1061" s="6" t="s">
        <v>1</v>
      </c>
      <c r="AO1061" s="6" t="s">
        <v>1</v>
      </c>
      <c r="AP1061" s="6" t="s">
        <v>1</v>
      </c>
    </row>
    <row r="1062" spans="1:42" hidden="1" x14ac:dyDescent="0.25">
      <c r="A1062" s="2" t="s">
        <v>1394</v>
      </c>
      <c r="B1062" s="51">
        <v>44045</v>
      </c>
      <c r="C1062" s="2" t="s">
        <v>6</v>
      </c>
      <c r="D1062" s="2" t="s">
        <v>17</v>
      </c>
      <c r="E1062" s="2" t="s">
        <v>198</v>
      </c>
      <c r="F1062" s="2" t="s">
        <v>2268</v>
      </c>
      <c r="G1062" s="2" t="s">
        <v>3</v>
      </c>
      <c r="H1062" s="2" t="s">
        <v>2279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2277</v>
      </c>
      <c r="P1062" s="2" t="s">
        <v>2278</v>
      </c>
      <c r="Q1062" s="3">
        <v>9108793.2212000005</v>
      </c>
      <c r="R1062" s="3">
        <v>0</v>
      </c>
      <c r="S1062" s="3">
        <v>6862377.1600000001</v>
      </c>
      <c r="T1062" s="3">
        <v>1936565.57</v>
      </c>
      <c r="U1062" s="3" t="s">
        <v>9</v>
      </c>
      <c r="V1062" s="3">
        <v>309850.49119999999</v>
      </c>
      <c r="W1062" s="3">
        <v>0</v>
      </c>
      <c r="X1062" s="3" t="s">
        <v>0</v>
      </c>
      <c r="Y1062" s="3">
        <v>0</v>
      </c>
      <c r="Z1062" s="3">
        <v>0</v>
      </c>
      <c r="AA1062" s="50" t="s">
        <v>0</v>
      </c>
      <c r="AB1062" s="50">
        <v>0</v>
      </c>
      <c r="AC1062" s="50">
        <v>0</v>
      </c>
      <c r="AD1062" s="50" t="s">
        <v>0</v>
      </c>
      <c r="AE1062" s="1">
        <v>0</v>
      </c>
      <c r="AF1062" s="6">
        <v>0</v>
      </c>
      <c r="AG1062" s="6" t="s">
        <v>0</v>
      </c>
      <c r="AH1062" s="6">
        <v>0</v>
      </c>
      <c r="AI1062" s="6">
        <v>0</v>
      </c>
      <c r="AJ1062" s="6" t="s">
        <v>0</v>
      </c>
      <c r="AK1062" s="6">
        <v>0</v>
      </c>
      <c r="AL1062" s="6">
        <v>0</v>
      </c>
      <c r="AM1062" s="6" t="s">
        <v>1</v>
      </c>
      <c r="AN1062" s="6" t="s">
        <v>1</v>
      </c>
      <c r="AO1062" s="6" t="s">
        <v>1</v>
      </c>
      <c r="AP1062" s="6" t="s">
        <v>1</v>
      </c>
    </row>
    <row r="1063" spans="1:42" hidden="1" x14ac:dyDescent="0.25">
      <c r="A1063" s="2" t="s">
        <v>1396</v>
      </c>
      <c r="B1063" s="51">
        <v>44045</v>
      </c>
      <c r="C1063" s="2" t="s">
        <v>6</v>
      </c>
      <c r="D1063" s="2" t="s">
        <v>17</v>
      </c>
      <c r="E1063" s="2" t="s">
        <v>198</v>
      </c>
      <c r="F1063" s="2" t="s">
        <v>2268</v>
      </c>
      <c r="G1063" s="2" t="s">
        <v>3</v>
      </c>
      <c r="H1063" s="2" t="s">
        <v>2280</v>
      </c>
      <c r="I1063" s="2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3">
        <v>5190303.1124</v>
      </c>
      <c r="R1063" s="3">
        <v>0</v>
      </c>
      <c r="S1063" s="3">
        <v>3544548.6000000006</v>
      </c>
      <c r="T1063" s="3">
        <v>0</v>
      </c>
      <c r="U1063" s="3" t="s">
        <v>0</v>
      </c>
      <c r="V1063" s="3">
        <v>0</v>
      </c>
      <c r="W1063" s="3">
        <v>1418753.89</v>
      </c>
      <c r="X1063" s="3" t="s">
        <v>0</v>
      </c>
      <c r="Y1063" s="3">
        <v>227000.62239999999</v>
      </c>
      <c r="Z1063" s="3">
        <v>0</v>
      </c>
      <c r="AA1063" s="50" t="s">
        <v>0</v>
      </c>
      <c r="AB1063" s="50">
        <v>0</v>
      </c>
      <c r="AC1063" s="50">
        <v>0</v>
      </c>
      <c r="AD1063" s="50" t="s">
        <v>0</v>
      </c>
      <c r="AE1063" s="1">
        <v>0</v>
      </c>
      <c r="AF1063" s="6">
        <v>0</v>
      </c>
      <c r="AG1063" s="6" t="s">
        <v>0</v>
      </c>
      <c r="AH1063" s="6">
        <v>0</v>
      </c>
      <c r="AI1063" s="6">
        <v>0</v>
      </c>
      <c r="AJ1063" s="6" t="s">
        <v>0</v>
      </c>
      <c r="AK1063" s="6">
        <v>0</v>
      </c>
      <c r="AL1063" s="6">
        <v>0</v>
      </c>
      <c r="AM1063" s="6" t="s">
        <v>1</v>
      </c>
      <c r="AN1063" s="6" t="s">
        <v>1</v>
      </c>
      <c r="AO1063" s="6" t="s">
        <v>1</v>
      </c>
      <c r="AP1063" s="6" t="s">
        <v>1</v>
      </c>
    </row>
    <row r="1064" spans="1:42" hidden="1" x14ac:dyDescent="0.25">
      <c r="A1064" s="2" t="s">
        <v>1398</v>
      </c>
      <c r="B1064" s="51">
        <v>44045</v>
      </c>
      <c r="C1064" s="2" t="s">
        <v>6</v>
      </c>
      <c r="D1064" s="2" t="s">
        <v>14</v>
      </c>
      <c r="E1064" s="2" t="s">
        <v>196</v>
      </c>
      <c r="F1064" s="2" t="s">
        <v>2281</v>
      </c>
      <c r="G1064" s="2" t="s">
        <v>3</v>
      </c>
      <c r="H1064" s="2" t="s">
        <v>2282</v>
      </c>
      <c r="I1064" s="2" t="s">
        <v>1</v>
      </c>
      <c r="J1064" s="2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</v>
      </c>
      <c r="P1064" s="2" t="s">
        <v>1</v>
      </c>
      <c r="Q1064" s="3">
        <v>29902509.038799997</v>
      </c>
      <c r="R1064" s="3">
        <v>0</v>
      </c>
      <c r="S1064" s="3">
        <v>25219141.649999999</v>
      </c>
      <c r="T1064" s="3">
        <v>0</v>
      </c>
      <c r="U1064" s="3" t="s">
        <v>0</v>
      </c>
      <c r="V1064" s="3">
        <v>0</v>
      </c>
      <c r="W1064" s="3">
        <v>4037385.68</v>
      </c>
      <c r="X1064" s="3" t="s">
        <v>0</v>
      </c>
      <c r="Y1064" s="3">
        <v>645981.70880000014</v>
      </c>
      <c r="Z1064" s="3">
        <v>0</v>
      </c>
      <c r="AA1064" s="50" t="s">
        <v>0</v>
      </c>
      <c r="AB1064" s="50">
        <v>0</v>
      </c>
      <c r="AC1064" s="50">
        <v>0</v>
      </c>
      <c r="AD1064" s="50" t="s">
        <v>0</v>
      </c>
      <c r="AE1064" s="1">
        <v>0</v>
      </c>
      <c r="AF1064" s="6">
        <v>0</v>
      </c>
      <c r="AG1064" s="6" t="s">
        <v>0</v>
      </c>
      <c r="AH1064" s="6">
        <v>0</v>
      </c>
      <c r="AI1064" s="6">
        <v>0</v>
      </c>
      <c r="AJ1064" s="6" t="s">
        <v>0</v>
      </c>
      <c r="AK1064" s="6">
        <v>0</v>
      </c>
      <c r="AL1064" s="6">
        <v>0</v>
      </c>
      <c r="AM1064" s="6" t="s">
        <v>1</v>
      </c>
      <c r="AN1064" s="6" t="s">
        <v>1</v>
      </c>
      <c r="AO1064" s="6" t="s">
        <v>1</v>
      </c>
      <c r="AP1064" s="6" t="s">
        <v>1</v>
      </c>
    </row>
    <row r="1065" spans="1:42" hidden="1" x14ac:dyDescent="0.25">
      <c r="A1065" s="2" t="s">
        <v>1401</v>
      </c>
      <c r="B1065" s="51">
        <v>44045</v>
      </c>
      <c r="C1065" s="2" t="s">
        <v>6</v>
      </c>
      <c r="D1065" s="2" t="s">
        <v>10</v>
      </c>
      <c r="E1065" s="2" t="s">
        <v>193</v>
      </c>
      <c r="F1065" s="2" t="s">
        <v>2283</v>
      </c>
      <c r="G1065" s="2" t="s">
        <v>3</v>
      </c>
      <c r="H1065" s="2" t="s">
        <v>2284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2</v>
      </c>
      <c r="P1065" s="2" t="s">
        <v>1</v>
      </c>
      <c r="Q1065" s="3">
        <v>2803556</v>
      </c>
      <c r="R1065" s="3">
        <v>0</v>
      </c>
      <c r="S1065" s="3">
        <v>1163316</v>
      </c>
      <c r="T1065" s="3">
        <v>0</v>
      </c>
      <c r="U1065" s="3" t="s">
        <v>0</v>
      </c>
      <c r="V1065" s="3">
        <v>0</v>
      </c>
      <c r="W1065" s="3">
        <v>1414000</v>
      </c>
      <c r="X1065" s="3" t="s">
        <v>9</v>
      </c>
      <c r="Y1065" s="3">
        <v>226240</v>
      </c>
      <c r="Z1065" s="3">
        <v>0</v>
      </c>
      <c r="AA1065" s="50" t="s">
        <v>0</v>
      </c>
      <c r="AB1065" s="50">
        <v>0</v>
      </c>
      <c r="AC1065" s="50">
        <v>0</v>
      </c>
      <c r="AD1065" s="50" t="s">
        <v>0</v>
      </c>
      <c r="AE1065" s="1">
        <v>0</v>
      </c>
      <c r="AF1065" s="6">
        <v>0</v>
      </c>
      <c r="AG1065" s="6" t="s">
        <v>0</v>
      </c>
      <c r="AH1065" s="6">
        <v>0</v>
      </c>
      <c r="AI1065" s="6">
        <v>0</v>
      </c>
      <c r="AJ1065" s="6" t="s">
        <v>0</v>
      </c>
      <c r="AK1065" s="6">
        <v>0</v>
      </c>
      <c r="AL1065" s="6">
        <v>0</v>
      </c>
      <c r="AM1065" s="6" t="s">
        <v>1</v>
      </c>
      <c r="AN1065" s="6" t="s">
        <v>1</v>
      </c>
      <c r="AO1065" s="6" t="s">
        <v>1</v>
      </c>
      <c r="AP1065" s="6" t="s">
        <v>1</v>
      </c>
    </row>
    <row r="1066" spans="1:42" hidden="1" x14ac:dyDescent="0.25">
      <c r="A1066" s="2" t="s">
        <v>1403</v>
      </c>
      <c r="B1066" s="51">
        <v>44045</v>
      </c>
      <c r="C1066" s="2" t="s">
        <v>6</v>
      </c>
      <c r="D1066" s="2" t="s">
        <v>311</v>
      </c>
      <c r="E1066" s="2" t="s">
        <v>223</v>
      </c>
      <c r="F1066" s="2" t="s">
        <v>1504</v>
      </c>
      <c r="G1066" s="2" t="s">
        <v>3</v>
      </c>
      <c r="H1066" s="2" t="s">
        <v>2285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2</v>
      </c>
      <c r="P1066" s="2" t="s">
        <v>1</v>
      </c>
      <c r="Q1066" s="3">
        <v>15737222.501600001</v>
      </c>
      <c r="R1066" s="3">
        <v>0</v>
      </c>
      <c r="S1066" s="3">
        <v>7442933.6500000004</v>
      </c>
      <c r="T1066" s="3">
        <v>0</v>
      </c>
      <c r="U1066" s="3" t="s">
        <v>0</v>
      </c>
      <c r="V1066" s="3">
        <v>0</v>
      </c>
      <c r="W1066" s="3">
        <v>7150249.0099999998</v>
      </c>
      <c r="X1066" s="3" t="s">
        <v>9</v>
      </c>
      <c r="Y1066" s="3">
        <v>1144039.8415999999</v>
      </c>
      <c r="Z1066" s="3">
        <v>0</v>
      </c>
      <c r="AA1066" s="50" t="s">
        <v>0</v>
      </c>
      <c r="AB1066" s="50">
        <v>0</v>
      </c>
      <c r="AC1066" s="50">
        <v>0</v>
      </c>
      <c r="AD1066" s="50" t="s">
        <v>0</v>
      </c>
      <c r="AE1066" s="1">
        <v>0</v>
      </c>
      <c r="AF1066" s="6">
        <v>0</v>
      </c>
      <c r="AG1066" s="6" t="s">
        <v>0</v>
      </c>
      <c r="AH1066" s="6">
        <v>0</v>
      </c>
      <c r="AI1066" s="6">
        <v>0</v>
      </c>
      <c r="AJ1066" s="6" t="s">
        <v>0</v>
      </c>
      <c r="AK1066" s="6">
        <v>0</v>
      </c>
      <c r="AL1066" s="6">
        <v>0</v>
      </c>
      <c r="AM1066" s="6" t="s">
        <v>1</v>
      </c>
      <c r="AN1066" s="6" t="s">
        <v>1</v>
      </c>
      <c r="AO1066" s="6" t="s">
        <v>1</v>
      </c>
      <c r="AP1066" s="6" t="s">
        <v>1</v>
      </c>
    </row>
    <row r="1067" spans="1:42" hidden="1" x14ac:dyDescent="0.25">
      <c r="A1067" s="2" t="s">
        <v>1407</v>
      </c>
      <c r="B1067" s="51">
        <v>44045</v>
      </c>
      <c r="C1067" s="2" t="s">
        <v>6</v>
      </c>
      <c r="D1067" s="2" t="s">
        <v>7</v>
      </c>
      <c r="E1067" s="2" t="s">
        <v>191</v>
      </c>
      <c r="F1067" s="2" t="s">
        <v>2286</v>
      </c>
      <c r="G1067" s="2" t="s">
        <v>3</v>
      </c>
      <c r="H1067" s="2" t="s">
        <v>2209</v>
      </c>
      <c r="I1067" s="1"/>
      <c r="J1067" s="1"/>
      <c r="K1067" s="1"/>
      <c r="L1067" s="1"/>
      <c r="M1067" s="1"/>
      <c r="N1067" s="2"/>
      <c r="O1067" s="2" t="s">
        <v>106</v>
      </c>
      <c r="P1067" s="2"/>
      <c r="Q1067" s="3">
        <v>0</v>
      </c>
      <c r="R1067" s="3">
        <v>0</v>
      </c>
      <c r="S1067" s="3">
        <v>0</v>
      </c>
      <c r="T1067" s="3">
        <v>0</v>
      </c>
      <c r="U1067" s="3"/>
      <c r="V1067" s="3">
        <v>0</v>
      </c>
      <c r="W1067" s="3"/>
      <c r="X1067" s="3"/>
      <c r="Y1067" s="3"/>
      <c r="Z1067" s="3">
        <v>0</v>
      </c>
      <c r="AA1067" s="50"/>
      <c r="AB1067" s="50">
        <v>0</v>
      </c>
      <c r="AC1067" s="50">
        <v>0</v>
      </c>
      <c r="AD1067" s="50"/>
      <c r="AE1067" s="1">
        <v>0</v>
      </c>
      <c r="AF1067" s="6" t="s">
        <v>420</v>
      </c>
      <c r="AH1067" s="6">
        <v>0</v>
      </c>
      <c r="AI1067" s="6">
        <v>0</v>
      </c>
      <c r="AK1067" s="6">
        <v>0</v>
      </c>
      <c r="AL1067" s="6">
        <v>0</v>
      </c>
    </row>
    <row r="1068" spans="1:42" hidden="1" x14ac:dyDescent="0.25">
      <c r="A1068" s="2" t="s">
        <v>1410</v>
      </c>
      <c r="B1068" s="51">
        <v>44045</v>
      </c>
      <c r="C1068" s="2" t="s">
        <v>6</v>
      </c>
      <c r="D1068" s="2" t="s">
        <v>5</v>
      </c>
      <c r="E1068" s="2" t="s">
        <v>189</v>
      </c>
      <c r="F1068" s="2" t="s">
        <v>174</v>
      </c>
      <c r="G1068" s="2" t="s">
        <v>3</v>
      </c>
      <c r="H1068" s="2" t="s">
        <v>2287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2</v>
      </c>
      <c r="P1068" s="2" t="s">
        <v>1</v>
      </c>
      <c r="Q1068" s="3">
        <v>98144981.518399999</v>
      </c>
      <c r="R1068" s="3">
        <v>0</v>
      </c>
      <c r="S1068" s="3">
        <v>83206989.890000001</v>
      </c>
      <c r="T1068" s="3">
        <v>0</v>
      </c>
      <c r="U1068" s="3" t="s">
        <v>0</v>
      </c>
      <c r="V1068" s="3">
        <v>0</v>
      </c>
      <c r="W1068" s="3">
        <v>12877578.989999998</v>
      </c>
      <c r="X1068" s="3" t="s">
        <v>0</v>
      </c>
      <c r="Y1068" s="3">
        <v>2060412.6384000001</v>
      </c>
      <c r="Z1068" s="3">
        <v>0</v>
      </c>
      <c r="AA1068" s="50" t="s">
        <v>0</v>
      </c>
      <c r="AB1068" s="50">
        <v>0</v>
      </c>
      <c r="AC1068" s="50">
        <v>0</v>
      </c>
      <c r="AD1068" s="50" t="s">
        <v>0</v>
      </c>
      <c r="AE1068" s="1">
        <v>0</v>
      </c>
      <c r="AF1068" s="6">
        <v>0</v>
      </c>
      <c r="AG1068" s="6" t="s">
        <v>0</v>
      </c>
      <c r="AH1068" s="6">
        <v>0</v>
      </c>
      <c r="AI1068" s="6">
        <v>0</v>
      </c>
      <c r="AJ1068" s="6" t="s">
        <v>0</v>
      </c>
      <c r="AK1068" s="6">
        <v>0</v>
      </c>
      <c r="AL1068" s="6">
        <v>0</v>
      </c>
      <c r="AM1068" s="6" t="s">
        <v>1</v>
      </c>
      <c r="AN1068" s="6" t="s">
        <v>1</v>
      </c>
      <c r="AO1068" s="6" t="s">
        <v>1</v>
      </c>
      <c r="AP1068" s="6" t="s">
        <v>1</v>
      </c>
    </row>
    <row r="1069" spans="1:42" hidden="1" x14ac:dyDescent="0.25">
      <c r="A1069" s="2"/>
      <c r="B1069" s="51"/>
      <c r="C1069" s="2"/>
      <c r="D1069" s="2"/>
      <c r="E1069" s="2"/>
      <c r="F1069" s="2"/>
      <c r="G1069" s="2"/>
      <c r="H1069" s="2"/>
      <c r="I1069" s="1"/>
      <c r="J1069" s="1"/>
      <c r="K1069" s="1"/>
      <c r="L1069" s="1"/>
      <c r="M1069" s="1"/>
      <c r="N1069" s="2"/>
      <c r="O1069" s="2"/>
      <c r="P1069" s="2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50"/>
      <c r="AB1069" s="50"/>
      <c r="AC1069" s="50"/>
      <c r="AD1069" s="50"/>
      <c r="AE1069" s="1"/>
    </row>
    <row r="1070" spans="1:42" hidden="1" x14ac:dyDescent="0.25">
      <c r="A1070" s="2"/>
      <c r="B1070" s="51"/>
      <c r="C1070" s="2"/>
      <c r="D1070" s="2"/>
      <c r="E1070" s="2"/>
      <c r="F1070" s="2"/>
      <c r="G1070" s="2"/>
      <c r="H1070" s="2"/>
      <c r="I1070" s="1"/>
      <c r="J1070" s="1"/>
      <c r="K1070" s="1"/>
      <c r="L1070" s="1"/>
      <c r="M1070" s="1"/>
      <c r="N1070" s="2"/>
      <c r="O1070" s="2"/>
      <c r="P1070" s="2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50"/>
      <c r="AB1070" s="50"/>
      <c r="AC1070" s="50"/>
      <c r="AD1070" s="50"/>
      <c r="AE1070" s="1"/>
    </row>
    <row r="1071" spans="1:42" hidden="1" x14ac:dyDescent="0.25">
      <c r="A1071" s="2"/>
      <c r="B1071" s="51"/>
      <c r="C1071" s="2"/>
      <c r="D1071" s="2"/>
      <c r="E1071" s="2"/>
      <c r="F1071" s="2"/>
      <c r="G1071" s="2"/>
      <c r="H1071" s="2"/>
      <c r="I1071" s="1"/>
      <c r="J1071" s="1"/>
      <c r="K1071" s="1"/>
      <c r="L1071" s="1"/>
      <c r="M1071" s="1"/>
      <c r="N1071" s="2"/>
      <c r="O1071" s="2"/>
      <c r="P1071" s="2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50"/>
      <c r="AB1071" s="50"/>
      <c r="AC1071" s="50"/>
      <c r="AD1071" s="50"/>
      <c r="AE1071" s="1"/>
    </row>
    <row r="1072" spans="1:42" hidden="1" x14ac:dyDescent="0.25">
      <c r="A1072" s="2"/>
      <c r="B1072" s="51"/>
      <c r="C1072" s="2"/>
      <c r="D1072" s="2"/>
      <c r="E1072" s="2"/>
      <c r="F1072" s="2"/>
      <c r="G1072" s="2"/>
      <c r="H1072" s="2"/>
      <c r="I1072" s="1"/>
      <c r="J1072" s="1"/>
      <c r="K1072" s="1"/>
      <c r="L1072" s="1"/>
      <c r="M1072" s="1"/>
      <c r="N1072" s="2"/>
      <c r="O1072" s="2"/>
      <c r="P1072" s="2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50"/>
      <c r="AB1072" s="50"/>
      <c r="AC1072" s="50"/>
      <c r="AD1072" s="50"/>
      <c r="AE1072" s="1"/>
    </row>
    <row r="1073" spans="1:31" hidden="1" x14ac:dyDescent="0.25">
      <c r="A1073" s="2"/>
      <c r="B1073" s="51"/>
      <c r="C1073" s="2"/>
      <c r="D1073" s="2"/>
      <c r="E1073" s="2"/>
      <c r="F1073" s="2"/>
      <c r="G1073" s="2"/>
      <c r="H1073" s="2"/>
      <c r="I1073" s="1"/>
      <c r="J1073" s="1"/>
      <c r="K1073" s="1"/>
      <c r="L1073" s="1"/>
      <c r="M1073" s="1"/>
      <c r="N1073" s="2"/>
      <c r="O1073" s="2"/>
      <c r="P1073" s="2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2"/>
      <c r="AB1073" s="1"/>
      <c r="AC1073" s="50"/>
      <c r="AD1073" s="50"/>
      <c r="AE1073" s="1"/>
    </row>
    <row r="1074" spans="1:31" hidden="1" x14ac:dyDescent="0.25">
      <c r="A1074" s="2"/>
      <c r="B1074" s="51"/>
      <c r="C1074" s="2"/>
      <c r="D1074" s="2"/>
      <c r="E1074" s="2"/>
      <c r="F1074" s="2"/>
      <c r="G1074" s="2"/>
      <c r="H1074" s="2"/>
      <c r="I1074" s="1"/>
      <c r="J1074" s="1"/>
      <c r="K1074" s="1"/>
      <c r="L1074" s="1"/>
      <c r="M1074" s="1"/>
      <c r="N1074" s="2"/>
      <c r="O1074" s="2"/>
      <c r="P1074" s="2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2"/>
      <c r="AB1074" s="1"/>
      <c r="AC1074" s="50"/>
      <c r="AD1074" s="50"/>
      <c r="AE1074" s="1"/>
    </row>
    <row r="1075" spans="1:31" hidden="1" x14ac:dyDescent="0.25">
      <c r="A1075" s="2"/>
      <c r="B1075" s="51"/>
      <c r="C1075" s="2"/>
      <c r="D1075" s="2"/>
      <c r="E1075" s="2"/>
      <c r="F1075" s="2"/>
      <c r="G1075" s="2"/>
      <c r="H1075" s="2"/>
      <c r="I1075" s="1"/>
      <c r="J1075" s="1"/>
      <c r="K1075" s="1"/>
      <c r="L1075" s="1"/>
      <c r="M1075" s="1"/>
      <c r="N1075" s="2"/>
      <c r="O1075" s="2"/>
      <c r="P1075" s="2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2"/>
      <c r="AB1075" s="1"/>
      <c r="AC1075" s="50"/>
      <c r="AD1075" s="50"/>
      <c r="AE1075" s="1"/>
    </row>
    <row r="1076" spans="1:31" hidden="1" x14ac:dyDescent="0.25">
      <c r="A1076" s="2"/>
      <c r="B1076" s="51"/>
      <c r="C1076" s="2"/>
      <c r="D1076" s="2"/>
      <c r="E1076" s="2"/>
      <c r="F1076" s="2"/>
      <c r="G1076" s="2"/>
      <c r="H1076" s="2"/>
      <c r="I1076" s="1"/>
      <c r="J1076" s="1"/>
      <c r="K1076" s="1"/>
      <c r="L1076" s="1"/>
      <c r="M1076" s="1"/>
      <c r="N1076" s="2"/>
      <c r="O1076" s="2"/>
      <c r="P1076" s="2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2"/>
      <c r="AB1076" s="1"/>
      <c r="AC1076" s="50"/>
      <c r="AD1076" s="50"/>
      <c r="AE1076" s="1"/>
    </row>
    <row r="1077" spans="1:31" hidden="1" x14ac:dyDescent="0.25">
      <c r="A1077" s="2"/>
      <c r="B1077" s="51"/>
      <c r="C1077" s="2"/>
      <c r="D1077" s="2"/>
      <c r="E1077" s="2"/>
      <c r="F1077" s="2"/>
      <c r="G1077" s="2"/>
      <c r="H1077" s="2"/>
      <c r="I1077" s="1"/>
      <c r="J1077" s="1"/>
      <c r="K1077" s="1"/>
      <c r="L1077" s="1"/>
      <c r="M1077" s="1"/>
      <c r="N1077" s="2"/>
      <c r="O1077" s="2"/>
      <c r="P1077" s="2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2"/>
      <c r="AB1077" s="1"/>
      <c r="AC1077" s="50"/>
      <c r="AD1077" s="50"/>
      <c r="AE1077" s="1"/>
    </row>
    <row r="1078" spans="1:31" hidden="1" x14ac:dyDescent="0.25">
      <c r="A1078" s="2"/>
      <c r="B1078" s="51"/>
      <c r="C1078" s="2"/>
      <c r="D1078" s="2"/>
      <c r="E1078" s="2"/>
      <c r="F1078" s="2"/>
      <c r="G1078" s="2"/>
      <c r="H1078" s="2"/>
      <c r="I1078" s="1"/>
      <c r="J1078" s="1"/>
      <c r="K1078" s="1"/>
      <c r="L1078" s="1"/>
      <c r="M1078" s="1"/>
      <c r="N1078" s="2"/>
      <c r="O1078" s="2"/>
      <c r="P1078" s="2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2"/>
      <c r="AB1078" s="1"/>
      <c r="AC1078" s="50"/>
      <c r="AD1078" s="50"/>
      <c r="AE1078" s="1"/>
    </row>
    <row r="1079" spans="1:31" hidden="1" x14ac:dyDescent="0.25">
      <c r="A1079" s="2"/>
      <c r="B1079" s="51"/>
      <c r="C1079" s="2"/>
      <c r="D1079" s="2"/>
      <c r="E1079" s="2"/>
      <c r="F1079" s="2"/>
      <c r="G1079" s="2"/>
      <c r="H1079" s="2"/>
      <c r="I1079" s="1"/>
      <c r="J1079" s="1"/>
      <c r="K1079" s="1"/>
      <c r="L1079" s="1"/>
      <c r="M1079" s="1"/>
      <c r="N1079" s="2"/>
      <c r="O1079" s="2"/>
      <c r="P1079" s="2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2"/>
      <c r="AB1079" s="1"/>
      <c r="AC1079" s="50"/>
      <c r="AD1079" s="50"/>
      <c r="AE1079" s="1"/>
    </row>
    <row r="1080" spans="1:31" hidden="1" x14ac:dyDescent="0.25">
      <c r="A1080" s="2"/>
      <c r="B1080" s="51"/>
      <c r="C1080" s="2"/>
      <c r="D1080" s="2"/>
      <c r="E1080" s="2"/>
      <c r="F1080" s="2"/>
      <c r="G1080" s="2"/>
      <c r="H1080" s="2"/>
      <c r="I1080" s="1"/>
      <c r="J1080" s="1"/>
      <c r="K1080" s="1"/>
      <c r="L1080" s="1"/>
      <c r="M1080" s="1"/>
      <c r="N1080" s="2"/>
      <c r="O1080" s="2"/>
      <c r="P1080" s="2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2"/>
      <c r="AB1080" s="1"/>
      <c r="AC1080" s="50"/>
      <c r="AD1080" s="50"/>
      <c r="AE1080" s="1"/>
    </row>
    <row r="1081" spans="1:31" hidden="1" x14ac:dyDescent="0.25">
      <c r="A1081" s="2"/>
      <c r="B1081" s="51"/>
      <c r="C1081" s="2"/>
      <c r="D1081" s="2"/>
      <c r="E1081" s="2"/>
      <c r="F1081" s="2"/>
      <c r="G1081" s="2"/>
      <c r="H1081" s="2"/>
      <c r="I1081" s="1"/>
      <c r="J1081" s="1"/>
      <c r="K1081" s="1"/>
      <c r="L1081" s="1"/>
      <c r="M1081" s="1"/>
      <c r="N1081" s="2"/>
      <c r="O1081" s="2"/>
      <c r="P1081" s="2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2"/>
      <c r="AB1081" s="1"/>
      <c r="AC1081" s="50"/>
      <c r="AD1081" s="50"/>
      <c r="AE1081" s="1"/>
    </row>
    <row r="1082" spans="1:31" hidden="1" x14ac:dyDescent="0.25">
      <c r="A1082" s="2"/>
      <c r="B1082" s="51"/>
      <c r="C1082" s="2"/>
      <c r="D1082" s="2"/>
      <c r="E1082" s="2"/>
      <c r="F1082" s="2"/>
      <c r="G1082" s="2"/>
      <c r="H1082" s="2"/>
      <c r="I1082" s="3"/>
      <c r="J1082" s="1"/>
      <c r="K1082" s="1"/>
      <c r="L1082" s="1"/>
      <c r="M1082" s="1"/>
      <c r="N1082" s="2"/>
      <c r="O1082" s="2"/>
      <c r="P1082" s="2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2"/>
      <c r="AB1082" s="1"/>
      <c r="AC1082" s="50"/>
      <c r="AD1082" s="50"/>
      <c r="AE1082" s="1"/>
    </row>
    <row r="1083" spans="1:31" hidden="1" x14ac:dyDescent="0.25">
      <c r="A1083" s="2"/>
      <c r="B1083" s="51"/>
      <c r="C1083" s="2"/>
      <c r="D1083" s="2"/>
      <c r="E1083" s="2"/>
      <c r="F1083" s="2"/>
      <c r="G1083" s="2"/>
      <c r="H1083" s="2"/>
      <c r="I1083" s="1"/>
      <c r="J1083" s="1"/>
      <c r="K1083" s="1"/>
      <c r="L1083" s="1"/>
      <c r="M1083" s="1"/>
      <c r="N1083" s="2"/>
      <c r="O1083" s="2"/>
      <c r="P1083" s="2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2"/>
      <c r="AB1083" s="1"/>
      <c r="AC1083" s="50"/>
      <c r="AD1083" s="50"/>
      <c r="AE1083" s="1"/>
    </row>
    <row r="1084" spans="1:31" hidden="1" x14ac:dyDescent="0.25">
      <c r="A1084" s="2"/>
      <c r="B1084" s="51"/>
      <c r="C1084" s="2"/>
      <c r="D1084" s="2"/>
      <c r="E1084" s="2"/>
      <c r="F1084" s="2"/>
      <c r="G1084" s="2"/>
      <c r="H1084" s="2"/>
      <c r="I1084" s="1"/>
      <c r="J1084" s="1"/>
      <c r="K1084" s="1"/>
      <c r="L1084" s="1"/>
      <c r="M1084" s="1"/>
      <c r="N1084" s="2"/>
      <c r="O1084" s="2"/>
      <c r="P1084" s="2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2"/>
      <c r="AB1084" s="1"/>
      <c r="AC1084" s="50"/>
      <c r="AD1084" s="50"/>
      <c r="AE1084" s="1"/>
    </row>
    <row r="1085" spans="1:31" hidden="1" x14ac:dyDescent="0.25">
      <c r="A1085" s="2"/>
      <c r="B1085" s="51"/>
      <c r="C1085" s="2"/>
      <c r="D1085" s="2"/>
      <c r="E1085" s="2"/>
      <c r="F1085" s="2"/>
      <c r="G1085" s="2"/>
      <c r="H1085" s="2"/>
      <c r="I1085" s="1"/>
      <c r="J1085" s="1"/>
      <c r="K1085" s="1"/>
      <c r="L1085" s="1"/>
      <c r="M1085" s="1"/>
      <c r="N1085" s="2"/>
      <c r="O1085" s="2"/>
      <c r="P1085" s="2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2"/>
      <c r="AB1085" s="1"/>
      <c r="AC1085" s="50"/>
      <c r="AD1085" s="50"/>
      <c r="AE1085" s="1"/>
    </row>
    <row r="1086" spans="1:31" hidden="1" x14ac:dyDescent="0.25">
      <c r="A1086" s="2"/>
      <c r="B1086" s="51"/>
      <c r="C1086" s="2"/>
      <c r="D1086" s="2"/>
      <c r="E1086" s="2"/>
      <c r="F1086" s="2"/>
      <c r="G1086" s="2"/>
      <c r="H1086" s="2"/>
      <c r="I1086" s="1"/>
      <c r="J1086" s="1"/>
      <c r="K1086" s="1"/>
      <c r="L1086" s="1"/>
      <c r="M1086" s="1"/>
      <c r="N1086" s="2"/>
      <c r="O1086" s="2"/>
      <c r="P1086" s="2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2"/>
      <c r="AB1086" s="1"/>
      <c r="AC1086" s="50"/>
      <c r="AD1086" s="50"/>
      <c r="AE1086" s="1"/>
    </row>
    <row r="1087" spans="1:31" hidden="1" x14ac:dyDescent="0.25">
      <c r="A1087" s="2"/>
      <c r="B1087" s="51"/>
      <c r="C1087" s="2"/>
      <c r="D1087" s="2"/>
      <c r="E1087" s="2"/>
      <c r="F1087" s="2"/>
      <c r="G1087" s="2"/>
      <c r="H1087" s="2"/>
      <c r="I1087" s="1"/>
      <c r="J1087" s="1"/>
      <c r="K1087" s="1"/>
      <c r="L1087" s="1"/>
      <c r="M1087" s="1"/>
      <c r="N1087" s="2"/>
      <c r="O1087" s="2"/>
      <c r="P1087" s="2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2"/>
      <c r="AB1087" s="1"/>
      <c r="AC1087" s="50"/>
      <c r="AD1087" s="50"/>
      <c r="AE1087" s="1"/>
    </row>
    <row r="1088" spans="1:31" hidden="1" x14ac:dyDescent="0.25">
      <c r="A1088" s="2"/>
      <c r="B1088" s="51"/>
      <c r="C1088" s="2"/>
      <c r="D1088" s="2"/>
      <c r="E1088" s="2"/>
      <c r="F1088" s="2"/>
      <c r="G1088" s="2"/>
      <c r="H1088" s="2"/>
      <c r="I1088" s="1"/>
      <c r="J1088" s="1"/>
      <c r="K1088" s="1"/>
      <c r="L1088" s="1"/>
      <c r="M1088" s="1"/>
      <c r="N1088" s="2"/>
      <c r="O1088" s="2"/>
      <c r="P1088" s="2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2"/>
      <c r="AB1088" s="1"/>
      <c r="AC1088" s="50"/>
      <c r="AD1088" s="50"/>
      <c r="AE1088" s="1"/>
    </row>
    <row r="1089" spans="1:31" hidden="1" x14ac:dyDescent="0.25">
      <c r="A1089" s="2"/>
      <c r="B1089" s="51"/>
      <c r="C1089" s="2"/>
      <c r="D1089" s="2"/>
      <c r="E1089" s="2"/>
      <c r="F1089" s="2"/>
      <c r="G1089" s="2"/>
      <c r="H1089" s="2"/>
      <c r="I1089" s="1"/>
      <c r="J1089" s="1"/>
      <c r="K1089" s="1"/>
      <c r="L1089" s="1"/>
      <c r="M1089" s="1"/>
      <c r="N1089" s="2"/>
      <c r="O1089" s="2"/>
      <c r="P1089" s="2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2"/>
      <c r="AB1089" s="1"/>
      <c r="AC1089" s="50"/>
      <c r="AD1089" s="50"/>
      <c r="AE1089" s="1"/>
    </row>
    <row r="1090" spans="1:31" hidden="1" x14ac:dyDescent="0.25">
      <c r="A1090" s="2"/>
      <c r="B1090" s="51"/>
      <c r="C1090" s="2"/>
      <c r="D1090" s="2"/>
      <c r="E1090" s="2"/>
      <c r="F1090" s="2"/>
      <c r="G1090" s="2"/>
      <c r="H1090" s="2"/>
      <c r="I1090" s="1"/>
      <c r="J1090" s="1"/>
      <c r="K1090" s="1"/>
      <c r="L1090" s="1"/>
      <c r="M1090" s="1"/>
      <c r="N1090" s="2"/>
      <c r="O1090" s="2"/>
      <c r="P1090" s="2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2"/>
      <c r="AB1090" s="1"/>
      <c r="AC1090" s="50"/>
      <c r="AD1090" s="50"/>
      <c r="AE1090" s="1"/>
    </row>
    <row r="1091" spans="1:31" hidden="1" x14ac:dyDescent="0.25">
      <c r="A1091" s="2"/>
      <c r="B1091" s="51"/>
      <c r="C1091" s="2"/>
      <c r="D1091" s="2"/>
      <c r="E1091" s="2"/>
      <c r="F1091" s="2"/>
      <c r="G1091" s="2"/>
      <c r="H1091" s="2"/>
      <c r="I1091" s="1"/>
      <c r="J1091" s="1"/>
      <c r="K1091" s="1"/>
      <c r="L1091" s="1"/>
      <c r="M1091" s="1"/>
      <c r="N1091" s="2"/>
      <c r="O1091" s="2"/>
      <c r="P1091" s="2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2"/>
      <c r="AB1091" s="1"/>
      <c r="AC1091" s="50"/>
      <c r="AD1091" s="50"/>
      <c r="AE1091" s="1"/>
    </row>
    <row r="1092" spans="1:31" hidden="1" x14ac:dyDescent="0.25">
      <c r="A1092" s="2"/>
      <c r="B1092" s="51"/>
      <c r="C1092" s="2"/>
      <c r="D1092" s="2"/>
      <c r="E1092" s="2"/>
      <c r="F1092" s="2"/>
      <c r="G1092" s="2"/>
      <c r="H1092" s="2"/>
      <c r="I1092" s="1"/>
      <c r="J1092" s="1"/>
      <c r="K1092" s="1"/>
      <c r="L1092" s="1"/>
      <c r="M1092" s="1"/>
      <c r="N1092" s="2"/>
      <c r="O1092" s="2"/>
      <c r="P1092" s="2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2"/>
      <c r="AB1092" s="1"/>
      <c r="AC1092" s="50"/>
      <c r="AD1092" s="50"/>
      <c r="AE1092" s="1"/>
    </row>
    <row r="1093" spans="1:31" hidden="1" x14ac:dyDescent="0.25">
      <c r="A1093" s="2"/>
      <c r="B1093" s="51"/>
      <c r="C1093" s="2"/>
      <c r="D1093" s="2"/>
      <c r="E1093" s="2"/>
      <c r="F1093" s="2"/>
      <c r="G1093" s="2"/>
      <c r="H1093" s="2"/>
      <c r="I1093" s="1"/>
      <c r="J1093" s="1"/>
      <c r="K1093" s="1"/>
      <c r="L1093" s="1"/>
      <c r="M1093" s="1"/>
      <c r="N1093" s="2"/>
      <c r="O1093" s="2"/>
      <c r="P1093" s="2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2"/>
      <c r="AB1093" s="1"/>
      <c r="AC1093" s="50"/>
      <c r="AD1093" s="50"/>
      <c r="AE1093" s="1"/>
    </row>
    <row r="1094" spans="1:31" hidden="1" x14ac:dyDescent="0.25">
      <c r="A1094" s="2"/>
      <c r="B1094" s="51"/>
      <c r="C1094" s="2"/>
      <c r="D1094" s="2"/>
      <c r="E1094" s="2"/>
      <c r="F1094" s="2"/>
      <c r="G1094" s="2"/>
      <c r="H1094" s="2"/>
      <c r="I1094" s="1"/>
      <c r="J1094" s="1"/>
      <c r="K1094" s="1"/>
      <c r="L1094" s="1"/>
      <c r="M1094" s="1"/>
      <c r="N1094" s="2"/>
      <c r="O1094" s="2"/>
      <c r="P1094" s="2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2"/>
      <c r="AB1094" s="1"/>
      <c r="AC1094" s="50"/>
      <c r="AD1094" s="50"/>
      <c r="AE1094" s="1"/>
    </row>
    <row r="1095" spans="1:31" hidden="1" x14ac:dyDescent="0.25">
      <c r="A1095" s="2"/>
      <c r="B1095" s="51"/>
      <c r="C1095" s="2"/>
      <c r="D1095" s="2"/>
      <c r="E1095" s="2"/>
      <c r="F1095" s="2"/>
      <c r="G1095" s="2"/>
      <c r="H1095" s="2"/>
      <c r="I1095" s="1"/>
      <c r="J1095" s="1"/>
      <c r="K1095" s="1"/>
      <c r="L1095" s="1"/>
      <c r="M1095" s="1"/>
      <c r="N1095" s="2"/>
      <c r="O1095" s="2"/>
      <c r="P1095" s="2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2"/>
      <c r="AB1095" s="1"/>
      <c r="AC1095" s="50"/>
      <c r="AD1095" s="50"/>
      <c r="AE1095" s="1"/>
    </row>
    <row r="1096" spans="1:31" hidden="1" x14ac:dyDescent="0.25">
      <c r="A1096" s="2"/>
      <c r="B1096" s="51"/>
      <c r="C1096" s="2"/>
      <c r="D1096" s="2"/>
      <c r="E1096" s="2"/>
      <c r="F1096" s="2"/>
      <c r="G1096" s="2"/>
      <c r="H1096" s="2"/>
      <c r="I1096" s="1"/>
      <c r="J1096" s="1"/>
      <c r="K1096" s="1"/>
      <c r="L1096" s="1"/>
      <c r="M1096" s="1"/>
      <c r="N1096" s="2"/>
      <c r="O1096" s="2"/>
      <c r="P1096" s="2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2"/>
      <c r="AB1096" s="1"/>
      <c r="AC1096" s="50"/>
      <c r="AD1096" s="50"/>
      <c r="AE1096" s="1"/>
    </row>
    <row r="1097" spans="1:31" hidden="1" x14ac:dyDescent="0.25">
      <c r="A1097" s="2"/>
      <c r="B1097" s="51"/>
      <c r="C1097" s="2"/>
      <c r="D1097" s="2"/>
      <c r="E1097" s="2"/>
      <c r="F1097" s="2"/>
      <c r="G1097" s="2"/>
      <c r="H1097" s="2"/>
      <c r="I1097" s="1"/>
      <c r="J1097" s="1"/>
      <c r="K1097" s="1"/>
      <c r="L1097" s="1"/>
      <c r="M1097" s="1"/>
      <c r="N1097" s="2"/>
      <c r="O1097" s="2"/>
      <c r="P1097" s="2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2"/>
      <c r="AB1097" s="1"/>
      <c r="AC1097" s="50"/>
      <c r="AD1097" s="50"/>
      <c r="AE1097" s="1"/>
    </row>
    <row r="1098" spans="1:31" hidden="1" x14ac:dyDescent="0.25">
      <c r="A1098" s="2"/>
      <c r="B1098" s="51"/>
      <c r="C1098" s="2"/>
      <c r="D1098" s="2"/>
      <c r="E1098" s="2"/>
      <c r="F1098" s="2"/>
      <c r="G1098" s="2"/>
      <c r="H1098" s="2"/>
      <c r="I1098" s="1"/>
      <c r="J1098" s="1"/>
      <c r="K1098" s="1"/>
      <c r="L1098" s="1"/>
      <c r="M1098" s="1"/>
      <c r="N1098" s="2"/>
      <c r="O1098" s="2"/>
      <c r="P1098" s="2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2"/>
      <c r="AB1098" s="1"/>
      <c r="AC1098" s="50"/>
      <c r="AD1098" s="50"/>
      <c r="AE1098" s="1"/>
    </row>
    <row r="1099" spans="1:31" hidden="1" x14ac:dyDescent="0.25">
      <c r="A1099" s="2"/>
      <c r="B1099" s="51"/>
      <c r="C1099" s="2"/>
      <c r="D1099" s="2"/>
      <c r="E1099" s="2"/>
      <c r="F1099" s="2"/>
      <c r="G1099" s="2"/>
      <c r="H1099" s="2"/>
      <c r="I1099" s="1"/>
      <c r="J1099" s="1"/>
      <c r="K1099" s="1"/>
      <c r="L1099" s="1"/>
      <c r="M1099" s="1"/>
      <c r="N1099" s="2"/>
      <c r="O1099" s="2"/>
      <c r="P1099" s="2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2"/>
      <c r="AB1099" s="1"/>
      <c r="AC1099" s="50"/>
      <c r="AD1099" s="50"/>
      <c r="AE1099" s="1"/>
    </row>
    <row r="1100" spans="1:31" hidden="1" x14ac:dyDescent="0.25">
      <c r="A1100" s="2"/>
      <c r="B1100" s="51"/>
      <c r="C1100" s="2"/>
      <c r="D1100" s="2"/>
      <c r="E1100" s="2"/>
      <c r="F1100" s="2"/>
      <c r="G1100" s="2"/>
      <c r="H1100" s="2"/>
      <c r="I1100" s="1"/>
      <c r="J1100" s="1"/>
      <c r="K1100" s="1"/>
      <c r="L1100" s="1"/>
      <c r="M1100" s="1"/>
      <c r="N1100" s="2"/>
      <c r="O1100" s="2"/>
      <c r="P1100" s="2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2"/>
      <c r="AB1100" s="1"/>
      <c r="AC1100" s="50"/>
      <c r="AD1100" s="50"/>
      <c r="AE1100" s="1"/>
    </row>
    <row r="1101" spans="1:31" hidden="1" x14ac:dyDescent="0.25">
      <c r="A1101" s="2"/>
      <c r="B1101" s="51"/>
      <c r="C1101" s="2"/>
      <c r="D1101" s="2"/>
      <c r="E1101" s="2"/>
      <c r="F1101" s="2"/>
      <c r="G1101" s="2"/>
      <c r="H1101" s="2"/>
      <c r="I1101" s="1"/>
      <c r="J1101" s="1"/>
      <c r="K1101" s="1"/>
      <c r="L1101" s="1"/>
      <c r="M1101" s="1"/>
      <c r="N1101" s="2"/>
      <c r="O1101" s="2"/>
      <c r="P1101" s="2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2"/>
      <c r="AB1101" s="1"/>
      <c r="AC1101" s="50"/>
      <c r="AD1101" s="50"/>
      <c r="AE1101" s="1"/>
    </row>
    <row r="1102" spans="1:31" hidden="1" x14ac:dyDescent="0.25">
      <c r="A1102" s="2"/>
      <c r="B1102" s="51"/>
      <c r="C1102" s="2"/>
      <c r="D1102" s="2"/>
      <c r="E1102" s="2"/>
      <c r="F1102" s="2"/>
      <c r="G1102" s="2"/>
      <c r="H1102" s="2"/>
      <c r="I1102" s="1"/>
      <c r="J1102" s="1"/>
      <c r="K1102" s="1"/>
      <c r="L1102" s="1"/>
      <c r="M1102" s="1"/>
      <c r="N1102" s="2"/>
      <c r="O1102" s="2"/>
      <c r="P1102" s="2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2"/>
      <c r="AB1102" s="1"/>
      <c r="AC1102" s="50"/>
      <c r="AD1102" s="50"/>
      <c r="AE1102" s="1"/>
    </row>
    <row r="1103" spans="1:31" hidden="1" x14ac:dyDescent="0.25">
      <c r="A1103" s="2"/>
      <c r="B1103" s="51"/>
      <c r="C1103" s="2"/>
      <c r="D1103" s="2"/>
      <c r="E1103" s="2"/>
      <c r="F1103" s="2"/>
      <c r="G1103" s="2"/>
      <c r="H1103" s="2"/>
      <c r="I1103" s="1"/>
      <c r="J1103" s="1"/>
      <c r="K1103" s="1"/>
      <c r="L1103" s="1"/>
      <c r="M1103" s="1"/>
      <c r="N1103" s="2"/>
      <c r="O1103" s="2"/>
      <c r="P1103" s="2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2"/>
      <c r="AB1103" s="1"/>
      <c r="AC1103" s="50"/>
      <c r="AD1103" s="50"/>
      <c r="AE1103" s="1"/>
    </row>
    <row r="1104" spans="1:31" hidden="1" x14ac:dyDescent="0.25">
      <c r="A1104" s="2"/>
      <c r="B1104" s="51"/>
      <c r="C1104" s="2"/>
      <c r="D1104" s="2"/>
      <c r="E1104" s="2"/>
      <c r="F1104" s="2"/>
      <c r="G1104" s="2"/>
      <c r="H1104" s="2"/>
      <c r="I1104" s="1"/>
      <c r="J1104" s="1"/>
      <c r="K1104" s="1"/>
      <c r="L1104" s="1"/>
      <c r="M1104" s="1"/>
      <c r="N1104" s="2"/>
      <c r="O1104" s="2"/>
      <c r="P1104" s="2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2"/>
      <c r="AB1104" s="1"/>
      <c r="AC1104" s="50"/>
      <c r="AD1104" s="50"/>
      <c r="AE1104" s="1"/>
    </row>
    <row r="1105" spans="1:31" hidden="1" x14ac:dyDescent="0.25">
      <c r="A1105" s="2"/>
      <c r="B1105" s="51"/>
      <c r="C1105" s="2"/>
      <c r="D1105" s="2"/>
      <c r="E1105" s="2"/>
      <c r="F1105" s="2"/>
      <c r="G1105" s="2"/>
      <c r="H1105" s="2"/>
      <c r="I1105" s="1"/>
      <c r="J1105" s="1"/>
      <c r="K1105" s="1"/>
      <c r="L1105" s="1"/>
      <c r="M1105" s="1"/>
      <c r="N1105" s="2"/>
      <c r="O1105" s="2"/>
      <c r="P1105" s="2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2"/>
      <c r="AB1105" s="1"/>
      <c r="AC1105" s="50"/>
      <c r="AD1105" s="50"/>
      <c r="AE1105" s="1"/>
    </row>
    <row r="1106" spans="1:31" hidden="1" x14ac:dyDescent="0.25">
      <c r="A1106" s="2"/>
      <c r="B1106" s="51"/>
      <c r="C1106" s="2"/>
      <c r="D1106" s="2"/>
      <c r="E1106" s="2"/>
      <c r="F1106" s="2"/>
      <c r="G1106" s="2"/>
      <c r="H1106" s="2"/>
      <c r="I1106" s="1"/>
      <c r="J1106" s="1"/>
      <c r="K1106" s="1"/>
      <c r="L1106" s="1"/>
      <c r="M1106" s="1"/>
      <c r="N1106" s="2"/>
      <c r="O1106" s="2"/>
      <c r="P1106" s="2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2"/>
      <c r="AB1106" s="1"/>
      <c r="AC1106" s="50"/>
      <c r="AD1106" s="50"/>
      <c r="AE1106" s="1"/>
    </row>
    <row r="1107" spans="1:31" hidden="1" x14ac:dyDescent="0.25">
      <c r="A1107" s="2"/>
      <c r="B1107" s="51"/>
      <c r="C1107" s="2"/>
      <c r="D1107" s="2"/>
      <c r="E1107" s="2"/>
      <c r="F1107" s="2"/>
      <c r="G1107" s="2"/>
      <c r="H1107" s="2"/>
      <c r="I1107" s="1"/>
      <c r="J1107" s="1"/>
      <c r="K1107" s="1"/>
      <c r="L1107" s="1"/>
      <c r="M1107" s="1"/>
      <c r="N1107" s="2"/>
      <c r="O1107" s="2"/>
      <c r="P1107" s="2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2"/>
      <c r="AB1107" s="1"/>
      <c r="AC1107" s="50"/>
      <c r="AD1107" s="50"/>
      <c r="AE1107" s="1"/>
    </row>
    <row r="1108" spans="1:31" hidden="1" x14ac:dyDescent="0.25">
      <c r="A1108" s="2"/>
      <c r="B1108" s="51"/>
      <c r="C1108" s="2"/>
      <c r="D1108" s="2"/>
      <c r="E1108" s="2"/>
      <c r="F1108" s="2"/>
      <c r="G1108" s="2"/>
      <c r="H1108" s="2"/>
      <c r="I1108" s="1"/>
      <c r="J1108" s="1"/>
      <c r="K1108" s="1"/>
      <c r="L1108" s="1"/>
      <c r="M1108" s="1"/>
      <c r="N1108" s="2"/>
      <c r="O1108" s="2"/>
      <c r="P1108" s="2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2"/>
      <c r="AB1108" s="1"/>
      <c r="AC1108" s="50"/>
      <c r="AD1108" s="50"/>
      <c r="AE1108" s="1"/>
    </row>
    <row r="1109" spans="1:31" hidden="1" x14ac:dyDescent="0.25">
      <c r="A1109" s="2"/>
      <c r="B1109" s="51"/>
      <c r="C1109" s="2"/>
      <c r="D1109" s="2"/>
      <c r="E1109" s="2"/>
      <c r="F1109" s="2"/>
      <c r="G1109" s="2"/>
      <c r="H1109" s="2"/>
      <c r="I1109" s="1"/>
      <c r="J1109" s="1"/>
      <c r="K1109" s="1"/>
      <c r="L1109" s="1"/>
      <c r="M1109" s="1"/>
      <c r="N1109" s="2"/>
      <c r="O1109" s="2"/>
      <c r="P1109" s="2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2"/>
      <c r="AB1109" s="1"/>
      <c r="AC1109" s="50"/>
      <c r="AD1109" s="50"/>
      <c r="AE1109" s="1"/>
    </row>
    <row r="1110" spans="1:31" hidden="1" x14ac:dyDescent="0.25">
      <c r="A1110" s="2"/>
      <c r="B1110" s="51"/>
      <c r="C1110" s="2"/>
      <c r="D1110" s="2"/>
      <c r="E1110" s="2"/>
      <c r="F1110" s="2"/>
      <c r="G1110" s="2"/>
      <c r="H1110" s="2"/>
      <c r="I1110" s="1"/>
      <c r="J1110" s="1"/>
      <c r="K1110" s="1"/>
      <c r="L1110" s="1"/>
      <c r="M1110" s="1"/>
      <c r="N1110" s="2"/>
      <c r="O1110" s="2"/>
      <c r="P1110" s="2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2"/>
      <c r="AB1110" s="1"/>
      <c r="AC1110" s="50"/>
      <c r="AD1110" s="50"/>
      <c r="AE1110" s="1"/>
    </row>
    <row r="1111" spans="1:31" hidden="1" x14ac:dyDescent="0.25">
      <c r="A1111" s="2"/>
      <c r="B1111" s="51"/>
      <c r="C1111" s="2"/>
      <c r="D1111" s="2"/>
      <c r="E1111" s="2"/>
      <c r="F1111" s="2"/>
      <c r="G1111" s="2"/>
      <c r="H1111" s="2"/>
      <c r="I1111" s="1"/>
      <c r="J1111" s="1"/>
      <c r="K1111" s="1"/>
      <c r="L1111" s="1"/>
      <c r="M1111" s="1"/>
      <c r="N1111" s="2"/>
      <c r="O1111" s="2"/>
      <c r="P1111" s="2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2"/>
      <c r="AB1111" s="1"/>
      <c r="AC1111" s="50"/>
      <c r="AD1111" s="50"/>
      <c r="AE1111" s="1"/>
    </row>
    <row r="1112" spans="1:31" hidden="1" x14ac:dyDescent="0.25">
      <c r="A1112" s="2"/>
      <c r="B1112" s="51"/>
      <c r="C1112" s="2"/>
      <c r="D1112" s="2"/>
      <c r="E1112" s="2"/>
      <c r="F1112" s="2"/>
      <c r="G1112" s="2"/>
      <c r="H1112" s="2"/>
      <c r="I1112" s="1"/>
      <c r="J1112" s="1"/>
      <c r="K1112" s="1"/>
      <c r="L1112" s="1"/>
      <c r="M1112" s="1"/>
      <c r="N1112" s="2"/>
      <c r="O1112" s="2"/>
      <c r="P1112" s="2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2"/>
      <c r="AB1112" s="1"/>
      <c r="AC1112" s="50"/>
      <c r="AD1112" s="50"/>
      <c r="AE1112" s="1"/>
    </row>
    <row r="1113" spans="1:31" hidden="1" x14ac:dyDescent="0.25">
      <c r="A1113" s="2"/>
      <c r="B1113" s="51"/>
      <c r="C1113" s="2"/>
      <c r="D1113" s="2"/>
      <c r="E1113" s="2"/>
      <c r="F1113" s="2"/>
      <c r="G1113" s="2"/>
      <c r="H1113" s="2"/>
      <c r="I1113" s="1"/>
      <c r="J1113" s="1"/>
      <c r="K1113" s="1"/>
      <c r="L1113" s="1"/>
      <c r="M1113" s="1"/>
      <c r="N1113" s="2"/>
      <c r="O1113" s="2"/>
      <c r="P1113" s="2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2"/>
      <c r="AB1113" s="1"/>
      <c r="AC1113" s="50"/>
      <c r="AD1113" s="50"/>
      <c r="AE1113" s="1"/>
    </row>
    <row r="1114" spans="1:31" hidden="1" x14ac:dyDescent="0.25">
      <c r="A1114" s="2"/>
      <c r="B1114" s="51"/>
      <c r="C1114" s="2"/>
      <c r="D1114" s="2"/>
      <c r="E1114" s="2"/>
      <c r="F1114" s="2"/>
      <c r="G1114" s="2"/>
      <c r="H1114" s="2"/>
      <c r="I1114" s="1"/>
      <c r="J1114" s="1"/>
      <c r="K1114" s="1"/>
      <c r="L1114" s="1"/>
      <c r="M1114" s="1"/>
      <c r="N1114" s="2"/>
      <c r="O1114" s="2"/>
      <c r="P1114" s="2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2"/>
      <c r="AB1114" s="1"/>
      <c r="AC1114" s="50"/>
      <c r="AD1114" s="50"/>
      <c r="AE1114" s="1"/>
    </row>
    <row r="1115" spans="1:31" hidden="1" x14ac:dyDescent="0.25">
      <c r="A1115" s="2"/>
      <c r="B1115" s="51"/>
      <c r="C1115" s="2"/>
      <c r="D1115" s="2"/>
      <c r="E1115" s="2"/>
      <c r="F1115" s="2"/>
      <c r="G1115" s="2"/>
      <c r="H1115" s="2"/>
      <c r="I1115" s="1"/>
      <c r="J1115" s="1"/>
      <c r="K1115" s="1"/>
      <c r="L1115" s="1"/>
      <c r="M1115" s="1"/>
      <c r="N1115" s="2"/>
      <c r="O1115" s="2"/>
      <c r="P1115" s="2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2"/>
      <c r="AB1115" s="1"/>
      <c r="AC1115" s="50"/>
      <c r="AD1115" s="50"/>
      <c r="AE1115" s="1"/>
    </row>
    <row r="1116" spans="1:31" hidden="1" x14ac:dyDescent="0.25">
      <c r="A1116" s="2"/>
      <c r="B1116" s="51"/>
      <c r="C1116" s="2"/>
      <c r="D1116" s="2"/>
      <c r="E1116" s="2"/>
      <c r="F1116" s="2"/>
      <c r="G1116" s="2"/>
      <c r="H1116" s="2"/>
      <c r="I1116" s="1"/>
      <c r="J1116" s="1"/>
      <c r="K1116" s="1"/>
      <c r="L1116" s="1"/>
      <c r="M1116" s="1"/>
      <c r="N1116" s="2"/>
      <c r="O1116" s="2"/>
      <c r="P1116" s="2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2"/>
      <c r="AB1116" s="1"/>
      <c r="AC1116" s="50"/>
      <c r="AD1116" s="50"/>
      <c r="AE1116" s="1"/>
    </row>
    <row r="1117" spans="1:31" hidden="1" x14ac:dyDescent="0.25">
      <c r="A1117" s="2"/>
      <c r="B1117" s="51"/>
      <c r="C1117" s="2"/>
      <c r="D1117" s="2"/>
      <c r="E1117" s="2"/>
      <c r="F1117" s="2"/>
      <c r="G1117" s="2"/>
      <c r="H1117" s="2"/>
      <c r="I1117" s="1"/>
      <c r="J1117" s="1"/>
      <c r="K1117" s="1"/>
      <c r="L1117" s="1"/>
      <c r="M1117" s="1"/>
      <c r="N1117" s="2"/>
      <c r="O1117" s="2"/>
      <c r="P1117" s="2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2"/>
      <c r="AB1117" s="1"/>
      <c r="AC1117" s="50"/>
      <c r="AD1117" s="50"/>
      <c r="AE1117" s="1"/>
    </row>
    <row r="1118" spans="1:31" hidden="1" x14ac:dyDescent="0.25">
      <c r="A1118" s="2"/>
      <c r="B1118" s="51"/>
      <c r="C1118" s="2"/>
      <c r="D1118" s="2"/>
      <c r="E1118" s="2"/>
      <c r="F1118" s="2"/>
      <c r="G1118" s="2"/>
      <c r="H1118" s="2"/>
      <c r="I1118" s="1"/>
      <c r="J1118" s="1"/>
      <c r="K1118" s="1"/>
      <c r="L1118" s="1"/>
      <c r="M1118" s="1"/>
      <c r="N1118" s="2"/>
      <c r="O1118" s="2"/>
      <c r="P1118" s="2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2"/>
      <c r="AB1118" s="1"/>
      <c r="AC1118" s="50"/>
      <c r="AD1118" s="50"/>
      <c r="AE1118" s="1"/>
    </row>
    <row r="1119" spans="1:31" hidden="1" x14ac:dyDescent="0.25">
      <c r="A1119" s="2"/>
      <c r="B1119" s="51"/>
      <c r="C1119" s="2"/>
      <c r="D1119" s="2"/>
      <c r="E1119" s="2"/>
      <c r="F1119" s="2"/>
      <c r="G1119" s="2"/>
      <c r="H1119" s="2"/>
      <c r="I1119" s="1"/>
      <c r="J1119" s="1"/>
      <c r="K1119" s="1"/>
      <c r="L1119" s="1"/>
      <c r="M1119" s="1"/>
      <c r="N1119" s="2"/>
      <c r="O1119" s="2"/>
      <c r="P1119" s="2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2"/>
      <c r="AB1119" s="1"/>
      <c r="AC1119" s="50"/>
      <c r="AD1119" s="50"/>
      <c r="AE1119" s="1"/>
    </row>
    <row r="1120" spans="1:31" hidden="1" x14ac:dyDescent="0.25">
      <c r="A1120" s="2"/>
      <c r="B1120" s="51"/>
      <c r="C1120" s="2"/>
      <c r="D1120" s="2"/>
      <c r="E1120" s="2"/>
      <c r="F1120" s="2"/>
      <c r="G1120" s="2"/>
      <c r="H1120" s="2"/>
      <c r="I1120" s="1"/>
      <c r="J1120" s="1"/>
      <c r="K1120" s="1"/>
      <c r="L1120" s="1"/>
      <c r="M1120" s="1"/>
      <c r="N1120" s="2"/>
      <c r="O1120" s="2"/>
      <c r="P1120" s="2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2"/>
      <c r="AB1120" s="1"/>
      <c r="AC1120" s="50"/>
      <c r="AD1120" s="50"/>
      <c r="AE1120" s="1"/>
    </row>
    <row r="1121" spans="1:31" hidden="1" x14ac:dyDescent="0.25">
      <c r="A1121" s="2"/>
      <c r="B1121" s="51"/>
      <c r="C1121" s="2"/>
      <c r="D1121" s="2"/>
      <c r="E1121" s="2"/>
      <c r="F1121" s="2"/>
      <c r="G1121" s="2"/>
      <c r="H1121" s="2"/>
      <c r="I1121" s="1"/>
      <c r="J1121" s="1"/>
      <c r="K1121" s="1"/>
      <c r="L1121" s="1"/>
      <c r="M1121" s="1"/>
      <c r="N1121" s="2"/>
      <c r="O1121" s="2"/>
      <c r="P1121" s="2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2"/>
      <c r="AB1121" s="1"/>
      <c r="AC1121" s="50"/>
      <c r="AD1121" s="50"/>
      <c r="AE1121" s="1"/>
    </row>
    <row r="1122" spans="1:31" hidden="1" x14ac:dyDescent="0.25">
      <c r="A1122" s="2"/>
      <c r="B1122" s="51"/>
      <c r="C1122" s="2"/>
      <c r="D1122" s="2"/>
      <c r="E1122" s="2"/>
      <c r="F1122" s="2"/>
      <c r="G1122" s="2"/>
      <c r="H1122" s="2"/>
      <c r="I1122" s="1"/>
      <c r="J1122" s="1"/>
      <c r="K1122" s="1"/>
      <c r="L1122" s="1"/>
      <c r="M1122" s="1"/>
      <c r="N1122" s="2"/>
      <c r="O1122" s="2"/>
      <c r="P1122" s="2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2"/>
      <c r="AB1122" s="1"/>
      <c r="AC1122" s="50"/>
      <c r="AD1122" s="50"/>
      <c r="AE1122" s="1"/>
    </row>
    <row r="1123" spans="1:31" hidden="1" x14ac:dyDescent="0.25">
      <c r="A1123" s="2"/>
      <c r="B1123" s="51"/>
      <c r="C1123" s="2"/>
      <c r="D1123" s="2"/>
      <c r="E1123" s="2"/>
      <c r="F1123" s="2"/>
      <c r="G1123" s="2"/>
      <c r="H1123" s="2"/>
      <c r="I1123" s="1"/>
      <c r="J1123" s="1"/>
      <c r="K1123" s="1"/>
      <c r="L1123" s="1"/>
      <c r="M1123" s="1"/>
      <c r="N1123" s="2"/>
      <c r="O1123" s="2"/>
      <c r="P1123" s="2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2"/>
      <c r="AB1123" s="1"/>
      <c r="AC1123" s="50"/>
      <c r="AD1123" s="50"/>
      <c r="AE1123" s="1"/>
    </row>
    <row r="1124" spans="1:31" hidden="1" x14ac:dyDescent="0.25">
      <c r="A1124" s="2"/>
      <c r="B1124" s="51"/>
      <c r="C1124" s="2"/>
      <c r="D1124" s="2"/>
      <c r="E1124" s="2"/>
      <c r="F1124" s="2"/>
      <c r="G1124" s="2"/>
      <c r="H1124" s="2"/>
      <c r="I1124" s="1"/>
      <c r="J1124" s="1"/>
      <c r="K1124" s="1"/>
      <c r="L1124" s="1"/>
      <c r="M1124" s="1"/>
      <c r="N1124" s="2"/>
      <c r="O1124" s="2"/>
      <c r="P1124" s="2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2"/>
      <c r="AB1124" s="1"/>
      <c r="AC1124" s="50"/>
      <c r="AD1124" s="50"/>
      <c r="AE1124" s="1"/>
    </row>
    <row r="1125" spans="1:31" hidden="1" x14ac:dyDescent="0.25">
      <c r="A1125" s="2"/>
      <c r="B1125" s="51"/>
      <c r="C1125" s="2"/>
      <c r="D1125" s="2"/>
      <c r="E1125" s="2"/>
      <c r="F1125" s="2"/>
      <c r="G1125" s="2"/>
      <c r="H1125" s="2"/>
      <c r="I1125" s="1"/>
      <c r="J1125" s="1"/>
      <c r="K1125" s="1"/>
      <c r="L1125" s="1"/>
      <c r="M1125" s="1"/>
      <c r="N1125" s="2"/>
      <c r="O1125" s="2"/>
      <c r="P1125" s="2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2"/>
      <c r="AB1125" s="1"/>
      <c r="AC1125" s="50"/>
      <c r="AD1125" s="50"/>
      <c r="AE1125" s="1"/>
    </row>
    <row r="1126" spans="1:31" hidden="1" x14ac:dyDescent="0.25">
      <c r="A1126" s="2"/>
      <c r="B1126" s="51"/>
      <c r="C1126" s="2"/>
      <c r="D1126" s="2"/>
      <c r="E1126" s="2"/>
      <c r="F1126" s="2"/>
      <c r="G1126" s="2"/>
      <c r="H1126" s="2"/>
      <c r="I1126" s="1"/>
      <c r="J1126" s="1"/>
      <c r="K1126" s="1"/>
      <c r="L1126" s="1"/>
      <c r="M1126" s="1"/>
      <c r="N1126" s="2"/>
      <c r="O1126" s="2"/>
      <c r="P1126" s="2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2"/>
      <c r="AB1126" s="1"/>
      <c r="AC1126" s="50"/>
      <c r="AD1126" s="50"/>
      <c r="AE1126" s="1"/>
    </row>
    <row r="1127" spans="1:31" hidden="1" x14ac:dyDescent="0.25">
      <c r="A1127" s="2"/>
      <c r="B1127" s="51"/>
      <c r="C1127" s="2"/>
      <c r="D1127" s="2"/>
      <c r="E1127" s="2"/>
      <c r="F1127" s="2"/>
      <c r="G1127" s="2"/>
      <c r="H1127" s="2"/>
      <c r="I1127" s="1"/>
      <c r="J1127" s="1"/>
      <c r="K1127" s="1"/>
      <c r="L1127" s="1"/>
      <c r="M1127" s="1"/>
      <c r="N1127" s="2"/>
      <c r="O1127" s="2"/>
      <c r="P1127" s="2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2"/>
      <c r="AB1127" s="1"/>
      <c r="AC1127" s="50"/>
      <c r="AD1127" s="50"/>
      <c r="AE1127" s="1"/>
    </row>
    <row r="1128" spans="1:31" hidden="1" x14ac:dyDescent="0.25">
      <c r="A1128" s="2"/>
      <c r="B1128" s="51"/>
      <c r="C1128" s="2"/>
      <c r="D1128" s="2"/>
      <c r="E1128" s="2"/>
      <c r="F1128" s="2"/>
      <c r="G1128" s="2"/>
      <c r="H1128" s="2"/>
      <c r="I1128" s="1"/>
      <c r="J1128" s="1"/>
      <c r="K1128" s="1"/>
      <c r="L1128" s="1"/>
      <c r="M1128" s="1"/>
      <c r="N1128" s="2"/>
      <c r="O1128" s="2"/>
      <c r="P1128" s="2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2"/>
      <c r="AB1128" s="1"/>
      <c r="AC1128" s="50"/>
      <c r="AD1128" s="50"/>
      <c r="AE1128" s="1"/>
    </row>
    <row r="1129" spans="1:31" hidden="1" x14ac:dyDescent="0.25">
      <c r="A1129" s="2"/>
      <c r="B1129" s="51"/>
      <c r="C1129" s="2"/>
      <c r="D1129" s="2"/>
      <c r="E1129" s="2"/>
      <c r="F1129" s="2"/>
      <c r="G1129" s="2"/>
      <c r="H1129" s="2"/>
      <c r="I1129" s="1"/>
      <c r="J1129" s="1"/>
      <c r="K1129" s="1"/>
      <c r="L1129" s="1"/>
      <c r="M1129" s="1"/>
      <c r="N1129" s="2"/>
      <c r="O1129" s="2"/>
      <c r="P1129" s="2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2"/>
      <c r="AB1129" s="1"/>
      <c r="AC1129" s="50"/>
      <c r="AD1129" s="50"/>
      <c r="AE1129" s="1"/>
    </row>
    <row r="1130" spans="1:31" hidden="1" x14ac:dyDescent="0.25">
      <c r="A1130" s="2"/>
      <c r="B1130" s="51"/>
      <c r="C1130" s="2"/>
      <c r="D1130" s="2"/>
      <c r="E1130" s="2"/>
      <c r="F1130" s="2"/>
      <c r="G1130" s="2"/>
      <c r="H1130" s="2"/>
      <c r="I1130" s="1"/>
      <c r="J1130" s="1"/>
      <c r="K1130" s="1"/>
      <c r="L1130" s="1"/>
      <c r="M1130" s="1"/>
      <c r="N1130" s="2"/>
      <c r="O1130" s="2"/>
      <c r="P1130" s="2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2"/>
      <c r="AB1130" s="1"/>
      <c r="AC1130" s="50"/>
      <c r="AD1130" s="50"/>
      <c r="AE1130" s="1"/>
    </row>
    <row r="1131" spans="1:31" hidden="1" x14ac:dyDescent="0.25">
      <c r="A1131" s="2"/>
      <c r="B1131" s="51"/>
      <c r="C1131" s="2"/>
      <c r="D1131" s="2"/>
      <c r="E1131" s="2"/>
      <c r="F1131" s="2"/>
      <c r="G1131" s="2"/>
      <c r="H1131" s="2"/>
      <c r="I1131" s="1"/>
      <c r="J1131" s="1"/>
      <c r="K1131" s="1"/>
      <c r="L1131" s="1"/>
      <c r="M1131" s="1"/>
      <c r="N1131" s="2"/>
      <c r="O1131" s="2"/>
      <c r="P1131" s="2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2"/>
      <c r="AB1131" s="1"/>
      <c r="AC1131" s="50"/>
      <c r="AD1131" s="50"/>
      <c r="AE1131" s="1"/>
    </row>
    <row r="1132" spans="1:31" hidden="1" x14ac:dyDescent="0.25">
      <c r="A1132" s="2"/>
      <c r="B1132" s="51"/>
      <c r="C1132" s="2"/>
      <c r="D1132" s="2"/>
      <c r="E1132" s="2"/>
      <c r="F1132" s="2"/>
      <c r="G1132" s="2"/>
      <c r="H1132" s="2"/>
      <c r="I1132" s="1"/>
      <c r="J1132" s="1"/>
      <c r="K1132" s="1"/>
      <c r="L1132" s="1"/>
      <c r="M1132" s="1"/>
      <c r="N1132" s="2"/>
      <c r="O1132" s="2"/>
      <c r="P1132" s="2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2"/>
      <c r="AB1132" s="1"/>
      <c r="AC1132" s="50"/>
      <c r="AD1132" s="50"/>
      <c r="AE1132" s="1"/>
    </row>
    <row r="1133" spans="1:31" hidden="1" x14ac:dyDescent="0.25">
      <c r="A1133" s="2"/>
      <c r="B1133" s="51"/>
      <c r="C1133" s="2"/>
      <c r="D1133" s="2"/>
      <c r="E1133" s="2"/>
      <c r="F1133" s="2"/>
      <c r="G1133" s="2"/>
      <c r="H1133" s="2"/>
      <c r="I1133" s="1"/>
      <c r="J1133" s="1"/>
      <c r="K1133" s="1"/>
      <c r="L1133" s="1"/>
      <c r="M1133" s="1"/>
      <c r="N1133" s="2"/>
      <c r="O1133" s="2"/>
      <c r="P1133" s="2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2"/>
      <c r="AB1133" s="1"/>
      <c r="AC1133" s="50"/>
      <c r="AD1133" s="50"/>
      <c r="AE1133" s="1"/>
    </row>
    <row r="1134" spans="1:31" hidden="1" x14ac:dyDescent="0.25">
      <c r="A1134" s="2"/>
      <c r="B1134" s="51"/>
      <c r="C1134" s="2"/>
      <c r="D1134" s="2"/>
      <c r="E1134" s="2"/>
      <c r="F1134" s="2"/>
      <c r="G1134" s="2"/>
      <c r="H1134" s="2"/>
      <c r="I1134" s="1"/>
      <c r="J1134" s="1"/>
      <c r="K1134" s="1"/>
      <c r="L1134" s="1"/>
      <c r="M1134" s="1"/>
      <c r="N1134" s="2"/>
      <c r="O1134" s="2"/>
      <c r="P1134" s="2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2"/>
      <c r="AB1134" s="1"/>
      <c r="AC1134" s="50"/>
      <c r="AD1134" s="50"/>
      <c r="AE1134" s="1"/>
    </row>
    <row r="1135" spans="1:31" hidden="1" x14ac:dyDescent="0.25">
      <c r="A1135" s="2"/>
      <c r="B1135" s="51"/>
      <c r="C1135" s="2"/>
      <c r="D1135" s="2"/>
      <c r="E1135" s="2"/>
      <c r="F1135" s="2"/>
      <c r="G1135" s="2"/>
      <c r="H1135" s="2"/>
      <c r="I1135" s="1"/>
      <c r="J1135" s="1"/>
      <c r="K1135" s="1"/>
      <c r="L1135" s="1"/>
      <c r="M1135" s="1"/>
      <c r="N1135" s="2"/>
      <c r="O1135" s="2"/>
      <c r="P1135" s="2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2"/>
      <c r="AB1135" s="1"/>
      <c r="AC1135" s="50"/>
      <c r="AD1135" s="50"/>
      <c r="AE1135" s="1"/>
    </row>
    <row r="1136" spans="1:31" hidden="1" x14ac:dyDescent="0.25">
      <c r="A1136" s="2"/>
      <c r="B1136" s="51"/>
      <c r="C1136" s="2"/>
      <c r="D1136" s="2"/>
      <c r="E1136" s="2"/>
      <c r="F1136" s="2"/>
      <c r="G1136" s="2"/>
      <c r="H1136" s="2"/>
      <c r="I1136" s="1"/>
      <c r="J1136" s="1"/>
      <c r="K1136" s="1"/>
      <c r="L1136" s="1"/>
      <c r="M1136" s="1"/>
      <c r="N1136" s="2"/>
      <c r="O1136" s="2"/>
      <c r="P1136" s="2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2"/>
      <c r="AB1136" s="1"/>
      <c r="AC1136" s="50"/>
      <c r="AD1136" s="50"/>
      <c r="AE1136" s="1"/>
    </row>
    <row r="1137" spans="1:31" hidden="1" x14ac:dyDescent="0.25">
      <c r="A1137" s="2"/>
      <c r="B1137" s="51"/>
      <c r="C1137" s="2"/>
      <c r="D1137" s="2"/>
      <c r="E1137" s="2"/>
      <c r="F1137" s="2"/>
      <c r="G1137" s="2"/>
      <c r="H1137" s="2"/>
      <c r="I1137" s="1"/>
      <c r="J1137" s="1"/>
      <c r="K1137" s="1"/>
      <c r="L1137" s="1"/>
      <c r="M1137" s="1"/>
      <c r="N1137" s="2"/>
      <c r="O1137" s="2"/>
      <c r="P1137" s="2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2"/>
      <c r="AB1137" s="1"/>
      <c r="AC1137" s="50"/>
      <c r="AD1137" s="50"/>
      <c r="AE1137" s="1"/>
    </row>
    <row r="1138" spans="1:31" hidden="1" x14ac:dyDescent="0.25">
      <c r="A1138" s="2"/>
      <c r="B1138" s="51"/>
      <c r="C1138" s="2"/>
      <c r="D1138" s="2"/>
      <c r="E1138" s="2"/>
      <c r="F1138" s="2"/>
      <c r="G1138" s="2"/>
      <c r="H1138" s="2"/>
      <c r="I1138" s="1"/>
      <c r="J1138" s="1"/>
      <c r="K1138" s="1"/>
      <c r="L1138" s="1"/>
      <c r="M1138" s="1"/>
      <c r="N1138" s="2"/>
      <c r="O1138" s="2"/>
      <c r="P1138" s="2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2"/>
      <c r="AB1138" s="1"/>
      <c r="AC1138" s="50"/>
      <c r="AD1138" s="50"/>
      <c r="AE1138" s="1"/>
    </row>
    <row r="1139" spans="1:31" hidden="1" x14ac:dyDescent="0.25">
      <c r="A1139" s="2"/>
      <c r="B1139" s="51"/>
      <c r="C1139" s="2"/>
      <c r="D1139" s="2"/>
      <c r="E1139" s="2"/>
      <c r="F1139" s="2"/>
      <c r="G1139" s="2"/>
      <c r="H1139" s="2"/>
      <c r="I1139" s="1"/>
      <c r="J1139" s="1"/>
      <c r="K1139" s="1"/>
      <c r="L1139" s="1"/>
      <c r="M1139" s="1"/>
      <c r="N1139" s="2"/>
      <c r="O1139" s="2"/>
      <c r="P1139" s="2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2"/>
      <c r="AB1139" s="1"/>
      <c r="AC1139" s="50"/>
      <c r="AD1139" s="50"/>
      <c r="AE1139" s="1"/>
    </row>
    <row r="1140" spans="1:31" hidden="1" x14ac:dyDescent="0.25">
      <c r="A1140" s="2"/>
      <c r="B1140" s="51"/>
      <c r="C1140" s="2"/>
      <c r="D1140" s="2"/>
      <c r="E1140" s="2"/>
      <c r="F1140" s="2"/>
      <c r="G1140" s="2"/>
      <c r="H1140" s="2"/>
      <c r="I1140" s="1"/>
      <c r="J1140" s="1"/>
      <c r="K1140" s="1"/>
      <c r="L1140" s="1"/>
      <c r="M1140" s="1"/>
      <c r="N1140" s="2"/>
      <c r="O1140" s="2"/>
      <c r="P1140" s="2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2"/>
      <c r="AB1140" s="1"/>
      <c r="AC1140" s="50"/>
      <c r="AD1140" s="50"/>
      <c r="AE1140" s="1"/>
    </row>
    <row r="1141" spans="1:31" hidden="1" x14ac:dyDescent="0.25">
      <c r="A1141" s="2"/>
      <c r="B1141" s="51"/>
      <c r="C1141" s="2"/>
      <c r="D1141" s="2"/>
      <c r="E1141" s="2"/>
      <c r="F1141" s="2"/>
      <c r="G1141" s="2"/>
      <c r="H1141" s="2"/>
      <c r="I1141" s="1"/>
      <c r="J1141" s="1"/>
      <c r="K1141" s="1"/>
      <c r="L1141" s="1"/>
      <c r="M1141" s="1"/>
      <c r="N1141" s="2"/>
      <c r="O1141" s="2"/>
      <c r="P1141" s="2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2"/>
      <c r="AB1141" s="1"/>
      <c r="AC1141" s="50"/>
      <c r="AD1141" s="50"/>
      <c r="AE1141" s="1"/>
    </row>
    <row r="1142" spans="1:31" hidden="1" x14ac:dyDescent="0.25">
      <c r="A1142" s="2"/>
      <c r="B1142" s="51"/>
      <c r="C1142" s="2"/>
      <c r="D1142" s="2"/>
      <c r="E1142" s="2"/>
      <c r="F1142" s="2"/>
      <c r="G1142" s="2"/>
      <c r="H1142" s="2"/>
      <c r="I1142" s="1"/>
      <c r="J1142" s="1"/>
      <c r="K1142" s="1"/>
      <c r="L1142" s="1"/>
      <c r="M1142" s="1"/>
      <c r="N1142" s="2"/>
      <c r="O1142" s="2"/>
      <c r="P1142" s="2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2"/>
      <c r="AB1142" s="1"/>
      <c r="AC1142" s="50"/>
      <c r="AD1142" s="50"/>
      <c r="AE1142" s="1"/>
    </row>
    <row r="1143" spans="1:31" hidden="1" x14ac:dyDescent="0.25">
      <c r="A1143" s="2"/>
      <c r="B1143" s="51"/>
      <c r="C1143" s="2"/>
      <c r="D1143" s="2"/>
      <c r="E1143" s="2"/>
      <c r="F1143" s="2"/>
      <c r="G1143" s="2"/>
      <c r="H1143" s="2"/>
      <c r="I1143" s="1"/>
      <c r="J1143" s="1"/>
      <c r="K1143" s="1"/>
      <c r="L1143" s="1"/>
      <c r="M1143" s="1"/>
      <c r="N1143" s="2"/>
      <c r="O1143" s="2"/>
      <c r="P1143" s="2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2"/>
      <c r="AB1143" s="1"/>
      <c r="AC1143" s="50"/>
      <c r="AD1143" s="50"/>
      <c r="AE1143" s="1"/>
    </row>
    <row r="1144" spans="1:31" hidden="1" x14ac:dyDescent="0.25">
      <c r="A1144" s="2"/>
      <c r="B1144" s="51"/>
      <c r="C1144" s="2"/>
      <c r="D1144" s="2"/>
      <c r="E1144" s="2"/>
      <c r="F1144" s="2"/>
      <c r="G1144" s="2"/>
      <c r="H1144" s="2"/>
      <c r="I1144" s="1"/>
      <c r="J1144" s="1"/>
      <c r="K1144" s="1"/>
      <c r="L1144" s="1"/>
      <c r="M1144" s="1"/>
      <c r="N1144" s="2"/>
      <c r="O1144" s="2"/>
      <c r="P1144" s="2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2"/>
      <c r="AB1144" s="1"/>
      <c r="AC1144" s="50"/>
      <c r="AD1144" s="50"/>
      <c r="AE1144" s="1"/>
    </row>
    <row r="1145" spans="1:31" hidden="1" x14ac:dyDescent="0.25">
      <c r="A1145" s="2"/>
      <c r="B1145" s="51"/>
      <c r="C1145" s="2"/>
      <c r="D1145" s="2"/>
      <c r="E1145" s="2"/>
      <c r="F1145" s="2"/>
      <c r="G1145" s="2"/>
      <c r="H1145" s="2"/>
      <c r="I1145" s="1"/>
      <c r="J1145" s="1"/>
      <c r="K1145" s="1"/>
      <c r="L1145" s="1"/>
      <c r="M1145" s="1"/>
      <c r="N1145" s="2"/>
      <c r="O1145" s="2"/>
      <c r="P1145" s="2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2"/>
      <c r="AB1145" s="1"/>
      <c r="AC1145" s="50"/>
      <c r="AD1145" s="50"/>
      <c r="AE1145" s="1"/>
    </row>
    <row r="1146" spans="1:31" hidden="1" x14ac:dyDescent="0.25">
      <c r="A1146" s="2"/>
      <c r="B1146" s="51"/>
      <c r="C1146" s="2"/>
      <c r="D1146" s="2"/>
      <c r="E1146" s="2"/>
      <c r="F1146" s="2"/>
      <c r="G1146" s="2"/>
      <c r="H1146" s="2"/>
      <c r="I1146" s="1"/>
      <c r="J1146" s="1"/>
      <c r="K1146" s="1"/>
      <c r="L1146" s="1"/>
      <c r="M1146" s="1"/>
      <c r="N1146" s="2"/>
      <c r="O1146" s="2"/>
      <c r="P1146" s="2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2"/>
      <c r="AB1146" s="1"/>
      <c r="AC1146" s="50"/>
      <c r="AD1146" s="50"/>
      <c r="AE1146" s="1"/>
    </row>
    <row r="1147" spans="1:31" hidden="1" x14ac:dyDescent="0.25">
      <c r="A1147" s="2"/>
      <c r="B1147" s="51"/>
      <c r="C1147" s="2"/>
      <c r="D1147" s="2"/>
      <c r="E1147" s="2"/>
      <c r="F1147" s="2"/>
      <c r="G1147" s="2"/>
      <c r="H1147" s="2"/>
      <c r="I1147" s="1"/>
      <c r="J1147" s="1"/>
      <c r="K1147" s="1"/>
      <c r="L1147" s="1"/>
      <c r="M1147" s="1"/>
      <c r="N1147" s="2"/>
      <c r="O1147" s="2"/>
      <c r="P1147" s="2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2"/>
      <c r="AB1147" s="1"/>
      <c r="AC1147" s="50"/>
      <c r="AD1147" s="50"/>
      <c r="AE1147" s="1"/>
    </row>
    <row r="1148" spans="1:31" hidden="1" x14ac:dyDescent="0.25">
      <c r="A1148" s="2"/>
      <c r="B1148" s="51"/>
      <c r="C1148" s="2"/>
      <c r="D1148" s="2"/>
      <c r="E1148" s="2"/>
      <c r="F1148" s="2"/>
      <c r="G1148" s="2"/>
      <c r="H1148" s="2"/>
      <c r="I1148" s="1"/>
      <c r="J1148" s="1"/>
      <c r="K1148" s="1"/>
      <c r="L1148" s="1"/>
      <c r="M1148" s="1"/>
      <c r="N1148" s="2"/>
      <c r="O1148" s="2"/>
      <c r="P1148" s="2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2"/>
      <c r="AB1148" s="1"/>
      <c r="AC1148" s="50"/>
      <c r="AD1148" s="50"/>
      <c r="AE1148" s="1"/>
    </row>
    <row r="1149" spans="1:31" hidden="1" x14ac:dyDescent="0.25">
      <c r="A1149" s="2"/>
      <c r="B1149" s="51"/>
      <c r="C1149" s="2"/>
      <c r="D1149" s="2"/>
      <c r="E1149" s="2"/>
      <c r="F1149" s="2"/>
      <c r="G1149" s="2"/>
      <c r="H1149" s="2"/>
      <c r="I1149" s="1"/>
      <c r="J1149" s="1"/>
      <c r="K1149" s="1"/>
      <c r="L1149" s="1"/>
      <c r="M1149" s="1"/>
      <c r="N1149" s="2"/>
      <c r="O1149" s="2"/>
      <c r="P1149" s="2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2"/>
      <c r="AB1149" s="1"/>
      <c r="AC1149" s="50"/>
      <c r="AD1149" s="50"/>
      <c r="AE1149" s="1"/>
    </row>
    <row r="1150" spans="1:31" hidden="1" x14ac:dyDescent="0.25">
      <c r="A1150" s="2"/>
      <c r="B1150" s="51"/>
      <c r="C1150" s="2"/>
      <c r="D1150" s="2"/>
      <c r="E1150" s="2"/>
      <c r="F1150" s="2"/>
      <c r="G1150" s="2"/>
      <c r="H1150" s="2"/>
      <c r="I1150" s="1"/>
      <c r="J1150" s="1"/>
      <c r="K1150" s="1"/>
      <c r="L1150" s="1"/>
      <c r="M1150" s="1"/>
      <c r="N1150" s="2"/>
      <c r="O1150" s="2"/>
      <c r="P1150" s="2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2"/>
      <c r="AB1150" s="1"/>
      <c r="AC1150" s="50"/>
      <c r="AD1150" s="50"/>
      <c r="AE1150" s="1"/>
    </row>
    <row r="1151" spans="1:31" hidden="1" x14ac:dyDescent="0.25">
      <c r="A1151" s="2"/>
      <c r="B1151" s="51"/>
      <c r="C1151" s="2"/>
      <c r="D1151" s="2"/>
      <c r="E1151" s="2"/>
      <c r="F1151" s="2"/>
      <c r="G1151" s="2"/>
      <c r="H1151" s="2"/>
      <c r="I1151" s="1"/>
      <c r="J1151" s="1"/>
      <c r="K1151" s="1"/>
      <c r="L1151" s="1"/>
      <c r="M1151" s="1"/>
      <c r="N1151" s="2"/>
      <c r="O1151" s="2"/>
      <c r="P1151" s="2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2"/>
      <c r="AB1151" s="1"/>
      <c r="AC1151" s="50"/>
      <c r="AD1151" s="50"/>
      <c r="AE1151" s="1"/>
    </row>
    <row r="1152" spans="1:31" hidden="1" x14ac:dyDescent="0.25">
      <c r="A1152" s="2"/>
      <c r="B1152" s="51"/>
      <c r="C1152" s="2"/>
      <c r="D1152" s="2"/>
      <c r="E1152" s="2"/>
      <c r="F1152" s="2"/>
      <c r="G1152" s="2"/>
      <c r="H1152" s="2"/>
      <c r="I1152" s="1"/>
      <c r="J1152" s="1"/>
      <c r="K1152" s="1"/>
      <c r="L1152" s="1"/>
      <c r="M1152" s="1"/>
      <c r="N1152" s="2"/>
      <c r="O1152" s="2"/>
      <c r="P1152" s="2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2"/>
      <c r="AB1152" s="1"/>
      <c r="AC1152" s="50"/>
      <c r="AD1152" s="50"/>
      <c r="AE1152" s="1"/>
    </row>
    <row r="1153" spans="1:31" hidden="1" x14ac:dyDescent="0.25">
      <c r="A1153" s="2"/>
      <c r="B1153" s="51"/>
      <c r="C1153" s="2"/>
      <c r="D1153" s="2"/>
      <c r="E1153" s="2"/>
      <c r="F1153" s="2"/>
      <c r="G1153" s="2"/>
      <c r="H1153" s="2"/>
      <c r="I1153" s="1"/>
      <c r="J1153" s="1"/>
      <c r="K1153" s="1"/>
      <c r="L1153" s="1"/>
      <c r="M1153" s="1"/>
      <c r="N1153" s="2"/>
      <c r="O1153" s="2"/>
      <c r="P1153" s="2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2"/>
      <c r="AB1153" s="1"/>
      <c r="AC1153" s="50"/>
      <c r="AD1153" s="50"/>
      <c r="AE1153" s="1"/>
    </row>
    <row r="1154" spans="1:31" hidden="1" x14ac:dyDescent="0.25">
      <c r="A1154" s="2"/>
      <c r="B1154" s="51"/>
      <c r="C1154" s="2"/>
      <c r="D1154" s="2"/>
      <c r="E1154" s="2"/>
      <c r="F1154" s="2"/>
      <c r="G1154" s="2"/>
      <c r="H1154" s="2"/>
      <c r="I1154" s="1"/>
      <c r="J1154" s="1"/>
      <c r="K1154" s="1"/>
      <c r="L1154" s="1"/>
      <c r="M1154" s="1"/>
      <c r="N1154" s="2"/>
      <c r="O1154" s="2"/>
      <c r="P1154" s="2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2"/>
      <c r="AB1154" s="1"/>
      <c r="AC1154" s="50"/>
      <c r="AD1154" s="50"/>
      <c r="AE1154" s="1"/>
    </row>
    <row r="1155" spans="1:31" hidden="1" x14ac:dyDescent="0.25">
      <c r="A1155" s="2"/>
      <c r="B1155" s="51"/>
      <c r="C1155" s="2"/>
      <c r="D1155" s="2"/>
      <c r="E1155" s="2"/>
      <c r="F1155" s="2"/>
      <c r="G1155" s="2"/>
      <c r="H1155" s="2"/>
      <c r="I1155" s="1"/>
      <c r="J1155" s="1"/>
      <c r="K1155" s="1"/>
      <c r="L1155" s="1"/>
      <c r="M1155" s="1"/>
      <c r="N1155" s="2"/>
      <c r="O1155" s="2"/>
      <c r="P1155" s="2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2"/>
      <c r="AB1155" s="1"/>
      <c r="AC1155" s="50"/>
      <c r="AD1155" s="50"/>
      <c r="AE1155" s="1"/>
    </row>
    <row r="1156" spans="1:31" hidden="1" x14ac:dyDescent="0.25">
      <c r="A1156" s="2"/>
      <c r="B1156" s="51"/>
      <c r="C1156" s="2"/>
      <c r="D1156" s="2"/>
      <c r="E1156" s="2"/>
      <c r="F1156" s="2"/>
      <c r="G1156" s="2"/>
      <c r="H1156" s="2"/>
      <c r="I1156" s="1"/>
      <c r="J1156" s="1"/>
      <c r="K1156" s="1"/>
      <c r="L1156" s="1"/>
      <c r="M1156" s="1"/>
      <c r="N1156" s="2"/>
      <c r="O1156" s="2"/>
      <c r="P1156" s="2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2"/>
      <c r="AB1156" s="1"/>
      <c r="AC1156" s="50"/>
      <c r="AD1156" s="50"/>
      <c r="AE1156" s="1"/>
    </row>
    <row r="1157" spans="1:31" hidden="1" x14ac:dyDescent="0.25">
      <c r="A1157" s="2"/>
      <c r="B1157" s="51"/>
      <c r="C1157" s="2"/>
      <c r="D1157" s="2"/>
      <c r="E1157" s="2"/>
      <c r="F1157" s="2"/>
      <c r="G1157" s="2"/>
      <c r="H1157" s="2"/>
      <c r="I1157" s="1"/>
      <c r="J1157" s="1"/>
      <c r="K1157" s="1"/>
      <c r="L1157" s="1"/>
      <c r="M1157" s="1"/>
      <c r="N1157" s="2"/>
      <c r="O1157" s="2"/>
      <c r="P1157" s="2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2"/>
      <c r="AB1157" s="1"/>
      <c r="AC1157" s="50"/>
      <c r="AD1157" s="50"/>
      <c r="AE1157" s="1"/>
    </row>
    <row r="1158" spans="1:31" hidden="1" x14ac:dyDescent="0.25">
      <c r="A1158" s="2"/>
      <c r="B1158" s="51"/>
      <c r="C1158" s="2"/>
      <c r="D1158" s="2"/>
      <c r="E1158" s="2"/>
      <c r="F1158" s="2"/>
      <c r="G1158" s="2"/>
      <c r="H1158" s="2"/>
      <c r="I1158" s="1"/>
      <c r="J1158" s="1"/>
      <c r="K1158" s="1"/>
      <c r="L1158" s="1"/>
      <c r="M1158" s="1"/>
      <c r="N1158" s="2"/>
      <c r="O1158" s="2"/>
      <c r="P1158" s="2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2"/>
      <c r="AB1158" s="1"/>
      <c r="AC1158" s="50"/>
      <c r="AD1158" s="50"/>
      <c r="AE1158" s="1"/>
    </row>
    <row r="1159" spans="1:31" hidden="1" x14ac:dyDescent="0.25">
      <c r="A1159" s="2"/>
      <c r="B1159" s="51"/>
      <c r="C1159" s="2"/>
      <c r="D1159" s="2"/>
      <c r="E1159" s="2"/>
      <c r="F1159" s="2"/>
      <c r="G1159" s="2"/>
      <c r="H1159" s="2"/>
      <c r="I1159" s="1"/>
      <c r="J1159" s="1"/>
      <c r="K1159" s="1"/>
      <c r="L1159" s="1"/>
      <c r="M1159" s="1"/>
      <c r="N1159" s="2"/>
      <c r="O1159" s="2"/>
      <c r="P1159" s="2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2"/>
      <c r="AB1159" s="1"/>
      <c r="AC1159" s="50"/>
      <c r="AD1159" s="50"/>
      <c r="AE1159" s="1"/>
    </row>
    <row r="1160" spans="1:31" hidden="1" x14ac:dyDescent="0.25">
      <c r="A1160" s="2"/>
      <c r="B1160" s="51"/>
      <c r="C1160" s="2"/>
      <c r="D1160" s="2"/>
      <c r="E1160" s="2"/>
      <c r="F1160" s="2"/>
      <c r="G1160" s="2"/>
      <c r="H1160" s="2"/>
      <c r="I1160" s="1"/>
      <c r="J1160" s="1"/>
      <c r="K1160" s="1"/>
      <c r="L1160" s="1"/>
      <c r="M1160" s="1"/>
      <c r="N1160" s="2"/>
      <c r="O1160" s="2"/>
      <c r="P1160" s="2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2"/>
      <c r="AB1160" s="1"/>
      <c r="AC1160" s="50"/>
      <c r="AD1160" s="50"/>
      <c r="AE1160" s="1"/>
    </row>
    <row r="1161" spans="1:31" hidden="1" x14ac:dyDescent="0.25">
      <c r="A1161" s="2"/>
      <c r="B1161" s="51"/>
      <c r="C1161" s="2"/>
      <c r="D1161" s="2"/>
      <c r="E1161" s="2"/>
      <c r="F1161" s="2"/>
      <c r="G1161" s="2"/>
      <c r="H1161" s="2"/>
      <c r="I1161" s="1"/>
      <c r="J1161" s="1"/>
      <c r="K1161" s="1"/>
      <c r="L1161" s="1"/>
      <c r="M1161" s="1"/>
      <c r="N1161" s="2"/>
      <c r="O1161" s="2"/>
      <c r="P1161" s="2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2"/>
      <c r="AB1161" s="1"/>
      <c r="AC1161" s="50"/>
      <c r="AD1161" s="50"/>
      <c r="AE1161" s="1"/>
    </row>
    <row r="1162" spans="1:31" hidden="1" x14ac:dyDescent="0.25">
      <c r="A1162" s="2"/>
      <c r="B1162" s="51"/>
      <c r="C1162" s="2"/>
      <c r="D1162" s="2"/>
      <c r="E1162" s="2"/>
      <c r="F1162" s="2"/>
      <c r="G1162" s="2"/>
      <c r="H1162" s="2"/>
      <c r="I1162" s="1"/>
      <c r="J1162" s="1"/>
      <c r="K1162" s="1"/>
      <c r="L1162" s="1"/>
      <c r="M1162" s="1"/>
      <c r="N1162" s="2"/>
      <c r="O1162" s="2"/>
      <c r="P1162" s="2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2"/>
      <c r="AB1162" s="1"/>
      <c r="AC1162" s="50"/>
      <c r="AD1162" s="50"/>
      <c r="AE1162" s="1"/>
    </row>
    <row r="1163" spans="1:31" hidden="1" x14ac:dyDescent="0.25">
      <c r="A1163" s="2"/>
      <c r="B1163" s="51"/>
      <c r="C1163" s="2"/>
      <c r="D1163" s="2"/>
      <c r="E1163" s="2"/>
      <c r="F1163" s="2"/>
      <c r="G1163" s="2"/>
      <c r="H1163" s="2"/>
      <c r="I1163" s="1"/>
      <c r="J1163" s="1"/>
      <c r="K1163" s="1"/>
      <c r="L1163" s="1"/>
      <c r="M1163" s="1"/>
      <c r="N1163" s="2"/>
      <c r="O1163" s="2"/>
      <c r="P1163" s="2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2"/>
      <c r="AB1163" s="1"/>
      <c r="AC1163" s="50"/>
      <c r="AD1163" s="50"/>
      <c r="AE1163" s="1"/>
    </row>
    <row r="1164" spans="1:31" hidden="1" x14ac:dyDescent="0.25">
      <c r="A1164" s="2"/>
      <c r="B1164" s="51"/>
      <c r="C1164" s="2"/>
      <c r="D1164" s="2"/>
      <c r="E1164" s="2"/>
      <c r="F1164" s="2"/>
      <c r="G1164" s="2"/>
      <c r="H1164" s="2"/>
      <c r="I1164" s="1"/>
      <c r="J1164" s="1"/>
      <c r="K1164" s="1"/>
      <c r="L1164" s="1"/>
      <c r="M1164" s="1"/>
      <c r="N1164" s="2"/>
      <c r="O1164" s="2"/>
      <c r="P1164" s="2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2"/>
      <c r="AB1164" s="1"/>
      <c r="AC1164" s="50"/>
      <c r="AD1164" s="50"/>
      <c r="AE1164" s="1"/>
    </row>
    <row r="1165" spans="1:31" hidden="1" x14ac:dyDescent="0.25">
      <c r="A1165" s="2"/>
      <c r="B1165" s="51"/>
      <c r="C1165" s="2"/>
      <c r="D1165" s="2"/>
      <c r="E1165" s="2"/>
      <c r="F1165" s="2"/>
      <c r="G1165" s="2"/>
      <c r="H1165" s="2"/>
      <c r="I1165" s="1"/>
      <c r="J1165" s="1"/>
      <c r="K1165" s="1"/>
      <c r="L1165" s="1"/>
      <c r="M1165" s="1"/>
      <c r="N1165" s="2"/>
      <c r="O1165" s="2"/>
      <c r="P1165" s="2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2"/>
      <c r="AB1165" s="1"/>
      <c r="AC1165" s="50"/>
      <c r="AD1165" s="50"/>
      <c r="AE1165" s="1"/>
    </row>
    <row r="1166" spans="1:31" hidden="1" x14ac:dyDescent="0.25">
      <c r="A1166" s="2"/>
      <c r="B1166" s="51"/>
      <c r="C1166" s="2"/>
      <c r="D1166" s="2"/>
      <c r="E1166" s="2"/>
      <c r="F1166" s="2"/>
      <c r="G1166" s="2"/>
      <c r="H1166" s="2"/>
      <c r="I1166" s="1"/>
      <c r="J1166" s="1"/>
      <c r="K1166" s="1"/>
      <c r="L1166" s="1"/>
      <c r="M1166" s="1"/>
      <c r="N1166" s="2"/>
      <c r="O1166" s="2"/>
      <c r="P1166" s="2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2"/>
      <c r="AB1166" s="1"/>
      <c r="AC1166" s="50"/>
      <c r="AD1166" s="50"/>
      <c r="AE1166" s="1"/>
    </row>
    <row r="1167" spans="1:31" hidden="1" x14ac:dyDescent="0.25">
      <c r="A1167" s="2"/>
      <c r="B1167" s="51"/>
      <c r="C1167" s="2"/>
      <c r="D1167" s="2"/>
      <c r="E1167" s="2"/>
      <c r="F1167" s="2"/>
      <c r="G1167" s="2"/>
      <c r="H1167" s="2"/>
      <c r="I1167" s="1"/>
      <c r="J1167" s="1"/>
      <c r="K1167" s="1"/>
      <c r="L1167" s="1"/>
      <c r="M1167" s="1"/>
      <c r="N1167" s="2"/>
      <c r="O1167" s="2"/>
      <c r="P1167" s="2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2"/>
      <c r="AB1167" s="1"/>
      <c r="AC1167" s="50"/>
      <c r="AD1167" s="50"/>
      <c r="AE1167" s="1"/>
    </row>
    <row r="1168" spans="1:31" hidden="1" x14ac:dyDescent="0.25">
      <c r="A1168" s="2"/>
      <c r="B1168" s="51"/>
      <c r="C1168" s="2"/>
      <c r="D1168" s="2"/>
      <c r="E1168" s="2"/>
      <c r="F1168" s="2"/>
      <c r="G1168" s="2"/>
      <c r="H1168" s="2"/>
      <c r="I1168" s="1"/>
      <c r="J1168" s="1"/>
      <c r="K1168" s="1"/>
      <c r="L1168" s="1"/>
      <c r="M1168" s="1"/>
      <c r="N1168" s="2"/>
      <c r="O1168" s="2"/>
      <c r="P1168" s="2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2"/>
      <c r="AB1168" s="1"/>
      <c r="AC1168" s="50"/>
      <c r="AD1168" s="50"/>
      <c r="AE1168" s="1"/>
    </row>
    <row r="1169" spans="1:31" hidden="1" x14ac:dyDescent="0.25">
      <c r="A1169" s="2"/>
      <c r="B1169" s="51"/>
      <c r="C1169" s="2"/>
      <c r="D1169" s="2"/>
      <c r="E1169" s="2"/>
      <c r="F1169" s="2"/>
      <c r="G1169" s="2"/>
      <c r="H1169" s="2"/>
      <c r="I1169" s="1"/>
      <c r="J1169" s="1"/>
      <c r="K1169" s="1"/>
      <c r="L1169" s="1"/>
      <c r="M1169" s="1"/>
      <c r="N1169" s="2"/>
      <c r="O1169" s="2"/>
      <c r="P1169" s="2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2"/>
      <c r="AB1169" s="1"/>
      <c r="AC1169" s="50"/>
      <c r="AD1169" s="50"/>
      <c r="AE1169" s="1"/>
    </row>
    <row r="1170" spans="1:31" hidden="1" x14ac:dyDescent="0.25">
      <c r="A1170" s="2"/>
      <c r="B1170" s="51"/>
      <c r="C1170" s="2"/>
      <c r="D1170" s="2"/>
      <c r="E1170" s="2"/>
      <c r="F1170" s="2"/>
      <c r="G1170" s="2"/>
      <c r="H1170" s="2"/>
      <c r="I1170" s="1"/>
      <c r="J1170" s="1"/>
      <c r="K1170" s="1"/>
      <c r="L1170" s="1"/>
      <c r="M1170" s="1"/>
      <c r="N1170" s="2"/>
      <c r="O1170" s="2"/>
      <c r="P1170" s="2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2"/>
      <c r="AB1170" s="1"/>
      <c r="AC1170" s="50"/>
      <c r="AD1170" s="50"/>
      <c r="AE1170" s="1"/>
    </row>
    <row r="1171" spans="1:31" hidden="1" x14ac:dyDescent="0.25">
      <c r="A1171" s="2"/>
      <c r="B1171" s="51"/>
      <c r="C1171" s="2"/>
      <c r="D1171" s="2"/>
      <c r="E1171" s="2"/>
      <c r="F1171" s="2"/>
      <c r="G1171" s="2"/>
      <c r="H1171" s="2"/>
      <c r="I1171" s="1"/>
      <c r="J1171" s="1"/>
      <c r="K1171" s="1"/>
      <c r="L1171" s="1"/>
      <c r="M1171" s="1"/>
      <c r="N1171" s="2"/>
      <c r="O1171" s="2"/>
      <c r="P1171" s="2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2"/>
      <c r="AB1171" s="1"/>
      <c r="AC1171" s="50"/>
      <c r="AD1171" s="50"/>
      <c r="AE1171" s="1"/>
    </row>
    <row r="1172" spans="1:31" hidden="1" x14ac:dyDescent="0.25">
      <c r="A1172" s="2"/>
      <c r="B1172" s="51"/>
      <c r="C1172" s="2"/>
      <c r="D1172" s="2"/>
      <c r="E1172" s="2"/>
      <c r="F1172" s="2"/>
      <c r="G1172" s="2"/>
      <c r="H1172" s="2"/>
      <c r="I1172" s="1"/>
      <c r="J1172" s="1"/>
      <c r="K1172" s="1"/>
      <c r="L1172" s="1"/>
      <c r="M1172" s="1"/>
      <c r="N1172" s="2"/>
      <c r="O1172" s="2"/>
      <c r="P1172" s="2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2"/>
      <c r="AB1172" s="1"/>
      <c r="AC1172" s="50"/>
      <c r="AD1172" s="50"/>
      <c r="AE1172" s="1"/>
    </row>
    <row r="1173" spans="1:31" hidden="1" x14ac:dyDescent="0.25">
      <c r="A1173" s="2"/>
      <c r="B1173" s="51"/>
      <c r="C1173" s="2"/>
      <c r="D1173" s="2"/>
      <c r="E1173" s="2"/>
      <c r="F1173" s="2"/>
      <c r="G1173" s="2"/>
      <c r="H1173" s="2"/>
      <c r="I1173" s="1"/>
      <c r="J1173" s="1"/>
      <c r="K1173" s="1"/>
      <c r="L1173" s="1"/>
      <c r="M1173" s="1"/>
      <c r="N1173" s="2"/>
      <c r="O1173" s="2"/>
      <c r="P1173" s="2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2"/>
      <c r="AB1173" s="1"/>
      <c r="AC1173" s="50"/>
      <c r="AD1173" s="50"/>
      <c r="AE1173" s="1"/>
    </row>
    <row r="1174" spans="1:31" hidden="1" x14ac:dyDescent="0.25">
      <c r="A1174" s="2"/>
      <c r="B1174" s="51"/>
      <c r="C1174" s="2"/>
      <c r="D1174" s="2"/>
      <c r="E1174" s="2"/>
      <c r="F1174" s="2"/>
      <c r="G1174" s="2"/>
      <c r="H1174" s="2"/>
      <c r="I1174" s="1"/>
      <c r="J1174" s="1"/>
      <c r="K1174" s="1"/>
      <c r="L1174" s="1"/>
      <c r="M1174" s="1"/>
      <c r="N1174" s="2"/>
      <c r="O1174" s="2"/>
      <c r="P1174" s="2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2"/>
      <c r="AB1174" s="1"/>
      <c r="AC1174" s="50"/>
      <c r="AD1174" s="50"/>
      <c r="AE1174" s="1"/>
    </row>
    <row r="1175" spans="1:31" hidden="1" x14ac:dyDescent="0.25">
      <c r="A1175" s="2"/>
      <c r="B1175" s="51"/>
      <c r="C1175" s="2"/>
      <c r="D1175" s="2"/>
      <c r="E1175" s="2"/>
      <c r="F1175" s="2"/>
      <c r="G1175" s="2"/>
      <c r="H1175" s="2"/>
      <c r="I1175" s="1"/>
      <c r="J1175" s="1"/>
      <c r="K1175" s="1"/>
      <c r="L1175" s="1"/>
      <c r="M1175" s="1"/>
      <c r="N1175" s="2"/>
      <c r="O1175" s="2"/>
      <c r="P1175" s="2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2"/>
      <c r="AB1175" s="1"/>
      <c r="AC1175" s="50"/>
      <c r="AD1175" s="50"/>
      <c r="AE1175" s="1"/>
    </row>
    <row r="1176" spans="1:31" hidden="1" x14ac:dyDescent="0.25">
      <c r="A1176" s="2"/>
      <c r="B1176" s="51"/>
      <c r="C1176" s="2"/>
      <c r="D1176" s="2"/>
      <c r="E1176" s="2"/>
      <c r="F1176" s="2"/>
      <c r="G1176" s="2"/>
      <c r="H1176" s="2"/>
      <c r="I1176" s="1"/>
      <c r="J1176" s="1"/>
      <c r="K1176" s="1"/>
      <c r="L1176" s="1"/>
      <c r="M1176" s="1"/>
      <c r="N1176" s="2"/>
      <c r="O1176" s="2"/>
      <c r="P1176" s="2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2"/>
      <c r="AB1176" s="1"/>
      <c r="AC1176" s="50"/>
      <c r="AD1176" s="50"/>
      <c r="AE1176" s="1"/>
    </row>
    <row r="1177" spans="1:31" hidden="1" x14ac:dyDescent="0.25">
      <c r="A1177" s="2"/>
      <c r="B1177" s="51"/>
      <c r="C1177" s="2"/>
      <c r="D1177" s="2"/>
      <c r="E1177" s="2"/>
      <c r="F1177" s="2"/>
      <c r="G1177" s="2"/>
      <c r="H1177" s="2"/>
      <c r="I1177" s="1"/>
      <c r="J1177" s="1"/>
      <c r="K1177" s="1"/>
      <c r="L1177" s="1"/>
      <c r="M1177" s="1"/>
      <c r="N1177" s="2"/>
      <c r="O1177" s="2"/>
      <c r="P1177" s="2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2"/>
      <c r="AB1177" s="1"/>
      <c r="AC1177" s="50"/>
      <c r="AD1177" s="50"/>
      <c r="AE1177" s="1"/>
    </row>
    <row r="1178" spans="1:31" hidden="1" x14ac:dyDescent="0.25">
      <c r="A1178" s="2"/>
      <c r="B1178" s="51"/>
      <c r="C1178" s="2"/>
      <c r="D1178" s="2"/>
      <c r="E1178" s="2"/>
      <c r="F1178" s="2"/>
      <c r="G1178" s="2"/>
      <c r="H1178" s="2"/>
      <c r="I1178" s="1"/>
      <c r="J1178" s="1"/>
      <c r="K1178" s="1"/>
      <c r="L1178" s="1"/>
      <c r="M1178" s="1"/>
      <c r="N1178" s="2"/>
      <c r="O1178" s="2"/>
      <c r="P1178" s="2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2"/>
      <c r="AB1178" s="1"/>
      <c r="AC1178" s="50"/>
      <c r="AD1178" s="50"/>
      <c r="AE1178" s="1"/>
    </row>
    <row r="1179" spans="1:31" hidden="1" x14ac:dyDescent="0.25">
      <c r="A1179" s="2"/>
      <c r="B1179" s="51"/>
      <c r="C1179" s="2"/>
      <c r="D1179" s="2"/>
      <c r="E1179" s="2"/>
      <c r="F1179" s="2"/>
      <c r="G1179" s="2"/>
      <c r="H1179" s="2"/>
      <c r="I1179" s="1"/>
      <c r="J1179" s="1"/>
      <c r="K1179" s="1"/>
      <c r="L1179" s="1"/>
      <c r="M1179" s="1"/>
      <c r="N1179" s="2"/>
      <c r="O1179" s="2"/>
      <c r="P1179" s="2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2"/>
      <c r="AB1179" s="1"/>
      <c r="AC1179" s="50"/>
      <c r="AD1179" s="50"/>
      <c r="AE1179" s="1"/>
    </row>
    <row r="1180" spans="1:31" hidden="1" x14ac:dyDescent="0.25">
      <c r="A1180" s="2"/>
      <c r="B1180" s="51"/>
      <c r="C1180" s="2"/>
      <c r="D1180" s="2"/>
      <c r="E1180" s="2"/>
      <c r="F1180" s="2"/>
      <c r="G1180" s="2"/>
      <c r="H1180" s="2"/>
      <c r="I1180" s="1"/>
      <c r="J1180" s="1"/>
      <c r="K1180" s="1"/>
      <c r="L1180" s="1"/>
      <c r="M1180" s="1"/>
      <c r="N1180" s="2"/>
      <c r="O1180" s="2"/>
      <c r="P1180" s="2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2"/>
      <c r="AB1180" s="1"/>
      <c r="AC1180" s="50"/>
      <c r="AD1180" s="50"/>
      <c r="AE1180" s="1"/>
    </row>
    <row r="1181" spans="1:31" hidden="1" x14ac:dyDescent="0.25">
      <c r="A1181" s="2"/>
      <c r="B1181" s="51"/>
      <c r="C1181" s="2"/>
      <c r="D1181" s="2"/>
      <c r="E1181" s="2"/>
      <c r="F1181" s="2"/>
      <c r="G1181" s="2"/>
      <c r="H1181" s="2"/>
      <c r="I1181" s="1"/>
      <c r="J1181" s="1"/>
      <c r="K1181" s="1"/>
      <c r="L1181" s="1"/>
      <c r="M1181" s="1"/>
      <c r="N1181" s="2"/>
      <c r="O1181" s="2"/>
      <c r="P1181" s="2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2"/>
      <c r="AB1181" s="1"/>
      <c r="AC1181" s="50"/>
      <c r="AD1181" s="50"/>
      <c r="AE1181" s="1"/>
    </row>
    <row r="1182" spans="1:31" hidden="1" x14ac:dyDescent="0.25">
      <c r="A1182" s="2"/>
      <c r="B1182" s="51"/>
      <c r="C1182" s="2"/>
      <c r="D1182" s="2"/>
      <c r="E1182" s="2"/>
      <c r="F1182" s="2"/>
      <c r="G1182" s="2"/>
      <c r="H1182" s="2"/>
      <c r="I1182" s="1"/>
      <c r="J1182" s="1"/>
      <c r="K1182" s="1"/>
      <c r="L1182" s="1"/>
      <c r="M1182" s="1"/>
      <c r="N1182" s="2"/>
      <c r="O1182" s="2"/>
      <c r="P1182" s="2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2"/>
      <c r="AB1182" s="1"/>
      <c r="AC1182" s="50"/>
      <c r="AD1182" s="50"/>
      <c r="AE1182" s="1"/>
    </row>
    <row r="1183" spans="1:31" hidden="1" x14ac:dyDescent="0.25">
      <c r="A1183" s="2"/>
      <c r="B1183" s="51"/>
      <c r="C1183" s="2"/>
      <c r="D1183" s="2"/>
      <c r="E1183" s="2"/>
      <c r="F1183" s="2"/>
      <c r="G1183" s="2"/>
      <c r="H1183" s="2"/>
      <c r="I1183" s="1"/>
      <c r="J1183" s="1"/>
      <c r="K1183" s="1"/>
      <c r="L1183" s="1"/>
      <c r="M1183" s="1"/>
      <c r="N1183" s="2"/>
      <c r="O1183" s="2"/>
      <c r="P1183" s="2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2"/>
      <c r="AB1183" s="1"/>
      <c r="AC1183" s="50"/>
      <c r="AD1183" s="50"/>
      <c r="AE1183" s="1"/>
    </row>
    <row r="1184" spans="1:31" hidden="1" x14ac:dyDescent="0.25">
      <c r="A1184" s="2"/>
      <c r="B1184" s="51"/>
      <c r="C1184" s="2"/>
      <c r="D1184" s="2"/>
      <c r="E1184" s="2"/>
      <c r="F1184" s="2"/>
      <c r="G1184" s="2"/>
      <c r="H1184" s="2"/>
      <c r="I1184" s="1"/>
      <c r="J1184" s="1"/>
      <c r="K1184" s="1"/>
      <c r="L1184" s="1"/>
      <c r="M1184" s="1"/>
      <c r="N1184" s="2"/>
      <c r="O1184" s="2"/>
      <c r="P1184" s="2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2"/>
      <c r="AB1184" s="1"/>
      <c r="AC1184" s="50"/>
      <c r="AD1184" s="50"/>
      <c r="AE1184" s="1"/>
    </row>
    <row r="1185" spans="1:31" hidden="1" x14ac:dyDescent="0.25">
      <c r="A1185" s="2"/>
      <c r="B1185" s="51"/>
      <c r="C1185" s="2"/>
      <c r="D1185" s="2"/>
      <c r="E1185" s="2"/>
      <c r="F1185" s="2"/>
      <c r="G1185" s="2"/>
      <c r="H1185" s="2"/>
      <c r="I1185" s="1"/>
      <c r="J1185" s="1"/>
      <c r="K1185" s="1"/>
      <c r="L1185" s="1"/>
      <c r="M1185" s="1"/>
      <c r="N1185" s="2"/>
      <c r="O1185" s="2"/>
      <c r="P1185" s="2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2"/>
      <c r="AB1185" s="1"/>
      <c r="AC1185" s="50"/>
      <c r="AD1185" s="50"/>
      <c r="AE1185" s="1"/>
    </row>
    <row r="1186" spans="1:31" hidden="1" x14ac:dyDescent="0.25">
      <c r="A1186" s="2"/>
      <c r="B1186" s="51"/>
      <c r="C1186" s="2"/>
      <c r="D1186" s="2"/>
      <c r="E1186" s="2"/>
      <c r="F1186" s="2"/>
      <c r="G1186" s="2"/>
      <c r="H1186" s="2"/>
      <c r="I1186" s="1"/>
      <c r="J1186" s="1"/>
      <c r="K1186" s="1"/>
      <c r="L1186" s="1"/>
      <c r="M1186" s="1"/>
      <c r="N1186" s="2"/>
      <c r="O1186" s="2"/>
      <c r="P1186" s="2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2"/>
      <c r="AB1186" s="1"/>
      <c r="AC1186" s="50"/>
      <c r="AD1186" s="50"/>
      <c r="AE1186" s="1"/>
    </row>
    <row r="1187" spans="1:31" hidden="1" x14ac:dyDescent="0.25">
      <c r="A1187" s="2"/>
      <c r="B1187" s="51"/>
      <c r="C1187" s="2"/>
      <c r="D1187" s="2"/>
      <c r="E1187" s="2"/>
      <c r="F1187" s="2"/>
      <c r="G1187" s="2"/>
      <c r="H1187" s="2"/>
      <c r="I1187" s="1"/>
      <c r="J1187" s="1"/>
      <c r="K1187" s="1"/>
      <c r="L1187" s="1"/>
      <c r="M1187" s="1"/>
      <c r="N1187" s="2"/>
      <c r="O1187" s="2"/>
      <c r="P1187" s="2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2"/>
      <c r="AB1187" s="1"/>
      <c r="AC1187" s="50"/>
      <c r="AD1187" s="50"/>
      <c r="AE1187" s="1"/>
    </row>
    <row r="1188" spans="1:31" hidden="1" x14ac:dyDescent="0.25">
      <c r="A1188" s="2"/>
      <c r="B1188" s="51"/>
      <c r="C1188" s="2"/>
      <c r="D1188" s="2"/>
      <c r="E1188" s="2"/>
      <c r="F1188" s="2"/>
      <c r="G1188" s="2"/>
      <c r="H1188" s="2"/>
      <c r="I1188" s="1"/>
      <c r="J1188" s="1"/>
      <c r="K1188" s="1"/>
      <c r="L1188" s="1"/>
      <c r="M1188" s="1"/>
      <c r="N1188" s="2"/>
      <c r="O1188" s="2"/>
      <c r="P1188" s="2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2"/>
      <c r="AB1188" s="1"/>
      <c r="AC1188" s="50"/>
      <c r="AD1188" s="50"/>
      <c r="AE1188" s="1"/>
    </row>
    <row r="1189" spans="1:31" hidden="1" x14ac:dyDescent="0.25">
      <c r="A1189" s="2"/>
      <c r="B1189" s="51"/>
      <c r="C1189" s="2"/>
      <c r="D1189" s="2"/>
      <c r="E1189" s="2"/>
      <c r="F1189" s="2"/>
      <c r="G1189" s="2"/>
      <c r="H1189" s="2"/>
      <c r="I1189" s="1"/>
      <c r="J1189" s="1"/>
      <c r="K1189" s="1"/>
      <c r="L1189" s="1"/>
      <c r="M1189" s="1"/>
      <c r="N1189" s="2"/>
      <c r="O1189" s="2"/>
      <c r="P1189" s="2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2"/>
      <c r="AB1189" s="1"/>
      <c r="AC1189" s="50"/>
      <c r="AD1189" s="50"/>
      <c r="AE1189" s="1"/>
    </row>
    <row r="1190" spans="1:31" hidden="1" x14ac:dyDescent="0.25">
      <c r="A1190" s="2"/>
      <c r="B1190" s="51"/>
      <c r="C1190" s="2"/>
      <c r="D1190" s="2"/>
      <c r="E1190" s="2"/>
      <c r="F1190" s="2"/>
      <c r="G1190" s="2"/>
      <c r="H1190" s="2"/>
      <c r="I1190" s="1"/>
      <c r="J1190" s="1"/>
      <c r="K1190" s="1"/>
      <c r="L1190" s="1"/>
      <c r="M1190" s="1"/>
      <c r="N1190" s="2"/>
      <c r="O1190" s="2"/>
      <c r="P1190" s="2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2"/>
      <c r="AB1190" s="1"/>
      <c r="AC1190" s="50"/>
      <c r="AD1190" s="50"/>
      <c r="AE1190" s="1"/>
    </row>
    <row r="1191" spans="1:31" hidden="1" x14ac:dyDescent="0.25">
      <c r="A1191" s="2"/>
      <c r="B1191" s="51"/>
      <c r="C1191" s="2"/>
      <c r="D1191" s="2"/>
      <c r="E1191" s="2"/>
      <c r="F1191" s="2"/>
      <c r="G1191" s="2"/>
      <c r="H1191" s="2"/>
      <c r="I1191" s="1"/>
      <c r="J1191" s="1"/>
      <c r="K1191" s="1"/>
      <c r="L1191" s="1"/>
      <c r="M1191" s="1"/>
      <c r="N1191" s="2"/>
      <c r="O1191" s="2"/>
      <c r="P1191" s="2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2"/>
      <c r="AB1191" s="1"/>
      <c r="AC1191" s="50"/>
      <c r="AD1191" s="50"/>
      <c r="AE1191" s="1"/>
    </row>
    <row r="1192" spans="1:31" hidden="1" x14ac:dyDescent="0.25">
      <c r="A1192" s="2"/>
      <c r="B1192" s="51"/>
      <c r="C1192" s="2"/>
      <c r="D1192" s="2"/>
      <c r="E1192" s="2"/>
      <c r="F1192" s="2"/>
      <c r="G1192" s="2"/>
      <c r="H1192" s="2"/>
      <c r="I1192" s="1"/>
      <c r="J1192" s="1"/>
      <c r="K1192" s="1"/>
      <c r="L1192" s="1"/>
      <c r="M1192" s="1"/>
      <c r="N1192" s="2"/>
      <c r="O1192" s="2"/>
      <c r="P1192" s="2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2"/>
      <c r="AB1192" s="1"/>
      <c r="AC1192" s="50"/>
      <c r="AD1192" s="50"/>
      <c r="AE1192" s="1"/>
    </row>
    <row r="1193" spans="1:31" hidden="1" x14ac:dyDescent="0.25">
      <c r="A1193" s="2"/>
      <c r="B1193" s="51"/>
      <c r="C1193" s="2"/>
      <c r="D1193" s="2"/>
      <c r="E1193" s="2"/>
      <c r="F1193" s="2"/>
      <c r="G1193" s="2"/>
      <c r="H1193" s="2"/>
      <c r="I1193" s="1"/>
      <c r="J1193" s="1"/>
      <c r="K1193" s="1"/>
      <c r="L1193" s="1"/>
      <c r="M1193" s="1"/>
      <c r="N1193" s="2"/>
      <c r="O1193" s="2"/>
      <c r="P1193" s="2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2"/>
      <c r="AB1193" s="1"/>
      <c r="AC1193" s="50"/>
      <c r="AD1193" s="50"/>
      <c r="AE1193" s="1"/>
    </row>
    <row r="1194" spans="1:31" hidden="1" x14ac:dyDescent="0.25">
      <c r="A1194" s="2"/>
      <c r="B1194" s="51"/>
      <c r="C1194" s="2"/>
      <c r="D1194" s="2"/>
      <c r="E1194" s="2"/>
      <c r="F1194" s="2"/>
      <c r="G1194" s="2"/>
      <c r="H1194" s="2"/>
      <c r="I1194" s="1"/>
      <c r="J1194" s="1"/>
      <c r="K1194" s="1"/>
      <c r="L1194" s="1"/>
      <c r="M1194" s="1"/>
      <c r="N1194" s="2"/>
      <c r="O1194" s="2"/>
      <c r="P1194" s="2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2"/>
      <c r="AB1194" s="1"/>
      <c r="AC1194" s="50"/>
      <c r="AD1194" s="50"/>
      <c r="AE1194" s="1"/>
    </row>
    <row r="1195" spans="1:31" hidden="1" x14ac:dyDescent="0.25">
      <c r="A1195" s="2"/>
      <c r="B1195" s="51"/>
      <c r="C1195" s="2"/>
      <c r="D1195" s="2"/>
      <c r="E1195" s="2"/>
      <c r="F1195" s="2"/>
      <c r="G1195" s="2"/>
      <c r="H1195" s="2"/>
      <c r="I1195" s="1"/>
      <c r="J1195" s="1"/>
      <c r="K1195" s="1"/>
      <c r="L1195" s="1"/>
      <c r="M1195" s="1"/>
      <c r="N1195" s="2"/>
      <c r="O1195" s="2"/>
      <c r="P1195" s="2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2"/>
      <c r="AB1195" s="1"/>
      <c r="AC1195" s="50"/>
      <c r="AD1195" s="50"/>
      <c r="AE1195" s="1"/>
    </row>
    <row r="1196" spans="1:31" hidden="1" x14ac:dyDescent="0.25">
      <c r="A1196" s="2"/>
      <c r="B1196" s="51"/>
      <c r="C1196" s="2"/>
      <c r="D1196" s="2"/>
      <c r="E1196" s="2"/>
      <c r="F1196" s="2"/>
      <c r="G1196" s="2"/>
      <c r="H1196" s="2"/>
      <c r="I1196" s="1"/>
      <c r="J1196" s="1"/>
      <c r="K1196" s="1"/>
      <c r="L1196" s="1"/>
      <c r="M1196" s="1"/>
      <c r="N1196" s="2"/>
      <c r="O1196" s="2"/>
      <c r="P1196" s="2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2"/>
      <c r="AB1196" s="1"/>
      <c r="AC1196" s="50"/>
      <c r="AD1196" s="50"/>
      <c r="AE1196" s="1"/>
    </row>
    <row r="1197" spans="1:31" hidden="1" x14ac:dyDescent="0.25">
      <c r="A1197" s="2"/>
      <c r="B1197" s="51"/>
      <c r="C1197" s="2"/>
      <c r="D1197" s="2"/>
      <c r="E1197" s="2"/>
      <c r="F1197" s="2"/>
      <c r="G1197" s="2"/>
      <c r="H1197" s="2"/>
      <c r="I1197" s="1"/>
      <c r="J1197" s="1"/>
      <c r="K1197" s="1"/>
      <c r="L1197" s="1"/>
      <c r="M1197" s="1"/>
      <c r="N1197" s="2"/>
      <c r="O1197" s="2"/>
      <c r="P1197" s="2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2"/>
      <c r="AB1197" s="1"/>
      <c r="AC1197" s="50"/>
      <c r="AD1197" s="50"/>
      <c r="AE1197" s="1"/>
    </row>
    <row r="1198" spans="1:31" hidden="1" x14ac:dyDescent="0.25">
      <c r="A1198" s="2"/>
      <c r="B1198" s="51"/>
      <c r="C1198" s="2"/>
      <c r="D1198" s="2"/>
      <c r="E1198" s="2"/>
      <c r="F1198" s="2"/>
      <c r="G1198" s="2"/>
      <c r="H1198" s="2"/>
      <c r="I1198" s="1"/>
      <c r="J1198" s="1"/>
      <c r="K1198" s="1"/>
      <c r="L1198" s="1"/>
      <c r="M1198" s="1"/>
      <c r="N1198" s="2"/>
      <c r="O1198" s="2"/>
      <c r="P1198" s="2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2"/>
      <c r="AB1198" s="1"/>
      <c r="AC1198" s="50"/>
      <c r="AD1198" s="50"/>
      <c r="AE1198" s="1"/>
    </row>
    <row r="1199" spans="1:31" hidden="1" x14ac:dyDescent="0.25">
      <c r="A1199" s="2"/>
      <c r="B1199" s="51"/>
      <c r="C1199" s="2"/>
      <c r="D1199" s="2"/>
      <c r="E1199" s="2"/>
      <c r="F1199" s="2"/>
      <c r="G1199" s="2"/>
      <c r="H1199" s="2"/>
      <c r="I1199" s="1"/>
      <c r="J1199" s="1"/>
      <c r="K1199" s="1"/>
      <c r="L1199" s="1"/>
      <c r="M1199" s="1"/>
      <c r="N1199" s="2"/>
      <c r="O1199" s="2"/>
      <c r="P1199" s="2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2"/>
      <c r="AB1199" s="1"/>
      <c r="AC1199" s="50"/>
      <c r="AD1199" s="50"/>
      <c r="AE1199" s="1"/>
    </row>
    <row r="1200" spans="1:31" hidden="1" x14ac:dyDescent="0.25">
      <c r="A1200" s="2"/>
      <c r="B1200" s="51"/>
      <c r="C1200" s="2"/>
      <c r="D1200" s="2"/>
      <c r="E1200" s="2"/>
      <c r="F1200" s="2"/>
      <c r="G1200" s="2"/>
      <c r="H1200" s="2"/>
      <c r="I1200" s="1"/>
      <c r="J1200" s="1"/>
      <c r="K1200" s="1"/>
      <c r="L1200" s="1"/>
      <c r="M1200" s="1"/>
      <c r="N1200" s="2"/>
      <c r="O1200" s="2"/>
      <c r="P1200" s="2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2"/>
      <c r="AB1200" s="1"/>
      <c r="AC1200" s="50"/>
      <c r="AD1200" s="50"/>
      <c r="AE1200" s="1"/>
    </row>
    <row r="1201" spans="1:31" hidden="1" x14ac:dyDescent="0.25">
      <c r="A1201" s="2"/>
      <c r="B1201" s="51"/>
      <c r="C1201" s="2"/>
      <c r="D1201" s="2"/>
      <c r="E1201" s="2"/>
      <c r="F1201" s="2"/>
      <c r="G1201" s="2"/>
      <c r="H1201" s="2"/>
      <c r="I1201" s="1"/>
      <c r="J1201" s="1"/>
      <c r="K1201" s="1"/>
      <c r="L1201" s="1"/>
      <c r="M1201" s="1"/>
      <c r="N1201" s="2"/>
      <c r="O1201" s="2"/>
      <c r="P1201" s="2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2"/>
      <c r="AB1201" s="1"/>
      <c r="AC1201" s="50"/>
      <c r="AD1201" s="50"/>
      <c r="AE1201" s="1"/>
    </row>
    <row r="1202" spans="1:31" hidden="1" x14ac:dyDescent="0.25">
      <c r="A1202" s="2"/>
      <c r="B1202" s="51"/>
      <c r="C1202" s="2"/>
      <c r="D1202" s="2"/>
      <c r="E1202" s="2"/>
      <c r="F1202" s="2"/>
      <c r="G1202" s="2"/>
      <c r="H1202" s="2"/>
      <c r="I1202" s="1"/>
      <c r="J1202" s="1"/>
      <c r="K1202" s="1"/>
      <c r="L1202" s="1"/>
      <c r="M1202" s="1"/>
      <c r="N1202" s="2"/>
      <c r="O1202" s="2"/>
      <c r="P1202" s="2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2"/>
      <c r="AB1202" s="1"/>
      <c r="AC1202" s="50"/>
      <c r="AD1202" s="50"/>
      <c r="AE1202" s="1"/>
    </row>
    <row r="1203" spans="1:31" hidden="1" x14ac:dyDescent="0.25">
      <c r="A1203" s="2"/>
      <c r="B1203" s="51"/>
      <c r="C1203" s="2"/>
      <c r="D1203" s="2"/>
      <c r="E1203" s="2"/>
      <c r="F1203" s="2"/>
      <c r="G1203" s="2"/>
      <c r="H1203" s="2"/>
      <c r="I1203" s="1"/>
      <c r="J1203" s="1"/>
      <c r="K1203" s="1"/>
      <c r="L1203" s="1"/>
      <c r="M1203" s="1"/>
      <c r="N1203" s="2"/>
      <c r="O1203" s="2"/>
      <c r="P1203" s="2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2"/>
      <c r="AB1203" s="1"/>
      <c r="AC1203" s="50"/>
      <c r="AD1203" s="50"/>
      <c r="AE1203" s="1"/>
    </row>
    <row r="1204" spans="1:31" hidden="1" x14ac:dyDescent="0.25">
      <c r="A1204" s="2"/>
      <c r="B1204" s="51"/>
      <c r="C1204" s="2"/>
      <c r="D1204" s="2"/>
      <c r="E1204" s="2"/>
      <c r="F1204" s="2"/>
      <c r="G1204" s="2"/>
      <c r="H1204" s="2"/>
      <c r="I1204" s="1"/>
      <c r="J1204" s="1"/>
      <c r="K1204" s="1"/>
      <c r="L1204" s="1"/>
      <c r="M1204" s="1"/>
      <c r="N1204" s="2"/>
      <c r="O1204" s="2"/>
      <c r="P1204" s="2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2"/>
      <c r="AB1204" s="1"/>
      <c r="AC1204" s="50"/>
      <c r="AD1204" s="50"/>
      <c r="AE1204" s="1"/>
    </row>
    <row r="1205" spans="1:31" hidden="1" x14ac:dyDescent="0.25">
      <c r="A1205" s="2"/>
      <c r="B1205" s="51"/>
      <c r="C1205" s="2"/>
      <c r="D1205" s="2"/>
      <c r="E1205" s="2"/>
      <c r="F1205" s="2"/>
      <c r="G1205" s="2"/>
      <c r="H1205" s="2"/>
      <c r="I1205" s="1"/>
      <c r="J1205" s="1"/>
      <c r="K1205" s="1"/>
      <c r="L1205" s="1"/>
      <c r="M1205" s="1"/>
      <c r="N1205" s="2"/>
      <c r="O1205" s="2"/>
      <c r="P1205" s="2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2"/>
      <c r="AB1205" s="1"/>
      <c r="AC1205" s="50"/>
      <c r="AD1205" s="50"/>
      <c r="AE1205" s="1"/>
    </row>
    <row r="1206" spans="1:31" hidden="1" x14ac:dyDescent="0.25">
      <c r="A1206" s="2"/>
      <c r="B1206" s="51"/>
      <c r="C1206" s="2"/>
      <c r="D1206" s="2"/>
      <c r="E1206" s="2"/>
      <c r="F1206" s="2"/>
      <c r="G1206" s="2"/>
      <c r="H1206" s="2"/>
      <c r="I1206" s="1"/>
      <c r="J1206" s="1"/>
      <c r="K1206" s="1"/>
      <c r="L1206" s="1"/>
      <c r="M1206" s="1"/>
      <c r="N1206" s="2"/>
      <c r="O1206" s="2"/>
      <c r="P1206" s="2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2"/>
      <c r="AB1206" s="1"/>
      <c r="AC1206" s="50"/>
      <c r="AD1206" s="50"/>
      <c r="AE1206" s="1"/>
    </row>
    <row r="1207" spans="1:31" hidden="1" x14ac:dyDescent="0.25">
      <c r="A1207" s="2"/>
      <c r="B1207" s="51"/>
      <c r="C1207" s="2"/>
      <c r="D1207" s="2"/>
      <c r="E1207" s="2"/>
      <c r="F1207" s="2"/>
      <c r="G1207" s="2"/>
      <c r="H1207" s="2"/>
      <c r="I1207" s="1"/>
      <c r="J1207" s="1"/>
      <c r="K1207" s="1"/>
      <c r="L1207" s="1"/>
      <c r="M1207" s="1"/>
      <c r="N1207" s="2"/>
      <c r="O1207" s="2"/>
      <c r="P1207" s="2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2"/>
      <c r="AB1207" s="1"/>
      <c r="AC1207" s="50"/>
      <c r="AD1207" s="50"/>
      <c r="AE1207" s="1"/>
    </row>
    <row r="1208" spans="1:31" hidden="1" x14ac:dyDescent="0.25">
      <c r="A1208" s="2"/>
      <c r="B1208" s="51"/>
      <c r="C1208" s="2"/>
      <c r="D1208" s="2"/>
      <c r="E1208" s="2"/>
      <c r="F1208" s="2"/>
      <c r="G1208" s="2"/>
      <c r="H1208" s="2"/>
      <c r="I1208" s="1"/>
      <c r="J1208" s="1"/>
      <c r="K1208" s="1"/>
      <c r="L1208" s="1"/>
      <c r="M1208" s="1"/>
      <c r="N1208" s="2"/>
      <c r="O1208" s="2"/>
      <c r="P1208" s="2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2"/>
      <c r="AB1208" s="1"/>
      <c r="AC1208" s="50"/>
      <c r="AD1208" s="50"/>
      <c r="AE1208" s="1"/>
    </row>
    <row r="1209" spans="1:31" hidden="1" x14ac:dyDescent="0.25">
      <c r="A1209" s="2"/>
      <c r="B1209" s="51"/>
      <c r="C1209" s="2"/>
      <c r="D1209" s="2"/>
      <c r="E1209" s="2"/>
      <c r="F1209" s="2"/>
      <c r="G1209" s="2"/>
      <c r="H1209" s="2"/>
      <c r="I1209" s="1"/>
      <c r="J1209" s="1"/>
      <c r="K1209" s="1"/>
      <c r="L1209" s="1"/>
      <c r="M1209" s="1"/>
      <c r="N1209" s="2"/>
      <c r="O1209" s="2"/>
      <c r="P1209" s="2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2"/>
      <c r="AB1209" s="1"/>
      <c r="AC1209" s="50"/>
      <c r="AD1209" s="50"/>
      <c r="AE1209" s="1"/>
    </row>
    <row r="1210" spans="1:31" hidden="1" x14ac:dyDescent="0.25">
      <c r="A1210" s="2"/>
      <c r="B1210" s="51"/>
      <c r="C1210" s="2"/>
      <c r="D1210" s="2"/>
      <c r="E1210" s="2"/>
      <c r="F1210" s="2"/>
      <c r="G1210" s="2"/>
      <c r="H1210" s="2"/>
      <c r="I1210" s="1"/>
      <c r="J1210" s="1"/>
      <c r="K1210" s="1"/>
      <c r="L1210" s="1"/>
      <c r="M1210" s="1"/>
      <c r="N1210" s="2"/>
      <c r="O1210" s="2"/>
      <c r="P1210" s="2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2"/>
      <c r="AB1210" s="1"/>
      <c r="AC1210" s="50"/>
      <c r="AD1210" s="50"/>
      <c r="AE1210" s="1"/>
    </row>
    <row r="1211" spans="1:31" hidden="1" x14ac:dyDescent="0.25">
      <c r="A1211" s="2"/>
      <c r="B1211" s="51"/>
      <c r="C1211" s="2"/>
      <c r="D1211" s="2"/>
      <c r="E1211" s="2"/>
      <c r="F1211" s="2"/>
      <c r="G1211" s="2"/>
      <c r="H1211" s="2"/>
      <c r="I1211" s="1"/>
      <c r="J1211" s="1"/>
      <c r="K1211" s="1"/>
      <c r="L1211" s="1"/>
      <c r="M1211" s="1"/>
      <c r="N1211" s="2"/>
      <c r="O1211" s="2"/>
      <c r="P1211" s="2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2"/>
      <c r="AB1211" s="1"/>
      <c r="AC1211" s="50"/>
      <c r="AD1211" s="50"/>
      <c r="AE1211" s="1"/>
    </row>
    <row r="1212" spans="1:31" hidden="1" x14ac:dyDescent="0.25">
      <c r="A1212" s="2"/>
      <c r="B1212" s="51"/>
      <c r="C1212" s="2"/>
      <c r="D1212" s="2"/>
      <c r="E1212" s="2"/>
      <c r="F1212" s="2"/>
      <c r="G1212" s="2"/>
      <c r="H1212" s="2"/>
      <c r="I1212" s="1"/>
      <c r="J1212" s="1"/>
      <c r="K1212" s="1"/>
      <c r="L1212" s="1"/>
      <c r="M1212" s="1"/>
      <c r="N1212" s="2"/>
      <c r="O1212" s="2"/>
      <c r="P1212" s="2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2"/>
      <c r="AB1212" s="1"/>
      <c r="AC1212" s="50"/>
      <c r="AD1212" s="50"/>
      <c r="AE1212" s="1"/>
    </row>
    <row r="1213" spans="1:31" hidden="1" x14ac:dyDescent="0.25">
      <c r="A1213" s="2"/>
      <c r="B1213" s="51"/>
      <c r="C1213" s="2"/>
      <c r="D1213" s="2"/>
      <c r="E1213" s="2"/>
      <c r="F1213" s="2"/>
      <c r="G1213" s="2"/>
      <c r="H1213" s="2"/>
      <c r="I1213" s="1"/>
      <c r="J1213" s="1"/>
      <c r="K1213" s="1"/>
      <c r="L1213" s="1"/>
      <c r="M1213" s="1"/>
      <c r="N1213" s="2"/>
      <c r="O1213" s="2"/>
      <c r="P1213" s="2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2"/>
      <c r="AB1213" s="1"/>
      <c r="AC1213" s="50"/>
      <c r="AD1213" s="50"/>
      <c r="AE1213" s="1"/>
    </row>
    <row r="1214" spans="1:31" hidden="1" x14ac:dyDescent="0.25">
      <c r="A1214" s="2"/>
      <c r="B1214" s="51"/>
      <c r="C1214" s="2"/>
      <c r="D1214" s="2"/>
      <c r="E1214" s="2"/>
      <c r="F1214" s="2"/>
      <c r="G1214" s="2"/>
      <c r="H1214" s="2"/>
      <c r="I1214" s="1"/>
      <c r="J1214" s="1"/>
      <c r="K1214" s="1"/>
      <c r="L1214" s="1"/>
      <c r="M1214" s="1"/>
      <c r="N1214" s="2"/>
      <c r="O1214" s="2"/>
      <c r="P1214" s="2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2"/>
      <c r="AB1214" s="1"/>
      <c r="AC1214" s="50"/>
      <c r="AD1214" s="50"/>
      <c r="AE1214" s="1"/>
    </row>
    <row r="1215" spans="1:31" hidden="1" x14ac:dyDescent="0.25">
      <c r="A1215" s="2"/>
      <c r="B1215" s="51"/>
      <c r="C1215" s="2"/>
      <c r="D1215" s="2"/>
      <c r="E1215" s="2"/>
      <c r="F1215" s="2"/>
      <c r="G1215" s="2"/>
      <c r="H1215" s="2"/>
      <c r="I1215" s="1"/>
      <c r="J1215" s="1"/>
      <c r="K1215" s="1"/>
      <c r="L1215" s="1"/>
      <c r="M1215" s="1"/>
      <c r="N1215" s="2"/>
      <c r="O1215" s="2"/>
      <c r="P1215" s="2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2"/>
      <c r="AB1215" s="1"/>
      <c r="AC1215" s="50"/>
      <c r="AD1215" s="50"/>
      <c r="AE1215" s="1"/>
    </row>
    <row r="1216" spans="1:31" hidden="1" x14ac:dyDescent="0.25">
      <c r="A1216" s="2"/>
      <c r="B1216" s="51"/>
      <c r="C1216" s="2"/>
      <c r="D1216" s="2"/>
      <c r="E1216" s="2"/>
      <c r="F1216" s="2"/>
      <c r="G1216" s="2"/>
      <c r="H1216" s="2"/>
      <c r="I1216" s="1"/>
      <c r="J1216" s="1"/>
      <c r="K1216" s="1"/>
      <c r="L1216" s="1"/>
      <c r="M1216" s="1"/>
      <c r="N1216" s="2"/>
      <c r="O1216" s="2"/>
      <c r="P1216" s="2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2"/>
      <c r="AB1216" s="1"/>
      <c r="AC1216" s="50"/>
      <c r="AD1216" s="50"/>
      <c r="AE1216" s="1"/>
    </row>
    <row r="1217" spans="1:31" hidden="1" x14ac:dyDescent="0.25">
      <c r="A1217" s="2"/>
      <c r="B1217" s="51"/>
      <c r="C1217" s="2"/>
      <c r="D1217" s="2"/>
      <c r="E1217" s="2"/>
      <c r="F1217" s="2"/>
      <c r="G1217" s="2"/>
      <c r="H1217" s="2"/>
      <c r="I1217" s="1"/>
      <c r="J1217" s="1"/>
      <c r="K1217" s="1"/>
      <c r="L1217" s="1"/>
      <c r="M1217" s="1"/>
      <c r="N1217" s="2"/>
      <c r="O1217" s="2"/>
      <c r="P1217" s="2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2"/>
      <c r="AB1217" s="1"/>
      <c r="AC1217" s="50"/>
      <c r="AD1217" s="50"/>
      <c r="AE1217" s="1"/>
    </row>
    <row r="1218" spans="1:31" hidden="1" x14ac:dyDescent="0.25">
      <c r="A1218" s="2"/>
      <c r="B1218" s="51"/>
      <c r="C1218" s="2"/>
      <c r="D1218" s="2"/>
      <c r="E1218" s="2"/>
      <c r="F1218" s="2"/>
      <c r="G1218" s="2"/>
      <c r="H1218" s="2"/>
      <c r="I1218" s="1"/>
      <c r="J1218" s="1"/>
      <c r="K1218" s="1"/>
      <c r="L1218" s="1"/>
      <c r="M1218" s="1"/>
      <c r="N1218" s="2"/>
      <c r="O1218" s="2"/>
      <c r="P1218" s="2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2"/>
      <c r="AB1218" s="1"/>
      <c r="AC1218" s="50"/>
      <c r="AD1218" s="50"/>
      <c r="AE1218" s="1"/>
    </row>
    <row r="1219" spans="1:31" hidden="1" x14ac:dyDescent="0.25">
      <c r="A1219" s="2"/>
      <c r="B1219" s="51"/>
      <c r="C1219" s="2"/>
      <c r="D1219" s="2"/>
      <c r="E1219" s="2"/>
      <c r="F1219" s="2"/>
      <c r="G1219" s="2"/>
      <c r="H1219" s="2"/>
      <c r="I1219" s="1"/>
      <c r="J1219" s="1"/>
      <c r="K1219" s="1"/>
      <c r="L1219" s="1"/>
      <c r="M1219" s="1"/>
      <c r="N1219" s="2"/>
      <c r="O1219" s="2"/>
      <c r="P1219" s="2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2"/>
      <c r="AB1219" s="1"/>
      <c r="AC1219" s="50"/>
      <c r="AD1219" s="50"/>
      <c r="AE1219" s="1"/>
    </row>
    <row r="1220" spans="1:31" hidden="1" x14ac:dyDescent="0.25">
      <c r="A1220" s="2"/>
      <c r="B1220" s="51"/>
      <c r="C1220" s="2"/>
      <c r="D1220" s="2"/>
      <c r="E1220" s="2"/>
      <c r="F1220" s="2"/>
      <c r="G1220" s="2"/>
      <c r="H1220" s="2"/>
      <c r="I1220" s="1"/>
      <c r="J1220" s="1"/>
      <c r="K1220" s="1"/>
      <c r="L1220" s="1"/>
      <c r="M1220" s="1"/>
      <c r="N1220" s="2"/>
      <c r="O1220" s="2"/>
      <c r="P1220" s="2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2"/>
      <c r="AB1220" s="1"/>
      <c r="AC1220" s="50"/>
      <c r="AD1220" s="50"/>
      <c r="AE1220" s="1"/>
    </row>
    <row r="1221" spans="1:31" hidden="1" x14ac:dyDescent="0.25">
      <c r="A1221" s="2"/>
      <c r="B1221" s="51"/>
      <c r="C1221" s="2"/>
      <c r="D1221" s="2"/>
      <c r="E1221" s="2"/>
      <c r="F1221" s="2"/>
      <c r="G1221" s="2"/>
      <c r="H1221" s="2"/>
      <c r="I1221" s="1"/>
      <c r="J1221" s="1"/>
      <c r="K1221" s="1"/>
      <c r="L1221" s="1"/>
      <c r="M1221" s="1"/>
      <c r="N1221" s="2"/>
      <c r="O1221" s="2"/>
      <c r="P1221" s="2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2"/>
      <c r="AB1221" s="1"/>
      <c r="AC1221" s="50"/>
      <c r="AD1221" s="50"/>
      <c r="AE1221" s="1"/>
    </row>
    <row r="1222" spans="1:31" hidden="1" x14ac:dyDescent="0.25">
      <c r="A1222" s="2"/>
      <c r="B1222" s="51"/>
      <c r="C1222" s="2"/>
      <c r="D1222" s="2"/>
      <c r="E1222" s="2"/>
      <c r="F1222" s="2"/>
      <c r="G1222" s="2"/>
      <c r="H1222" s="2"/>
      <c r="I1222" s="1"/>
      <c r="J1222" s="1"/>
      <c r="K1222" s="1"/>
      <c r="L1222" s="1"/>
      <c r="M1222" s="1"/>
      <c r="N1222" s="2"/>
      <c r="O1222" s="2"/>
      <c r="P1222" s="2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2"/>
      <c r="AB1222" s="1"/>
      <c r="AC1222" s="50"/>
      <c r="AD1222" s="50"/>
      <c r="AE1222" s="1"/>
    </row>
    <row r="1223" spans="1:31" hidden="1" x14ac:dyDescent="0.25">
      <c r="A1223" s="2"/>
      <c r="B1223" s="51"/>
      <c r="C1223" s="2"/>
      <c r="D1223" s="2"/>
      <c r="E1223" s="2"/>
      <c r="F1223" s="2"/>
      <c r="G1223" s="2"/>
      <c r="H1223" s="2"/>
      <c r="I1223" s="1"/>
      <c r="J1223" s="1"/>
      <c r="K1223" s="1"/>
      <c r="L1223" s="1"/>
      <c r="M1223" s="1"/>
      <c r="N1223" s="2"/>
      <c r="O1223" s="2"/>
      <c r="P1223" s="2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2"/>
      <c r="AB1223" s="1"/>
      <c r="AC1223" s="50"/>
      <c r="AD1223" s="50"/>
      <c r="AE1223" s="1"/>
    </row>
    <row r="1224" spans="1:31" hidden="1" x14ac:dyDescent="0.25">
      <c r="A1224" s="2"/>
      <c r="B1224" s="51"/>
      <c r="C1224" s="2"/>
      <c r="D1224" s="2"/>
      <c r="E1224" s="2"/>
      <c r="F1224" s="2"/>
      <c r="G1224" s="2"/>
      <c r="H1224" s="2"/>
      <c r="I1224" s="1"/>
      <c r="J1224" s="1"/>
      <c r="K1224" s="1"/>
      <c r="L1224" s="1"/>
      <c r="M1224" s="1"/>
      <c r="N1224" s="2"/>
      <c r="O1224" s="2"/>
      <c r="P1224" s="2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2"/>
      <c r="AB1224" s="1"/>
      <c r="AC1224" s="50"/>
      <c r="AD1224" s="50"/>
      <c r="AE1224" s="1"/>
    </row>
    <row r="1225" spans="1:31" hidden="1" x14ac:dyDescent="0.25">
      <c r="A1225" s="2"/>
      <c r="B1225" s="51"/>
      <c r="C1225" s="2"/>
      <c r="D1225" s="2"/>
      <c r="E1225" s="2"/>
      <c r="F1225" s="2"/>
      <c r="G1225" s="2"/>
      <c r="H1225" s="2"/>
      <c r="I1225" s="1"/>
      <c r="J1225" s="1"/>
      <c r="K1225" s="1"/>
      <c r="L1225" s="1"/>
      <c r="M1225" s="1"/>
      <c r="N1225" s="2"/>
      <c r="O1225" s="2"/>
      <c r="P1225" s="2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2"/>
      <c r="AB1225" s="1"/>
      <c r="AC1225" s="50"/>
      <c r="AD1225" s="50"/>
      <c r="AE1225" s="1"/>
    </row>
    <row r="1226" spans="1:31" hidden="1" x14ac:dyDescent="0.25">
      <c r="A1226" s="2"/>
      <c r="B1226" s="51"/>
      <c r="C1226" s="2"/>
      <c r="D1226" s="2"/>
      <c r="E1226" s="2"/>
      <c r="F1226" s="2"/>
      <c r="G1226" s="2"/>
      <c r="H1226" s="2"/>
      <c r="I1226" s="1"/>
      <c r="J1226" s="1"/>
      <c r="K1226" s="1"/>
      <c r="L1226" s="1"/>
      <c r="M1226" s="1"/>
      <c r="N1226" s="2"/>
      <c r="O1226" s="2"/>
      <c r="P1226" s="2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2"/>
      <c r="AB1226" s="1"/>
      <c r="AC1226" s="50"/>
      <c r="AD1226" s="50"/>
      <c r="AE1226" s="1"/>
    </row>
    <row r="1227" spans="1:31" hidden="1" x14ac:dyDescent="0.25">
      <c r="A1227" s="2"/>
      <c r="B1227" s="51"/>
      <c r="C1227" s="2"/>
      <c r="D1227" s="2"/>
      <c r="E1227" s="2"/>
      <c r="F1227" s="2"/>
      <c r="G1227" s="2"/>
      <c r="H1227" s="2"/>
      <c r="I1227" s="1"/>
      <c r="J1227" s="1"/>
      <c r="K1227" s="1"/>
      <c r="L1227" s="1"/>
      <c r="M1227" s="1"/>
      <c r="N1227" s="2"/>
      <c r="O1227" s="2"/>
      <c r="P1227" s="2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2"/>
      <c r="AB1227" s="1"/>
      <c r="AC1227" s="50"/>
      <c r="AD1227" s="50"/>
      <c r="AE1227" s="1"/>
    </row>
    <row r="1228" spans="1:31" hidden="1" x14ac:dyDescent="0.25">
      <c r="A1228" s="2"/>
      <c r="B1228" s="51"/>
      <c r="C1228" s="2"/>
      <c r="D1228" s="2"/>
      <c r="E1228" s="2"/>
      <c r="F1228" s="2"/>
      <c r="G1228" s="2"/>
      <c r="H1228" s="2"/>
      <c r="I1228" s="1"/>
      <c r="J1228" s="1"/>
      <c r="K1228" s="1"/>
      <c r="L1228" s="1"/>
      <c r="M1228" s="1"/>
      <c r="N1228" s="2"/>
      <c r="O1228" s="2"/>
      <c r="P1228" s="2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2"/>
      <c r="AB1228" s="1"/>
      <c r="AC1228" s="50"/>
      <c r="AD1228" s="50"/>
      <c r="AE1228" s="1"/>
    </row>
    <row r="1229" spans="1:31" hidden="1" x14ac:dyDescent="0.25">
      <c r="A1229" s="2"/>
      <c r="B1229" s="51"/>
      <c r="C1229" s="2"/>
      <c r="D1229" s="2"/>
      <c r="E1229" s="2"/>
      <c r="F1229" s="2"/>
      <c r="G1229" s="2"/>
      <c r="H1229" s="2"/>
      <c r="I1229" s="1"/>
      <c r="J1229" s="1"/>
      <c r="K1229" s="1"/>
      <c r="L1229" s="1"/>
      <c r="M1229" s="1"/>
      <c r="N1229" s="2"/>
      <c r="O1229" s="2"/>
      <c r="P1229" s="2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2"/>
      <c r="AB1229" s="1"/>
      <c r="AC1229" s="50"/>
      <c r="AD1229" s="50"/>
      <c r="AE1229" s="1"/>
    </row>
    <row r="1230" spans="1:31" hidden="1" x14ac:dyDescent="0.25">
      <c r="A1230" s="2"/>
      <c r="B1230" s="51"/>
      <c r="C1230" s="2"/>
      <c r="D1230" s="2"/>
      <c r="E1230" s="2"/>
      <c r="F1230" s="2"/>
      <c r="G1230" s="2"/>
      <c r="H1230" s="2"/>
      <c r="I1230" s="1"/>
      <c r="J1230" s="1"/>
      <c r="K1230" s="1"/>
      <c r="L1230" s="1"/>
      <c r="M1230" s="1"/>
      <c r="N1230" s="2"/>
      <c r="O1230" s="2"/>
      <c r="P1230" s="2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2"/>
      <c r="AB1230" s="1"/>
      <c r="AC1230" s="50"/>
      <c r="AD1230" s="50"/>
      <c r="AE1230" s="1"/>
    </row>
    <row r="1231" spans="1:31" hidden="1" x14ac:dyDescent="0.25">
      <c r="A1231" s="2"/>
      <c r="B1231" s="51"/>
      <c r="C1231" s="2"/>
      <c r="D1231" s="2"/>
      <c r="E1231" s="2"/>
      <c r="F1231" s="2"/>
      <c r="G1231" s="2"/>
      <c r="H1231" s="2"/>
      <c r="I1231" s="1"/>
      <c r="J1231" s="1"/>
      <c r="K1231" s="1"/>
      <c r="L1231" s="1"/>
      <c r="M1231" s="1"/>
      <c r="N1231" s="2"/>
      <c r="O1231" s="2"/>
      <c r="P1231" s="2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2"/>
      <c r="AB1231" s="1"/>
      <c r="AC1231" s="50"/>
      <c r="AD1231" s="50"/>
      <c r="AE1231" s="1"/>
    </row>
    <row r="1232" spans="1:31" hidden="1" x14ac:dyDescent="0.25">
      <c r="A1232" s="2"/>
      <c r="B1232" s="51"/>
      <c r="C1232" s="2"/>
      <c r="D1232" s="2"/>
      <c r="E1232" s="2"/>
      <c r="F1232" s="2"/>
      <c r="G1232" s="2"/>
      <c r="H1232" s="2"/>
      <c r="I1232" s="1"/>
      <c r="J1232" s="1"/>
      <c r="K1232" s="1"/>
      <c r="L1232" s="1"/>
      <c r="M1232" s="1"/>
      <c r="N1232" s="2"/>
      <c r="O1232" s="2"/>
      <c r="P1232" s="2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2"/>
      <c r="AB1232" s="1"/>
      <c r="AC1232" s="50"/>
      <c r="AD1232" s="50"/>
      <c r="AE1232" s="1"/>
    </row>
    <row r="1233" spans="1:31" hidden="1" x14ac:dyDescent="0.25">
      <c r="A1233" s="2"/>
      <c r="B1233" s="51"/>
      <c r="C1233" s="2"/>
      <c r="D1233" s="2"/>
      <c r="E1233" s="2"/>
      <c r="F1233" s="2"/>
      <c r="G1233" s="2"/>
      <c r="H1233" s="2"/>
      <c r="I1233" s="1"/>
      <c r="J1233" s="1"/>
      <c r="K1233" s="1"/>
      <c r="L1233" s="1"/>
      <c r="M1233" s="1"/>
      <c r="N1233" s="2"/>
      <c r="O1233" s="2"/>
      <c r="P1233" s="2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2"/>
      <c r="AB1233" s="1"/>
      <c r="AC1233" s="50"/>
      <c r="AD1233" s="50"/>
      <c r="AE1233" s="1"/>
    </row>
    <row r="1234" spans="1:31" hidden="1" x14ac:dyDescent="0.25">
      <c r="A1234" s="2"/>
      <c r="B1234" s="51"/>
      <c r="C1234" s="2"/>
      <c r="D1234" s="2"/>
      <c r="E1234" s="2"/>
      <c r="F1234" s="2"/>
      <c r="G1234" s="2"/>
      <c r="H1234" s="2"/>
      <c r="I1234" s="1"/>
      <c r="J1234" s="1"/>
      <c r="K1234" s="1"/>
      <c r="L1234" s="1"/>
      <c r="M1234" s="1"/>
      <c r="N1234" s="2"/>
      <c r="O1234" s="2"/>
      <c r="P1234" s="2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2"/>
      <c r="AB1234" s="1"/>
      <c r="AC1234" s="50"/>
      <c r="AD1234" s="50"/>
      <c r="AE1234" s="1"/>
    </row>
    <row r="1235" spans="1:31" hidden="1" x14ac:dyDescent="0.25">
      <c r="A1235" s="2"/>
      <c r="B1235" s="51"/>
      <c r="C1235" s="2"/>
      <c r="D1235" s="2"/>
      <c r="E1235" s="2"/>
      <c r="F1235" s="2"/>
      <c r="G1235" s="2"/>
      <c r="H1235" s="2"/>
      <c r="I1235" s="1"/>
      <c r="J1235" s="1"/>
      <c r="K1235" s="1"/>
      <c r="L1235" s="1"/>
      <c r="M1235" s="1"/>
      <c r="N1235" s="2"/>
      <c r="O1235" s="2"/>
      <c r="P1235" s="2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2"/>
      <c r="AB1235" s="1"/>
      <c r="AC1235" s="50"/>
      <c r="AD1235" s="50"/>
      <c r="AE1235" s="1"/>
    </row>
    <row r="1236" spans="1:31" hidden="1" x14ac:dyDescent="0.25">
      <c r="A1236" s="2"/>
      <c r="B1236" s="51"/>
      <c r="C1236" s="2"/>
      <c r="D1236" s="2"/>
      <c r="E1236" s="2"/>
      <c r="F1236" s="2"/>
      <c r="G1236" s="2"/>
      <c r="H1236" s="2"/>
      <c r="I1236" s="1"/>
      <c r="J1236" s="1"/>
      <c r="K1236" s="1"/>
      <c r="L1236" s="1"/>
      <c r="M1236" s="1"/>
      <c r="N1236" s="2"/>
      <c r="O1236" s="2"/>
      <c r="P1236" s="2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2"/>
      <c r="AB1236" s="1"/>
      <c r="AC1236" s="50"/>
      <c r="AD1236" s="50"/>
      <c r="AE1236" s="1"/>
    </row>
    <row r="1237" spans="1:31" hidden="1" x14ac:dyDescent="0.25">
      <c r="A1237" s="2"/>
      <c r="B1237" s="51"/>
      <c r="C1237" s="2"/>
      <c r="D1237" s="2"/>
      <c r="E1237" s="2"/>
      <c r="F1237" s="2"/>
      <c r="G1237" s="2"/>
      <c r="H1237" s="2"/>
      <c r="I1237" s="1"/>
      <c r="J1237" s="1"/>
      <c r="K1237" s="1"/>
      <c r="L1237" s="1"/>
      <c r="M1237" s="1"/>
      <c r="N1237" s="2"/>
      <c r="O1237" s="2"/>
      <c r="P1237" s="2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2"/>
      <c r="AB1237" s="1"/>
      <c r="AC1237" s="50"/>
      <c r="AD1237" s="50"/>
      <c r="AE1237" s="1"/>
    </row>
    <row r="1238" spans="1:31" hidden="1" x14ac:dyDescent="0.25">
      <c r="A1238" s="2"/>
      <c r="B1238" s="51"/>
      <c r="C1238" s="2"/>
      <c r="D1238" s="2"/>
      <c r="E1238" s="2"/>
      <c r="F1238" s="2"/>
      <c r="G1238" s="2"/>
      <c r="H1238" s="2"/>
      <c r="I1238" s="1"/>
      <c r="J1238" s="1"/>
      <c r="K1238" s="1"/>
      <c r="L1238" s="1"/>
      <c r="M1238" s="1"/>
      <c r="N1238" s="2"/>
      <c r="O1238" s="2"/>
      <c r="P1238" s="2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2"/>
      <c r="AB1238" s="1"/>
      <c r="AC1238" s="50"/>
      <c r="AD1238" s="50"/>
      <c r="AE1238" s="1"/>
    </row>
    <row r="1239" spans="1:31" hidden="1" x14ac:dyDescent="0.25">
      <c r="A1239" s="2"/>
      <c r="B1239" s="51"/>
      <c r="C1239" s="2"/>
      <c r="D1239" s="2"/>
      <c r="E1239" s="2"/>
      <c r="F1239" s="2"/>
      <c r="G1239" s="2"/>
      <c r="H1239" s="2"/>
      <c r="I1239" s="1"/>
      <c r="J1239" s="1"/>
      <c r="K1239" s="1"/>
      <c r="L1239" s="1"/>
      <c r="M1239" s="1"/>
      <c r="N1239" s="2"/>
      <c r="O1239" s="2"/>
      <c r="P1239" s="2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2"/>
      <c r="AB1239" s="1"/>
      <c r="AC1239" s="50"/>
      <c r="AD1239" s="50"/>
      <c r="AE1239" s="1"/>
    </row>
    <row r="1240" spans="1:31" hidden="1" x14ac:dyDescent="0.25">
      <c r="A1240" s="2"/>
      <c r="B1240" s="51"/>
      <c r="C1240" s="2"/>
      <c r="D1240" s="2"/>
      <c r="E1240" s="2"/>
      <c r="F1240" s="2"/>
      <c r="G1240" s="2"/>
      <c r="H1240" s="2"/>
      <c r="I1240" s="1"/>
      <c r="J1240" s="1"/>
      <c r="K1240" s="1"/>
      <c r="L1240" s="1"/>
      <c r="M1240" s="1"/>
      <c r="N1240" s="2"/>
      <c r="O1240" s="2"/>
      <c r="P1240" s="2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2"/>
      <c r="AB1240" s="1"/>
      <c r="AC1240" s="50"/>
      <c r="AD1240" s="50"/>
      <c r="AE1240" s="1"/>
    </row>
    <row r="1241" spans="1:31" hidden="1" x14ac:dyDescent="0.25">
      <c r="A1241" s="2"/>
      <c r="B1241" s="51"/>
      <c r="C1241" s="2"/>
      <c r="D1241" s="2"/>
      <c r="E1241" s="2"/>
      <c r="F1241" s="2"/>
      <c r="G1241" s="2"/>
      <c r="H1241" s="2"/>
      <c r="I1241" s="1"/>
      <c r="J1241" s="1"/>
      <c r="K1241" s="1"/>
      <c r="L1241" s="1"/>
      <c r="M1241" s="1"/>
      <c r="N1241" s="2"/>
      <c r="O1241" s="2"/>
      <c r="P1241" s="2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2"/>
      <c r="AB1241" s="1"/>
      <c r="AC1241" s="50"/>
      <c r="AD1241" s="50"/>
      <c r="AE1241" s="1"/>
    </row>
    <row r="1242" spans="1:31" hidden="1" x14ac:dyDescent="0.25">
      <c r="A1242" s="2"/>
      <c r="B1242" s="51"/>
      <c r="C1242" s="2"/>
      <c r="D1242" s="2"/>
      <c r="E1242" s="2"/>
      <c r="F1242" s="2"/>
      <c r="G1242" s="2"/>
      <c r="H1242" s="2"/>
      <c r="I1242" s="1"/>
      <c r="J1242" s="1"/>
      <c r="K1242" s="1"/>
      <c r="L1242" s="1"/>
      <c r="M1242" s="1"/>
      <c r="N1242" s="2"/>
      <c r="O1242" s="2"/>
      <c r="P1242" s="2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2"/>
      <c r="AB1242" s="1"/>
      <c r="AC1242" s="50"/>
      <c r="AD1242" s="50"/>
      <c r="AE1242" s="1"/>
    </row>
    <row r="1243" spans="1:31" hidden="1" x14ac:dyDescent="0.25">
      <c r="A1243" s="2"/>
      <c r="B1243" s="51"/>
      <c r="C1243" s="2"/>
      <c r="D1243" s="2"/>
      <c r="E1243" s="2"/>
      <c r="F1243" s="2"/>
      <c r="G1243" s="2"/>
      <c r="H1243" s="2"/>
      <c r="I1243" s="1"/>
      <c r="J1243" s="1"/>
      <c r="K1243" s="1"/>
      <c r="L1243" s="1"/>
      <c r="M1243" s="1"/>
      <c r="N1243" s="2"/>
      <c r="O1243" s="2"/>
      <c r="P1243" s="2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2"/>
      <c r="AB1243" s="1"/>
      <c r="AC1243" s="50"/>
      <c r="AD1243" s="50"/>
      <c r="AE1243" s="1"/>
    </row>
    <row r="1244" spans="1:31" hidden="1" x14ac:dyDescent="0.25">
      <c r="A1244" s="2"/>
      <c r="B1244" s="51"/>
      <c r="C1244" s="2"/>
      <c r="D1244" s="2"/>
      <c r="E1244" s="2"/>
      <c r="F1244" s="2"/>
      <c r="G1244" s="2"/>
      <c r="H1244" s="2"/>
      <c r="I1244" s="1"/>
      <c r="J1244" s="1"/>
      <c r="K1244" s="1"/>
      <c r="L1244" s="1"/>
      <c r="M1244" s="1"/>
      <c r="N1244" s="2"/>
      <c r="O1244" s="2"/>
      <c r="P1244" s="2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2"/>
      <c r="AB1244" s="1"/>
      <c r="AC1244" s="50"/>
      <c r="AD1244" s="50"/>
      <c r="AE1244" s="1"/>
    </row>
    <row r="1245" spans="1:31" hidden="1" x14ac:dyDescent="0.25">
      <c r="A1245" s="2"/>
      <c r="B1245" s="51"/>
      <c r="C1245" s="2"/>
      <c r="D1245" s="2"/>
      <c r="E1245" s="2"/>
      <c r="F1245" s="2"/>
      <c r="G1245" s="2"/>
      <c r="H1245" s="2"/>
      <c r="I1245" s="1"/>
      <c r="J1245" s="1"/>
      <c r="K1245" s="1"/>
      <c r="L1245" s="1"/>
      <c r="M1245" s="1"/>
      <c r="N1245" s="2"/>
      <c r="O1245" s="2"/>
      <c r="P1245" s="2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2"/>
      <c r="AB1245" s="1"/>
      <c r="AC1245" s="50"/>
      <c r="AD1245" s="50"/>
      <c r="AE1245" s="1"/>
    </row>
    <row r="1246" spans="1:31" hidden="1" x14ac:dyDescent="0.25">
      <c r="A1246" s="2"/>
      <c r="B1246" s="51"/>
      <c r="C1246" s="2"/>
      <c r="D1246" s="2"/>
      <c r="E1246" s="2"/>
      <c r="F1246" s="2"/>
      <c r="G1246" s="2"/>
      <c r="H1246" s="2"/>
      <c r="I1246" s="1"/>
      <c r="J1246" s="1"/>
      <c r="K1246" s="1"/>
      <c r="L1246" s="1"/>
      <c r="M1246" s="1"/>
      <c r="N1246" s="2"/>
      <c r="O1246" s="2"/>
      <c r="P1246" s="2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2"/>
      <c r="AB1246" s="1"/>
      <c r="AC1246" s="50"/>
      <c r="AD1246" s="50"/>
      <c r="AE1246" s="1"/>
    </row>
    <row r="1247" spans="1:31" hidden="1" x14ac:dyDescent="0.25">
      <c r="A1247" s="2"/>
      <c r="B1247" s="51"/>
      <c r="C1247" s="2"/>
      <c r="D1247" s="2"/>
      <c r="E1247" s="2"/>
      <c r="F1247" s="2"/>
      <c r="G1247" s="2"/>
      <c r="H1247" s="2"/>
      <c r="I1247" s="1"/>
      <c r="J1247" s="1"/>
      <c r="K1247" s="1"/>
      <c r="L1247" s="1"/>
      <c r="M1247" s="1"/>
      <c r="N1247" s="2"/>
      <c r="O1247" s="2"/>
      <c r="P1247" s="2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2"/>
      <c r="AB1247" s="1"/>
      <c r="AC1247" s="50"/>
      <c r="AD1247" s="50"/>
      <c r="AE1247" s="1"/>
    </row>
    <row r="1248" spans="1:31" hidden="1" x14ac:dyDescent="0.25">
      <c r="A1248" s="2"/>
      <c r="B1248" s="51"/>
      <c r="C1248" s="2"/>
      <c r="D1248" s="2"/>
      <c r="E1248" s="2"/>
      <c r="F1248" s="2"/>
      <c r="G1248" s="2"/>
      <c r="H1248" s="2"/>
      <c r="I1248" s="1"/>
      <c r="J1248" s="1"/>
      <c r="K1248" s="1"/>
      <c r="L1248" s="1"/>
      <c r="M1248" s="1"/>
      <c r="N1248" s="2"/>
      <c r="O1248" s="2"/>
      <c r="P1248" s="2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2"/>
      <c r="AB1248" s="1"/>
      <c r="AC1248" s="50"/>
      <c r="AD1248" s="50"/>
      <c r="AE1248" s="1"/>
    </row>
    <row r="1249" spans="1:31" hidden="1" x14ac:dyDescent="0.25">
      <c r="A1249" s="2"/>
      <c r="B1249" s="51"/>
      <c r="C1249" s="2"/>
      <c r="D1249" s="2"/>
      <c r="E1249" s="2"/>
      <c r="F1249" s="2"/>
      <c r="G1249" s="2"/>
      <c r="H1249" s="2"/>
      <c r="I1249" s="1"/>
      <c r="J1249" s="1"/>
      <c r="K1249" s="1"/>
      <c r="L1249" s="1"/>
      <c r="M1249" s="1"/>
      <c r="N1249" s="2"/>
      <c r="O1249" s="2"/>
      <c r="P1249" s="2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2"/>
      <c r="AB1249" s="1"/>
      <c r="AC1249" s="50"/>
      <c r="AD1249" s="50"/>
      <c r="AE1249" s="1"/>
    </row>
    <row r="1250" spans="1:31" hidden="1" x14ac:dyDescent="0.25">
      <c r="A1250" s="2"/>
      <c r="B1250" s="51"/>
      <c r="C1250" s="2"/>
      <c r="D1250" s="2"/>
      <c r="E1250" s="2"/>
      <c r="F1250" s="2"/>
      <c r="G1250" s="2"/>
      <c r="H1250" s="2"/>
      <c r="I1250" s="1"/>
      <c r="J1250" s="1"/>
      <c r="K1250" s="1"/>
      <c r="L1250" s="1"/>
      <c r="M1250" s="1"/>
      <c r="N1250" s="2"/>
      <c r="O1250" s="2"/>
      <c r="P1250" s="2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2"/>
      <c r="AB1250" s="1"/>
      <c r="AC1250" s="50"/>
      <c r="AD1250" s="50"/>
      <c r="AE1250" s="1"/>
    </row>
    <row r="1251" spans="1:31" hidden="1" x14ac:dyDescent="0.25">
      <c r="A1251" s="2"/>
      <c r="B1251" s="51"/>
      <c r="C1251" s="2"/>
      <c r="D1251" s="2"/>
      <c r="E1251" s="2"/>
      <c r="F1251" s="2"/>
      <c r="G1251" s="2"/>
      <c r="H1251" s="2"/>
      <c r="I1251" s="1"/>
      <c r="J1251" s="1"/>
      <c r="K1251" s="1"/>
      <c r="L1251" s="1"/>
      <c r="M1251" s="1"/>
      <c r="N1251" s="2"/>
      <c r="O1251" s="2"/>
      <c r="P1251" s="2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2"/>
      <c r="AB1251" s="1"/>
      <c r="AC1251" s="50"/>
      <c r="AD1251" s="50"/>
      <c r="AE1251" s="1"/>
    </row>
    <row r="1252" spans="1:31" hidden="1" x14ac:dyDescent="0.25">
      <c r="A1252" s="2"/>
      <c r="B1252" s="51"/>
      <c r="C1252" s="2"/>
      <c r="D1252" s="2"/>
      <c r="E1252" s="2"/>
      <c r="F1252" s="2"/>
      <c r="G1252" s="2"/>
      <c r="H1252" s="2"/>
      <c r="I1252" s="1"/>
      <c r="J1252" s="1"/>
      <c r="K1252" s="1"/>
      <c r="L1252" s="1"/>
      <c r="M1252" s="1"/>
      <c r="N1252" s="2"/>
      <c r="O1252" s="2"/>
      <c r="P1252" s="2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2"/>
      <c r="AB1252" s="1"/>
      <c r="AC1252" s="50"/>
      <c r="AD1252" s="50"/>
      <c r="AE1252" s="1"/>
    </row>
    <row r="1253" spans="1:31" hidden="1" x14ac:dyDescent="0.25">
      <c r="A1253" s="2"/>
      <c r="B1253" s="51"/>
      <c r="C1253" s="2"/>
      <c r="D1253" s="2"/>
      <c r="E1253" s="2"/>
      <c r="F1253" s="2"/>
      <c r="G1253" s="2"/>
      <c r="H1253" s="2"/>
      <c r="I1253" s="1"/>
      <c r="J1253" s="1"/>
      <c r="K1253" s="1"/>
      <c r="L1253" s="1"/>
      <c r="M1253" s="1"/>
      <c r="N1253" s="2"/>
      <c r="O1253" s="2"/>
      <c r="P1253" s="2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2"/>
      <c r="AB1253" s="1"/>
      <c r="AC1253" s="50"/>
      <c r="AD1253" s="50"/>
      <c r="AE1253" s="1"/>
    </row>
    <row r="1254" spans="1:31" hidden="1" x14ac:dyDescent="0.25">
      <c r="A1254" s="2"/>
      <c r="B1254" s="51"/>
      <c r="C1254" s="2"/>
      <c r="D1254" s="2"/>
      <c r="E1254" s="2"/>
      <c r="F1254" s="2"/>
      <c r="G1254" s="2"/>
      <c r="H1254" s="2"/>
      <c r="I1254" s="1"/>
      <c r="J1254" s="1"/>
      <c r="K1254" s="1"/>
      <c r="L1254" s="1"/>
      <c r="M1254" s="1"/>
      <c r="N1254" s="2"/>
      <c r="O1254" s="2"/>
      <c r="P1254" s="2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2"/>
      <c r="AB1254" s="1"/>
      <c r="AC1254" s="50"/>
      <c r="AD1254" s="50"/>
      <c r="AE1254" s="1"/>
    </row>
    <row r="1255" spans="1:31" hidden="1" x14ac:dyDescent="0.25">
      <c r="A1255" s="2"/>
      <c r="B1255" s="51"/>
      <c r="C1255" s="2"/>
      <c r="D1255" s="2"/>
      <c r="E1255" s="2"/>
      <c r="F1255" s="2"/>
      <c r="G1255" s="2"/>
      <c r="H1255" s="2"/>
      <c r="I1255" s="1"/>
      <c r="J1255" s="1"/>
      <c r="K1255" s="1"/>
      <c r="L1255" s="1"/>
      <c r="M1255" s="1"/>
      <c r="N1255" s="2"/>
      <c r="O1255" s="2"/>
      <c r="P1255" s="2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2"/>
      <c r="AB1255" s="1"/>
      <c r="AC1255" s="50"/>
      <c r="AD1255" s="50"/>
      <c r="AE1255" s="1"/>
    </row>
    <row r="1256" spans="1:31" hidden="1" x14ac:dyDescent="0.25">
      <c r="A1256" s="2"/>
      <c r="B1256" s="51"/>
      <c r="C1256" s="2"/>
      <c r="D1256" s="2"/>
      <c r="E1256" s="2"/>
      <c r="F1256" s="2"/>
      <c r="G1256" s="2"/>
      <c r="H1256" s="2"/>
      <c r="I1256" s="1"/>
      <c r="J1256" s="1"/>
      <c r="K1256" s="1"/>
      <c r="L1256" s="1"/>
      <c r="M1256" s="1"/>
      <c r="N1256" s="2"/>
      <c r="O1256" s="2"/>
      <c r="P1256" s="2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2"/>
      <c r="AB1256" s="1"/>
      <c r="AC1256" s="50"/>
      <c r="AD1256" s="50"/>
      <c r="AE1256" s="1"/>
    </row>
    <row r="1257" spans="1:31" hidden="1" x14ac:dyDescent="0.25">
      <c r="A1257" s="2"/>
      <c r="B1257" s="51"/>
      <c r="C1257" s="2"/>
      <c r="D1257" s="2"/>
      <c r="E1257" s="2"/>
      <c r="F1257" s="2"/>
      <c r="G1257" s="2"/>
      <c r="H1257" s="2"/>
      <c r="I1257" s="1"/>
      <c r="J1257" s="1"/>
      <c r="K1257" s="1"/>
      <c r="L1257" s="1"/>
      <c r="M1257" s="1"/>
      <c r="N1257" s="2"/>
      <c r="O1257" s="2"/>
      <c r="P1257" s="2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2"/>
      <c r="AB1257" s="1"/>
      <c r="AC1257" s="50"/>
      <c r="AD1257" s="50"/>
      <c r="AE1257" s="1"/>
    </row>
    <row r="1258" spans="1:31" hidden="1" x14ac:dyDescent="0.25">
      <c r="A1258" s="2"/>
      <c r="B1258" s="51"/>
      <c r="C1258" s="2"/>
      <c r="D1258" s="2"/>
      <c r="E1258" s="2"/>
      <c r="F1258" s="2"/>
      <c r="G1258" s="2"/>
      <c r="H1258" s="2"/>
      <c r="I1258" s="1"/>
      <c r="J1258" s="1"/>
      <c r="K1258" s="1"/>
      <c r="L1258" s="1"/>
      <c r="M1258" s="1"/>
      <c r="N1258" s="2"/>
      <c r="O1258" s="2"/>
      <c r="P1258" s="2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2"/>
      <c r="AB1258" s="1"/>
      <c r="AC1258" s="50"/>
      <c r="AD1258" s="50"/>
      <c r="AE1258" s="1"/>
    </row>
    <row r="1259" spans="1:31" hidden="1" x14ac:dyDescent="0.25">
      <c r="A1259" s="2"/>
      <c r="B1259" s="51"/>
      <c r="C1259" s="2"/>
      <c r="D1259" s="2"/>
      <c r="E1259" s="2"/>
      <c r="F1259" s="2"/>
      <c r="G1259" s="2"/>
      <c r="H1259" s="2"/>
      <c r="I1259" s="1"/>
      <c r="J1259" s="1"/>
      <c r="K1259" s="1"/>
      <c r="L1259" s="1"/>
      <c r="M1259" s="1"/>
      <c r="N1259" s="2"/>
      <c r="O1259" s="2"/>
      <c r="P1259" s="2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2"/>
      <c r="AB1259" s="1"/>
      <c r="AC1259" s="50"/>
      <c r="AD1259" s="50"/>
      <c r="AE1259" s="1"/>
    </row>
    <row r="1260" spans="1:31" hidden="1" x14ac:dyDescent="0.25">
      <c r="A1260" s="2"/>
      <c r="B1260" s="51"/>
      <c r="C1260" s="2"/>
      <c r="D1260" s="2"/>
      <c r="E1260" s="2"/>
      <c r="F1260" s="2"/>
      <c r="G1260" s="2"/>
      <c r="H1260" s="2"/>
      <c r="I1260" s="1"/>
      <c r="J1260" s="1"/>
      <c r="K1260" s="1"/>
      <c r="L1260" s="1"/>
      <c r="M1260" s="1"/>
      <c r="N1260" s="2"/>
      <c r="O1260" s="2"/>
      <c r="P1260" s="2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2"/>
      <c r="AB1260" s="1"/>
      <c r="AC1260" s="50"/>
      <c r="AD1260" s="50"/>
      <c r="AE1260" s="1"/>
    </row>
    <row r="1261" spans="1:31" hidden="1" x14ac:dyDescent="0.25">
      <c r="A1261" s="2"/>
      <c r="B1261" s="51"/>
      <c r="C1261" s="2"/>
      <c r="D1261" s="2"/>
      <c r="E1261" s="2"/>
      <c r="F1261" s="2"/>
      <c r="G1261" s="2"/>
      <c r="H1261" s="2"/>
      <c r="I1261" s="1"/>
      <c r="J1261" s="1"/>
      <c r="K1261" s="1"/>
      <c r="L1261" s="1"/>
      <c r="M1261" s="1"/>
      <c r="N1261" s="2"/>
      <c r="O1261" s="2"/>
      <c r="P1261" s="2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2"/>
      <c r="AB1261" s="1"/>
      <c r="AC1261" s="50"/>
      <c r="AD1261" s="50"/>
      <c r="AE1261" s="1"/>
    </row>
    <row r="1262" spans="1:31" hidden="1" x14ac:dyDescent="0.25">
      <c r="A1262" s="2"/>
      <c r="B1262" s="51"/>
      <c r="C1262" s="2"/>
      <c r="D1262" s="2"/>
      <c r="E1262" s="2"/>
      <c r="F1262" s="2"/>
      <c r="G1262" s="2"/>
      <c r="H1262" s="2"/>
      <c r="I1262" s="1"/>
      <c r="J1262" s="1"/>
      <c r="K1262" s="1"/>
      <c r="L1262" s="1"/>
      <c r="M1262" s="1"/>
      <c r="N1262" s="2"/>
      <c r="O1262" s="2"/>
      <c r="P1262" s="2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2"/>
      <c r="AB1262" s="1"/>
      <c r="AC1262" s="50"/>
      <c r="AD1262" s="50"/>
      <c r="AE1262" s="1"/>
    </row>
    <row r="1263" spans="1:31" hidden="1" x14ac:dyDescent="0.25">
      <c r="A1263" s="2"/>
      <c r="B1263" s="51"/>
      <c r="C1263" s="2"/>
      <c r="D1263" s="2"/>
      <c r="E1263" s="2"/>
      <c r="F1263" s="2"/>
      <c r="G1263" s="2"/>
      <c r="H1263" s="2"/>
      <c r="I1263" s="1"/>
      <c r="J1263" s="1"/>
      <c r="K1263" s="1"/>
      <c r="L1263" s="1"/>
      <c r="M1263" s="1"/>
      <c r="N1263" s="2"/>
      <c r="O1263" s="2"/>
      <c r="P1263" s="2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2"/>
      <c r="AB1263" s="1"/>
      <c r="AC1263" s="50"/>
      <c r="AD1263" s="50"/>
      <c r="AE1263" s="1"/>
    </row>
    <row r="1264" spans="1:31" hidden="1" x14ac:dyDescent="0.25">
      <c r="A1264" s="2"/>
      <c r="B1264" s="51"/>
      <c r="C1264" s="2"/>
      <c r="D1264" s="2"/>
      <c r="E1264" s="2"/>
      <c r="F1264" s="2"/>
      <c r="G1264" s="2"/>
      <c r="H1264" s="2"/>
      <c r="I1264" s="1"/>
      <c r="J1264" s="1"/>
      <c r="K1264" s="1"/>
      <c r="L1264" s="1"/>
      <c r="M1264" s="1"/>
      <c r="N1264" s="2"/>
      <c r="O1264" s="2"/>
      <c r="P1264" s="2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2"/>
      <c r="AB1264" s="1"/>
      <c r="AC1264" s="50"/>
      <c r="AD1264" s="50"/>
      <c r="AE1264" s="1"/>
    </row>
    <row r="1265" spans="1:31" hidden="1" x14ac:dyDescent="0.25">
      <c r="A1265" s="2"/>
      <c r="B1265" s="51"/>
      <c r="C1265" s="2"/>
      <c r="D1265" s="2"/>
      <c r="E1265" s="2"/>
      <c r="F1265" s="2"/>
      <c r="G1265" s="2"/>
      <c r="H1265" s="2"/>
      <c r="I1265" s="1"/>
      <c r="J1265" s="1"/>
      <c r="K1265" s="1"/>
      <c r="L1265" s="1"/>
      <c r="M1265" s="1"/>
      <c r="N1265" s="2"/>
      <c r="O1265" s="2"/>
      <c r="P1265" s="2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2"/>
      <c r="AB1265" s="1"/>
      <c r="AC1265" s="50"/>
      <c r="AD1265" s="50"/>
      <c r="AE1265" s="1"/>
    </row>
    <row r="1266" spans="1:31" hidden="1" x14ac:dyDescent="0.25">
      <c r="A1266" s="2"/>
      <c r="B1266" s="51"/>
      <c r="C1266" s="2"/>
      <c r="D1266" s="2"/>
      <c r="E1266" s="2"/>
      <c r="F1266" s="2"/>
      <c r="G1266" s="2"/>
      <c r="H1266" s="2"/>
      <c r="I1266" s="1"/>
      <c r="J1266" s="1"/>
      <c r="K1266" s="1"/>
      <c r="L1266" s="1"/>
      <c r="M1266" s="1"/>
      <c r="N1266" s="2"/>
      <c r="O1266" s="2"/>
      <c r="P1266" s="2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2"/>
      <c r="AB1266" s="1"/>
      <c r="AC1266" s="50"/>
      <c r="AD1266" s="50"/>
      <c r="AE1266" s="1"/>
    </row>
    <row r="1267" spans="1:31" hidden="1" x14ac:dyDescent="0.25">
      <c r="A1267" s="2"/>
      <c r="B1267" s="51"/>
      <c r="C1267" s="2"/>
      <c r="D1267" s="2"/>
      <c r="E1267" s="2"/>
      <c r="F1267" s="2"/>
      <c r="G1267" s="2"/>
      <c r="H1267" s="2"/>
      <c r="I1267" s="1"/>
      <c r="J1267" s="1"/>
      <c r="K1267" s="1"/>
      <c r="L1267" s="1"/>
      <c r="M1267" s="1"/>
      <c r="N1267" s="2"/>
      <c r="O1267" s="2"/>
      <c r="P1267" s="2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2"/>
      <c r="AB1267" s="1"/>
      <c r="AC1267" s="50"/>
      <c r="AD1267" s="50"/>
      <c r="AE1267" s="1"/>
    </row>
    <row r="1268" spans="1:31" hidden="1" x14ac:dyDescent="0.25">
      <c r="A1268" s="2"/>
      <c r="B1268" s="51"/>
      <c r="C1268" s="2"/>
      <c r="D1268" s="2"/>
      <c r="E1268" s="2"/>
      <c r="F1268" s="2"/>
      <c r="G1268" s="2"/>
      <c r="H1268" s="2"/>
      <c r="I1268" s="1"/>
      <c r="J1268" s="1"/>
      <c r="K1268" s="1"/>
      <c r="L1268" s="1"/>
      <c r="M1268" s="1"/>
      <c r="N1268" s="2"/>
      <c r="O1268" s="2"/>
      <c r="P1268" s="2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2"/>
      <c r="AB1268" s="1"/>
      <c r="AC1268" s="50"/>
      <c r="AD1268" s="50"/>
      <c r="AE1268" s="1"/>
    </row>
    <row r="1269" spans="1:31" hidden="1" x14ac:dyDescent="0.25">
      <c r="A1269" s="2"/>
      <c r="B1269" s="51"/>
      <c r="C1269" s="2"/>
      <c r="D1269" s="2"/>
      <c r="E1269" s="2"/>
      <c r="F1269" s="2"/>
      <c r="G1269" s="2"/>
      <c r="H1269" s="2"/>
      <c r="I1269" s="1"/>
      <c r="J1269" s="1"/>
      <c r="K1269" s="1"/>
      <c r="L1269" s="1"/>
      <c r="M1269" s="1"/>
      <c r="N1269" s="2"/>
      <c r="O1269" s="2"/>
      <c r="P1269" s="2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2"/>
      <c r="AB1269" s="1"/>
      <c r="AC1269" s="50"/>
      <c r="AD1269" s="50"/>
      <c r="AE1269" s="1"/>
    </row>
    <row r="1270" spans="1:31" hidden="1" x14ac:dyDescent="0.25">
      <c r="A1270" s="2"/>
      <c r="B1270" s="51"/>
      <c r="C1270" s="2"/>
      <c r="D1270" s="2"/>
      <c r="E1270" s="2"/>
      <c r="F1270" s="2"/>
      <c r="G1270" s="2"/>
      <c r="H1270" s="2"/>
      <c r="I1270" s="1"/>
      <c r="J1270" s="1"/>
      <c r="K1270" s="1"/>
      <c r="L1270" s="1"/>
      <c r="M1270" s="1"/>
      <c r="N1270" s="2"/>
      <c r="O1270" s="2"/>
      <c r="P1270" s="2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2"/>
      <c r="AB1270" s="1"/>
      <c r="AC1270" s="50"/>
      <c r="AD1270" s="50"/>
      <c r="AE1270" s="1"/>
    </row>
    <row r="1271" spans="1:31" hidden="1" x14ac:dyDescent="0.25">
      <c r="A1271" s="2"/>
      <c r="B1271" s="51"/>
      <c r="C1271" s="2"/>
      <c r="D1271" s="2"/>
      <c r="E1271" s="2"/>
      <c r="F1271" s="2"/>
      <c r="G1271" s="2"/>
      <c r="H1271" s="2"/>
      <c r="I1271" s="1"/>
      <c r="J1271" s="1"/>
      <c r="K1271" s="1"/>
      <c r="L1271" s="1"/>
      <c r="M1271" s="1"/>
      <c r="N1271" s="2"/>
      <c r="O1271" s="2"/>
      <c r="P1271" s="2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2"/>
      <c r="AB1271" s="1"/>
      <c r="AC1271" s="50"/>
      <c r="AD1271" s="50"/>
      <c r="AE1271" s="1"/>
    </row>
    <row r="1272" spans="1:31" hidden="1" x14ac:dyDescent="0.25">
      <c r="A1272" s="2"/>
      <c r="B1272" s="51"/>
      <c r="C1272" s="2"/>
      <c r="D1272" s="2"/>
      <c r="E1272" s="2"/>
      <c r="F1272" s="2"/>
      <c r="G1272" s="2"/>
      <c r="H1272" s="2"/>
      <c r="I1272" s="1"/>
      <c r="J1272" s="1"/>
      <c r="K1272" s="1"/>
      <c r="L1272" s="1"/>
      <c r="M1272" s="1"/>
      <c r="N1272" s="2"/>
      <c r="O1272" s="2"/>
      <c r="P1272" s="2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2"/>
      <c r="AB1272" s="1"/>
      <c r="AC1272" s="50"/>
      <c r="AD1272" s="50"/>
      <c r="AE1272" s="1"/>
    </row>
    <row r="1273" spans="1:31" hidden="1" x14ac:dyDescent="0.25">
      <c r="A1273" s="2"/>
      <c r="B1273" s="51"/>
      <c r="C1273" s="2"/>
      <c r="D1273" s="2"/>
      <c r="E1273" s="2"/>
      <c r="F1273" s="2"/>
      <c r="G1273" s="2"/>
      <c r="H1273" s="2"/>
      <c r="I1273" s="1"/>
      <c r="J1273" s="1"/>
      <c r="K1273" s="1"/>
      <c r="L1273" s="1"/>
      <c r="M1273" s="1"/>
      <c r="N1273" s="2"/>
      <c r="O1273" s="2"/>
      <c r="P1273" s="2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2"/>
      <c r="AB1273" s="1"/>
      <c r="AC1273" s="50"/>
      <c r="AD1273" s="50"/>
      <c r="AE1273" s="1"/>
    </row>
    <row r="1274" spans="1:31" hidden="1" x14ac:dyDescent="0.25">
      <c r="A1274" s="2"/>
      <c r="B1274" s="51"/>
      <c r="C1274" s="2"/>
      <c r="D1274" s="2"/>
      <c r="E1274" s="2"/>
      <c r="F1274" s="2"/>
      <c r="G1274" s="2"/>
      <c r="H1274" s="2"/>
      <c r="I1274" s="1"/>
      <c r="J1274" s="1"/>
      <c r="K1274" s="1"/>
      <c r="L1274" s="1"/>
      <c r="M1274" s="1"/>
      <c r="N1274" s="2"/>
      <c r="O1274" s="2"/>
      <c r="P1274" s="2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2"/>
      <c r="AB1274" s="1"/>
      <c r="AC1274" s="1"/>
      <c r="AD1274" s="2"/>
      <c r="AE1274" s="1"/>
    </row>
    <row r="1275" spans="1:31" hidden="1" x14ac:dyDescent="0.25">
      <c r="A1275" s="2"/>
      <c r="B1275" s="51"/>
      <c r="C1275" s="2"/>
      <c r="D1275" s="2"/>
      <c r="E1275" s="2"/>
      <c r="F1275" s="2"/>
      <c r="G1275" s="2"/>
      <c r="H1275" s="2"/>
      <c r="I1275" s="1"/>
      <c r="J1275" s="1"/>
      <c r="K1275" s="1"/>
      <c r="L1275" s="1"/>
      <c r="M1275" s="1"/>
      <c r="N1275" s="2"/>
      <c r="O1275" s="2"/>
      <c r="P1275" s="2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2"/>
      <c r="AB1275" s="1"/>
      <c r="AC1275" s="1"/>
      <c r="AD1275" s="2"/>
      <c r="AE1275" s="1"/>
    </row>
    <row r="1276" spans="1:31" hidden="1" x14ac:dyDescent="0.25">
      <c r="A1276" s="2"/>
      <c r="B1276" s="51"/>
      <c r="C1276" s="2"/>
      <c r="D1276" s="2"/>
      <c r="E1276" s="2"/>
      <c r="F1276" s="2"/>
      <c r="G1276" s="2"/>
      <c r="H1276" s="2"/>
      <c r="I1276" s="1"/>
      <c r="J1276" s="1"/>
      <c r="K1276" s="1"/>
      <c r="L1276" s="1"/>
      <c r="M1276" s="1"/>
      <c r="N1276" s="2"/>
      <c r="O1276" s="2"/>
      <c r="P1276" s="2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2"/>
      <c r="AB1276" s="1"/>
      <c r="AC1276" s="1"/>
      <c r="AD1276" s="2"/>
      <c r="AE1276" s="1"/>
    </row>
    <row r="1277" spans="1:31" hidden="1" x14ac:dyDescent="0.25">
      <c r="A1277" s="2"/>
      <c r="B1277" s="51"/>
      <c r="C1277" s="2"/>
      <c r="D1277" s="2"/>
      <c r="E1277" s="2"/>
      <c r="F1277" s="2"/>
      <c r="G1277" s="2"/>
      <c r="H1277" s="2"/>
      <c r="I1277" s="1"/>
      <c r="J1277" s="1"/>
      <c r="K1277" s="1"/>
      <c r="L1277" s="1"/>
      <c r="M1277" s="1"/>
      <c r="N1277" s="2"/>
      <c r="O1277" s="2"/>
      <c r="P1277" s="2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2"/>
      <c r="AB1277" s="1"/>
      <c r="AC1277" s="1"/>
      <c r="AD1277" s="2"/>
      <c r="AE1277" s="1"/>
    </row>
    <row r="1278" spans="1:31" hidden="1" x14ac:dyDescent="0.25">
      <c r="A1278" s="2"/>
      <c r="B1278" s="51"/>
      <c r="C1278" s="2"/>
      <c r="D1278" s="2"/>
      <c r="E1278" s="2"/>
      <c r="F1278" s="2"/>
      <c r="G1278" s="2"/>
      <c r="H1278" s="2"/>
      <c r="I1278" s="1"/>
      <c r="J1278" s="1"/>
      <c r="K1278" s="1"/>
      <c r="L1278" s="1"/>
      <c r="M1278" s="1"/>
      <c r="N1278" s="2"/>
      <c r="O1278" s="2"/>
      <c r="P1278" s="2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2"/>
      <c r="AB1278" s="1"/>
      <c r="AC1278" s="1"/>
      <c r="AD1278" s="2"/>
      <c r="AE1278" s="1"/>
    </row>
    <row r="1279" spans="1:31" hidden="1" x14ac:dyDescent="0.25">
      <c r="A1279" s="2"/>
      <c r="B1279" s="51"/>
      <c r="C1279" s="2"/>
      <c r="D1279" s="2"/>
      <c r="E1279" s="2"/>
      <c r="F1279" s="2"/>
      <c r="G1279" s="2"/>
      <c r="H1279" s="2"/>
      <c r="I1279" s="1"/>
      <c r="J1279" s="1"/>
      <c r="K1279" s="1"/>
      <c r="L1279" s="1"/>
      <c r="M1279" s="1"/>
      <c r="N1279" s="2"/>
      <c r="O1279" s="2"/>
      <c r="P1279" s="2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2"/>
      <c r="AB1279" s="1"/>
      <c r="AC1279" s="1"/>
      <c r="AD1279" s="2"/>
      <c r="AE1279" s="1"/>
    </row>
    <row r="1280" spans="1:31" hidden="1" x14ac:dyDescent="0.25">
      <c r="A1280" s="2"/>
      <c r="B1280" s="51"/>
      <c r="C1280" s="2"/>
      <c r="D1280" s="2"/>
      <c r="E1280" s="2"/>
      <c r="F1280" s="2"/>
      <c r="G1280" s="2"/>
      <c r="H1280" s="2"/>
      <c r="I1280" s="1"/>
      <c r="J1280" s="1"/>
      <c r="K1280" s="1"/>
      <c r="L1280" s="1"/>
      <c r="M1280" s="1"/>
      <c r="N1280" s="2"/>
      <c r="O1280" s="2"/>
      <c r="P1280" s="2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2"/>
      <c r="AB1280" s="1"/>
      <c r="AC1280" s="1"/>
      <c r="AD1280" s="2"/>
      <c r="AE1280" s="1"/>
    </row>
    <row r="1281" spans="1:31" hidden="1" x14ac:dyDescent="0.25">
      <c r="A1281" s="2"/>
      <c r="B1281" s="51"/>
      <c r="C1281" s="2"/>
      <c r="D1281" s="2"/>
      <c r="E1281" s="2"/>
      <c r="F1281" s="2"/>
      <c r="G1281" s="2"/>
      <c r="H1281" s="2"/>
      <c r="I1281" s="1"/>
      <c r="J1281" s="1"/>
      <c r="K1281" s="1"/>
      <c r="L1281" s="1"/>
      <c r="M1281" s="1"/>
      <c r="N1281" s="2"/>
      <c r="O1281" s="2"/>
      <c r="P1281" s="2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2"/>
      <c r="AB1281" s="1"/>
      <c r="AC1281" s="1"/>
      <c r="AD1281" s="2"/>
      <c r="AE1281" s="1"/>
    </row>
    <row r="1282" spans="1:31" hidden="1" x14ac:dyDescent="0.25">
      <c r="A1282" s="2"/>
      <c r="B1282" s="51"/>
      <c r="C1282" s="2"/>
      <c r="D1282" s="2"/>
      <c r="E1282" s="2"/>
      <c r="F1282" s="2"/>
      <c r="G1282" s="2"/>
      <c r="H1282" s="2"/>
      <c r="I1282" s="1"/>
      <c r="J1282" s="1"/>
      <c r="K1282" s="1"/>
      <c r="L1282" s="1"/>
      <c r="M1282" s="1"/>
      <c r="N1282" s="2"/>
      <c r="O1282" s="2"/>
      <c r="P1282" s="2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2"/>
      <c r="AB1282" s="1"/>
      <c r="AC1282" s="1"/>
      <c r="AD1282" s="2"/>
      <c r="AE1282" s="1"/>
    </row>
    <row r="1283" spans="1:31" hidden="1" x14ac:dyDescent="0.25">
      <c r="A1283" s="2"/>
      <c r="B1283" s="51"/>
      <c r="C1283" s="2"/>
      <c r="D1283" s="2"/>
      <c r="E1283" s="2"/>
      <c r="F1283" s="2"/>
      <c r="G1283" s="2"/>
      <c r="H1283" s="2"/>
      <c r="I1283" s="1"/>
      <c r="J1283" s="1"/>
      <c r="K1283" s="1"/>
      <c r="L1283" s="1"/>
      <c r="M1283" s="1"/>
      <c r="N1283" s="2"/>
      <c r="O1283" s="2"/>
      <c r="P1283" s="2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2"/>
      <c r="AB1283" s="1"/>
      <c r="AC1283" s="1"/>
      <c r="AD1283" s="2"/>
      <c r="AE1283" s="1"/>
    </row>
    <row r="1284" spans="1:31" hidden="1" x14ac:dyDescent="0.25">
      <c r="A1284" s="2"/>
      <c r="B1284" s="51"/>
      <c r="C1284" s="2"/>
      <c r="D1284" s="2"/>
      <c r="E1284" s="2"/>
      <c r="F1284" s="2"/>
      <c r="G1284" s="2"/>
      <c r="H1284" s="2"/>
      <c r="I1284" s="1"/>
      <c r="J1284" s="1"/>
      <c r="K1284" s="1"/>
      <c r="L1284" s="1"/>
      <c r="M1284" s="1"/>
      <c r="N1284" s="2"/>
      <c r="O1284" s="2"/>
      <c r="P1284" s="2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2"/>
      <c r="AB1284" s="1"/>
      <c r="AC1284" s="1"/>
      <c r="AD1284" s="2"/>
      <c r="AE1284" s="1"/>
    </row>
    <row r="1285" spans="1:31" hidden="1" x14ac:dyDescent="0.25">
      <c r="A1285" s="2"/>
      <c r="B1285" s="51"/>
      <c r="C1285" s="2"/>
      <c r="D1285" s="2"/>
      <c r="E1285" s="2"/>
      <c r="F1285" s="2"/>
      <c r="G1285" s="2"/>
      <c r="H1285" s="2"/>
      <c r="I1285" s="1"/>
      <c r="J1285" s="1"/>
      <c r="K1285" s="1"/>
      <c r="L1285" s="1"/>
      <c r="M1285" s="1"/>
      <c r="N1285" s="2"/>
      <c r="O1285" s="2"/>
      <c r="P1285" s="2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2"/>
      <c r="AB1285" s="1"/>
      <c r="AC1285" s="1"/>
      <c r="AD1285" s="2"/>
      <c r="AE1285" s="1"/>
    </row>
    <row r="1286" spans="1:31" hidden="1" x14ac:dyDescent="0.25">
      <c r="A1286" s="2"/>
      <c r="B1286" s="51"/>
      <c r="C1286" s="2"/>
      <c r="D1286" s="2"/>
      <c r="E1286" s="2"/>
      <c r="F1286" s="2"/>
      <c r="G1286" s="2"/>
      <c r="H1286" s="2"/>
      <c r="I1286" s="1"/>
      <c r="J1286" s="1"/>
      <c r="K1286" s="1"/>
      <c r="L1286" s="1"/>
      <c r="M1286" s="1"/>
      <c r="N1286" s="2"/>
      <c r="O1286" s="2"/>
      <c r="P1286" s="2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2"/>
      <c r="AB1286" s="1"/>
      <c r="AC1286" s="1"/>
      <c r="AD1286" s="2"/>
      <c r="AE1286" s="1"/>
    </row>
    <row r="1287" spans="1:31" hidden="1" x14ac:dyDescent="0.25">
      <c r="A1287" s="2"/>
      <c r="B1287" s="51"/>
      <c r="C1287" s="2"/>
      <c r="D1287" s="2"/>
      <c r="E1287" s="2"/>
      <c r="F1287" s="2"/>
      <c r="G1287" s="2"/>
      <c r="H1287" s="2"/>
      <c r="I1287" s="1"/>
      <c r="J1287" s="1"/>
      <c r="K1287" s="1"/>
      <c r="L1287" s="1"/>
      <c r="M1287" s="1"/>
      <c r="N1287" s="2"/>
      <c r="O1287" s="2"/>
      <c r="P1287" s="2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2"/>
      <c r="AB1287" s="1"/>
      <c r="AC1287" s="1"/>
      <c r="AD1287" s="2"/>
      <c r="AE1287" s="1"/>
    </row>
    <row r="1288" spans="1:31" hidden="1" x14ac:dyDescent="0.25">
      <c r="A1288" s="2"/>
      <c r="B1288" s="51"/>
      <c r="C1288" s="2"/>
      <c r="D1288" s="2"/>
      <c r="E1288" s="2"/>
      <c r="F1288" s="2"/>
      <c r="G1288" s="2"/>
      <c r="H1288" s="2"/>
      <c r="I1288" s="1"/>
      <c r="J1288" s="1"/>
      <c r="K1288" s="1"/>
      <c r="L1288" s="1"/>
      <c r="M1288" s="1"/>
      <c r="N1288" s="2"/>
      <c r="O1288" s="2"/>
      <c r="P1288" s="2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2"/>
      <c r="AB1288" s="1"/>
      <c r="AC1288" s="1"/>
      <c r="AD1288" s="2"/>
      <c r="AE1288" s="1"/>
    </row>
    <row r="1289" spans="1:31" hidden="1" x14ac:dyDescent="0.25">
      <c r="A1289" s="2"/>
      <c r="B1289" s="51"/>
      <c r="C1289" s="2"/>
      <c r="D1289" s="2"/>
      <c r="E1289" s="2"/>
      <c r="F1289" s="2"/>
      <c r="G1289" s="2"/>
      <c r="H1289" s="2"/>
      <c r="I1289" s="1"/>
      <c r="J1289" s="1"/>
      <c r="K1289" s="1"/>
      <c r="L1289" s="1"/>
      <c r="M1289" s="1"/>
      <c r="N1289" s="2"/>
      <c r="O1289" s="2"/>
      <c r="P1289" s="2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2"/>
      <c r="AB1289" s="1"/>
      <c r="AC1289" s="1"/>
      <c r="AD1289" s="2"/>
      <c r="AE1289" s="1"/>
    </row>
    <row r="1290" spans="1:31" hidden="1" x14ac:dyDescent="0.25">
      <c r="A1290" s="2"/>
      <c r="B1290" s="51"/>
      <c r="C1290" s="2"/>
      <c r="D1290" s="2"/>
      <c r="E1290" s="2"/>
      <c r="F1290" s="2"/>
      <c r="G1290" s="2"/>
      <c r="H1290" s="2"/>
      <c r="I1290" s="1"/>
      <c r="J1290" s="1"/>
      <c r="K1290" s="1"/>
      <c r="L1290" s="1"/>
      <c r="M1290" s="1"/>
      <c r="N1290" s="2"/>
      <c r="O1290" s="2"/>
      <c r="P1290" s="2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2"/>
      <c r="AB1290" s="1"/>
      <c r="AC1290" s="1"/>
      <c r="AD1290" s="2"/>
      <c r="AE1290" s="1"/>
    </row>
    <row r="1291" spans="1:31" hidden="1" x14ac:dyDescent="0.25">
      <c r="A1291" s="2"/>
      <c r="B1291" s="51"/>
      <c r="C1291" s="2"/>
      <c r="D1291" s="2"/>
      <c r="E1291" s="50"/>
      <c r="F1291" s="54"/>
      <c r="G1291" s="50"/>
      <c r="H1291" s="50"/>
      <c r="I1291" s="1"/>
      <c r="J1291" s="1"/>
      <c r="K1291" s="1"/>
      <c r="L1291" s="1"/>
      <c r="M1291" s="1"/>
      <c r="N1291" s="2"/>
      <c r="O1291" s="2"/>
      <c r="P1291" s="2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2"/>
      <c r="AB1291" s="1"/>
      <c r="AC1291" s="1"/>
      <c r="AD1291" s="2"/>
      <c r="AE1291" s="1"/>
    </row>
    <row r="1292" spans="1:31" hidden="1" x14ac:dyDescent="0.25">
      <c r="A1292" s="2"/>
      <c r="B1292" s="51"/>
      <c r="C1292" s="2"/>
      <c r="D1292" s="2"/>
      <c r="E1292" s="2"/>
      <c r="F1292" s="2"/>
      <c r="G1292" s="2"/>
      <c r="H1292" s="2"/>
      <c r="I1292" s="1"/>
      <c r="J1292" s="1"/>
      <c r="K1292" s="1"/>
      <c r="L1292" s="1"/>
      <c r="M1292" s="1"/>
      <c r="N1292" s="2"/>
      <c r="O1292" s="2"/>
      <c r="P1292" s="2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2"/>
      <c r="AB1292" s="1"/>
      <c r="AC1292" s="1"/>
      <c r="AD1292" s="2"/>
      <c r="AE1292" s="1"/>
    </row>
    <row r="1293" spans="1:31" hidden="1" x14ac:dyDescent="0.25">
      <c r="A1293" s="2"/>
      <c r="B1293" s="51"/>
      <c r="C1293" s="2"/>
      <c r="D1293" s="2"/>
      <c r="E1293" s="2"/>
      <c r="F1293" s="2"/>
      <c r="G1293" s="2"/>
      <c r="H1293" s="2"/>
      <c r="I1293" s="1"/>
      <c r="J1293" s="1"/>
      <c r="K1293" s="1"/>
      <c r="L1293" s="1"/>
      <c r="M1293" s="1"/>
      <c r="N1293" s="2"/>
      <c r="O1293" s="2"/>
      <c r="P1293" s="2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2"/>
      <c r="AB1293" s="1"/>
      <c r="AC1293" s="1"/>
      <c r="AD1293" s="2"/>
      <c r="AE1293" s="1"/>
    </row>
    <row r="1294" spans="1:31" hidden="1" x14ac:dyDescent="0.25">
      <c r="A1294" s="2"/>
      <c r="B1294" s="51"/>
      <c r="C1294" s="2"/>
      <c r="D1294" s="2"/>
      <c r="E1294" s="2"/>
      <c r="F1294" s="2"/>
      <c r="G1294" s="2"/>
      <c r="H1294" s="2"/>
      <c r="I1294" s="1"/>
      <c r="J1294" s="1"/>
      <c r="K1294" s="1"/>
      <c r="L1294" s="1"/>
      <c r="M1294" s="1"/>
      <c r="N1294" s="2"/>
      <c r="O1294" s="2"/>
      <c r="P1294" s="2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2"/>
      <c r="AB1294" s="1"/>
      <c r="AC1294" s="1"/>
      <c r="AD1294" s="2"/>
      <c r="AE1294" s="1"/>
    </row>
    <row r="1295" spans="1:31" hidden="1" x14ac:dyDescent="0.25">
      <c r="A1295" s="2"/>
      <c r="B1295" s="51"/>
      <c r="C1295" s="2"/>
      <c r="D1295" s="2"/>
      <c r="E1295" s="2"/>
      <c r="F1295" s="2"/>
      <c r="G1295" s="2"/>
      <c r="H1295" s="2"/>
      <c r="I1295" s="1"/>
      <c r="J1295" s="1"/>
      <c r="K1295" s="1"/>
      <c r="L1295" s="1"/>
      <c r="M1295" s="1"/>
      <c r="N1295" s="2"/>
      <c r="O1295" s="2"/>
      <c r="P1295" s="2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2"/>
      <c r="AB1295" s="1"/>
      <c r="AC1295" s="1"/>
      <c r="AD1295" s="2"/>
      <c r="AE1295" s="1"/>
    </row>
    <row r="1296" spans="1:31" hidden="1" x14ac:dyDescent="0.25">
      <c r="A1296" s="2"/>
      <c r="B1296" s="51"/>
      <c r="C1296" s="2"/>
      <c r="D1296" s="2"/>
      <c r="E1296" s="2"/>
      <c r="F1296" s="2"/>
      <c r="G1296" s="2"/>
      <c r="H1296" s="2"/>
      <c r="I1296" s="1"/>
      <c r="J1296" s="1"/>
      <c r="K1296" s="1"/>
      <c r="L1296" s="1"/>
      <c r="M1296" s="1"/>
      <c r="N1296" s="2"/>
      <c r="O1296" s="2"/>
      <c r="P1296" s="2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2"/>
      <c r="AB1296" s="1"/>
      <c r="AC1296" s="1"/>
      <c r="AD1296" s="2"/>
      <c r="AE1296" s="1"/>
    </row>
    <row r="1297" spans="1:31" hidden="1" x14ac:dyDescent="0.25">
      <c r="A1297" s="2"/>
      <c r="B1297" s="51"/>
      <c r="C1297" s="2"/>
      <c r="D1297" s="2"/>
      <c r="E1297" s="2"/>
      <c r="F1297" s="2"/>
      <c r="G1297" s="2"/>
      <c r="H1297" s="2"/>
      <c r="I1297" s="1"/>
      <c r="J1297" s="1"/>
      <c r="K1297" s="1"/>
      <c r="L1297" s="1"/>
      <c r="M1297" s="1"/>
      <c r="N1297" s="2"/>
      <c r="O1297" s="2"/>
      <c r="P1297" s="2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2"/>
      <c r="AB1297" s="1"/>
      <c r="AC1297" s="1"/>
      <c r="AD1297" s="2"/>
      <c r="AE1297" s="1"/>
    </row>
    <row r="1298" spans="1:31" hidden="1" x14ac:dyDescent="0.25">
      <c r="A1298" s="2"/>
      <c r="B1298" s="51"/>
      <c r="C1298" s="2"/>
      <c r="D1298" s="2"/>
      <c r="E1298" s="2"/>
      <c r="F1298" s="2"/>
      <c r="G1298" s="2"/>
      <c r="H1298" s="2"/>
      <c r="I1298" s="1"/>
      <c r="J1298" s="1"/>
      <c r="K1298" s="1"/>
      <c r="L1298" s="1"/>
      <c r="M1298" s="1"/>
      <c r="N1298" s="2"/>
      <c r="O1298" s="2"/>
      <c r="P1298" s="2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2"/>
      <c r="AB1298" s="1"/>
      <c r="AC1298" s="1"/>
      <c r="AD1298" s="2"/>
      <c r="AE1298" s="1"/>
    </row>
    <row r="1299" spans="1:31" hidden="1" x14ac:dyDescent="0.25">
      <c r="A1299" s="2"/>
      <c r="B1299" s="51"/>
      <c r="C1299" s="2"/>
      <c r="D1299" s="2"/>
      <c r="E1299" s="2"/>
      <c r="F1299" s="2"/>
      <c r="G1299" s="2"/>
      <c r="H1299" s="2"/>
      <c r="I1299" s="1"/>
      <c r="J1299" s="1"/>
      <c r="K1299" s="1"/>
      <c r="L1299" s="1"/>
      <c r="M1299" s="1"/>
      <c r="N1299" s="2"/>
      <c r="O1299" s="2"/>
      <c r="P1299" s="2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2"/>
      <c r="AB1299" s="1"/>
      <c r="AC1299" s="1"/>
      <c r="AD1299" s="2"/>
      <c r="AE1299" s="1"/>
    </row>
    <row r="1300" spans="1:31" hidden="1" x14ac:dyDescent="0.25">
      <c r="A1300" s="2"/>
      <c r="B1300" s="51"/>
      <c r="C1300" s="2"/>
      <c r="D1300" s="2"/>
      <c r="E1300" s="2"/>
      <c r="F1300" s="2"/>
      <c r="G1300" s="2"/>
      <c r="H1300" s="2"/>
      <c r="I1300" s="1"/>
      <c r="J1300" s="1"/>
      <c r="K1300" s="1"/>
      <c r="L1300" s="1"/>
      <c r="M1300" s="1"/>
      <c r="N1300" s="2"/>
      <c r="O1300" s="2"/>
      <c r="P1300" s="2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2"/>
      <c r="AB1300" s="1"/>
      <c r="AC1300" s="1"/>
      <c r="AD1300" s="2"/>
      <c r="AE1300" s="1"/>
    </row>
    <row r="1301" spans="1:31" hidden="1" x14ac:dyDescent="0.25">
      <c r="A1301" s="2"/>
      <c r="B1301" s="51"/>
      <c r="C1301" s="2"/>
      <c r="D1301" s="2"/>
      <c r="E1301" s="2"/>
      <c r="F1301" s="2"/>
      <c r="G1301" s="2"/>
      <c r="H1301" s="2"/>
      <c r="I1301" s="1"/>
      <c r="J1301" s="1"/>
      <c r="K1301" s="1"/>
      <c r="L1301" s="1"/>
      <c r="M1301" s="1"/>
      <c r="N1301" s="2"/>
      <c r="O1301" s="2"/>
      <c r="P1301" s="2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2"/>
      <c r="AB1301" s="1"/>
      <c r="AC1301" s="1"/>
      <c r="AD1301" s="2"/>
      <c r="AE1301" s="1"/>
    </row>
    <row r="1302" spans="1:31" hidden="1" x14ac:dyDescent="0.25">
      <c r="A1302" s="2"/>
      <c r="B1302" s="51"/>
      <c r="C1302" s="2"/>
      <c r="D1302" s="2"/>
      <c r="E1302" s="2"/>
      <c r="F1302" s="2"/>
      <c r="G1302" s="2"/>
      <c r="H1302" s="2"/>
      <c r="I1302" s="1"/>
      <c r="J1302" s="1"/>
      <c r="K1302" s="1"/>
      <c r="L1302" s="1"/>
      <c r="M1302" s="1"/>
      <c r="N1302" s="2"/>
      <c r="O1302" s="2"/>
      <c r="P1302" s="2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2"/>
      <c r="AB1302" s="1"/>
      <c r="AC1302" s="1"/>
      <c r="AD1302" s="2"/>
      <c r="AE1302" s="1"/>
    </row>
    <row r="1303" spans="1:31" hidden="1" x14ac:dyDescent="0.25">
      <c r="A1303" s="2"/>
      <c r="B1303" s="51"/>
      <c r="C1303" s="2"/>
      <c r="D1303" s="2"/>
      <c r="E1303" s="2"/>
      <c r="F1303" s="2"/>
      <c r="G1303" s="2"/>
      <c r="H1303" s="2"/>
      <c r="I1303" s="1"/>
      <c r="J1303" s="1"/>
      <c r="K1303" s="1"/>
      <c r="L1303" s="1"/>
      <c r="M1303" s="1"/>
      <c r="N1303" s="2"/>
      <c r="O1303" s="2"/>
      <c r="P1303" s="2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2"/>
      <c r="AB1303" s="1"/>
      <c r="AC1303" s="1"/>
      <c r="AD1303" s="2"/>
      <c r="AE1303" s="1"/>
    </row>
    <row r="1304" spans="1:31" hidden="1" x14ac:dyDescent="0.25">
      <c r="A1304" s="2"/>
      <c r="B1304" s="51"/>
      <c r="C1304" s="2"/>
      <c r="D1304" s="2"/>
      <c r="E1304" s="2"/>
      <c r="F1304" s="2"/>
      <c r="G1304" s="2"/>
      <c r="H1304" s="2"/>
      <c r="I1304" s="1"/>
      <c r="J1304" s="1"/>
      <c r="K1304" s="1"/>
      <c r="L1304" s="1"/>
      <c r="M1304" s="1"/>
      <c r="N1304" s="2"/>
      <c r="O1304" s="2"/>
      <c r="P1304" s="2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2"/>
      <c r="AB1304" s="1"/>
      <c r="AC1304" s="1"/>
      <c r="AD1304" s="2"/>
      <c r="AE1304" s="1"/>
    </row>
    <row r="1305" spans="1:31" hidden="1" x14ac:dyDescent="0.25">
      <c r="A1305" s="2"/>
      <c r="B1305" s="51"/>
      <c r="C1305" s="2"/>
      <c r="D1305" s="2"/>
      <c r="E1305" s="2"/>
      <c r="F1305" s="2"/>
      <c r="G1305" s="2"/>
      <c r="H1305" s="2"/>
      <c r="I1305" s="1"/>
      <c r="J1305" s="1"/>
      <c r="K1305" s="1"/>
      <c r="L1305" s="1"/>
      <c r="M1305" s="1"/>
      <c r="N1305" s="2"/>
      <c r="O1305" s="2"/>
      <c r="P1305" s="2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2"/>
      <c r="AB1305" s="1"/>
      <c r="AC1305" s="1"/>
      <c r="AD1305" s="2"/>
      <c r="AE1305" s="1"/>
    </row>
    <row r="1306" spans="1:31" hidden="1" x14ac:dyDescent="0.25">
      <c r="A1306" s="2"/>
      <c r="B1306" s="51"/>
      <c r="C1306" s="2"/>
      <c r="D1306" s="2"/>
      <c r="E1306" s="2"/>
      <c r="F1306" s="2"/>
      <c r="G1306" s="2"/>
      <c r="H1306" s="2"/>
      <c r="I1306" s="1"/>
      <c r="J1306" s="1"/>
      <c r="K1306" s="1"/>
      <c r="L1306" s="1"/>
      <c r="M1306" s="1"/>
      <c r="N1306" s="2"/>
      <c r="O1306" s="2"/>
      <c r="P1306" s="2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2"/>
      <c r="AB1306" s="1"/>
      <c r="AC1306" s="1"/>
      <c r="AD1306" s="2"/>
      <c r="AE1306" s="1"/>
    </row>
    <row r="1307" spans="1:31" hidden="1" x14ac:dyDescent="0.25">
      <c r="A1307" s="2"/>
      <c r="B1307" s="51"/>
      <c r="C1307" s="2"/>
      <c r="D1307" s="2"/>
      <c r="E1307" s="2"/>
      <c r="F1307" s="2"/>
      <c r="G1307" s="2"/>
      <c r="H1307" s="2"/>
      <c r="I1307" s="1"/>
      <c r="J1307" s="1"/>
      <c r="K1307" s="1"/>
      <c r="L1307" s="1"/>
      <c r="M1307" s="1"/>
      <c r="N1307" s="2"/>
      <c r="O1307" s="2"/>
      <c r="P1307" s="2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2"/>
      <c r="AB1307" s="1"/>
      <c r="AC1307" s="1"/>
      <c r="AD1307" s="2"/>
      <c r="AE1307" s="1"/>
    </row>
    <row r="1308" spans="1:31" hidden="1" x14ac:dyDescent="0.25">
      <c r="A1308" s="2"/>
      <c r="B1308" s="51"/>
      <c r="C1308" s="2"/>
      <c r="D1308" s="2"/>
      <c r="E1308" s="2"/>
      <c r="F1308" s="2"/>
      <c r="G1308" s="2"/>
      <c r="H1308" s="2"/>
      <c r="I1308" s="1"/>
      <c r="J1308" s="1"/>
      <c r="K1308" s="1"/>
      <c r="L1308" s="1"/>
      <c r="M1308" s="1"/>
      <c r="N1308" s="2"/>
      <c r="O1308" s="2"/>
      <c r="P1308" s="2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2"/>
      <c r="AB1308" s="1"/>
      <c r="AC1308" s="1"/>
      <c r="AD1308" s="2"/>
      <c r="AE1308" s="1"/>
    </row>
    <row r="1309" spans="1:31" hidden="1" x14ac:dyDescent="0.25">
      <c r="A1309" s="2"/>
      <c r="B1309" s="51"/>
      <c r="C1309" s="2"/>
      <c r="D1309" s="2"/>
      <c r="E1309" s="2"/>
      <c r="F1309" s="2"/>
      <c r="G1309" s="2"/>
      <c r="H1309" s="2"/>
      <c r="I1309" s="1"/>
      <c r="J1309" s="1"/>
      <c r="K1309" s="1"/>
      <c r="L1309" s="1"/>
      <c r="M1309" s="1"/>
      <c r="N1309" s="2"/>
      <c r="O1309" s="2"/>
      <c r="P1309" s="2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2"/>
      <c r="AB1309" s="1"/>
      <c r="AC1309" s="1"/>
      <c r="AD1309" s="2"/>
      <c r="AE1309" s="1"/>
    </row>
    <row r="1310" spans="1:31" hidden="1" x14ac:dyDescent="0.25">
      <c r="A1310" s="2"/>
      <c r="B1310" s="51"/>
      <c r="C1310" s="2"/>
      <c r="D1310" s="2"/>
      <c r="E1310" s="2"/>
      <c r="F1310" s="2"/>
      <c r="G1310" s="2"/>
      <c r="H1310" s="2"/>
      <c r="I1310" s="1"/>
      <c r="J1310" s="1"/>
      <c r="K1310" s="1"/>
      <c r="L1310" s="1"/>
      <c r="M1310" s="1"/>
      <c r="N1310" s="2"/>
      <c r="O1310" s="2"/>
      <c r="P1310" s="2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2"/>
      <c r="AB1310" s="1"/>
      <c r="AC1310" s="1"/>
      <c r="AD1310" s="2"/>
      <c r="AE1310" s="1"/>
    </row>
    <row r="1311" spans="1:31" hidden="1" x14ac:dyDescent="0.25">
      <c r="A1311" s="2"/>
      <c r="B1311" s="51"/>
      <c r="C1311" s="2"/>
      <c r="D1311" s="2"/>
      <c r="E1311" s="2"/>
      <c r="F1311" s="2"/>
      <c r="G1311" s="2"/>
      <c r="H1311" s="2"/>
      <c r="I1311" s="1"/>
      <c r="J1311" s="1"/>
      <c r="K1311" s="1"/>
      <c r="L1311" s="1"/>
      <c r="M1311" s="1"/>
      <c r="N1311" s="2"/>
      <c r="O1311" s="2"/>
      <c r="P1311" s="2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2"/>
      <c r="AB1311" s="1"/>
      <c r="AC1311" s="1"/>
      <c r="AD1311" s="2"/>
      <c r="AE1311" s="1"/>
    </row>
    <row r="1312" spans="1:31" hidden="1" x14ac:dyDescent="0.25">
      <c r="A1312" s="2"/>
      <c r="B1312" s="51"/>
      <c r="C1312" s="2"/>
      <c r="D1312" s="2"/>
      <c r="E1312" s="2"/>
      <c r="F1312" s="2"/>
      <c r="G1312" s="2"/>
      <c r="H1312" s="2"/>
      <c r="I1312" s="1"/>
      <c r="J1312" s="1"/>
      <c r="K1312" s="1"/>
      <c r="L1312" s="1"/>
      <c r="M1312" s="1"/>
      <c r="N1312" s="2"/>
      <c r="O1312" s="2"/>
      <c r="P1312" s="2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2"/>
      <c r="AB1312" s="1"/>
      <c r="AC1312" s="1"/>
      <c r="AD1312" s="2"/>
      <c r="AE1312" s="1"/>
    </row>
    <row r="1313" spans="1:31" hidden="1" x14ac:dyDescent="0.25">
      <c r="A1313" s="2"/>
      <c r="B1313" s="51"/>
      <c r="C1313" s="2"/>
      <c r="D1313" s="2"/>
      <c r="E1313" s="2"/>
      <c r="F1313" s="2"/>
      <c r="G1313" s="2"/>
      <c r="H1313" s="2"/>
      <c r="I1313" s="1"/>
      <c r="J1313" s="1"/>
      <c r="K1313" s="1"/>
      <c r="L1313" s="1"/>
      <c r="M1313" s="1"/>
      <c r="N1313" s="2"/>
      <c r="O1313" s="2"/>
      <c r="P1313" s="2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2"/>
      <c r="AB1313" s="1"/>
      <c r="AC1313" s="1"/>
      <c r="AD1313" s="2"/>
      <c r="AE1313" s="1"/>
    </row>
    <row r="1314" spans="1:31" hidden="1" x14ac:dyDescent="0.25">
      <c r="A1314" s="2"/>
      <c r="B1314" s="51"/>
      <c r="C1314" s="2"/>
      <c r="D1314" s="2"/>
      <c r="E1314" s="2"/>
      <c r="F1314" s="2"/>
      <c r="G1314" s="2"/>
      <c r="H1314" s="2"/>
      <c r="I1314" s="1"/>
      <c r="J1314" s="1"/>
      <c r="K1314" s="1"/>
      <c r="L1314" s="1"/>
      <c r="M1314" s="1"/>
      <c r="N1314" s="2"/>
      <c r="O1314" s="2"/>
      <c r="P1314" s="2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2"/>
      <c r="AB1314" s="1"/>
      <c r="AC1314" s="1"/>
      <c r="AD1314" s="2"/>
      <c r="AE1314" s="1"/>
    </row>
    <row r="1315" spans="1:31" hidden="1" x14ac:dyDescent="0.25">
      <c r="A1315" s="2"/>
      <c r="B1315" s="51"/>
      <c r="C1315" s="2"/>
      <c r="D1315" s="2"/>
      <c r="E1315" s="2"/>
      <c r="F1315" s="2"/>
      <c r="G1315" s="2"/>
      <c r="H1315" s="2"/>
      <c r="I1315" s="1"/>
      <c r="J1315" s="1"/>
      <c r="K1315" s="1"/>
      <c r="L1315" s="1"/>
      <c r="M1315" s="1"/>
      <c r="N1315" s="2"/>
      <c r="O1315" s="2"/>
      <c r="P1315" s="2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2"/>
      <c r="AB1315" s="1"/>
      <c r="AC1315" s="1"/>
      <c r="AD1315" s="2"/>
      <c r="AE1315" s="1"/>
    </row>
    <row r="1316" spans="1:31" hidden="1" x14ac:dyDescent="0.25">
      <c r="A1316" s="2"/>
      <c r="B1316" s="51"/>
      <c r="C1316" s="2"/>
      <c r="D1316" s="2"/>
      <c r="E1316" s="2"/>
      <c r="F1316" s="2"/>
      <c r="G1316" s="2"/>
      <c r="H1316" s="2"/>
      <c r="I1316" s="1"/>
      <c r="J1316" s="1"/>
      <c r="K1316" s="1"/>
      <c r="L1316" s="1"/>
      <c r="M1316" s="1"/>
      <c r="N1316" s="2"/>
      <c r="O1316" s="2"/>
      <c r="P1316" s="2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2"/>
      <c r="AB1316" s="1"/>
      <c r="AC1316" s="1"/>
      <c r="AD1316" s="2"/>
      <c r="AE1316" s="1"/>
    </row>
    <row r="1317" spans="1:31" hidden="1" x14ac:dyDescent="0.25">
      <c r="A1317" s="2"/>
      <c r="B1317" s="51"/>
      <c r="C1317" s="2"/>
      <c r="D1317" s="2"/>
      <c r="E1317" s="50"/>
      <c r="F1317" s="2"/>
      <c r="G1317" s="2"/>
      <c r="H1317" s="2"/>
      <c r="I1317" s="1"/>
      <c r="J1317" s="1"/>
      <c r="K1317" s="1"/>
      <c r="L1317" s="1"/>
      <c r="M1317" s="1"/>
      <c r="N1317" s="2"/>
      <c r="O1317" s="2"/>
      <c r="P1317" s="2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2"/>
      <c r="AB1317" s="1"/>
      <c r="AC1317" s="1"/>
      <c r="AD1317" s="2"/>
      <c r="AE1317" s="1"/>
    </row>
    <row r="1318" spans="1:31" hidden="1" x14ac:dyDescent="0.25">
      <c r="A1318" s="2"/>
      <c r="B1318" s="51"/>
      <c r="C1318" s="2"/>
      <c r="D1318" s="2"/>
      <c r="E1318" s="2"/>
      <c r="F1318" s="2"/>
      <c r="G1318" s="2"/>
      <c r="H1318" s="2"/>
      <c r="I1318" s="1"/>
      <c r="J1318" s="1"/>
      <c r="K1318" s="1"/>
      <c r="L1318" s="1"/>
      <c r="M1318" s="1"/>
      <c r="N1318" s="2"/>
      <c r="O1318" s="2"/>
      <c r="P1318" s="2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2"/>
      <c r="AB1318" s="1"/>
      <c r="AC1318" s="1"/>
      <c r="AD1318" s="2"/>
      <c r="AE1318" s="1"/>
    </row>
    <row r="1319" spans="1:31" hidden="1" x14ac:dyDescent="0.25">
      <c r="A1319" s="2"/>
      <c r="B1319" s="51"/>
      <c r="C1319" s="2"/>
      <c r="D1319" s="2"/>
      <c r="E1319" s="2"/>
      <c r="F1319" s="2"/>
      <c r="G1319" s="2"/>
      <c r="H1319" s="2"/>
      <c r="I1319" s="1"/>
      <c r="J1319" s="1"/>
      <c r="K1319" s="1"/>
      <c r="L1319" s="1"/>
      <c r="M1319" s="1"/>
      <c r="N1319" s="2"/>
      <c r="O1319" s="2"/>
      <c r="P1319" s="2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2"/>
      <c r="AB1319" s="1"/>
      <c r="AC1319" s="1"/>
      <c r="AD1319" s="2"/>
      <c r="AE1319" s="1"/>
    </row>
    <row r="1320" spans="1:31" hidden="1" x14ac:dyDescent="0.25">
      <c r="A1320" s="2"/>
      <c r="B1320" s="51"/>
      <c r="C1320" s="2"/>
      <c r="D1320" s="2"/>
      <c r="E1320" s="2"/>
      <c r="F1320" s="2"/>
      <c r="G1320" s="2"/>
      <c r="H1320" s="2"/>
      <c r="I1320" s="1"/>
      <c r="J1320" s="1"/>
      <c r="K1320" s="1"/>
      <c r="L1320" s="1"/>
      <c r="M1320" s="1"/>
      <c r="N1320" s="2"/>
      <c r="O1320" s="2"/>
      <c r="P1320" s="2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2"/>
      <c r="AB1320" s="1"/>
      <c r="AC1320" s="1"/>
      <c r="AD1320" s="2"/>
      <c r="AE1320" s="1"/>
    </row>
    <row r="1321" spans="1:31" hidden="1" x14ac:dyDescent="0.25">
      <c r="A1321" s="2"/>
      <c r="B1321" s="51"/>
      <c r="C1321" s="2"/>
      <c r="D1321" s="2"/>
      <c r="E1321" s="2"/>
      <c r="F1321" s="2"/>
      <c r="G1321" s="2"/>
      <c r="H1321" s="2"/>
      <c r="I1321" s="1"/>
      <c r="J1321" s="1"/>
      <c r="K1321" s="1"/>
      <c r="L1321" s="1"/>
      <c r="M1321" s="1"/>
      <c r="N1321" s="2"/>
      <c r="O1321" s="2"/>
      <c r="P1321" s="2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2"/>
      <c r="AB1321" s="1"/>
      <c r="AC1321" s="1"/>
      <c r="AD1321" s="2"/>
      <c r="AE1321" s="1"/>
    </row>
    <row r="1322" spans="1:31" hidden="1" x14ac:dyDescent="0.25">
      <c r="A1322" s="2"/>
      <c r="B1322" s="51"/>
      <c r="C1322" s="2"/>
      <c r="D1322" s="2"/>
      <c r="E1322" s="2"/>
      <c r="F1322" s="2"/>
      <c r="G1322" s="2"/>
      <c r="H1322" s="2"/>
      <c r="I1322" s="1"/>
      <c r="J1322" s="1"/>
      <c r="K1322" s="1"/>
      <c r="L1322" s="1"/>
      <c r="M1322" s="1"/>
      <c r="N1322" s="2"/>
      <c r="O1322" s="2"/>
      <c r="P1322" s="2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2"/>
      <c r="AB1322" s="1"/>
      <c r="AC1322" s="1"/>
      <c r="AD1322" s="2"/>
      <c r="AE1322" s="1"/>
    </row>
    <row r="1323" spans="1:31" hidden="1" x14ac:dyDescent="0.25">
      <c r="A1323" s="2"/>
      <c r="B1323" s="51"/>
      <c r="C1323" s="2"/>
      <c r="D1323" s="2"/>
      <c r="E1323" s="2"/>
      <c r="F1323" s="2"/>
      <c r="G1323" s="2"/>
      <c r="H1323" s="2"/>
      <c r="I1323" s="1"/>
      <c r="J1323" s="1"/>
      <c r="K1323" s="1"/>
      <c r="L1323" s="1"/>
      <c r="M1323" s="1"/>
      <c r="N1323" s="2"/>
      <c r="O1323" s="2"/>
      <c r="P1323" s="2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2"/>
      <c r="AB1323" s="1"/>
      <c r="AC1323" s="1"/>
      <c r="AD1323" s="2"/>
      <c r="AE1323" s="1"/>
    </row>
    <row r="1324" spans="1:31" hidden="1" x14ac:dyDescent="0.25">
      <c r="A1324" s="2"/>
      <c r="B1324" s="51"/>
      <c r="C1324" s="2"/>
      <c r="D1324" s="2"/>
      <c r="E1324" s="2"/>
      <c r="F1324" s="2"/>
      <c r="G1324" s="2"/>
      <c r="H1324" s="2"/>
      <c r="I1324" s="1"/>
      <c r="J1324" s="1"/>
      <c r="K1324" s="1"/>
      <c r="L1324" s="1"/>
      <c r="M1324" s="1"/>
      <c r="N1324" s="2"/>
      <c r="O1324" s="2"/>
      <c r="P1324" s="2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2"/>
      <c r="AB1324" s="1"/>
      <c r="AC1324" s="1"/>
      <c r="AD1324" s="2"/>
      <c r="AE1324" s="1"/>
    </row>
    <row r="1325" spans="1:31" hidden="1" x14ac:dyDescent="0.25">
      <c r="A1325" s="2"/>
      <c r="B1325" s="51"/>
      <c r="C1325" s="2"/>
      <c r="D1325" s="2"/>
      <c r="E1325" s="2"/>
      <c r="F1325" s="2"/>
      <c r="G1325" s="2"/>
      <c r="H1325" s="2"/>
      <c r="I1325" s="1"/>
      <c r="J1325" s="1"/>
      <c r="K1325" s="1"/>
      <c r="L1325" s="1"/>
      <c r="M1325" s="1"/>
      <c r="N1325" s="2"/>
      <c r="O1325" s="2"/>
      <c r="P1325" s="2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2"/>
      <c r="AB1325" s="1"/>
      <c r="AC1325" s="1"/>
      <c r="AD1325" s="2"/>
      <c r="AE1325" s="1"/>
    </row>
    <row r="1326" spans="1:31" hidden="1" x14ac:dyDescent="0.25">
      <c r="A1326" s="2"/>
      <c r="B1326" s="51"/>
      <c r="C1326" s="2"/>
      <c r="D1326" s="2"/>
      <c r="E1326" s="2"/>
      <c r="F1326" s="2"/>
      <c r="G1326" s="2"/>
      <c r="H1326" s="2"/>
      <c r="I1326" s="1"/>
      <c r="J1326" s="1"/>
      <c r="K1326" s="1"/>
      <c r="L1326" s="1"/>
      <c r="M1326" s="1"/>
      <c r="N1326" s="2"/>
      <c r="O1326" s="2"/>
      <c r="P1326" s="2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2"/>
      <c r="AB1326" s="1"/>
      <c r="AC1326" s="1"/>
      <c r="AD1326" s="2"/>
      <c r="AE1326" s="1"/>
    </row>
    <row r="1327" spans="1:31" hidden="1" x14ac:dyDescent="0.25">
      <c r="A1327" s="2"/>
      <c r="B1327" s="51"/>
      <c r="C1327" s="2"/>
      <c r="D1327" s="2"/>
      <c r="E1327" s="2"/>
      <c r="F1327" s="2"/>
      <c r="G1327" s="2"/>
      <c r="H1327" s="2"/>
      <c r="I1327" s="1"/>
      <c r="J1327" s="1"/>
      <c r="K1327" s="1"/>
      <c r="L1327" s="1"/>
      <c r="M1327" s="1"/>
      <c r="N1327" s="2"/>
      <c r="O1327" s="2"/>
      <c r="P1327" s="2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2"/>
      <c r="AB1327" s="1"/>
      <c r="AC1327" s="1"/>
      <c r="AD1327" s="2"/>
      <c r="AE1327" s="1"/>
    </row>
    <row r="1328" spans="1:31" hidden="1" x14ac:dyDescent="0.25">
      <c r="A1328" s="2"/>
      <c r="B1328" s="51"/>
      <c r="C1328" s="2"/>
      <c r="D1328" s="2"/>
      <c r="E1328" s="2"/>
      <c r="F1328" s="2"/>
      <c r="G1328" s="2"/>
      <c r="H1328" s="2"/>
      <c r="I1328" s="1"/>
      <c r="J1328" s="1"/>
      <c r="K1328" s="1"/>
      <c r="L1328" s="1"/>
      <c r="M1328" s="1"/>
      <c r="N1328" s="2"/>
      <c r="O1328" s="2"/>
      <c r="P1328" s="2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2"/>
      <c r="AB1328" s="1"/>
      <c r="AC1328" s="1"/>
      <c r="AD1328" s="2"/>
      <c r="AE1328" s="1"/>
    </row>
    <row r="1329" spans="1:31" hidden="1" x14ac:dyDescent="0.25">
      <c r="A1329" s="2"/>
      <c r="B1329" s="51"/>
      <c r="C1329" s="2"/>
      <c r="D1329" s="2"/>
      <c r="E1329" s="2"/>
      <c r="F1329" s="2"/>
      <c r="G1329" s="2"/>
      <c r="H1329" s="2"/>
      <c r="I1329" s="1"/>
      <c r="J1329" s="1"/>
      <c r="K1329" s="1"/>
      <c r="L1329" s="1"/>
      <c r="M1329" s="1"/>
      <c r="N1329" s="2"/>
      <c r="O1329" s="2"/>
      <c r="P1329" s="2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2"/>
      <c r="AB1329" s="1"/>
      <c r="AC1329" s="1"/>
      <c r="AD1329" s="2"/>
      <c r="AE1329" s="1"/>
    </row>
    <row r="1330" spans="1:31" hidden="1" x14ac:dyDescent="0.25">
      <c r="A1330" s="2"/>
      <c r="B1330" s="51"/>
      <c r="C1330" s="2"/>
      <c r="D1330" s="2"/>
      <c r="E1330" s="2"/>
      <c r="F1330" s="2"/>
      <c r="G1330" s="2"/>
      <c r="H1330" s="2"/>
      <c r="I1330" s="1"/>
      <c r="J1330" s="1"/>
      <c r="K1330" s="1"/>
      <c r="L1330" s="1"/>
      <c r="M1330" s="1"/>
      <c r="N1330" s="2"/>
      <c r="O1330" s="2"/>
      <c r="P1330" s="2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2"/>
      <c r="AB1330" s="1"/>
      <c r="AC1330" s="1"/>
      <c r="AD1330" s="2"/>
      <c r="AE1330" s="1"/>
    </row>
    <row r="1331" spans="1:31" hidden="1" x14ac:dyDescent="0.25">
      <c r="A1331" s="2"/>
      <c r="B1331" s="51"/>
      <c r="C1331" s="2"/>
      <c r="D1331" s="2"/>
      <c r="E1331" s="2"/>
      <c r="F1331" s="2"/>
      <c r="G1331" s="2"/>
      <c r="H1331" s="2"/>
      <c r="I1331" s="1"/>
      <c r="J1331" s="1"/>
      <c r="K1331" s="1"/>
      <c r="L1331" s="1"/>
      <c r="M1331" s="1"/>
      <c r="N1331" s="2"/>
      <c r="O1331" s="2"/>
      <c r="P1331" s="2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2"/>
      <c r="AB1331" s="1"/>
      <c r="AC1331" s="1"/>
      <c r="AD1331" s="2"/>
      <c r="AE1331" s="1"/>
    </row>
    <row r="1332" spans="1:31" hidden="1" x14ac:dyDescent="0.25">
      <c r="A1332" s="2"/>
      <c r="B1332" s="51"/>
      <c r="C1332" s="2"/>
      <c r="D1332" s="2"/>
      <c r="E1332" s="2"/>
      <c r="F1332" s="2"/>
      <c r="G1332" s="2"/>
      <c r="H1332" s="2"/>
      <c r="I1332" s="1"/>
      <c r="J1332" s="1"/>
      <c r="K1332" s="1"/>
      <c r="L1332" s="1"/>
      <c r="M1332" s="1"/>
      <c r="N1332" s="2"/>
      <c r="O1332" s="2"/>
      <c r="P1332" s="2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2"/>
      <c r="AB1332" s="1"/>
      <c r="AC1332" s="1"/>
      <c r="AD1332" s="2"/>
      <c r="AE1332" s="1"/>
    </row>
    <row r="1333" spans="1:31" hidden="1" x14ac:dyDescent="0.25">
      <c r="A1333" s="2"/>
      <c r="B1333" s="51"/>
      <c r="C1333" s="2"/>
      <c r="D1333" s="2"/>
      <c r="E1333" s="2"/>
      <c r="F1333" s="2"/>
      <c r="G1333" s="2"/>
      <c r="H1333" s="2"/>
      <c r="I1333" s="1"/>
      <c r="J1333" s="1"/>
      <c r="K1333" s="1"/>
      <c r="L1333" s="1"/>
      <c r="M1333" s="1"/>
      <c r="N1333" s="2"/>
      <c r="O1333" s="2"/>
      <c r="P1333" s="2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2"/>
      <c r="AB1333" s="1"/>
      <c r="AC1333" s="1"/>
      <c r="AD1333" s="2"/>
      <c r="AE1333" s="1"/>
    </row>
    <row r="1334" spans="1:31" hidden="1" x14ac:dyDescent="0.25">
      <c r="A1334" s="2"/>
      <c r="B1334" s="51"/>
      <c r="C1334" s="2"/>
      <c r="D1334" s="2"/>
      <c r="E1334" s="2"/>
      <c r="F1334" s="2"/>
      <c r="G1334" s="2"/>
      <c r="H1334" s="2"/>
      <c r="I1334" s="1"/>
      <c r="J1334" s="1"/>
      <c r="K1334" s="1"/>
      <c r="L1334" s="1"/>
      <c r="M1334" s="1"/>
      <c r="N1334" s="2"/>
      <c r="O1334" s="2"/>
      <c r="P1334" s="2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2"/>
      <c r="AB1334" s="1"/>
      <c r="AC1334" s="1"/>
      <c r="AD1334" s="2"/>
      <c r="AE1334" s="1"/>
    </row>
    <row r="1335" spans="1:31" hidden="1" x14ac:dyDescent="0.25">
      <c r="A1335" s="2"/>
      <c r="B1335" s="51"/>
      <c r="C1335" s="2"/>
      <c r="D1335" s="2"/>
      <c r="E1335" s="2"/>
      <c r="F1335" s="2"/>
      <c r="G1335" s="2"/>
      <c r="H1335" s="2"/>
      <c r="I1335" s="1"/>
      <c r="J1335" s="1"/>
      <c r="K1335" s="1"/>
      <c r="L1335" s="1"/>
      <c r="M1335" s="1"/>
      <c r="N1335" s="2"/>
      <c r="O1335" s="2"/>
      <c r="P1335" s="2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2"/>
      <c r="AB1335" s="1"/>
      <c r="AC1335" s="1"/>
      <c r="AD1335" s="2"/>
      <c r="AE1335" s="1"/>
    </row>
    <row r="1336" spans="1:31" hidden="1" x14ac:dyDescent="0.25">
      <c r="A1336" s="2"/>
      <c r="B1336" s="51"/>
      <c r="C1336" s="2"/>
      <c r="D1336" s="2"/>
      <c r="E1336" s="2"/>
      <c r="F1336" s="2"/>
      <c r="G1336" s="2"/>
      <c r="H1336" s="2"/>
      <c r="I1336" s="1"/>
      <c r="J1336" s="1"/>
      <c r="K1336" s="1"/>
      <c r="L1336" s="1"/>
      <c r="M1336" s="1"/>
      <c r="N1336" s="2"/>
      <c r="O1336" s="2"/>
      <c r="P1336" s="2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2"/>
      <c r="AB1336" s="1"/>
      <c r="AC1336" s="1"/>
      <c r="AD1336" s="2"/>
      <c r="AE1336" s="1"/>
    </row>
    <row r="1337" spans="1:31" hidden="1" x14ac:dyDescent="0.25">
      <c r="A1337" s="2"/>
      <c r="B1337" s="51"/>
      <c r="C1337" s="2"/>
      <c r="D1337" s="2"/>
      <c r="E1337" s="2"/>
      <c r="F1337" s="2"/>
      <c r="G1337" s="2"/>
      <c r="H1337" s="2"/>
      <c r="I1337" s="1"/>
      <c r="J1337" s="1"/>
      <c r="K1337" s="1"/>
      <c r="L1337" s="1"/>
      <c r="M1337" s="1"/>
      <c r="N1337" s="2"/>
      <c r="O1337" s="2"/>
      <c r="P1337" s="2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2"/>
      <c r="AB1337" s="1"/>
      <c r="AC1337" s="1"/>
      <c r="AD1337" s="2"/>
      <c r="AE1337" s="1"/>
    </row>
    <row r="1338" spans="1:31" hidden="1" x14ac:dyDescent="0.25">
      <c r="A1338" s="2"/>
      <c r="B1338" s="51"/>
      <c r="C1338" s="2"/>
      <c r="D1338" s="2"/>
      <c r="E1338" s="2"/>
      <c r="F1338" s="2"/>
      <c r="G1338" s="2"/>
      <c r="H1338" s="2"/>
      <c r="I1338" s="1"/>
      <c r="J1338" s="1"/>
      <c r="K1338" s="1"/>
      <c r="L1338" s="1"/>
      <c r="M1338" s="1"/>
      <c r="N1338" s="2"/>
      <c r="O1338" s="2"/>
      <c r="P1338" s="2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2"/>
      <c r="AB1338" s="1"/>
      <c r="AC1338" s="1"/>
      <c r="AD1338" s="2"/>
      <c r="AE1338" s="1"/>
    </row>
    <row r="1339" spans="1:31" hidden="1" x14ac:dyDescent="0.25">
      <c r="A1339" s="2"/>
      <c r="B1339" s="51"/>
      <c r="C1339" s="2"/>
      <c r="D1339" s="2"/>
      <c r="E1339" s="2"/>
      <c r="F1339" s="2"/>
      <c r="G1339" s="2"/>
      <c r="H1339" s="2"/>
      <c r="I1339" s="1"/>
      <c r="J1339" s="1"/>
      <c r="K1339" s="1"/>
      <c r="L1339" s="1"/>
      <c r="M1339" s="1"/>
      <c r="N1339" s="2"/>
      <c r="O1339" s="2"/>
      <c r="P1339" s="2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2"/>
      <c r="AB1339" s="1"/>
      <c r="AC1339" s="1"/>
      <c r="AD1339" s="2"/>
      <c r="AE1339" s="1"/>
    </row>
    <row r="1340" spans="1:31" hidden="1" x14ac:dyDescent="0.25">
      <c r="A1340" s="2"/>
      <c r="B1340" s="51"/>
      <c r="C1340" s="2"/>
      <c r="D1340" s="2"/>
      <c r="E1340" s="2"/>
      <c r="F1340" s="2"/>
      <c r="G1340" s="2"/>
      <c r="H1340" s="2"/>
      <c r="I1340" s="1"/>
      <c r="J1340" s="1"/>
      <c r="K1340" s="1"/>
      <c r="L1340" s="1"/>
      <c r="M1340" s="1"/>
      <c r="N1340" s="2"/>
      <c r="O1340" s="2"/>
      <c r="P1340" s="2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2"/>
      <c r="AB1340" s="1"/>
      <c r="AC1340" s="1"/>
      <c r="AD1340" s="2"/>
      <c r="AE1340" s="1"/>
    </row>
    <row r="1341" spans="1:31" hidden="1" x14ac:dyDescent="0.25">
      <c r="A1341" s="2"/>
      <c r="B1341" s="51"/>
      <c r="C1341" s="2"/>
      <c r="D1341" s="2"/>
      <c r="E1341" s="2"/>
      <c r="F1341" s="2"/>
      <c r="G1341" s="2"/>
      <c r="H1341" s="2"/>
      <c r="I1341" s="1"/>
      <c r="J1341" s="1"/>
      <c r="K1341" s="1"/>
      <c r="L1341" s="1"/>
      <c r="M1341" s="1"/>
      <c r="N1341" s="2"/>
      <c r="O1341" s="2"/>
      <c r="P1341" s="2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2"/>
      <c r="AB1341" s="1"/>
      <c r="AC1341" s="1"/>
      <c r="AD1341" s="2"/>
      <c r="AE1341" s="1"/>
    </row>
    <row r="1342" spans="1:31" hidden="1" x14ac:dyDescent="0.25">
      <c r="A1342" s="2"/>
      <c r="B1342" s="51"/>
      <c r="C1342" s="2"/>
      <c r="D1342" s="2"/>
      <c r="E1342" s="2"/>
      <c r="F1342" s="2"/>
      <c r="G1342" s="2"/>
      <c r="H1342" s="2"/>
      <c r="I1342" s="1"/>
      <c r="J1342" s="1"/>
      <c r="K1342" s="1"/>
      <c r="L1342" s="1"/>
      <c r="M1342" s="1"/>
      <c r="N1342" s="2"/>
      <c r="O1342" s="2"/>
      <c r="P1342" s="2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2"/>
      <c r="AB1342" s="1"/>
      <c r="AC1342" s="1"/>
      <c r="AD1342" s="2"/>
      <c r="AE1342" s="1"/>
    </row>
    <row r="1343" spans="1:31" hidden="1" x14ac:dyDescent="0.25">
      <c r="A1343" s="2"/>
      <c r="B1343" s="51"/>
      <c r="C1343" s="2"/>
      <c r="D1343" s="2"/>
      <c r="E1343" s="2"/>
      <c r="F1343" s="2"/>
      <c r="G1343" s="2"/>
      <c r="H1343" s="2"/>
      <c r="I1343" s="1"/>
      <c r="J1343" s="1"/>
      <c r="K1343" s="1"/>
      <c r="L1343" s="1"/>
      <c r="M1343" s="1"/>
      <c r="N1343" s="2"/>
      <c r="O1343" s="2"/>
      <c r="P1343" s="2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2"/>
      <c r="AB1343" s="1"/>
      <c r="AC1343" s="1"/>
      <c r="AD1343" s="2"/>
      <c r="AE1343" s="1"/>
    </row>
    <row r="1344" spans="1:31" hidden="1" x14ac:dyDescent="0.25">
      <c r="A1344" s="2"/>
      <c r="B1344" s="51"/>
      <c r="C1344" s="2"/>
      <c r="D1344" s="2"/>
      <c r="E1344" s="2"/>
      <c r="F1344" s="2"/>
      <c r="G1344" s="2"/>
      <c r="H1344" s="2"/>
      <c r="I1344" s="1"/>
      <c r="J1344" s="1"/>
      <c r="K1344" s="1"/>
      <c r="L1344" s="1"/>
      <c r="M1344" s="1"/>
      <c r="N1344" s="2"/>
      <c r="O1344" s="2"/>
      <c r="P1344" s="2"/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2"/>
      <c r="AB1344" s="1"/>
      <c r="AC1344" s="1"/>
      <c r="AD1344" s="2"/>
      <c r="AE1344" s="1"/>
    </row>
    <row r="1345" spans="1:31" hidden="1" x14ac:dyDescent="0.25">
      <c r="A1345" s="2"/>
      <c r="B1345" s="51"/>
      <c r="C1345" s="2"/>
      <c r="D1345" s="2"/>
      <c r="E1345" s="50"/>
      <c r="F1345" s="2"/>
      <c r="G1345" s="2"/>
      <c r="H1345" s="2"/>
      <c r="I1345" s="1"/>
      <c r="J1345" s="1"/>
      <c r="K1345" s="1"/>
      <c r="L1345" s="1"/>
      <c r="M1345" s="1"/>
      <c r="N1345" s="2"/>
      <c r="O1345" s="2"/>
      <c r="P1345" s="2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2"/>
      <c r="AB1345" s="1"/>
      <c r="AC1345" s="1"/>
      <c r="AD1345" s="2"/>
      <c r="AE1345" s="1"/>
    </row>
    <row r="1346" spans="1:31" hidden="1" x14ac:dyDescent="0.25">
      <c r="A1346" s="2"/>
      <c r="B1346" s="51"/>
      <c r="C1346" s="2"/>
      <c r="D1346" s="2"/>
      <c r="E1346" s="2"/>
      <c r="F1346" s="2"/>
      <c r="G1346" s="2"/>
      <c r="H1346" s="2"/>
      <c r="I1346" s="1"/>
      <c r="J1346" s="1"/>
      <c r="K1346" s="1"/>
      <c r="L1346" s="1"/>
      <c r="M1346" s="1"/>
      <c r="N1346" s="2"/>
      <c r="O1346" s="2"/>
      <c r="P1346" s="2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2"/>
      <c r="AB1346" s="1"/>
      <c r="AC1346" s="1"/>
      <c r="AD1346" s="2"/>
      <c r="AE1346" s="1"/>
    </row>
    <row r="1347" spans="1:31" hidden="1" x14ac:dyDescent="0.25">
      <c r="A1347" s="2"/>
      <c r="B1347" s="51"/>
      <c r="C1347" s="2"/>
      <c r="D1347" s="2"/>
      <c r="E1347" s="2"/>
      <c r="F1347" s="2"/>
      <c r="G1347" s="2"/>
      <c r="H1347" s="2"/>
      <c r="I1347" s="1"/>
      <c r="J1347" s="1"/>
      <c r="K1347" s="1"/>
      <c r="L1347" s="1"/>
      <c r="M1347" s="1"/>
      <c r="N1347" s="2"/>
      <c r="O1347" s="2"/>
      <c r="P1347" s="2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2"/>
      <c r="AB1347" s="1"/>
      <c r="AC1347" s="1"/>
      <c r="AD1347" s="2"/>
      <c r="AE1347" s="1"/>
    </row>
    <row r="1348" spans="1:31" hidden="1" x14ac:dyDescent="0.25">
      <c r="A1348" s="2"/>
      <c r="B1348" s="51"/>
      <c r="C1348" s="2"/>
      <c r="D1348" s="2"/>
      <c r="E1348" s="2"/>
      <c r="F1348" s="2"/>
      <c r="G1348" s="2"/>
      <c r="H1348" s="2"/>
      <c r="I1348" s="1"/>
      <c r="J1348" s="1"/>
      <c r="K1348" s="1"/>
      <c r="L1348" s="1"/>
      <c r="M1348" s="1"/>
      <c r="N1348" s="2"/>
      <c r="O1348" s="2"/>
      <c r="P1348" s="2"/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2"/>
      <c r="AB1348" s="1"/>
      <c r="AC1348" s="1"/>
      <c r="AD1348" s="2"/>
      <c r="AE1348" s="1"/>
    </row>
    <row r="1349" spans="1:31" hidden="1" x14ac:dyDescent="0.25">
      <c r="A1349" s="2"/>
      <c r="B1349" s="51"/>
      <c r="C1349" s="2"/>
      <c r="D1349" s="2"/>
      <c r="E1349" s="2"/>
      <c r="F1349" s="2"/>
      <c r="G1349" s="2"/>
      <c r="H1349" s="2"/>
      <c r="I1349" s="1"/>
      <c r="J1349" s="1"/>
      <c r="K1349" s="1"/>
      <c r="L1349" s="1"/>
      <c r="M1349" s="1"/>
      <c r="N1349" s="2"/>
      <c r="O1349" s="2"/>
      <c r="P1349" s="2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2"/>
      <c r="AB1349" s="1"/>
      <c r="AC1349" s="1"/>
      <c r="AD1349" s="2"/>
      <c r="AE1349" s="1"/>
    </row>
    <row r="1350" spans="1:31" hidden="1" x14ac:dyDescent="0.25">
      <c r="A1350" s="2"/>
      <c r="B1350" s="51"/>
      <c r="C1350" s="2"/>
      <c r="D1350" s="2"/>
      <c r="E1350" s="2"/>
      <c r="F1350" s="2"/>
      <c r="G1350" s="2"/>
      <c r="H1350" s="2"/>
      <c r="I1350" s="1"/>
      <c r="J1350" s="1"/>
      <c r="K1350" s="1"/>
      <c r="L1350" s="1"/>
      <c r="M1350" s="1"/>
      <c r="N1350" s="2"/>
      <c r="O1350" s="2"/>
      <c r="P1350" s="2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2"/>
      <c r="AB1350" s="1"/>
      <c r="AC1350" s="1"/>
      <c r="AD1350" s="2"/>
      <c r="AE1350" s="1"/>
    </row>
    <row r="1351" spans="1:31" hidden="1" x14ac:dyDescent="0.25">
      <c r="A1351" s="2"/>
      <c r="B1351" s="51"/>
      <c r="C1351" s="2"/>
      <c r="D1351" s="2"/>
      <c r="E1351" s="2"/>
      <c r="F1351" s="2"/>
      <c r="G1351" s="2"/>
      <c r="H1351" s="2"/>
      <c r="I1351" s="1"/>
      <c r="J1351" s="1"/>
      <c r="K1351" s="1"/>
      <c r="L1351" s="1"/>
      <c r="M1351" s="1"/>
      <c r="N1351" s="2"/>
      <c r="O1351" s="2"/>
      <c r="P1351" s="2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2"/>
      <c r="AB1351" s="1"/>
      <c r="AC1351" s="1"/>
      <c r="AD1351" s="2"/>
      <c r="AE1351" s="1"/>
    </row>
    <row r="1352" spans="1:31" hidden="1" x14ac:dyDescent="0.25">
      <c r="A1352" s="2"/>
      <c r="B1352" s="51"/>
      <c r="C1352" s="2"/>
      <c r="D1352" s="2"/>
      <c r="E1352" s="2"/>
      <c r="F1352" s="2"/>
      <c r="G1352" s="2"/>
      <c r="H1352" s="2"/>
      <c r="I1352" s="1"/>
      <c r="J1352" s="1"/>
      <c r="K1352" s="1"/>
      <c r="L1352" s="1"/>
      <c r="M1352" s="1"/>
      <c r="N1352" s="2"/>
      <c r="O1352" s="2"/>
      <c r="P1352" s="2"/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2"/>
      <c r="AB1352" s="1"/>
      <c r="AC1352" s="1"/>
      <c r="AD1352" s="2"/>
      <c r="AE1352" s="1"/>
    </row>
    <row r="1353" spans="1:31" hidden="1" x14ac:dyDescent="0.25">
      <c r="A1353" s="2"/>
      <c r="B1353" s="51"/>
      <c r="C1353" s="2"/>
      <c r="D1353" s="2"/>
      <c r="E1353" s="2"/>
      <c r="F1353" s="2"/>
      <c r="G1353" s="2"/>
      <c r="H1353" s="2"/>
      <c r="I1353" s="1"/>
      <c r="J1353" s="1"/>
      <c r="K1353" s="1"/>
      <c r="L1353" s="1"/>
      <c r="M1353" s="1"/>
      <c r="N1353" s="2"/>
      <c r="O1353" s="2"/>
      <c r="P1353" s="2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2"/>
      <c r="AB1353" s="1"/>
      <c r="AC1353" s="1"/>
      <c r="AD1353" s="2"/>
      <c r="AE1353" s="1"/>
    </row>
    <row r="1354" spans="1:31" hidden="1" x14ac:dyDescent="0.25">
      <c r="A1354" s="2"/>
      <c r="B1354" s="51"/>
      <c r="C1354" s="2"/>
      <c r="D1354" s="2"/>
      <c r="E1354" s="2"/>
      <c r="F1354" s="2"/>
      <c r="G1354" s="2"/>
      <c r="H1354" s="2"/>
      <c r="I1354" s="1"/>
      <c r="J1354" s="1"/>
      <c r="K1354" s="1"/>
      <c r="L1354" s="1"/>
      <c r="M1354" s="1"/>
      <c r="N1354" s="2"/>
      <c r="O1354" s="2"/>
      <c r="P1354" s="2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2"/>
      <c r="AB1354" s="1"/>
      <c r="AC1354" s="1"/>
      <c r="AD1354" s="2"/>
      <c r="AE1354" s="1"/>
    </row>
    <row r="1355" spans="1:31" hidden="1" x14ac:dyDescent="0.25">
      <c r="A1355" s="2"/>
      <c r="B1355" s="51"/>
      <c r="C1355" s="2"/>
      <c r="D1355" s="2"/>
      <c r="E1355" s="2"/>
      <c r="F1355" s="2"/>
      <c r="G1355" s="2"/>
      <c r="H1355" s="2"/>
      <c r="I1355" s="1"/>
      <c r="J1355" s="1"/>
      <c r="K1355" s="1"/>
      <c r="L1355" s="1"/>
      <c r="M1355" s="1"/>
      <c r="N1355" s="2"/>
      <c r="O1355" s="2"/>
      <c r="P1355" s="2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2"/>
      <c r="AB1355" s="1"/>
      <c r="AC1355" s="1"/>
      <c r="AD1355" s="2"/>
      <c r="AE1355" s="1"/>
    </row>
    <row r="1356" spans="1:31" hidden="1" x14ac:dyDescent="0.25">
      <c r="A1356" s="2"/>
      <c r="B1356" s="51"/>
      <c r="C1356" s="2"/>
      <c r="D1356" s="2"/>
      <c r="E1356" s="2"/>
      <c r="F1356" s="2"/>
      <c r="G1356" s="2"/>
      <c r="H1356" s="2"/>
      <c r="I1356" s="1"/>
      <c r="J1356" s="1"/>
      <c r="K1356" s="1"/>
      <c r="L1356" s="1"/>
      <c r="M1356" s="1"/>
      <c r="N1356" s="2"/>
      <c r="O1356" s="2"/>
      <c r="P1356" s="2"/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2"/>
      <c r="AB1356" s="1"/>
      <c r="AC1356" s="1"/>
      <c r="AD1356" s="2"/>
      <c r="AE1356" s="1"/>
    </row>
    <row r="1357" spans="1:31" hidden="1" x14ac:dyDescent="0.25">
      <c r="A1357" s="2"/>
      <c r="B1357" s="51"/>
      <c r="C1357" s="2"/>
      <c r="D1357" s="2"/>
      <c r="E1357" s="2"/>
      <c r="F1357" s="2"/>
      <c r="G1357" s="2"/>
      <c r="H1357" s="2"/>
      <c r="I1357" s="1"/>
      <c r="J1357" s="1"/>
      <c r="K1357" s="1"/>
      <c r="L1357" s="1"/>
      <c r="M1357" s="1"/>
      <c r="N1357" s="2"/>
      <c r="O1357" s="2"/>
      <c r="P1357" s="2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2"/>
      <c r="AB1357" s="1"/>
      <c r="AC1357" s="1"/>
      <c r="AD1357" s="2"/>
      <c r="AE1357" s="1"/>
    </row>
    <row r="1358" spans="1:31" hidden="1" x14ac:dyDescent="0.25">
      <c r="A1358" s="2"/>
      <c r="B1358" s="51"/>
      <c r="C1358" s="2"/>
      <c r="D1358" s="2"/>
      <c r="E1358" s="2"/>
      <c r="F1358" s="2"/>
      <c r="G1358" s="2"/>
      <c r="H1358" s="2"/>
      <c r="I1358" s="1"/>
      <c r="J1358" s="1"/>
      <c r="K1358" s="1"/>
      <c r="L1358" s="1"/>
      <c r="M1358" s="1"/>
      <c r="N1358" s="2"/>
      <c r="O1358" s="2"/>
      <c r="P1358" s="2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2"/>
      <c r="AB1358" s="1"/>
      <c r="AC1358" s="1"/>
      <c r="AD1358" s="2"/>
      <c r="AE1358" s="1"/>
    </row>
    <row r="1359" spans="1:31" hidden="1" x14ac:dyDescent="0.25">
      <c r="A1359" s="2"/>
      <c r="B1359" s="51"/>
      <c r="C1359" s="2"/>
      <c r="D1359" s="2"/>
      <c r="E1359" s="2"/>
      <c r="F1359" s="2"/>
      <c r="G1359" s="2"/>
      <c r="H1359" s="2"/>
      <c r="I1359" s="1"/>
      <c r="J1359" s="1"/>
      <c r="K1359" s="1"/>
      <c r="L1359" s="1"/>
      <c r="M1359" s="1"/>
      <c r="N1359" s="2"/>
      <c r="O1359" s="2"/>
      <c r="P1359" s="2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2"/>
      <c r="AB1359" s="1"/>
      <c r="AC1359" s="1"/>
      <c r="AD1359" s="2"/>
      <c r="AE1359" s="1"/>
    </row>
    <row r="1360" spans="1:31" hidden="1" x14ac:dyDescent="0.25">
      <c r="A1360" s="2"/>
      <c r="B1360" s="51"/>
      <c r="C1360" s="2"/>
      <c r="D1360" s="2"/>
      <c r="E1360" s="2"/>
      <c r="F1360" s="2"/>
      <c r="G1360" s="2"/>
      <c r="H1360" s="2"/>
      <c r="I1360" s="1"/>
      <c r="J1360" s="1"/>
      <c r="K1360" s="1"/>
      <c r="L1360" s="1"/>
      <c r="M1360" s="1"/>
      <c r="N1360" s="2"/>
      <c r="O1360" s="2"/>
      <c r="P1360" s="2"/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2"/>
      <c r="AB1360" s="1"/>
      <c r="AC1360" s="1"/>
      <c r="AD1360" s="2"/>
      <c r="AE1360" s="1"/>
    </row>
    <row r="1361" spans="1:31" hidden="1" x14ac:dyDescent="0.25">
      <c r="A1361" s="2"/>
      <c r="B1361" s="51"/>
      <c r="C1361" s="2"/>
      <c r="D1361" s="2"/>
      <c r="E1361" s="2"/>
      <c r="F1361" s="2"/>
      <c r="G1361" s="2"/>
      <c r="H1361" s="2"/>
      <c r="I1361" s="1"/>
      <c r="J1361" s="1"/>
      <c r="K1361" s="1"/>
      <c r="L1361" s="1"/>
      <c r="M1361" s="1"/>
      <c r="N1361" s="2"/>
      <c r="O1361" s="2"/>
      <c r="P1361" s="2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2"/>
      <c r="AB1361" s="1"/>
      <c r="AC1361" s="1"/>
      <c r="AD1361" s="2"/>
      <c r="AE1361" s="1"/>
    </row>
    <row r="1362" spans="1:31" hidden="1" x14ac:dyDescent="0.25">
      <c r="A1362" s="2"/>
      <c r="B1362" s="51"/>
      <c r="C1362" s="2"/>
      <c r="D1362" s="2"/>
      <c r="E1362" s="2"/>
      <c r="F1362" s="2"/>
      <c r="G1362" s="2"/>
      <c r="H1362" s="2"/>
      <c r="I1362" s="1"/>
      <c r="J1362" s="1"/>
      <c r="K1362" s="1"/>
      <c r="L1362" s="1"/>
      <c r="M1362" s="1"/>
      <c r="N1362" s="2"/>
      <c r="O1362" s="2"/>
      <c r="P1362" s="2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2"/>
      <c r="AB1362" s="1"/>
      <c r="AC1362" s="1"/>
      <c r="AD1362" s="2"/>
      <c r="AE1362" s="1"/>
    </row>
    <row r="1363" spans="1:31" hidden="1" x14ac:dyDescent="0.25">
      <c r="A1363" s="2"/>
      <c r="B1363" s="51"/>
      <c r="C1363" s="2"/>
      <c r="D1363" s="2"/>
      <c r="E1363" s="2"/>
      <c r="F1363" s="2"/>
      <c r="G1363" s="2"/>
      <c r="H1363" s="2"/>
      <c r="I1363" s="1"/>
      <c r="J1363" s="1"/>
      <c r="K1363" s="1"/>
      <c r="L1363" s="1"/>
      <c r="M1363" s="1"/>
      <c r="N1363" s="2"/>
      <c r="O1363" s="2"/>
      <c r="P1363" s="2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2"/>
      <c r="AB1363" s="1"/>
      <c r="AC1363" s="1"/>
      <c r="AD1363" s="2"/>
      <c r="AE1363" s="1"/>
    </row>
    <row r="1364" spans="1:31" hidden="1" x14ac:dyDescent="0.25">
      <c r="A1364" s="2"/>
      <c r="B1364" s="51"/>
      <c r="C1364" s="2"/>
      <c r="D1364" s="2"/>
      <c r="E1364" s="2"/>
      <c r="F1364" s="2"/>
      <c r="G1364" s="2"/>
      <c r="H1364" s="2"/>
      <c r="I1364" s="1"/>
      <c r="J1364" s="1"/>
      <c r="K1364" s="1"/>
      <c r="L1364" s="1"/>
      <c r="M1364" s="1"/>
      <c r="N1364" s="2"/>
      <c r="O1364" s="2"/>
      <c r="P1364" s="2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2"/>
      <c r="AB1364" s="1"/>
      <c r="AC1364" s="1"/>
      <c r="AD1364" s="2"/>
      <c r="AE1364" s="1"/>
    </row>
    <row r="1365" spans="1:31" hidden="1" x14ac:dyDescent="0.25">
      <c r="A1365" s="2"/>
      <c r="B1365" s="51"/>
      <c r="C1365" s="2"/>
      <c r="D1365" s="2"/>
      <c r="E1365" s="2"/>
      <c r="F1365" s="2"/>
      <c r="G1365" s="2"/>
      <c r="H1365" s="2"/>
      <c r="I1365" s="1"/>
      <c r="J1365" s="1"/>
      <c r="K1365" s="1"/>
      <c r="L1365" s="1"/>
      <c r="M1365" s="1"/>
      <c r="N1365" s="2"/>
      <c r="O1365" s="2"/>
      <c r="P1365" s="2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2"/>
      <c r="AB1365" s="1"/>
      <c r="AC1365" s="1"/>
      <c r="AD1365" s="2"/>
      <c r="AE1365" s="1"/>
    </row>
    <row r="1366" spans="1:31" hidden="1" x14ac:dyDescent="0.25">
      <c r="A1366" s="2"/>
      <c r="B1366" s="51"/>
      <c r="C1366" s="2"/>
      <c r="D1366" s="2"/>
      <c r="E1366" s="2"/>
      <c r="F1366" s="2"/>
      <c r="G1366" s="2"/>
      <c r="H1366" s="2"/>
      <c r="I1366" s="1"/>
      <c r="J1366" s="1"/>
      <c r="K1366" s="1"/>
      <c r="L1366" s="1"/>
      <c r="M1366" s="1"/>
      <c r="N1366" s="2"/>
      <c r="O1366" s="2"/>
      <c r="P1366" s="2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2"/>
      <c r="AB1366" s="1"/>
      <c r="AC1366" s="1"/>
      <c r="AD1366" s="2"/>
      <c r="AE1366" s="1"/>
    </row>
    <row r="1367" spans="1:31" hidden="1" x14ac:dyDescent="0.25">
      <c r="A1367" s="2"/>
      <c r="B1367" s="51"/>
      <c r="C1367" s="2"/>
      <c r="D1367" s="2"/>
      <c r="E1367" s="2"/>
      <c r="F1367" s="2"/>
      <c r="G1367" s="2"/>
      <c r="H1367" s="2"/>
      <c r="I1367" s="1"/>
      <c r="J1367" s="1"/>
      <c r="K1367" s="1"/>
      <c r="L1367" s="1"/>
      <c r="M1367" s="1"/>
      <c r="N1367" s="2"/>
      <c r="O1367" s="2"/>
      <c r="P1367" s="2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2"/>
      <c r="AB1367" s="1"/>
      <c r="AC1367" s="1"/>
      <c r="AD1367" s="2"/>
      <c r="AE1367" s="1"/>
    </row>
    <row r="1368" spans="1:31" hidden="1" x14ac:dyDescent="0.25">
      <c r="A1368" s="2"/>
      <c r="B1368" s="51"/>
      <c r="C1368" s="2"/>
      <c r="D1368" s="2"/>
      <c r="E1368" s="2"/>
      <c r="F1368" s="2"/>
      <c r="G1368" s="2"/>
      <c r="H1368" s="2"/>
      <c r="I1368" s="1"/>
      <c r="J1368" s="1"/>
      <c r="K1368" s="1"/>
      <c r="L1368" s="1"/>
      <c r="M1368" s="1"/>
      <c r="N1368" s="2"/>
      <c r="O1368" s="2"/>
      <c r="P1368" s="2"/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2"/>
      <c r="AB1368" s="1"/>
      <c r="AC1368" s="1"/>
      <c r="AD1368" s="2"/>
      <c r="AE1368" s="1"/>
    </row>
    <row r="1369" spans="1:31" hidden="1" x14ac:dyDescent="0.25">
      <c r="A1369" s="2"/>
      <c r="B1369" s="51"/>
      <c r="C1369" s="2"/>
      <c r="D1369" s="2"/>
      <c r="E1369" s="2"/>
      <c r="F1369" s="2"/>
      <c r="G1369" s="2"/>
      <c r="H1369" s="2"/>
      <c r="I1369" s="1"/>
      <c r="J1369" s="1"/>
      <c r="K1369" s="1"/>
      <c r="L1369" s="1"/>
      <c r="M1369" s="1"/>
      <c r="N1369" s="2"/>
      <c r="O1369" s="2"/>
      <c r="P1369" s="2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2"/>
      <c r="AB1369" s="1"/>
      <c r="AC1369" s="1"/>
      <c r="AD1369" s="2"/>
      <c r="AE1369" s="1"/>
    </row>
    <row r="1370" spans="1:31" hidden="1" x14ac:dyDescent="0.25">
      <c r="A1370" s="2"/>
      <c r="B1370" s="51"/>
      <c r="C1370" s="2"/>
      <c r="D1370" s="2"/>
      <c r="E1370" s="2"/>
      <c r="F1370" s="2"/>
      <c r="G1370" s="2"/>
      <c r="H1370" s="2"/>
      <c r="I1370" s="1"/>
      <c r="J1370" s="1"/>
      <c r="K1370" s="1"/>
      <c r="L1370" s="1"/>
      <c r="M1370" s="1"/>
      <c r="N1370" s="2"/>
      <c r="O1370" s="2"/>
      <c r="P1370" s="2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2"/>
      <c r="AB1370" s="1"/>
      <c r="AC1370" s="1"/>
      <c r="AD1370" s="2"/>
      <c r="AE1370" s="1"/>
    </row>
    <row r="1371" spans="1:31" hidden="1" x14ac:dyDescent="0.25">
      <c r="A1371" s="2"/>
      <c r="B1371" s="51"/>
      <c r="C1371" s="2"/>
      <c r="D1371" s="2"/>
      <c r="E1371" s="2"/>
      <c r="F1371" s="2"/>
      <c r="G1371" s="2"/>
      <c r="H1371" s="2"/>
      <c r="I1371" s="1"/>
      <c r="J1371" s="1"/>
      <c r="K1371" s="1"/>
      <c r="L1371" s="1"/>
      <c r="M1371" s="1"/>
      <c r="N1371" s="2"/>
      <c r="O1371" s="2"/>
      <c r="P1371" s="2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2"/>
      <c r="AB1371" s="1"/>
      <c r="AC1371" s="1"/>
      <c r="AD1371" s="2"/>
      <c r="AE1371" s="1"/>
    </row>
    <row r="1372" spans="1:31" hidden="1" x14ac:dyDescent="0.25">
      <c r="A1372" s="2"/>
      <c r="B1372" s="51"/>
      <c r="C1372" s="2"/>
      <c r="D1372" s="2"/>
      <c r="E1372" s="50"/>
      <c r="F1372" s="2"/>
      <c r="G1372" s="2"/>
      <c r="H1372" s="2"/>
      <c r="I1372" s="1"/>
      <c r="J1372" s="1"/>
      <c r="K1372" s="1"/>
      <c r="L1372" s="1"/>
      <c r="M1372" s="1"/>
      <c r="N1372" s="2"/>
      <c r="O1372" s="2"/>
      <c r="P1372" s="2"/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2"/>
      <c r="AB1372" s="1"/>
      <c r="AC1372" s="1"/>
      <c r="AD1372" s="2"/>
      <c r="AE1372" s="1"/>
    </row>
    <row r="1373" spans="1:31" hidden="1" x14ac:dyDescent="0.25">
      <c r="A1373" s="2"/>
      <c r="B1373" s="51"/>
      <c r="C1373" s="2"/>
      <c r="D1373" s="2"/>
      <c r="E1373" s="2"/>
      <c r="F1373" s="2"/>
      <c r="G1373" s="2"/>
      <c r="H1373" s="2"/>
      <c r="I1373" s="1"/>
      <c r="J1373" s="1"/>
      <c r="K1373" s="1"/>
      <c r="L1373" s="1"/>
      <c r="M1373" s="1"/>
      <c r="N1373" s="2"/>
      <c r="O1373" s="2"/>
      <c r="P1373" s="2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2"/>
      <c r="AB1373" s="1"/>
      <c r="AC1373" s="1"/>
      <c r="AD1373" s="2"/>
      <c r="AE1373" s="1"/>
    </row>
    <row r="1374" spans="1:31" hidden="1" x14ac:dyDescent="0.25">
      <c r="A1374" s="2"/>
      <c r="B1374" s="51"/>
      <c r="C1374" s="2"/>
      <c r="D1374" s="2"/>
      <c r="E1374" s="2"/>
      <c r="F1374" s="2"/>
      <c r="G1374" s="2"/>
      <c r="H1374" s="2"/>
      <c r="I1374" s="1"/>
      <c r="J1374" s="1"/>
      <c r="K1374" s="1"/>
      <c r="L1374" s="1"/>
      <c r="M1374" s="1"/>
      <c r="N1374" s="2"/>
      <c r="O1374" s="2"/>
      <c r="P1374" s="2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2"/>
      <c r="AB1374" s="1"/>
      <c r="AC1374" s="1"/>
      <c r="AD1374" s="2"/>
      <c r="AE1374" s="1"/>
    </row>
    <row r="1375" spans="1:31" hidden="1" x14ac:dyDescent="0.25">
      <c r="A1375" s="2"/>
      <c r="B1375" s="51"/>
      <c r="C1375" s="2"/>
      <c r="D1375" s="2"/>
      <c r="E1375" s="2"/>
      <c r="F1375" s="2"/>
      <c r="G1375" s="2"/>
      <c r="H1375" s="2"/>
      <c r="I1375" s="1"/>
      <c r="J1375" s="1"/>
      <c r="K1375" s="1"/>
      <c r="L1375" s="1"/>
      <c r="M1375" s="1"/>
      <c r="N1375" s="2"/>
      <c r="O1375" s="2"/>
      <c r="P1375" s="2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2"/>
      <c r="AB1375" s="1"/>
      <c r="AC1375" s="1"/>
      <c r="AD1375" s="2"/>
      <c r="AE1375" s="1"/>
    </row>
    <row r="1376" spans="1:31" hidden="1" x14ac:dyDescent="0.25">
      <c r="A1376" s="2"/>
      <c r="B1376" s="51"/>
      <c r="C1376" s="2"/>
      <c r="D1376" s="2"/>
      <c r="E1376" s="2"/>
      <c r="F1376" s="2"/>
      <c r="G1376" s="2"/>
      <c r="H1376" s="2"/>
      <c r="I1376" s="1"/>
      <c r="J1376" s="1"/>
      <c r="K1376" s="1"/>
      <c r="L1376" s="1"/>
      <c r="M1376" s="1"/>
      <c r="N1376" s="2"/>
      <c r="O1376" s="2"/>
      <c r="P1376" s="2"/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2"/>
      <c r="AB1376" s="1"/>
      <c r="AC1376" s="1"/>
      <c r="AD1376" s="2"/>
      <c r="AE1376" s="1"/>
    </row>
    <row r="1377" spans="1:31" hidden="1" x14ac:dyDescent="0.25">
      <c r="A1377" s="2"/>
      <c r="B1377" s="51"/>
      <c r="C1377" s="2"/>
      <c r="D1377" s="2"/>
      <c r="E1377" s="2"/>
      <c r="F1377" s="2"/>
      <c r="G1377" s="2"/>
      <c r="H1377" s="2"/>
      <c r="I1377" s="1"/>
      <c r="J1377" s="1"/>
      <c r="K1377" s="1"/>
      <c r="L1377" s="1"/>
      <c r="M1377" s="1"/>
      <c r="N1377" s="2"/>
      <c r="O1377" s="2"/>
      <c r="P1377" s="2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2"/>
      <c r="AB1377" s="1"/>
      <c r="AC1377" s="1"/>
      <c r="AD1377" s="2"/>
      <c r="AE1377" s="1"/>
    </row>
    <row r="1378" spans="1:31" hidden="1" x14ac:dyDescent="0.25">
      <c r="A1378" s="2"/>
      <c r="B1378" s="51"/>
      <c r="C1378" s="2"/>
      <c r="D1378" s="2"/>
      <c r="E1378" s="2"/>
      <c r="F1378" s="2"/>
      <c r="G1378" s="2"/>
      <c r="H1378" s="2"/>
      <c r="I1378" s="1"/>
      <c r="J1378" s="1"/>
      <c r="K1378" s="1"/>
      <c r="L1378" s="1"/>
      <c r="M1378" s="1"/>
      <c r="N1378" s="2"/>
      <c r="O1378" s="2"/>
      <c r="P1378" s="2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2"/>
      <c r="AB1378" s="1"/>
      <c r="AC1378" s="1"/>
      <c r="AD1378" s="2"/>
      <c r="AE1378" s="1"/>
    </row>
    <row r="1379" spans="1:31" hidden="1" x14ac:dyDescent="0.25">
      <c r="A1379" s="2"/>
      <c r="B1379" s="51"/>
      <c r="C1379" s="2"/>
      <c r="D1379" s="2"/>
      <c r="E1379" s="2"/>
      <c r="F1379" s="2"/>
      <c r="G1379" s="2"/>
      <c r="H1379" s="2"/>
      <c r="I1379" s="1"/>
      <c r="J1379" s="1"/>
      <c r="K1379" s="1"/>
      <c r="L1379" s="1"/>
      <c r="M1379" s="1"/>
      <c r="N1379" s="2"/>
      <c r="O1379" s="2"/>
      <c r="P1379" s="2"/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2"/>
      <c r="AB1379" s="1"/>
      <c r="AC1379" s="1"/>
      <c r="AD1379" s="2"/>
      <c r="AE1379" s="1"/>
    </row>
    <row r="1380" spans="1:31" hidden="1" x14ac:dyDescent="0.25">
      <c r="A1380" s="2"/>
      <c r="B1380" s="51"/>
      <c r="C1380" s="2"/>
      <c r="D1380" s="2"/>
      <c r="E1380" s="2"/>
      <c r="F1380" s="2"/>
      <c r="G1380" s="2"/>
      <c r="H1380" s="2"/>
      <c r="I1380" s="1"/>
      <c r="J1380" s="1"/>
      <c r="K1380" s="1"/>
      <c r="L1380" s="1"/>
      <c r="M1380" s="1"/>
      <c r="N1380" s="2"/>
      <c r="O1380" s="2"/>
      <c r="P1380" s="2"/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2"/>
      <c r="AB1380" s="1"/>
      <c r="AC1380" s="1"/>
      <c r="AD1380" s="2"/>
      <c r="AE1380" s="1"/>
    </row>
    <row r="1381" spans="1:31" hidden="1" x14ac:dyDescent="0.25">
      <c r="A1381" s="2"/>
      <c r="B1381" s="51"/>
      <c r="C1381" s="2"/>
      <c r="D1381" s="2"/>
      <c r="E1381" s="2"/>
      <c r="F1381" s="2"/>
      <c r="G1381" s="2"/>
      <c r="H1381" s="2"/>
      <c r="I1381" s="1"/>
      <c r="J1381" s="1"/>
      <c r="K1381" s="1"/>
      <c r="L1381" s="1"/>
      <c r="M1381" s="1"/>
      <c r="N1381" s="2"/>
      <c r="O1381" s="2"/>
      <c r="P1381" s="2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2"/>
      <c r="AB1381" s="1"/>
      <c r="AC1381" s="1"/>
      <c r="AD1381" s="2"/>
      <c r="AE1381" s="1"/>
    </row>
    <row r="1382" spans="1:31" hidden="1" x14ac:dyDescent="0.25">
      <c r="A1382" s="2"/>
      <c r="B1382" s="51"/>
      <c r="C1382" s="2"/>
      <c r="D1382" s="2"/>
      <c r="E1382" s="2"/>
      <c r="F1382" s="2"/>
      <c r="G1382" s="2"/>
      <c r="H1382" s="2"/>
      <c r="I1382" s="1"/>
      <c r="J1382" s="1"/>
      <c r="K1382" s="1"/>
      <c r="L1382" s="1"/>
      <c r="M1382" s="1"/>
      <c r="N1382" s="2"/>
      <c r="O1382" s="2"/>
      <c r="P1382" s="2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2"/>
      <c r="AB1382" s="1"/>
      <c r="AC1382" s="1"/>
      <c r="AD1382" s="2"/>
      <c r="AE1382" s="1"/>
    </row>
    <row r="1383" spans="1:31" hidden="1" x14ac:dyDescent="0.25">
      <c r="A1383" s="2"/>
      <c r="B1383" s="51"/>
      <c r="C1383" s="2"/>
      <c r="D1383" s="2"/>
      <c r="E1383" s="2"/>
      <c r="F1383" s="2"/>
      <c r="G1383" s="2"/>
      <c r="H1383" s="2"/>
      <c r="I1383" s="1"/>
      <c r="J1383" s="1"/>
      <c r="K1383" s="1"/>
      <c r="L1383" s="1"/>
      <c r="M1383" s="1"/>
      <c r="N1383" s="2"/>
      <c r="O1383" s="2"/>
      <c r="P1383" s="2"/>
      <c r="Q1383" s="3"/>
      <c r="R1383" s="3"/>
      <c r="S1383" s="3"/>
      <c r="T1383" s="3"/>
      <c r="U1383" s="3"/>
      <c r="V1383" s="3"/>
      <c r="W1383" s="3"/>
      <c r="X1383" s="3"/>
      <c r="Y1383" s="3"/>
      <c r="Z1383" s="3"/>
      <c r="AA1383" s="2"/>
      <c r="AB1383" s="1"/>
      <c r="AC1383" s="1"/>
      <c r="AD1383" s="2"/>
      <c r="AE1383" s="1"/>
    </row>
    <row r="1384" spans="1:31" hidden="1" x14ac:dyDescent="0.25">
      <c r="A1384" s="2"/>
      <c r="B1384" s="51"/>
      <c r="C1384" s="2"/>
      <c r="D1384" s="2"/>
      <c r="E1384" s="2"/>
      <c r="F1384" s="2"/>
      <c r="G1384" s="2"/>
      <c r="H1384" s="2"/>
      <c r="I1384" s="1"/>
      <c r="J1384" s="1"/>
      <c r="K1384" s="1"/>
      <c r="L1384" s="1"/>
      <c r="M1384" s="1"/>
      <c r="N1384" s="2"/>
      <c r="O1384" s="2"/>
      <c r="P1384" s="2"/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2"/>
      <c r="AB1384" s="1"/>
      <c r="AC1384" s="1"/>
      <c r="AD1384" s="2"/>
      <c r="AE1384" s="1"/>
    </row>
    <row r="1385" spans="1:31" hidden="1" x14ac:dyDescent="0.25">
      <c r="A1385" s="2"/>
      <c r="B1385" s="51"/>
      <c r="C1385" s="2"/>
      <c r="D1385" s="2"/>
      <c r="E1385" s="2"/>
      <c r="F1385" s="2"/>
      <c r="G1385" s="2"/>
      <c r="H1385" s="2"/>
      <c r="I1385" s="1"/>
      <c r="J1385" s="1"/>
      <c r="K1385" s="1"/>
      <c r="L1385" s="1"/>
      <c r="M1385" s="1"/>
      <c r="N1385" s="2"/>
      <c r="O1385" s="2"/>
      <c r="P1385" s="2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2"/>
      <c r="AB1385" s="1"/>
      <c r="AC1385" s="1"/>
      <c r="AD1385" s="2"/>
      <c r="AE1385" s="1"/>
    </row>
    <row r="1386" spans="1:31" hidden="1" x14ac:dyDescent="0.25">
      <c r="A1386" s="2"/>
      <c r="B1386" s="51"/>
      <c r="C1386" s="2"/>
      <c r="D1386" s="2"/>
      <c r="E1386" s="2"/>
      <c r="F1386" s="2"/>
      <c r="G1386" s="2"/>
      <c r="H1386" s="2"/>
      <c r="I1386" s="1"/>
      <c r="J1386" s="1"/>
      <c r="K1386" s="1"/>
      <c r="L1386" s="1"/>
      <c r="M1386" s="1"/>
      <c r="N1386" s="2"/>
      <c r="O1386" s="2"/>
      <c r="P1386" s="2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2"/>
      <c r="AB1386" s="1"/>
      <c r="AC1386" s="1"/>
      <c r="AD1386" s="2"/>
      <c r="AE1386" s="1"/>
    </row>
    <row r="1387" spans="1:31" hidden="1" x14ac:dyDescent="0.25">
      <c r="A1387" s="2"/>
      <c r="B1387" s="51"/>
      <c r="C1387" s="2"/>
      <c r="D1387" s="2"/>
      <c r="E1387" s="2"/>
      <c r="F1387" s="2"/>
      <c r="G1387" s="2"/>
      <c r="H1387" s="2"/>
      <c r="I1387" s="1"/>
      <c r="J1387" s="1"/>
      <c r="K1387" s="1"/>
      <c r="L1387" s="1"/>
      <c r="M1387" s="1"/>
      <c r="N1387" s="2"/>
      <c r="O1387" s="2"/>
      <c r="P1387" s="2"/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2"/>
      <c r="AB1387" s="1"/>
      <c r="AC1387" s="1"/>
      <c r="AD1387" s="2"/>
      <c r="AE1387" s="1"/>
    </row>
    <row r="1388" spans="1:31" hidden="1" x14ac:dyDescent="0.25">
      <c r="A1388" s="2"/>
      <c r="B1388" s="51"/>
      <c r="C1388" s="2"/>
      <c r="D1388" s="2"/>
      <c r="E1388" s="2"/>
      <c r="F1388" s="2"/>
      <c r="G1388" s="2"/>
      <c r="H1388" s="2"/>
      <c r="I1388" s="1"/>
      <c r="J1388" s="1"/>
      <c r="K1388" s="1"/>
      <c r="L1388" s="1"/>
      <c r="M1388" s="1"/>
      <c r="N1388" s="2"/>
      <c r="O1388" s="2"/>
      <c r="P1388" s="2"/>
      <c r="Q1388" s="3"/>
      <c r="R1388" s="3"/>
      <c r="S1388" s="3"/>
      <c r="T1388" s="3"/>
      <c r="U1388" s="3"/>
      <c r="V1388" s="3"/>
      <c r="W1388" s="3"/>
      <c r="X1388" s="3"/>
      <c r="Y1388" s="3"/>
      <c r="Z1388" s="3"/>
      <c r="AA1388" s="2"/>
      <c r="AB1388" s="1"/>
      <c r="AC1388" s="1"/>
      <c r="AD1388" s="2"/>
      <c r="AE1388" s="1"/>
    </row>
    <row r="1389" spans="1:31" hidden="1" x14ac:dyDescent="0.25">
      <c r="A1389" s="2"/>
      <c r="B1389" s="51"/>
      <c r="C1389" s="2"/>
      <c r="D1389" s="2"/>
      <c r="E1389" s="2"/>
      <c r="F1389" s="2"/>
      <c r="G1389" s="2"/>
      <c r="H1389" s="2"/>
      <c r="I1389" s="1"/>
      <c r="J1389" s="1"/>
      <c r="K1389" s="1"/>
      <c r="L1389" s="1"/>
      <c r="M1389" s="1"/>
      <c r="N1389" s="2"/>
      <c r="O1389" s="2"/>
      <c r="P1389" s="2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2"/>
      <c r="AB1389" s="1"/>
      <c r="AC1389" s="1"/>
      <c r="AD1389" s="2"/>
      <c r="AE1389" s="1"/>
    </row>
    <row r="1390" spans="1:31" hidden="1" x14ac:dyDescent="0.25">
      <c r="A1390" s="2"/>
      <c r="B1390" s="51"/>
      <c r="C1390" s="2"/>
      <c r="D1390" s="2"/>
      <c r="E1390" s="2"/>
      <c r="F1390" s="2"/>
      <c r="G1390" s="2"/>
      <c r="H1390" s="2"/>
      <c r="I1390" s="1"/>
      <c r="J1390" s="1"/>
      <c r="K1390" s="1"/>
      <c r="L1390" s="1"/>
      <c r="M1390" s="1"/>
      <c r="N1390" s="2"/>
      <c r="O1390" s="2"/>
      <c r="P1390" s="2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2"/>
      <c r="AB1390" s="1"/>
      <c r="AC1390" s="1"/>
      <c r="AD1390" s="2"/>
      <c r="AE1390" s="1"/>
    </row>
    <row r="1391" spans="1:31" hidden="1" x14ac:dyDescent="0.25">
      <c r="A1391" s="2"/>
      <c r="B1391" s="51"/>
      <c r="C1391" s="2"/>
      <c r="D1391" s="2"/>
      <c r="E1391" s="2"/>
      <c r="F1391" s="2"/>
      <c r="G1391" s="2"/>
      <c r="H1391" s="2"/>
      <c r="I1391" s="1"/>
      <c r="J1391" s="1"/>
      <c r="K1391" s="1"/>
      <c r="L1391" s="1"/>
      <c r="M1391" s="1"/>
      <c r="N1391" s="2"/>
      <c r="O1391" s="2"/>
      <c r="P1391" s="2"/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2"/>
      <c r="AB1391" s="1"/>
      <c r="AC1391" s="1"/>
      <c r="AD1391" s="2"/>
      <c r="AE1391" s="1"/>
    </row>
    <row r="1392" spans="1:31" hidden="1" x14ac:dyDescent="0.25">
      <c r="A1392" s="2"/>
      <c r="B1392" s="51"/>
      <c r="C1392" s="2"/>
      <c r="D1392" s="2"/>
      <c r="E1392" s="2"/>
      <c r="F1392" s="2"/>
      <c r="G1392" s="2"/>
      <c r="H1392" s="2"/>
      <c r="I1392" s="1"/>
      <c r="J1392" s="1"/>
      <c r="K1392" s="1"/>
      <c r="L1392" s="1"/>
      <c r="M1392" s="1"/>
      <c r="N1392" s="2"/>
      <c r="O1392" s="2"/>
      <c r="P1392" s="2"/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2"/>
      <c r="AB1392" s="1"/>
      <c r="AC1392" s="1"/>
      <c r="AD1392" s="2"/>
      <c r="AE1392" s="1"/>
    </row>
    <row r="1393" spans="1:31" hidden="1" x14ac:dyDescent="0.25">
      <c r="A1393" s="2"/>
      <c r="B1393" s="51"/>
      <c r="C1393" s="2"/>
      <c r="D1393" s="2"/>
      <c r="E1393" s="2"/>
      <c r="F1393" s="2"/>
      <c r="G1393" s="2"/>
      <c r="H1393" s="2"/>
      <c r="I1393" s="1"/>
      <c r="J1393" s="1"/>
      <c r="K1393" s="1"/>
      <c r="L1393" s="1"/>
      <c r="M1393" s="1"/>
      <c r="N1393" s="2"/>
      <c r="O1393" s="2"/>
      <c r="P1393" s="2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2"/>
      <c r="AB1393" s="1"/>
      <c r="AC1393" s="1"/>
      <c r="AD1393" s="2"/>
      <c r="AE1393" s="1"/>
    </row>
    <row r="1394" spans="1:31" hidden="1" x14ac:dyDescent="0.25">
      <c r="A1394" s="2"/>
      <c r="B1394" s="51"/>
      <c r="C1394" s="2"/>
      <c r="D1394" s="2"/>
      <c r="E1394" s="2"/>
      <c r="F1394" s="2"/>
      <c r="G1394" s="2"/>
      <c r="H1394" s="2"/>
      <c r="I1394" s="1"/>
      <c r="J1394" s="1"/>
      <c r="K1394" s="1"/>
      <c r="L1394" s="1"/>
      <c r="M1394" s="1"/>
      <c r="N1394" s="2"/>
      <c r="O1394" s="2"/>
      <c r="P1394" s="2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2"/>
      <c r="AB1394" s="1"/>
      <c r="AC1394" s="1"/>
      <c r="AD1394" s="2"/>
      <c r="AE1394" s="1"/>
    </row>
    <row r="1395" spans="1:31" hidden="1" x14ac:dyDescent="0.25">
      <c r="A1395" s="2"/>
      <c r="B1395" s="51"/>
      <c r="C1395" s="2"/>
      <c r="D1395" s="2"/>
      <c r="E1395" s="2"/>
      <c r="F1395" s="2"/>
      <c r="G1395" s="2"/>
      <c r="H1395" s="2"/>
      <c r="I1395" s="1"/>
      <c r="J1395" s="1"/>
      <c r="K1395" s="1"/>
      <c r="L1395" s="1"/>
      <c r="M1395" s="1"/>
      <c r="N1395" s="2"/>
      <c r="O1395" s="2"/>
      <c r="P1395" s="2"/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2"/>
      <c r="AB1395" s="1"/>
      <c r="AC1395" s="1"/>
      <c r="AD1395" s="2"/>
      <c r="AE1395" s="1"/>
    </row>
    <row r="1396" spans="1:31" hidden="1" x14ac:dyDescent="0.25">
      <c r="A1396" s="2"/>
      <c r="B1396" s="51"/>
      <c r="C1396" s="2"/>
      <c r="D1396" s="2"/>
      <c r="E1396" s="2"/>
      <c r="F1396" s="2"/>
      <c r="G1396" s="2"/>
      <c r="H1396" s="2"/>
      <c r="I1396" s="1"/>
      <c r="J1396" s="1"/>
      <c r="K1396" s="1"/>
      <c r="L1396" s="1"/>
      <c r="M1396" s="1"/>
      <c r="N1396" s="2"/>
      <c r="O1396" s="2"/>
      <c r="P1396" s="2"/>
      <c r="Q1396" s="3"/>
      <c r="R1396" s="3"/>
      <c r="S1396" s="3"/>
      <c r="T1396" s="3"/>
      <c r="U1396" s="3"/>
      <c r="V1396" s="3"/>
      <c r="W1396" s="3"/>
      <c r="X1396" s="3"/>
      <c r="Y1396" s="3"/>
      <c r="Z1396" s="3"/>
      <c r="AA1396" s="2"/>
      <c r="AB1396" s="1"/>
      <c r="AC1396" s="1"/>
      <c r="AD1396" s="2"/>
      <c r="AE1396" s="1"/>
    </row>
    <row r="1397" spans="1:31" hidden="1" x14ac:dyDescent="0.25">
      <c r="A1397" s="2"/>
      <c r="B1397" s="51"/>
      <c r="C1397" s="2"/>
      <c r="D1397" s="2"/>
      <c r="E1397" s="2"/>
      <c r="F1397" s="2"/>
      <c r="G1397" s="2"/>
      <c r="H1397" s="2"/>
      <c r="I1397" s="1"/>
      <c r="J1397" s="1"/>
      <c r="K1397" s="1"/>
      <c r="L1397" s="1"/>
      <c r="M1397" s="1"/>
      <c r="N1397" s="2"/>
      <c r="O1397" s="2"/>
      <c r="P1397" s="2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2"/>
      <c r="AB1397" s="1"/>
      <c r="AC1397" s="1"/>
      <c r="AD1397" s="2"/>
      <c r="AE1397" s="1"/>
    </row>
    <row r="1398" spans="1:31" hidden="1" x14ac:dyDescent="0.25">
      <c r="A1398" s="2"/>
      <c r="B1398" s="51"/>
      <c r="C1398" s="2"/>
      <c r="D1398" s="2"/>
      <c r="E1398" s="2"/>
      <c r="F1398" s="2"/>
      <c r="G1398" s="2"/>
      <c r="H1398" s="2"/>
      <c r="I1398" s="1"/>
      <c r="J1398" s="1"/>
      <c r="K1398" s="1"/>
      <c r="L1398" s="1"/>
      <c r="M1398" s="1"/>
      <c r="N1398" s="2"/>
      <c r="O1398" s="2"/>
      <c r="P1398" s="2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2"/>
      <c r="AB1398" s="1"/>
      <c r="AC1398" s="1"/>
      <c r="AD1398" s="2"/>
      <c r="AE1398" s="1"/>
    </row>
    <row r="1399" spans="1:31" hidden="1" x14ac:dyDescent="0.25">
      <c r="A1399" s="2"/>
      <c r="B1399" s="51"/>
      <c r="C1399" s="2"/>
      <c r="D1399" s="2"/>
      <c r="E1399" s="2"/>
      <c r="F1399" s="2"/>
      <c r="G1399" s="2"/>
      <c r="H1399" s="2"/>
      <c r="I1399" s="1"/>
      <c r="J1399" s="1"/>
      <c r="K1399" s="1"/>
      <c r="L1399" s="1"/>
      <c r="M1399" s="1"/>
      <c r="N1399" s="2"/>
      <c r="O1399" s="2"/>
      <c r="P1399" s="2"/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2"/>
      <c r="AB1399" s="1"/>
      <c r="AC1399" s="1"/>
      <c r="AD1399" s="2"/>
      <c r="AE1399" s="1"/>
    </row>
    <row r="1400" spans="1:31" hidden="1" x14ac:dyDescent="0.25">
      <c r="A1400" s="2"/>
      <c r="B1400" s="51"/>
      <c r="C1400" s="2"/>
      <c r="D1400" s="2"/>
      <c r="E1400" s="2"/>
      <c r="F1400" s="2"/>
      <c r="G1400" s="2"/>
      <c r="H1400" s="2"/>
      <c r="I1400" s="1"/>
      <c r="J1400" s="1"/>
      <c r="K1400" s="1"/>
      <c r="L1400" s="1"/>
      <c r="M1400" s="1"/>
      <c r="N1400" s="2"/>
      <c r="O1400" s="2"/>
      <c r="P1400" s="2"/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2"/>
      <c r="AB1400" s="1"/>
      <c r="AC1400" s="1"/>
      <c r="AD1400" s="2"/>
      <c r="AE1400" s="1"/>
    </row>
    <row r="1401" spans="1:31" hidden="1" x14ac:dyDescent="0.25">
      <c r="A1401" s="2"/>
      <c r="B1401" s="51"/>
      <c r="C1401" s="2"/>
      <c r="D1401" s="2"/>
      <c r="E1401" s="2"/>
      <c r="F1401" s="2"/>
      <c r="G1401" s="2"/>
      <c r="H1401" s="2"/>
      <c r="I1401" s="1"/>
      <c r="J1401" s="1"/>
      <c r="K1401" s="1"/>
      <c r="L1401" s="1"/>
      <c r="M1401" s="1"/>
      <c r="N1401" s="2"/>
      <c r="O1401" s="2"/>
      <c r="P1401" s="2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2"/>
      <c r="AB1401" s="1"/>
      <c r="AC1401" s="1"/>
      <c r="AD1401" s="2"/>
      <c r="AE1401" s="1"/>
    </row>
    <row r="1402" spans="1:31" hidden="1" x14ac:dyDescent="0.25">
      <c r="A1402" s="2"/>
      <c r="B1402" s="51"/>
      <c r="C1402" s="2"/>
      <c r="D1402" s="2"/>
      <c r="E1402" s="50"/>
      <c r="F1402" s="2"/>
      <c r="G1402" s="2"/>
      <c r="H1402" s="2"/>
      <c r="I1402" s="1"/>
      <c r="J1402" s="1"/>
      <c r="K1402" s="1"/>
      <c r="L1402" s="1"/>
      <c r="M1402" s="1"/>
      <c r="N1402" s="2"/>
      <c r="O1402" s="2"/>
      <c r="P1402" s="2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2"/>
      <c r="AB1402" s="1"/>
      <c r="AC1402" s="1"/>
      <c r="AD1402" s="2"/>
      <c r="AE1402" s="1"/>
    </row>
    <row r="1403" spans="1:31" hidden="1" x14ac:dyDescent="0.25">
      <c r="A1403" s="2"/>
      <c r="B1403" s="51"/>
      <c r="C1403" s="2"/>
      <c r="D1403" s="2"/>
      <c r="E1403" s="2"/>
      <c r="F1403" s="2"/>
      <c r="G1403" s="2"/>
      <c r="H1403" s="2"/>
      <c r="I1403" s="1"/>
      <c r="J1403" s="1"/>
      <c r="K1403" s="1"/>
      <c r="L1403" s="1"/>
      <c r="M1403" s="1"/>
      <c r="N1403" s="2"/>
      <c r="O1403" s="2"/>
      <c r="P1403" s="2"/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2"/>
      <c r="AB1403" s="1"/>
      <c r="AC1403" s="1"/>
      <c r="AD1403" s="2"/>
      <c r="AE1403" s="1"/>
    </row>
    <row r="1404" spans="1:31" hidden="1" x14ac:dyDescent="0.25">
      <c r="A1404" s="2"/>
      <c r="B1404" s="51"/>
      <c r="C1404" s="2"/>
      <c r="D1404" s="2"/>
      <c r="E1404" s="2"/>
      <c r="F1404" s="2"/>
      <c r="G1404" s="2"/>
      <c r="H1404" s="2"/>
      <c r="I1404" s="1"/>
      <c r="J1404" s="1"/>
      <c r="K1404" s="1"/>
      <c r="L1404" s="1"/>
      <c r="M1404" s="1"/>
      <c r="N1404" s="2"/>
      <c r="O1404" s="2"/>
      <c r="P1404" s="2"/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2"/>
      <c r="AB1404" s="1"/>
      <c r="AC1404" s="1"/>
      <c r="AD1404" s="2"/>
      <c r="AE1404" s="1"/>
    </row>
    <row r="1405" spans="1:31" hidden="1" x14ac:dyDescent="0.25">
      <c r="A1405" s="2"/>
      <c r="B1405" s="51"/>
      <c r="C1405" s="2"/>
      <c r="D1405" s="2"/>
      <c r="E1405" s="2"/>
      <c r="F1405" s="2"/>
      <c r="G1405" s="2"/>
      <c r="H1405" s="2"/>
      <c r="I1405" s="1"/>
      <c r="J1405" s="1"/>
      <c r="K1405" s="1"/>
      <c r="L1405" s="1"/>
      <c r="M1405" s="1"/>
      <c r="N1405" s="2"/>
      <c r="O1405" s="2"/>
      <c r="P1405" s="2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2"/>
      <c r="AB1405" s="1"/>
      <c r="AC1405" s="1"/>
      <c r="AD1405" s="2"/>
      <c r="AE1405" s="1"/>
    </row>
    <row r="1406" spans="1:31" hidden="1" x14ac:dyDescent="0.25">
      <c r="A1406" s="2"/>
      <c r="B1406" s="51"/>
      <c r="C1406" s="2"/>
      <c r="D1406" s="2"/>
      <c r="E1406" s="2"/>
      <c r="F1406" s="2"/>
      <c r="G1406" s="2"/>
      <c r="H1406" s="2"/>
      <c r="I1406" s="1"/>
      <c r="J1406" s="1"/>
      <c r="K1406" s="1"/>
      <c r="L1406" s="1"/>
      <c r="M1406" s="1"/>
      <c r="N1406" s="2"/>
      <c r="O1406" s="2"/>
      <c r="P1406" s="2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2"/>
      <c r="AB1406" s="1"/>
      <c r="AC1406" s="1"/>
      <c r="AD1406" s="2"/>
      <c r="AE1406" s="1"/>
    </row>
    <row r="1407" spans="1:31" hidden="1" x14ac:dyDescent="0.25">
      <c r="A1407" s="2"/>
      <c r="B1407" s="51"/>
      <c r="C1407" s="2"/>
      <c r="D1407" s="2"/>
      <c r="E1407" s="2"/>
      <c r="F1407" s="2"/>
      <c r="G1407" s="2"/>
      <c r="H1407" s="2"/>
      <c r="I1407" s="1"/>
      <c r="J1407" s="1"/>
      <c r="K1407" s="1"/>
      <c r="L1407" s="1"/>
      <c r="M1407" s="1"/>
      <c r="N1407" s="2"/>
      <c r="O1407" s="2"/>
      <c r="P1407" s="2"/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2"/>
      <c r="AB1407" s="1"/>
      <c r="AC1407" s="1"/>
      <c r="AD1407" s="2"/>
      <c r="AE1407" s="1"/>
    </row>
    <row r="1408" spans="1:31" hidden="1" x14ac:dyDescent="0.25">
      <c r="A1408" s="2"/>
      <c r="B1408" s="51"/>
      <c r="C1408" s="2"/>
      <c r="D1408" s="2"/>
      <c r="E1408" s="2"/>
      <c r="F1408" s="2"/>
      <c r="G1408" s="2"/>
      <c r="H1408" s="2"/>
      <c r="I1408" s="1"/>
      <c r="J1408" s="1"/>
      <c r="K1408" s="1"/>
      <c r="L1408" s="1"/>
      <c r="M1408" s="1"/>
      <c r="N1408" s="2"/>
      <c r="O1408" s="2"/>
      <c r="P1408" s="2"/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2"/>
      <c r="AB1408" s="1"/>
      <c r="AC1408" s="1"/>
      <c r="AD1408" s="2"/>
      <c r="AE1408" s="1"/>
    </row>
    <row r="1409" spans="1:31" hidden="1" x14ac:dyDescent="0.25">
      <c r="A1409" s="2"/>
      <c r="B1409" s="51"/>
      <c r="C1409" s="2"/>
      <c r="D1409" s="2"/>
      <c r="E1409" s="2"/>
      <c r="F1409" s="2"/>
      <c r="G1409" s="2"/>
      <c r="H1409" s="2"/>
      <c r="I1409" s="1"/>
      <c r="J1409" s="1"/>
      <c r="K1409" s="1"/>
      <c r="L1409" s="1"/>
      <c r="M1409" s="1"/>
      <c r="N1409" s="2"/>
      <c r="O1409" s="2"/>
      <c r="P1409" s="2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2"/>
      <c r="AB1409" s="1"/>
      <c r="AC1409" s="1"/>
      <c r="AD1409" s="2"/>
      <c r="AE1409" s="1"/>
    </row>
    <row r="1410" spans="1:31" hidden="1" x14ac:dyDescent="0.25">
      <c r="A1410" s="2"/>
      <c r="B1410" s="51"/>
      <c r="C1410" s="2"/>
      <c r="D1410" s="2"/>
      <c r="E1410" s="2"/>
      <c r="F1410" s="2"/>
      <c r="G1410" s="2"/>
      <c r="H1410" s="2"/>
      <c r="I1410" s="1"/>
      <c r="J1410" s="1"/>
      <c r="K1410" s="1"/>
      <c r="L1410" s="1"/>
      <c r="M1410" s="1"/>
      <c r="N1410" s="2"/>
      <c r="O1410" s="2"/>
      <c r="P1410" s="2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2"/>
      <c r="AB1410" s="1"/>
      <c r="AC1410" s="1"/>
      <c r="AD1410" s="2"/>
      <c r="AE1410" s="1"/>
    </row>
    <row r="1411" spans="1:31" hidden="1" x14ac:dyDescent="0.25">
      <c r="A1411" s="2"/>
      <c r="B1411" s="51"/>
      <c r="C1411" s="2"/>
      <c r="D1411" s="2"/>
      <c r="E1411" s="2"/>
      <c r="F1411" s="2"/>
      <c r="G1411" s="2"/>
      <c r="H1411" s="2"/>
      <c r="I1411" s="1"/>
      <c r="J1411" s="1"/>
      <c r="K1411" s="1"/>
      <c r="L1411" s="1"/>
      <c r="M1411" s="1"/>
      <c r="N1411" s="2"/>
      <c r="O1411" s="2"/>
      <c r="P1411" s="2"/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2"/>
      <c r="AB1411" s="1"/>
      <c r="AC1411" s="1"/>
      <c r="AD1411" s="2"/>
      <c r="AE1411" s="1"/>
    </row>
    <row r="1412" spans="1:31" hidden="1" x14ac:dyDescent="0.25">
      <c r="A1412" s="2"/>
      <c r="B1412" s="51"/>
      <c r="C1412" s="2"/>
      <c r="D1412" s="2"/>
      <c r="E1412" s="2"/>
      <c r="F1412" s="2"/>
      <c r="G1412" s="2"/>
      <c r="H1412" s="2"/>
      <c r="I1412" s="1"/>
      <c r="J1412" s="1"/>
      <c r="K1412" s="1"/>
      <c r="L1412" s="1"/>
      <c r="M1412" s="1"/>
      <c r="N1412" s="2"/>
      <c r="O1412" s="2"/>
      <c r="P1412" s="2"/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2"/>
      <c r="AB1412" s="1"/>
      <c r="AC1412" s="1"/>
      <c r="AD1412" s="2"/>
      <c r="AE1412" s="1"/>
    </row>
    <row r="1413" spans="1:31" hidden="1" x14ac:dyDescent="0.25">
      <c r="A1413" s="2"/>
      <c r="B1413" s="51"/>
      <c r="C1413" s="2"/>
      <c r="D1413" s="2"/>
      <c r="E1413" s="2"/>
      <c r="F1413" s="2"/>
      <c r="G1413" s="2"/>
      <c r="H1413" s="2"/>
      <c r="I1413" s="1"/>
      <c r="J1413" s="1"/>
      <c r="K1413" s="1"/>
      <c r="L1413" s="1"/>
      <c r="M1413" s="1"/>
      <c r="N1413" s="2"/>
      <c r="O1413" s="2"/>
      <c r="P1413" s="2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2"/>
      <c r="AB1413" s="1"/>
      <c r="AC1413" s="1"/>
      <c r="AD1413" s="2"/>
      <c r="AE1413" s="1"/>
    </row>
    <row r="1414" spans="1:31" hidden="1" x14ac:dyDescent="0.25">
      <c r="A1414" s="2"/>
      <c r="B1414" s="51"/>
      <c r="C1414" s="2"/>
      <c r="D1414" s="2"/>
      <c r="E1414" s="2"/>
      <c r="F1414" s="2"/>
      <c r="G1414" s="2"/>
      <c r="H1414" s="2"/>
      <c r="I1414" s="1"/>
      <c r="J1414" s="1"/>
      <c r="K1414" s="1"/>
      <c r="L1414" s="1"/>
      <c r="M1414" s="1"/>
      <c r="N1414" s="2"/>
      <c r="O1414" s="2"/>
      <c r="P1414" s="2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2"/>
      <c r="AB1414" s="1"/>
      <c r="AC1414" s="1"/>
      <c r="AD1414" s="2"/>
      <c r="AE1414" s="1"/>
    </row>
    <row r="1415" spans="1:31" hidden="1" x14ac:dyDescent="0.25">
      <c r="A1415" s="2"/>
      <c r="B1415" s="51"/>
      <c r="C1415" s="2"/>
      <c r="D1415" s="2"/>
      <c r="E1415" s="2"/>
      <c r="F1415" s="2"/>
      <c r="G1415" s="2"/>
      <c r="H1415" s="2"/>
      <c r="I1415" s="1"/>
      <c r="J1415" s="1"/>
      <c r="K1415" s="1"/>
      <c r="L1415" s="1"/>
      <c r="M1415" s="1"/>
      <c r="N1415" s="2"/>
      <c r="O1415" s="2"/>
      <c r="P1415" s="2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2"/>
      <c r="AB1415" s="1"/>
      <c r="AC1415" s="1"/>
      <c r="AD1415" s="2"/>
      <c r="AE1415" s="1"/>
    </row>
    <row r="1416" spans="1:31" hidden="1" x14ac:dyDescent="0.25">
      <c r="A1416" s="2"/>
      <c r="B1416" s="51"/>
      <c r="C1416" s="2"/>
      <c r="D1416" s="2"/>
      <c r="E1416" s="2"/>
      <c r="F1416" s="2"/>
      <c r="G1416" s="2"/>
      <c r="H1416" s="2"/>
      <c r="I1416" s="1"/>
      <c r="J1416" s="1"/>
      <c r="K1416" s="1"/>
      <c r="L1416" s="1"/>
      <c r="M1416" s="1"/>
      <c r="N1416" s="2"/>
      <c r="O1416" s="2"/>
      <c r="P1416" s="2"/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2"/>
      <c r="AB1416" s="1"/>
      <c r="AC1416" s="1"/>
      <c r="AD1416" s="2"/>
      <c r="AE1416" s="1"/>
    </row>
    <row r="1417" spans="1:31" hidden="1" x14ac:dyDescent="0.25">
      <c r="A1417" s="2"/>
      <c r="B1417" s="51"/>
      <c r="C1417" s="2"/>
      <c r="D1417" s="2"/>
      <c r="E1417" s="2"/>
      <c r="F1417" s="2"/>
      <c r="G1417" s="2"/>
      <c r="H1417" s="2"/>
      <c r="I1417" s="1"/>
      <c r="J1417" s="1"/>
      <c r="K1417" s="1"/>
      <c r="L1417" s="1"/>
      <c r="M1417" s="1"/>
      <c r="N1417" s="2"/>
      <c r="O1417" s="2"/>
      <c r="P1417" s="2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2"/>
      <c r="AB1417" s="1"/>
      <c r="AC1417" s="1"/>
      <c r="AD1417" s="2"/>
      <c r="AE1417" s="1"/>
    </row>
    <row r="1418" spans="1:31" hidden="1" x14ac:dyDescent="0.25">
      <c r="A1418" s="2"/>
      <c r="B1418" s="51"/>
      <c r="C1418" s="2"/>
      <c r="D1418" s="2"/>
      <c r="E1418" s="2"/>
      <c r="F1418" s="2"/>
      <c r="G1418" s="2"/>
      <c r="H1418" s="2"/>
      <c r="I1418" s="1"/>
      <c r="J1418" s="1"/>
      <c r="K1418" s="1"/>
      <c r="L1418" s="1"/>
      <c r="M1418" s="1"/>
      <c r="N1418" s="2"/>
      <c r="O1418" s="2"/>
      <c r="P1418" s="2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2"/>
      <c r="AB1418" s="1"/>
      <c r="AC1418" s="1"/>
      <c r="AD1418" s="2"/>
      <c r="AE1418" s="1"/>
    </row>
    <row r="1419" spans="1:31" hidden="1" x14ac:dyDescent="0.25">
      <c r="A1419" s="2"/>
      <c r="B1419" s="51"/>
      <c r="C1419" s="2"/>
      <c r="D1419" s="2"/>
      <c r="E1419" s="2"/>
      <c r="F1419" s="2"/>
      <c r="G1419" s="2"/>
      <c r="H1419" s="2"/>
      <c r="I1419" s="1"/>
      <c r="J1419" s="1"/>
      <c r="K1419" s="1"/>
      <c r="L1419" s="1"/>
      <c r="M1419" s="1"/>
      <c r="N1419" s="2"/>
      <c r="O1419" s="2"/>
      <c r="P1419" s="2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2"/>
      <c r="AB1419" s="1"/>
      <c r="AC1419" s="1"/>
      <c r="AD1419" s="2"/>
      <c r="AE1419" s="1"/>
    </row>
    <row r="1420" spans="1:31" hidden="1" x14ac:dyDescent="0.25">
      <c r="A1420" s="2"/>
      <c r="B1420" s="51"/>
      <c r="C1420" s="2"/>
      <c r="D1420" s="2"/>
      <c r="E1420" s="2"/>
      <c r="F1420" s="2"/>
      <c r="G1420" s="2"/>
      <c r="H1420" s="2"/>
      <c r="I1420" s="1"/>
      <c r="J1420" s="1"/>
      <c r="K1420" s="1"/>
      <c r="L1420" s="1"/>
      <c r="M1420" s="1"/>
      <c r="N1420" s="2"/>
      <c r="O1420" s="2"/>
      <c r="P1420" s="2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2"/>
      <c r="AB1420" s="1"/>
      <c r="AC1420" s="1"/>
      <c r="AD1420" s="2"/>
      <c r="AE1420" s="1"/>
    </row>
    <row r="1421" spans="1:31" hidden="1" x14ac:dyDescent="0.25">
      <c r="A1421" s="2"/>
      <c r="B1421" s="51"/>
      <c r="C1421" s="2"/>
      <c r="D1421" s="2"/>
      <c r="E1421" s="2"/>
      <c r="F1421" s="2"/>
      <c r="G1421" s="2"/>
      <c r="H1421" s="2"/>
      <c r="I1421" s="1"/>
      <c r="J1421" s="1"/>
      <c r="K1421" s="1"/>
      <c r="L1421" s="1"/>
      <c r="M1421" s="1"/>
      <c r="N1421" s="2"/>
      <c r="O1421" s="2"/>
      <c r="P1421" s="2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2"/>
      <c r="AB1421" s="1"/>
      <c r="AC1421" s="1"/>
      <c r="AD1421" s="2"/>
      <c r="AE1421" s="1"/>
    </row>
    <row r="1422" spans="1:31" hidden="1" x14ac:dyDescent="0.25">
      <c r="A1422" s="2"/>
      <c r="B1422" s="51"/>
      <c r="C1422" s="2"/>
      <c r="D1422" s="2"/>
      <c r="E1422" s="2"/>
      <c r="F1422" s="2"/>
      <c r="G1422" s="2"/>
      <c r="H1422" s="2"/>
      <c r="I1422" s="1"/>
      <c r="J1422" s="1"/>
      <c r="K1422" s="1"/>
      <c r="L1422" s="1"/>
      <c r="M1422" s="1"/>
      <c r="N1422" s="2"/>
      <c r="O1422" s="2"/>
      <c r="P1422" s="2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2"/>
      <c r="AB1422" s="1"/>
      <c r="AC1422" s="1"/>
      <c r="AD1422" s="2"/>
      <c r="AE1422" s="1"/>
    </row>
    <row r="1423" spans="1:31" hidden="1" x14ac:dyDescent="0.25">
      <c r="A1423" s="2"/>
      <c r="B1423" s="51"/>
      <c r="C1423" s="2"/>
      <c r="D1423" s="2"/>
      <c r="E1423" s="2"/>
      <c r="F1423" s="2"/>
      <c r="G1423" s="2"/>
      <c r="H1423" s="2"/>
      <c r="I1423" s="1"/>
      <c r="J1423" s="1"/>
      <c r="K1423" s="1"/>
      <c r="L1423" s="1"/>
      <c r="M1423" s="1"/>
      <c r="N1423" s="2"/>
      <c r="O1423" s="2"/>
      <c r="P1423" s="2"/>
      <c r="Q1423" s="3"/>
      <c r="R1423" s="3"/>
      <c r="S1423" s="3"/>
      <c r="T1423" s="3"/>
      <c r="U1423" s="3"/>
      <c r="V1423" s="3"/>
      <c r="W1423" s="3"/>
      <c r="X1423" s="3"/>
      <c r="Y1423" s="3"/>
      <c r="Z1423" s="3"/>
      <c r="AA1423" s="2"/>
      <c r="AB1423" s="1"/>
      <c r="AC1423" s="1"/>
      <c r="AD1423" s="2"/>
      <c r="AE1423" s="1"/>
    </row>
    <row r="1424" spans="1:31" hidden="1" x14ac:dyDescent="0.25">
      <c r="A1424" s="2"/>
      <c r="B1424" s="51"/>
      <c r="C1424" s="2"/>
      <c r="D1424" s="2"/>
      <c r="E1424" s="2"/>
      <c r="F1424" s="2"/>
      <c r="G1424" s="2"/>
      <c r="H1424" s="2"/>
      <c r="I1424" s="1"/>
      <c r="J1424" s="1"/>
      <c r="K1424" s="1"/>
      <c r="L1424" s="1"/>
      <c r="M1424" s="1"/>
      <c r="N1424" s="2"/>
      <c r="O1424" s="2"/>
      <c r="P1424" s="2"/>
      <c r="Q1424" s="3"/>
      <c r="R1424" s="3"/>
      <c r="S1424" s="3"/>
      <c r="T1424" s="3"/>
      <c r="U1424" s="3"/>
      <c r="V1424" s="3"/>
      <c r="W1424" s="3"/>
      <c r="X1424" s="3"/>
      <c r="Y1424" s="3"/>
      <c r="Z1424" s="3"/>
      <c r="AA1424" s="2"/>
      <c r="AB1424" s="1"/>
      <c r="AC1424" s="1"/>
      <c r="AD1424" s="2"/>
      <c r="AE1424" s="1"/>
    </row>
    <row r="1425" spans="1:31" hidden="1" x14ac:dyDescent="0.25">
      <c r="A1425" s="2"/>
      <c r="B1425" s="51"/>
      <c r="C1425" s="2"/>
      <c r="D1425" s="2"/>
      <c r="E1425" s="2"/>
      <c r="F1425" s="2"/>
      <c r="G1425" s="2"/>
      <c r="H1425" s="2"/>
      <c r="I1425" s="1"/>
      <c r="J1425" s="1"/>
      <c r="K1425" s="1"/>
      <c r="L1425" s="1"/>
      <c r="M1425" s="1"/>
      <c r="N1425" s="2"/>
      <c r="O1425" s="2"/>
      <c r="P1425" s="2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2"/>
      <c r="AB1425" s="1"/>
      <c r="AC1425" s="1"/>
      <c r="AD1425" s="2"/>
      <c r="AE1425" s="1"/>
    </row>
    <row r="1426" spans="1:31" hidden="1" x14ac:dyDescent="0.25">
      <c r="A1426" s="2"/>
      <c r="B1426" s="51"/>
      <c r="C1426" s="2"/>
      <c r="D1426" s="2"/>
      <c r="E1426" s="2"/>
      <c r="F1426" s="2"/>
      <c r="G1426" s="2"/>
      <c r="H1426" s="2"/>
      <c r="I1426" s="1"/>
      <c r="J1426" s="1"/>
      <c r="K1426" s="1"/>
      <c r="L1426" s="1"/>
      <c r="M1426" s="1"/>
      <c r="N1426" s="2"/>
      <c r="O1426" s="2"/>
      <c r="P1426" s="2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2"/>
      <c r="AB1426" s="1"/>
      <c r="AC1426" s="1"/>
      <c r="AD1426" s="2"/>
      <c r="AE1426" s="1"/>
    </row>
    <row r="1427" spans="1:31" hidden="1" x14ac:dyDescent="0.25">
      <c r="A1427" s="2"/>
      <c r="B1427" s="51"/>
      <c r="C1427" s="2"/>
      <c r="D1427" s="2"/>
      <c r="E1427" s="2"/>
      <c r="F1427" s="2"/>
      <c r="G1427" s="2"/>
      <c r="H1427" s="2"/>
      <c r="I1427" s="1"/>
      <c r="J1427" s="1"/>
      <c r="K1427" s="1"/>
      <c r="L1427" s="1"/>
      <c r="M1427" s="1"/>
      <c r="N1427" s="2"/>
      <c r="O1427" s="2"/>
      <c r="P1427" s="2"/>
      <c r="Q1427" s="3"/>
      <c r="R1427" s="3"/>
      <c r="S1427" s="3"/>
      <c r="T1427" s="3"/>
      <c r="U1427" s="3"/>
      <c r="V1427" s="3"/>
      <c r="W1427" s="3"/>
      <c r="X1427" s="3"/>
      <c r="Y1427" s="3"/>
      <c r="Z1427" s="3"/>
      <c r="AA1427" s="2"/>
      <c r="AB1427" s="1"/>
      <c r="AC1427" s="1"/>
      <c r="AD1427" s="2"/>
      <c r="AE1427" s="1"/>
    </row>
    <row r="1428" spans="1:31" hidden="1" x14ac:dyDescent="0.25">
      <c r="A1428" s="2"/>
      <c r="B1428" s="51"/>
      <c r="C1428" s="2"/>
      <c r="D1428" s="2"/>
      <c r="E1428" s="2"/>
      <c r="F1428" s="2"/>
      <c r="G1428" s="2"/>
      <c r="H1428" s="2"/>
      <c r="I1428" s="1"/>
      <c r="J1428" s="1"/>
      <c r="K1428" s="1"/>
      <c r="L1428" s="1"/>
      <c r="M1428" s="1"/>
      <c r="N1428" s="2"/>
      <c r="O1428" s="2"/>
      <c r="P1428" s="2"/>
      <c r="Q1428" s="3"/>
      <c r="R1428" s="3"/>
      <c r="S1428" s="3"/>
      <c r="T1428" s="3"/>
      <c r="U1428" s="3"/>
      <c r="V1428" s="3"/>
      <c r="W1428" s="3"/>
      <c r="X1428" s="3"/>
      <c r="Y1428" s="3"/>
      <c r="Z1428" s="3"/>
      <c r="AA1428" s="2"/>
      <c r="AB1428" s="1"/>
      <c r="AC1428" s="1"/>
      <c r="AD1428" s="2"/>
      <c r="AE1428" s="1"/>
    </row>
    <row r="1429" spans="1:31" hidden="1" x14ac:dyDescent="0.25">
      <c r="A1429" s="2"/>
      <c r="B1429" s="51"/>
      <c r="C1429" s="2"/>
      <c r="D1429" s="2"/>
      <c r="E1429" s="2"/>
      <c r="F1429" s="2"/>
      <c r="G1429" s="2"/>
      <c r="H1429" s="2"/>
      <c r="I1429" s="1"/>
      <c r="J1429" s="1"/>
      <c r="K1429" s="1"/>
      <c r="L1429" s="1"/>
      <c r="M1429" s="1"/>
      <c r="N1429" s="2"/>
      <c r="O1429" s="2"/>
      <c r="P1429" s="2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2"/>
      <c r="AB1429" s="1"/>
      <c r="AC1429" s="1"/>
      <c r="AD1429" s="2"/>
      <c r="AE1429" s="1"/>
    </row>
    <row r="1430" spans="1:31" hidden="1" x14ac:dyDescent="0.25">
      <c r="A1430" s="2"/>
      <c r="B1430" s="51"/>
      <c r="C1430" s="2"/>
      <c r="D1430" s="2"/>
      <c r="E1430" s="2"/>
      <c r="F1430" s="2"/>
      <c r="G1430" s="2"/>
      <c r="H1430" s="2"/>
      <c r="I1430" s="1"/>
      <c r="J1430" s="1"/>
      <c r="K1430" s="1"/>
      <c r="L1430" s="1"/>
      <c r="M1430" s="1"/>
      <c r="N1430" s="2"/>
      <c r="O1430" s="2"/>
      <c r="P1430" s="2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2"/>
      <c r="AB1430" s="1"/>
      <c r="AC1430" s="1"/>
      <c r="AD1430" s="2"/>
      <c r="AE1430" s="1"/>
    </row>
    <row r="1431" spans="1:31" hidden="1" x14ac:dyDescent="0.25">
      <c r="A1431" s="2"/>
      <c r="B1431" s="51"/>
      <c r="C1431" s="2"/>
      <c r="D1431" s="2"/>
      <c r="E1431" s="2"/>
      <c r="F1431" s="2"/>
      <c r="G1431" s="2"/>
      <c r="H1431" s="2"/>
      <c r="I1431" s="1"/>
      <c r="J1431" s="1"/>
      <c r="K1431" s="1"/>
      <c r="L1431" s="1"/>
      <c r="M1431" s="1"/>
      <c r="N1431" s="2"/>
      <c r="O1431" s="2"/>
      <c r="P1431" s="2"/>
      <c r="Q1431" s="3"/>
      <c r="R1431" s="3"/>
      <c r="S1431" s="3"/>
      <c r="T1431" s="3"/>
      <c r="U1431" s="3"/>
      <c r="V1431" s="3"/>
      <c r="W1431" s="3"/>
      <c r="X1431" s="3"/>
      <c r="Y1431" s="3"/>
      <c r="Z1431" s="3"/>
      <c r="AA1431" s="2"/>
      <c r="AB1431" s="1"/>
      <c r="AC1431" s="1"/>
      <c r="AD1431" s="2"/>
      <c r="AE1431" s="1"/>
    </row>
    <row r="1432" spans="1:31" hidden="1" x14ac:dyDescent="0.25">
      <c r="A1432" s="2"/>
      <c r="B1432" s="51"/>
      <c r="C1432" s="2"/>
      <c r="D1432" s="2"/>
      <c r="E1432" s="50"/>
      <c r="F1432" s="2"/>
      <c r="G1432" s="2"/>
      <c r="H1432" s="2"/>
      <c r="I1432" s="1"/>
      <c r="J1432" s="1"/>
      <c r="K1432" s="1"/>
      <c r="L1432" s="1"/>
      <c r="M1432" s="1"/>
      <c r="N1432" s="2"/>
      <c r="O1432" s="2"/>
      <c r="P1432" s="2"/>
      <c r="Q1432" s="3"/>
      <c r="R1432" s="3"/>
      <c r="S1432" s="3"/>
      <c r="T1432" s="3"/>
      <c r="U1432" s="3"/>
      <c r="V1432" s="3"/>
      <c r="W1432" s="3"/>
      <c r="X1432" s="3"/>
      <c r="Y1432" s="3"/>
      <c r="Z1432" s="3"/>
      <c r="AA1432" s="2"/>
      <c r="AB1432" s="1"/>
      <c r="AC1432" s="1"/>
      <c r="AD1432" s="2"/>
      <c r="AE1432" s="1"/>
    </row>
    <row r="1433" spans="1:31" hidden="1" x14ac:dyDescent="0.25">
      <c r="A1433" s="2"/>
      <c r="B1433" s="51"/>
      <c r="C1433" s="2"/>
      <c r="D1433" s="2"/>
      <c r="E1433" s="2"/>
      <c r="F1433" s="2"/>
      <c r="G1433" s="2"/>
      <c r="H1433" s="2"/>
      <c r="I1433" s="1"/>
      <c r="J1433" s="1"/>
      <c r="K1433" s="1"/>
      <c r="L1433" s="1"/>
      <c r="M1433" s="1"/>
      <c r="N1433" s="2"/>
      <c r="O1433" s="2"/>
      <c r="P1433" s="2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2"/>
      <c r="AB1433" s="1"/>
      <c r="AC1433" s="1"/>
      <c r="AD1433" s="2"/>
      <c r="AE1433" s="1"/>
    </row>
    <row r="1434" spans="1:31" hidden="1" x14ac:dyDescent="0.25">
      <c r="A1434" s="2"/>
      <c r="B1434" s="51"/>
      <c r="C1434" s="2"/>
      <c r="D1434" s="2"/>
      <c r="E1434" s="2"/>
      <c r="F1434" s="2"/>
      <c r="G1434" s="2"/>
      <c r="H1434" s="2"/>
      <c r="I1434" s="1"/>
      <c r="J1434" s="1"/>
      <c r="K1434" s="1"/>
      <c r="L1434" s="1"/>
      <c r="M1434" s="1"/>
      <c r="N1434" s="2"/>
      <c r="O1434" s="2"/>
      <c r="P1434" s="2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2"/>
      <c r="AB1434" s="1"/>
      <c r="AC1434" s="1"/>
      <c r="AD1434" s="2"/>
      <c r="AE1434" s="1"/>
    </row>
    <row r="1435" spans="1:31" hidden="1" x14ac:dyDescent="0.25">
      <c r="A1435" s="2"/>
      <c r="B1435" s="51"/>
      <c r="C1435" s="2"/>
      <c r="D1435" s="2"/>
      <c r="E1435" s="2"/>
      <c r="F1435" s="2"/>
      <c r="G1435" s="2"/>
      <c r="H1435" s="2"/>
      <c r="I1435" s="1"/>
      <c r="J1435" s="1"/>
      <c r="K1435" s="1"/>
      <c r="L1435" s="1"/>
      <c r="M1435" s="1"/>
      <c r="N1435" s="2"/>
      <c r="O1435" s="2"/>
      <c r="P1435" s="2"/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2"/>
      <c r="AB1435" s="1"/>
      <c r="AC1435" s="1"/>
      <c r="AD1435" s="2"/>
      <c r="AE1435" s="1"/>
    </row>
    <row r="1436" spans="1:31" hidden="1" x14ac:dyDescent="0.25">
      <c r="A1436" s="2"/>
      <c r="B1436" s="51"/>
      <c r="C1436" s="2"/>
      <c r="D1436" s="2"/>
      <c r="E1436" s="2"/>
      <c r="F1436" s="2"/>
      <c r="G1436" s="2"/>
      <c r="H1436" s="2"/>
      <c r="I1436" s="1"/>
      <c r="J1436" s="1"/>
      <c r="K1436" s="1"/>
      <c r="L1436" s="1"/>
      <c r="M1436" s="1"/>
      <c r="N1436" s="2"/>
      <c r="O1436" s="2"/>
      <c r="P1436" s="2"/>
      <c r="Q1436" s="3"/>
      <c r="R1436" s="3"/>
      <c r="S1436" s="3"/>
      <c r="T1436" s="3"/>
      <c r="U1436" s="3"/>
      <c r="V1436" s="3"/>
      <c r="W1436" s="3"/>
      <c r="X1436" s="3"/>
      <c r="Y1436" s="3"/>
      <c r="Z1436" s="3"/>
      <c r="AA1436" s="2"/>
      <c r="AB1436" s="1"/>
      <c r="AC1436" s="1"/>
      <c r="AD1436" s="2"/>
      <c r="AE1436" s="1"/>
    </row>
    <row r="1437" spans="1:31" hidden="1" x14ac:dyDescent="0.25">
      <c r="A1437" s="2"/>
      <c r="B1437" s="51"/>
      <c r="C1437" s="2"/>
      <c r="D1437" s="2"/>
      <c r="E1437" s="2"/>
      <c r="F1437" s="2"/>
      <c r="G1437" s="2"/>
      <c r="H1437" s="2"/>
      <c r="I1437" s="1"/>
      <c r="J1437" s="1"/>
      <c r="K1437" s="1"/>
      <c r="L1437" s="1"/>
      <c r="M1437" s="1"/>
      <c r="N1437" s="2"/>
      <c r="O1437" s="2"/>
      <c r="P1437" s="2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2"/>
      <c r="AB1437" s="1"/>
      <c r="AC1437" s="1"/>
      <c r="AD1437" s="2"/>
      <c r="AE1437" s="1"/>
    </row>
    <row r="1438" spans="1:31" hidden="1" x14ac:dyDescent="0.25">
      <c r="A1438" s="2"/>
      <c r="B1438" s="51"/>
      <c r="C1438" s="2"/>
      <c r="D1438" s="2"/>
      <c r="E1438" s="2"/>
      <c r="F1438" s="2"/>
      <c r="G1438" s="2"/>
      <c r="H1438" s="2"/>
      <c r="I1438" s="1"/>
      <c r="J1438" s="1"/>
      <c r="K1438" s="1"/>
      <c r="L1438" s="1"/>
      <c r="M1438" s="1"/>
      <c r="N1438" s="2"/>
      <c r="O1438" s="2"/>
      <c r="P1438" s="2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2"/>
      <c r="AB1438" s="1"/>
      <c r="AC1438" s="1"/>
      <c r="AD1438" s="2"/>
      <c r="AE1438" s="1"/>
    </row>
    <row r="1439" spans="1:31" hidden="1" x14ac:dyDescent="0.25">
      <c r="A1439" s="2"/>
      <c r="B1439" s="51"/>
      <c r="C1439" s="2"/>
      <c r="D1439" s="2"/>
      <c r="E1439" s="2"/>
      <c r="F1439" s="2"/>
      <c r="G1439" s="2"/>
      <c r="H1439" s="2"/>
      <c r="I1439" s="1"/>
      <c r="J1439" s="1"/>
      <c r="K1439" s="1"/>
      <c r="L1439" s="1"/>
      <c r="M1439" s="1"/>
      <c r="N1439" s="2"/>
      <c r="O1439" s="2"/>
      <c r="P1439" s="2"/>
      <c r="Q1439" s="3"/>
      <c r="R1439" s="3"/>
      <c r="S1439" s="3"/>
      <c r="T1439" s="3"/>
      <c r="U1439" s="3"/>
      <c r="V1439" s="3"/>
      <c r="W1439" s="3"/>
      <c r="X1439" s="3"/>
      <c r="Y1439" s="3"/>
      <c r="Z1439" s="3"/>
      <c r="AA1439" s="2"/>
      <c r="AB1439" s="1"/>
      <c r="AC1439" s="1"/>
      <c r="AD1439" s="2"/>
      <c r="AE1439" s="1"/>
    </row>
    <row r="1440" spans="1:31" hidden="1" x14ac:dyDescent="0.25">
      <c r="A1440" s="2"/>
      <c r="B1440" s="51"/>
      <c r="C1440" s="2"/>
      <c r="D1440" s="2"/>
      <c r="E1440" s="2"/>
      <c r="F1440" s="2"/>
      <c r="G1440" s="2"/>
      <c r="H1440" s="2"/>
      <c r="I1440" s="1"/>
      <c r="J1440" s="1"/>
      <c r="K1440" s="1"/>
      <c r="L1440" s="1"/>
      <c r="M1440" s="1"/>
      <c r="N1440" s="2"/>
      <c r="O1440" s="2"/>
      <c r="P1440" s="2"/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2"/>
      <c r="AB1440" s="1"/>
      <c r="AC1440" s="1"/>
      <c r="AD1440" s="2"/>
      <c r="AE1440" s="1"/>
    </row>
    <row r="1441" spans="1:31" hidden="1" x14ac:dyDescent="0.25">
      <c r="A1441" s="2"/>
      <c r="B1441" s="51"/>
      <c r="C1441" s="2"/>
      <c r="D1441" s="2"/>
      <c r="E1441" s="2"/>
      <c r="F1441" s="2"/>
      <c r="G1441" s="2"/>
      <c r="H1441" s="2"/>
      <c r="I1441" s="1"/>
      <c r="J1441" s="1"/>
      <c r="K1441" s="1"/>
      <c r="L1441" s="1"/>
      <c r="M1441" s="1"/>
      <c r="N1441" s="2"/>
      <c r="O1441" s="2"/>
      <c r="P1441" s="2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2"/>
      <c r="AB1441" s="1"/>
      <c r="AC1441" s="1"/>
      <c r="AD1441" s="2"/>
      <c r="AE1441" s="1"/>
    </row>
    <row r="1442" spans="1:31" hidden="1" x14ac:dyDescent="0.25">
      <c r="A1442" s="2"/>
      <c r="B1442" s="51"/>
      <c r="C1442" s="2"/>
      <c r="D1442" s="2"/>
      <c r="E1442" s="2"/>
      <c r="F1442" s="2"/>
      <c r="G1442" s="2"/>
      <c r="H1442" s="2"/>
      <c r="I1442" s="1"/>
      <c r="J1442" s="1"/>
      <c r="K1442" s="1"/>
      <c r="L1442" s="1"/>
      <c r="M1442" s="1"/>
      <c r="N1442" s="2"/>
      <c r="O1442" s="2"/>
      <c r="P1442" s="2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2"/>
      <c r="AB1442" s="1"/>
      <c r="AC1442" s="1"/>
      <c r="AD1442" s="2"/>
      <c r="AE1442" s="1"/>
    </row>
    <row r="1443" spans="1:31" hidden="1" x14ac:dyDescent="0.25">
      <c r="A1443" s="2"/>
      <c r="B1443" s="51"/>
      <c r="C1443" s="2"/>
      <c r="D1443" s="2"/>
      <c r="E1443" s="2"/>
      <c r="F1443" s="2"/>
      <c r="G1443" s="2"/>
      <c r="H1443" s="2"/>
      <c r="I1443" s="1"/>
      <c r="J1443" s="1"/>
      <c r="K1443" s="1"/>
      <c r="L1443" s="1"/>
      <c r="M1443" s="1"/>
      <c r="N1443" s="2"/>
      <c r="O1443" s="2"/>
      <c r="P1443" s="2"/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2"/>
      <c r="AB1443" s="1"/>
      <c r="AC1443" s="1"/>
      <c r="AD1443" s="2"/>
      <c r="AE1443" s="1"/>
    </row>
    <row r="1444" spans="1:31" hidden="1" x14ac:dyDescent="0.25">
      <c r="A1444" s="2"/>
      <c r="B1444" s="51"/>
      <c r="C1444" s="2"/>
      <c r="D1444" s="2"/>
      <c r="E1444" s="2"/>
      <c r="F1444" s="2"/>
      <c r="G1444" s="2"/>
      <c r="H1444" s="2"/>
      <c r="I1444" s="1"/>
      <c r="J1444" s="1"/>
      <c r="K1444" s="1"/>
      <c r="L1444" s="1"/>
      <c r="M1444" s="1"/>
      <c r="N1444" s="2"/>
      <c r="O1444" s="2"/>
      <c r="P1444" s="2"/>
      <c r="Q1444" s="3"/>
      <c r="R1444" s="3"/>
      <c r="S1444" s="3"/>
      <c r="T1444" s="3"/>
      <c r="U1444" s="3"/>
      <c r="V1444" s="3"/>
      <c r="W1444" s="3"/>
      <c r="X1444" s="3"/>
      <c r="Y1444" s="3"/>
      <c r="Z1444" s="3"/>
      <c r="AA1444" s="2"/>
      <c r="AB1444" s="1"/>
      <c r="AC1444" s="1"/>
      <c r="AD1444" s="2"/>
      <c r="AE1444" s="1"/>
    </row>
    <row r="1445" spans="1:31" hidden="1" x14ac:dyDescent="0.25">
      <c r="A1445" s="2"/>
      <c r="B1445" s="51"/>
      <c r="C1445" s="2"/>
      <c r="D1445" s="2"/>
      <c r="E1445" s="2"/>
      <c r="F1445" s="2"/>
      <c r="G1445" s="2"/>
      <c r="H1445" s="2"/>
      <c r="I1445" s="1"/>
      <c r="J1445" s="1"/>
      <c r="K1445" s="1"/>
      <c r="L1445" s="1"/>
      <c r="M1445" s="1"/>
      <c r="N1445" s="2"/>
      <c r="O1445" s="2"/>
      <c r="P1445" s="2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2"/>
      <c r="AB1445" s="1"/>
      <c r="AC1445" s="1"/>
      <c r="AD1445" s="2"/>
      <c r="AE1445" s="1"/>
    </row>
    <row r="1446" spans="1:31" hidden="1" x14ac:dyDescent="0.25">
      <c r="A1446" s="2"/>
      <c r="B1446" s="51"/>
      <c r="C1446" s="2"/>
      <c r="D1446" s="2"/>
      <c r="E1446" s="2"/>
      <c r="F1446" s="2"/>
      <c r="G1446" s="2"/>
      <c r="H1446" s="2"/>
      <c r="I1446" s="1"/>
      <c r="J1446" s="1"/>
      <c r="K1446" s="1"/>
      <c r="L1446" s="1"/>
      <c r="M1446" s="1"/>
      <c r="N1446" s="2"/>
      <c r="O1446" s="2"/>
      <c r="P1446" s="2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2"/>
      <c r="AB1446" s="1"/>
      <c r="AC1446" s="1"/>
      <c r="AD1446" s="2"/>
      <c r="AE1446" s="1"/>
    </row>
    <row r="1447" spans="1:31" hidden="1" x14ac:dyDescent="0.25">
      <c r="A1447" s="2"/>
      <c r="B1447" s="51"/>
      <c r="C1447" s="2"/>
      <c r="D1447" s="2"/>
      <c r="E1447" s="2"/>
      <c r="F1447" s="2"/>
      <c r="G1447" s="2"/>
      <c r="H1447" s="2"/>
      <c r="I1447" s="1"/>
      <c r="J1447" s="1"/>
      <c r="K1447" s="1"/>
      <c r="L1447" s="1"/>
      <c r="M1447" s="1"/>
      <c r="N1447" s="2"/>
      <c r="O1447" s="2"/>
      <c r="P1447" s="2"/>
      <c r="Q1447" s="3"/>
      <c r="R1447" s="3"/>
      <c r="S1447" s="3"/>
      <c r="T1447" s="3"/>
      <c r="U1447" s="3"/>
      <c r="V1447" s="3"/>
      <c r="W1447" s="3"/>
      <c r="X1447" s="3"/>
      <c r="Y1447" s="3"/>
      <c r="Z1447" s="3"/>
      <c r="AA1447" s="2"/>
      <c r="AB1447" s="1"/>
      <c r="AC1447" s="1"/>
      <c r="AD1447" s="2"/>
      <c r="AE1447" s="1"/>
    </row>
    <row r="1448" spans="1:31" hidden="1" x14ac:dyDescent="0.25">
      <c r="A1448" s="2"/>
      <c r="B1448" s="51"/>
      <c r="C1448" s="2"/>
      <c r="D1448" s="2"/>
      <c r="E1448" s="2"/>
      <c r="F1448" s="2"/>
      <c r="G1448" s="2"/>
      <c r="H1448" s="2"/>
      <c r="I1448" s="1"/>
      <c r="J1448" s="1"/>
      <c r="K1448" s="1"/>
      <c r="L1448" s="1"/>
      <c r="M1448" s="1"/>
      <c r="N1448" s="2"/>
      <c r="O1448" s="2"/>
      <c r="P1448" s="2"/>
      <c r="Q1448" s="3"/>
      <c r="R1448" s="3"/>
      <c r="S1448" s="3"/>
      <c r="T1448" s="3"/>
      <c r="U1448" s="3"/>
      <c r="V1448" s="3"/>
      <c r="W1448" s="3"/>
      <c r="X1448" s="3"/>
      <c r="Y1448" s="3"/>
      <c r="Z1448" s="3"/>
      <c r="AA1448" s="2"/>
      <c r="AB1448" s="1"/>
      <c r="AC1448" s="1"/>
      <c r="AD1448" s="2"/>
      <c r="AE1448" s="1"/>
    </row>
    <row r="1449" spans="1:31" hidden="1" x14ac:dyDescent="0.25">
      <c r="A1449" s="2"/>
      <c r="B1449" s="51"/>
      <c r="C1449" s="2"/>
      <c r="D1449" s="2"/>
      <c r="E1449" s="2"/>
      <c r="F1449" s="2"/>
      <c r="G1449" s="2"/>
      <c r="H1449" s="2"/>
      <c r="I1449" s="1"/>
      <c r="J1449" s="1"/>
      <c r="K1449" s="1"/>
      <c r="L1449" s="1"/>
      <c r="M1449" s="1"/>
      <c r="N1449" s="2"/>
      <c r="O1449" s="2"/>
      <c r="P1449" s="2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2"/>
      <c r="AB1449" s="1"/>
      <c r="AC1449" s="1"/>
      <c r="AD1449" s="2"/>
      <c r="AE1449" s="1"/>
    </row>
    <row r="1450" spans="1:31" hidden="1" x14ac:dyDescent="0.25">
      <c r="A1450" s="2"/>
      <c r="B1450" s="51"/>
      <c r="C1450" s="2"/>
      <c r="D1450" s="2"/>
      <c r="E1450" s="2"/>
      <c r="F1450" s="2"/>
      <c r="G1450" s="2"/>
      <c r="H1450" s="2"/>
      <c r="I1450" s="1"/>
      <c r="J1450" s="1"/>
      <c r="K1450" s="1"/>
      <c r="L1450" s="1"/>
      <c r="M1450" s="1"/>
      <c r="N1450" s="2"/>
      <c r="O1450" s="2"/>
      <c r="P1450" s="2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2"/>
      <c r="AB1450" s="1"/>
      <c r="AC1450" s="1"/>
      <c r="AD1450" s="2"/>
      <c r="AE1450" s="1"/>
    </row>
    <row r="1451" spans="1:31" hidden="1" x14ac:dyDescent="0.25">
      <c r="A1451" s="2"/>
      <c r="B1451" s="51"/>
      <c r="C1451" s="2"/>
      <c r="D1451" s="2"/>
      <c r="E1451" s="2"/>
      <c r="F1451" s="2"/>
      <c r="G1451" s="2"/>
      <c r="H1451" s="2"/>
      <c r="I1451" s="1"/>
      <c r="J1451" s="1"/>
      <c r="K1451" s="1"/>
      <c r="L1451" s="1"/>
      <c r="M1451" s="1"/>
      <c r="N1451" s="2"/>
      <c r="O1451" s="2"/>
      <c r="P1451" s="2"/>
      <c r="Q1451" s="3"/>
      <c r="R1451" s="3"/>
      <c r="S1451" s="3"/>
      <c r="T1451" s="3"/>
      <c r="U1451" s="3"/>
      <c r="V1451" s="3"/>
      <c r="W1451" s="3"/>
      <c r="X1451" s="3"/>
      <c r="Y1451" s="3"/>
      <c r="Z1451" s="3"/>
      <c r="AA1451" s="2"/>
      <c r="AB1451" s="1"/>
      <c r="AC1451" s="1"/>
      <c r="AD1451" s="2"/>
      <c r="AE1451" s="1"/>
    </row>
    <row r="1452" spans="1:31" hidden="1" x14ac:dyDescent="0.25">
      <c r="A1452" s="2"/>
      <c r="B1452" s="51"/>
      <c r="C1452" s="2"/>
      <c r="D1452" s="2"/>
      <c r="E1452" s="2"/>
      <c r="F1452" s="2"/>
      <c r="G1452" s="2"/>
      <c r="H1452" s="2"/>
      <c r="I1452" s="1"/>
      <c r="J1452" s="1"/>
      <c r="K1452" s="1"/>
      <c r="L1452" s="1"/>
      <c r="M1452" s="1"/>
      <c r="N1452" s="2"/>
      <c r="O1452" s="2"/>
      <c r="P1452" s="2"/>
      <c r="Q1452" s="3"/>
      <c r="R1452" s="3"/>
      <c r="S1452" s="3"/>
      <c r="T1452" s="3"/>
      <c r="U1452" s="3"/>
      <c r="V1452" s="3"/>
      <c r="W1452" s="3"/>
      <c r="X1452" s="3"/>
      <c r="Y1452" s="3"/>
      <c r="Z1452" s="3"/>
      <c r="AA1452" s="2"/>
      <c r="AB1452" s="1"/>
      <c r="AC1452" s="1"/>
      <c r="AD1452" s="2"/>
      <c r="AE1452" s="1"/>
    </row>
    <row r="1453" spans="1:31" hidden="1" x14ac:dyDescent="0.25">
      <c r="A1453" s="2"/>
      <c r="B1453" s="51"/>
      <c r="C1453" s="2"/>
      <c r="D1453" s="2"/>
      <c r="E1453" s="2"/>
      <c r="F1453" s="2"/>
      <c r="G1453" s="2"/>
      <c r="H1453" s="2"/>
      <c r="I1453" s="1"/>
      <c r="J1453" s="1"/>
      <c r="K1453" s="1"/>
      <c r="L1453" s="1"/>
      <c r="M1453" s="1"/>
      <c r="N1453" s="2"/>
      <c r="O1453" s="2"/>
      <c r="P1453" s="2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2"/>
      <c r="AB1453" s="1"/>
      <c r="AC1453" s="1"/>
      <c r="AD1453" s="2"/>
      <c r="AE1453" s="1"/>
    </row>
    <row r="1454" spans="1:31" hidden="1" x14ac:dyDescent="0.25">
      <c r="A1454" s="2"/>
      <c r="B1454" s="51"/>
      <c r="C1454" s="2"/>
      <c r="D1454" s="2"/>
      <c r="E1454" s="50"/>
      <c r="F1454" s="2"/>
      <c r="G1454" s="2"/>
      <c r="H1454" s="2"/>
      <c r="I1454" s="1"/>
      <c r="J1454" s="1"/>
      <c r="K1454" s="1"/>
      <c r="L1454" s="1"/>
      <c r="M1454" s="1"/>
      <c r="N1454" s="2"/>
      <c r="O1454" s="2"/>
      <c r="P1454" s="2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2"/>
      <c r="AB1454" s="1"/>
      <c r="AC1454" s="1"/>
      <c r="AD1454" s="2"/>
      <c r="AE1454" s="1"/>
    </row>
    <row r="1455" spans="1:31" hidden="1" x14ac:dyDescent="0.25">
      <c r="A1455" s="2"/>
      <c r="B1455" s="51"/>
      <c r="C1455" s="2"/>
      <c r="D1455" s="2"/>
      <c r="E1455" s="2"/>
      <c r="F1455" s="2"/>
      <c r="G1455" s="2"/>
      <c r="H1455" s="2"/>
      <c r="I1455" s="1"/>
      <c r="J1455" s="1"/>
      <c r="K1455" s="1"/>
      <c r="L1455" s="1"/>
      <c r="M1455" s="1"/>
      <c r="N1455" s="2"/>
      <c r="O1455" s="2"/>
      <c r="P1455" s="2"/>
      <c r="Q1455" s="3"/>
      <c r="R1455" s="3"/>
      <c r="S1455" s="3"/>
      <c r="T1455" s="3"/>
      <c r="U1455" s="3"/>
      <c r="V1455" s="3"/>
      <c r="W1455" s="3"/>
      <c r="X1455" s="3"/>
      <c r="Y1455" s="3"/>
      <c r="Z1455" s="3"/>
      <c r="AA1455" s="2"/>
      <c r="AB1455" s="1"/>
      <c r="AC1455" s="1"/>
      <c r="AD1455" s="2"/>
      <c r="AE1455" s="1"/>
    </row>
    <row r="1456" spans="1:31" hidden="1" x14ac:dyDescent="0.25">
      <c r="A1456" s="2"/>
      <c r="B1456" s="51"/>
      <c r="C1456" s="2"/>
      <c r="D1456" s="2"/>
      <c r="E1456" s="2"/>
      <c r="F1456" s="2"/>
      <c r="G1456" s="2"/>
      <c r="H1456" s="2"/>
      <c r="I1456" s="1"/>
      <c r="J1456" s="1"/>
      <c r="K1456" s="1"/>
      <c r="L1456" s="1"/>
      <c r="M1456" s="1"/>
      <c r="N1456" s="2"/>
      <c r="O1456" s="2"/>
      <c r="P1456" s="2"/>
      <c r="Q1456" s="3"/>
      <c r="R1456" s="3"/>
      <c r="S1456" s="3"/>
      <c r="T1456" s="3"/>
      <c r="U1456" s="3"/>
      <c r="V1456" s="3"/>
      <c r="W1456" s="3"/>
      <c r="X1456" s="3"/>
      <c r="Y1456" s="3"/>
      <c r="Z1456" s="3"/>
      <c r="AA1456" s="2"/>
      <c r="AB1456" s="1"/>
      <c r="AC1456" s="1"/>
      <c r="AD1456" s="2"/>
      <c r="AE1456" s="1"/>
    </row>
    <row r="1457" spans="1:31" hidden="1" x14ac:dyDescent="0.25">
      <c r="A1457" s="2"/>
      <c r="B1457" s="51"/>
      <c r="C1457" s="2"/>
      <c r="D1457" s="2"/>
      <c r="E1457" s="2"/>
      <c r="F1457" s="2"/>
      <c r="G1457" s="2"/>
      <c r="H1457" s="2"/>
      <c r="I1457" s="1"/>
      <c r="J1457" s="1"/>
      <c r="K1457" s="1"/>
      <c r="L1457" s="1"/>
      <c r="M1457" s="1"/>
      <c r="N1457" s="2"/>
      <c r="O1457" s="2"/>
      <c r="P1457" s="2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2"/>
      <c r="AB1457" s="1"/>
      <c r="AC1457" s="1"/>
      <c r="AD1457" s="2"/>
      <c r="AE1457" s="1"/>
    </row>
    <row r="1458" spans="1:31" hidden="1" x14ac:dyDescent="0.25">
      <c r="A1458" s="2"/>
      <c r="B1458" s="51"/>
      <c r="C1458" s="2"/>
      <c r="D1458" s="2"/>
      <c r="E1458" s="2"/>
      <c r="F1458" s="2"/>
      <c r="G1458" s="2"/>
      <c r="H1458" s="2"/>
      <c r="I1458" s="1"/>
      <c r="J1458" s="1"/>
      <c r="K1458" s="1"/>
      <c r="L1458" s="1"/>
      <c r="M1458" s="1"/>
      <c r="N1458" s="2"/>
      <c r="O1458" s="2"/>
      <c r="P1458" s="2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2"/>
      <c r="AB1458" s="1"/>
      <c r="AC1458" s="1"/>
      <c r="AD1458" s="2"/>
      <c r="AE1458" s="1"/>
    </row>
    <row r="1459" spans="1:31" hidden="1" x14ac:dyDescent="0.25">
      <c r="A1459" s="2"/>
      <c r="B1459" s="51"/>
      <c r="C1459" s="2"/>
      <c r="D1459" s="2"/>
      <c r="E1459" s="2"/>
      <c r="F1459" s="2"/>
      <c r="G1459" s="2"/>
      <c r="H1459" s="2"/>
      <c r="I1459" s="1"/>
      <c r="J1459" s="1"/>
      <c r="K1459" s="1"/>
      <c r="L1459" s="1"/>
      <c r="M1459" s="1"/>
      <c r="N1459" s="2"/>
      <c r="O1459" s="2"/>
      <c r="P1459" s="2"/>
      <c r="Q1459" s="3"/>
      <c r="R1459" s="3"/>
      <c r="S1459" s="3"/>
      <c r="T1459" s="3"/>
      <c r="U1459" s="3"/>
      <c r="V1459" s="3"/>
      <c r="W1459" s="3"/>
      <c r="X1459" s="3"/>
      <c r="Y1459" s="3"/>
      <c r="Z1459" s="3"/>
      <c r="AA1459" s="2"/>
      <c r="AB1459" s="1"/>
      <c r="AC1459" s="1"/>
      <c r="AD1459" s="2"/>
      <c r="AE1459" s="1"/>
    </row>
    <row r="1460" spans="1:31" hidden="1" x14ac:dyDescent="0.25">
      <c r="A1460" s="2"/>
      <c r="B1460" s="51"/>
      <c r="C1460" s="2"/>
      <c r="D1460" s="2"/>
      <c r="E1460" s="2"/>
      <c r="F1460" s="2"/>
      <c r="G1460" s="2"/>
      <c r="H1460" s="2"/>
      <c r="I1460" s="1"/>
      <c r="J1460" s="1"/>
      <c r="K1460" s="1"/>
      <c r="L1460" s="1"/>
      <c r="M1460" s="1"/>
      <c r="N1460" s="2"/>
      <c r="O1460" s="2"/>
      <c r="P1460" s="2"/>
      <c r="Q1460" s="3"/>
      <c r="R1460" s="3"/>
      <c r="S1460" s="3"/>
      <c r="T1460" s="3"/>
      <c r="U1460" s="3"/>
      <c r="V1460" s="3"/>
      <c r="W1460" s="3"/>
      <c r="X1460" s="3"/>
      <c r="Y1460" s="3"/>
      <c r="Z1460" s="3"/>
      <c r="AA1460" s="2"/>
      <c r="AB1460" s="1"/>
      <c r="AC1460" s="1"/>
      <c r="AD1460" s="2"/>
      <c r="AE1460" s="1"/>
    </row>
    <row r="1461" spans="1:31" hidden="1" x14ac:dyDescent="0.25">
      <c r="A1461" s="2"/>
      <c r="B1461" s="51"/>
      <c r="C1461" s="2"/>
      <c r="D1461" s="2"/>
      <c r="E1461" s="2"/>
      <c r="F1461" s="2"/>
      <c r="G1461" s="2"/>
      <c r="H1461" s="2"/>
      <c r="I1461" s="1"/>
      <c r="J1461" s="1"/>
      <c r="K1461" s="1"/>
      <c r="L1461" s="1"/>
      <c r="M1461" s="1"/>
      <c r="N1461" s="2"/>
      <c r="O1461" s="2"/>
      <c r="P1461" s="2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2"/>
      <c r="AB1461" s="1"/>
      <c r="AC1461" s="1"/>
      <c r="AD1461" s="2"/>
      <c r="AE1461" s="1"/>
    </row>
    <row r="1462" spans="1:31" hidden="1" x14ac:dyDescent="0.25">
      <c r="A1462" s="2"/>
      <c r="B1462" s="51"/>
      <c r="C1462" s="2"/>
      <c r="D1462" s="2"/>
      <c r="E1462" s="2"/>
      <c r="F1462" s="2"/>
      <c r="G1462" s="2"/>
      <c r="H1462" s="2"/>
      <c r="I1462" s="1"/>
      <c r="J1462" s="1"/>
      <c r="K1462" s="1"/>
      <c r="L1462" s="1"/>
      <c r="M1462" s="1"/>
      <c r="N1462" s="2"/>
      <c r="O1462" s="2"/>
      <c r="P1462" s="2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2"/>
      <c r="AB1462" s="1"/>
      <c r="AC1462" s="1"/>
      <c r="AD1462" s="2"/>
      <c r="AE1462" s="1"/>
    </row>
    <row r="1463" spans="1:31" hidden="1" x14ac:dyDescent="0.25">
      <c r="A1463" s="2"/>
      <c r="B1463" s="51"/>
      <c r="C1463" s="2"/>
      <c r="D1463" s="2"/>
      <c r="E1463" s="2"/>
      <c r="F1463" s="2"/>
      <c r="G1463" s="2"/>
      <c r="H1463" s="2"/>
      <c r="I1463" s="1"/>
      <c r="J1463" s="1"/>
      <c r="K1463" s="1"/>
      <c r="L1463" s="1"/>
      <c r="M1463" s="1"/>
      <c r="N1463" s="2"/>
      <c r="O1463" s="2"/>
      <c r="P1463" s="2"/>
      <c r="Q1463" s="3"/>
      <c r="R1463" s="3"/>
      <c r="S1463" s="3"/>
      <c r="T1463" s="3"/>
      <c r="U1463" s="3"/>
      <c r="V1463" s="3"/>
      <c r="W1463" s="3"/>
      <c r="X1463" s="3"/>
      <c r="Y1463" s="3"/>
      <c r="Z1463" s="3"/>
      <c r="AA1463" s="2"/>
      <c r="AB1463" s="1"/>
      <c r="AC1463" s="1"/>
      <c r="AD1463" s="2"/>
      <c r="AE1463" s="1"/>
    </row>
    <row r="1464" spans="1:31" hidden="1" x14ac:dyDescent="0.25">
      <c r="A1464" s="2"/>
      <c r="B1464" s="51"/>
      <c r="C1464" s="2"/>
      <c r="D1464" s="2"/>
      <c r="E1464" s="2"/>
      <c r="F1464" s="2"/>
      <c r="G1464" s="2"/>
      <c r="H1464" s="2"/>
      <c r="I1464" s="1"/>
      <c r="J1464" s="1"/>
      <c r="K1464" s="1"/>
      <c r="L1464" s="1"/>
      <c r="M1464" s="1"/>
      <c r="N1464" s="2"/>
      <c r="O1464" s="2"/>
      <c r="P1464" s="2"/>
      <c r="Q1464" s="3"/>
      <c r="R1464" s="3"/>
      <c r="S1464" s="3"/>
      <c r="T1464" s="3"/>
      <c r="U1464" s="3"/>
      <c r="V1464" s="3"/>
      <c r="W1464" s="3"/>
      <c r="X1464" s="3"/>
      <c r="Y1464" s="3"/>
      <c r="Z1464" s="3"/>
      <c r="AA1464" s="2"/>
      <c r="AB1464" s="1"/>
      <c r="AC1464" s="1"/>
      <c r="AD1464" s="2"/>
      <c r="AE1464" s="1"/>
    </row>
    <row r="1465" spans="1:31" hidden="1" x14ac:dyDescent="0.25">
      <c r="A1465" s="2"/>
      <c r="B1465" s="51"/>
      <c r="C1465" s="2"/>
      <c r="D1465" s="2"/>
      <c r="E1465" s="2"/>
      <c r="F1465" s="2"/>
      <c r="G1465" s="2"/>
      <c r="H1465" s="2"/>
      <c r="I1465" s="1"/>
      <c r="J1465" s="1"/>
      <c r="K1465" s="1"/>
      <c r="L1465" s="1"/>
      <c r="M1465" s="1"/>
      <c r="N1465" s="2"/>
      <c r="O1465" s="2"/>
      <c r="P1465" s="2"/>
      <c r="Q1465" s="3"/>
      <c r="R1465" s="1"/>
      <c r="S1465" s="1"/>
      <c r="T1465" s="1"/>
      <c r="U1465" s="2"/>
      <c r="V1465" s="1"/>
      <c r="W1465" s="1"/>
      <c r="X1465" s="2"/>
      <c r="Y1465" s="1"/>
      <c r="Z1465" s="1"/>
      <c r="AA1465" s="2"/>
      <c r="AB1465" s="1"/>
      <c r="AC1465" s="1"/>
      <c r="AD1465" s="2"/>
      <c r="AE1465" s="1"/>
    </row>
    <row r="1466" spans="1:31" hidden="1" x14ac:dyDescent="0.25">
      <c r="A1466" s="2"/>
      <c r="B1466" s="51"/>
      <c r="C1466" s="2"/>
      <c r="D1466" s="2"/>
      <c r="E1466" s="2"/>
      <c r="F1466" s="2"/>
      <c r="G1466" s="2"/>
      <c r="H1466" s="2"/>
      <c r="I1466" s="1"/>
      <c r="J1466" s="1"/>
      <c r="K1466" s="1"/>
      <c r="L1466" s="1"/>
      <c r="M1466" s="1"/>
      <c r="N1466" s="2"/>
      <c r="O1466" s="2"/>
      <c r="P1466" s="2"/>
      <c r="Q1466" s="3"/>
      <c r="R1466" s="1"/>
      <c r="S1466" s="1"/>
      <c r="T1466" s="1"/>
      <c r="U1466" s="2"/>
      <c r="V1466" s="1"/>
      <c r="W1466" s="1"/>
      <c r="X1466" s="2"/>
      <c r="Y1466" s="1"/>
      <c r="Z1466" s="1"/>
      <c r="AA1466" s="2"/>
      <c r="AB1466" s="1"/>
      <c r="AC1466" s="1"/>
      <c r="AD1466" s="2"/>
      <c r="AE1466" s="1"/>
    </row>
    <row r="1467" spans="1:31" hidden="1" x14ac:dyDescent="0.25">
      <c r="A1467" s="2"/>
      <c r="B1467" s="51"/>
      <c r="C1467" s="2"/>
      <c r="D1467" s="2"/>
      <c r="E1467" s="2"/>
      <c r="F1467" s="2"/>
      <c r="G1467" s="2"/>
      <c r="H1467" s="2"/>
      <c r="I1467" s="1"/>
      <c r="J1467" s="1"/>
      <c r="K1467" s="1"/>
      <c r="L1467" s="1"/>
      <c r="M1467" s="1"/>
      <c r="N1467" s="2"/>
      <c r="O1467" s="2"/>
      <c r="P1467" s="2"/>
      <c r="Q1467" s="3"/>
      <c r="R1467" s="1"/>
      <c r="S1467" s="1"/>
      <c r="T1467" s="1"/>
      <c r="U1467" s="2"/>
      <c r="V1467" s="1"/>
      <c r="W1467" s="1"/>
      <c r="X1467" s="2"/>
      <c r="Y1467" s="1"/>
      <c r="Z1467" s="1"/>
      <c r="AA1467" s="2"/>
      <c r="AB1467" s="1"/>
      <c r="AC1467" s="1"/>
      <c r="AD1467" s="2"/>
      <c r="AE1467" s="1"/>
    </row>
    <row r="1468" spans="1:31" hidden="1" x14ac:dyDescent="0.25">
      <c r="A1468" s="2"/>
      <c r="B1468" s="51"/>
      <c r="C1468" s="2"/>
      <c r="D1468" s="2"/>
      <c r="E1468" s="2"/>
      <c r="F1468" s="2"/>
      <c r="G1468" s="2"/>
      <c r="H1468" s="2"/>
      <c r="I1468" s="1"/>
      <c r="J1468" s="1"/>
      <c r="K1468" s="1"/>
      <c r="L1468" s="1"/>
      <c r="M1468" s="1"/>
      <c r="N1468" s="2"/>
      <c r="O1468" s="2"/>
      <c r="P1468" s="2"/>
      <c r="Q1468" s="3"/>
      <c r="R1468" s="1"/>
      <c r="S1468" s="1"/>
      <c r="T1468" s="1"/>
      <c r="U1468" s="2"/>
      <c r="V1468" s="1"/>
      <c r="W1468" s="1"/>
      <c r="X1468" s="2"/>
      <c r="Y1468" s="1"/>
      <c r="Z1468" s="1"/>
      <c r="AA1468" s="2"/>
      <c r="AB1468" s="1"/>
      <c r="AC1468" s="1"/>
      <c r="AD1468" s="2"/>
      <c r="AE1468" s="1"/>
    </row>
    <row r="1469" spans="1:31" hidden="1" x14ac:dyDescent="0.25">
      <c r="A1469" s="2"/>
      <c r="B1469" s="51"/>
      <c r="C1469" s="2"/>
      <c r="D1469" s="2"/>
      <c r="E1469" s="2"/>
      <c r="F1469" s="2"/>
      <c r="G1469" s="2"/>
      <c r="H1469" s="2"/>
      <c r="I1469" s="1"/>
      <c r="J1469" s="1"/>
      <c r="K1469" s="1"/>
      <c r="L1469" s="1"/>
      <c r="M1469" s="1"/>
      <c r="N1469" s="2"/>
      <c r="O1469" s="2"/>
      <c r="P1469" s="2"/>
      <c r="Q1469" s="3"/>
      <c r="R1469" s="1"/>
      <c r="S1469" s="1"/>
      <c r="T1469" s="1"/>
      <c r="U1469" s="2"/>
      <c r="V1469" s="1"/>
      <c r="W1469" s="1"/>
      <c r="X1469" s="2"/>
      <c r="Y1469" s="1"/>
      <c r="Z1469" s="1"/>
      <c r="AA1469" s="2"/>
      <c r="AB1469" s="1"/>
      <c r="AC1469" s="1"/>
      <c r="AD1469" s="2"/>
      <c r="AE1469" s="1"/>
    </row>
    <row r="1470" spans="1:31" hidden="1" x14ac:dyDescent="0.25">
      <c r="A1470" s="2"/>
      <c r="B1470" s="51"/>
      <c r="C1470" s="2"/>
      <c r="D1470" s="2"/>
      <c r="E1470" s="2"/>
      <c r="F1470" s="2"/>
      <c r="G1470" s="2"/>
      <c r="H1470" s="2"/>
      <c r="I1470" s="1"/>
      <c r="J1470" s="1"/>
      <c r="K1470" s="1"/>
      <c r="L1470" s="1"/>
      <c r="M1470" s="1"/>
      <c r="N1470" s="2"/>
      <c r="O1470" s="2"/>
      <c r="P1470" s="2"/>
      <c r="Q1470" s="3"/>
      <c r="R1470" s="1"/>
      <c r="S1470" s="1"/>
      <c r="T1470" s="1"/>
      <c r="U1470" s="2"/>
      <c r="V1470" s="1"/>
      <c r="W1470" s="1"/>
      <c r="X1470" s="2"/>
      <c r="Y1470" s="1"/>
      <c r="Z1470" s="1"/>
      <c r="AA1470" s="2"/>
      <c r="AB1470" s="1"/>
      <c r="AC1470" s="1"/>
      <c r="AD1470" s="2"/>
      <c r="AE1470" s="1"/>
    </row>
    <row r="1471" spans="1:31" hidden="1" x14ac:dyDescent="0.25">
      <c r="A1471" s="2"/>
      <c r="B1471" s="51"/>
      <c r="C1471" s="2"/>
      <c r="D1471" s="2"/>
      <c r="E1471" s="2"/>
      <c r="F1471" s="2"/>
      <c r="G1471" s="2"/>
      <c r="H1471" s="2"/>
      <c r="I1471" s="1"/>
      <c r="J1471" s="1"/>
      <c r="K1471" s="1"/>
      <c r="L1471" s="1"/>
      <c r="M1471" s="1"/>
      <c r="N1471" s="2"/>
      <c r="O1471" s="2"/>
      <c r="P1471" s="2"/>
      <c r="Q1471" s="3"/>
      <c r="R1471" s="1"/>
      <c r="S1471" s="1"/>
      <c r="T1471" s="1"/>
      <c r="U1471" s="2"/>
      <c r="V1471" s="1"/>
      <c r="W1471" s="1"/>
      <c r="X1471" s="2"/>
      <c r="Y1471" s="1"/>
      <c r="Z1471" s="1"/>
      <c r="AA1471" s="2"/>
      <c r="AB1471" s="1"/>
      <c r="AC1471" s="1"/>
      <c r="AD1471" s="2"/>
      <c r="AE1471" s="1"/>
    </row>
    <row r="1472" spans="1:31" hidden="1" x14ac:dyDescent="0.25">
      <c r="A1472" s="2"/>
      <c r="B1472" s="51"/>
      <c r="C1472" s="2"/>
      <c r="D1472" s="2"/>
      <c r="E1472" s="2"/>
      <c r="F1472" s="2"/>
      <c r="G1472" s="2"/>
      <c r="H1472" s="2"/>
      <c r="I1472" s="1"/>
      <c r="J1472" s="1"/>
      <c r="K1472" s="1"/>
      <c r="L1472" s="1"/>
      <c r="M1472" s="1"/>
      <c r="N1472" s="2"/>
      <c r="O1472" s="2"/>
      <c r="P1472" s="2"/>
      <c r="Q1472" s="3"/>
      <c r="R1472" s="1"/>
      <c r="S1472" s="1"/>
      <c r="T1472" s="1"/>
      <c r="U1472" s="2"/>
      <c r="V1472" s="1"/>
      <c r="W1472" s="1"/>
      <c r="X1472" s="2"/>
      <c r="Y1472" s="1"/>
      <c r="Z1472" s="1"/>
      <c r="AA1472" s="2"/>
      <c r="AB1472" s="1"/>
      <c r="AC1472" s="1"/>
      <c r="AD1472" s="2"/>
      <c r="AE1472" s="1"/>
    </row>
    <row r="1473" spans="1:31" hidden="1" x14ac:dyDescent="0.25">
      <c r="A1473" s="2"/>
      <c r="B1473" s="51"/>
      <c r="C1473" s="2"/>
      <c r="D1473" s="2"/>
      <c r="E1473" s="2"/>
      <c r="F1473" s="2"/>
      <c r="G1473" s="2"/>
      <c r="H1473" s="2"/>
      <c r="I1473" s="1"/>
      <c r="J1473" s="1"/>
      <c r="K1473" s="1"/>
      <c r="L1473" s="1"/>
      <c r="M1473" s="1"/>
      <c r="N1473" s="2"/>
      <c r="O1473" s="2"/>
      <c r="P1473" s="2"/>
      <c r="Q1473" s="3"/>
      <c r="R1473" s="1"/>
      <c r="S1473" s="1"/>
      <c r="T1473" s="1"/>
      <c r="U1473" s="2"/>
      <c r="V1473" s="1"/>
      <c r="W1473" s="1"/>
      <c r="X1473" s="2"/>
      <c r="Y1473" s="1"/>
      <c r="Z1473" s="1"/>
      <c r="AA1473" s="2"/>
      <c r="AB1473" s="1"/>
      <c r="AC1473" s="1"/>
      <c r="AD1473" s="2"/>
      <c r="AE1473" s="1"/>
    </row>
    <row r="1474" spans="1:31" hidden="1" x14ac:dyDescent="0.25">
      <c r="A1474" s="2"/>
      <c r="B1474" s="51"/>
      <c r="C1474" s="2"/>
      <c r="D1474" s="2"/>
      <c r="E1474" s="2"/>
      <c r="F1474" s="2"/>
      <c r="G1474" s="2"/>
      <c r="H1474" s="2"/>
      <c r="I1474" s="1"/>
      <c r="J1474" s="1"/>
      <c r="K1474" s="1"/>
      <c r="L1474" s="1"/>
      <c r="M1474" s="1"/>
      <c r="N1474" s="2"/>
      <c r="O1474" s="2"/>
      <c r="P1474" s="2"/>
      <c r="Q1474" s="3"/>
      <c r="R1474" s="1"/>
      <c r="S1474" s="1"/>
      <c r="T1474" s="1"/>
      <c r="U1474" s="2"/>
      <c r="V1474" s="1"/>
      <c r="W1474" s="1"/>
      <c r="X1474" s="2"/>
      <c r="Y1474" s="1"/>
      <c r="Z1474" s="1"/>
      <c r="AA1474" s="2"/>
      <c r="AB1474" s="1"/>
      <c r="AC1474" s="1"/>
      <c r="AD1474" s="2"/>
      <c r="AE1474" s="1"/>
    </row>
    <row r="1475" spans="1:31" hidden="1" x14ac:dyDescent="0.25">
      <c r="A1475" s="2"/>
      <c r="B1475" s="51"/>
      <c r="C1475" s="2"/>
      <c r="D1475" s="2"/>
      <c r="E1475" s="2"/>
      <c r="F1475" s="2"/>
      <c r="G1475" s="2"/>
      <c r="H1475" s="2"/>
      <c r="I1475" s="1"/>
      <c r="J1475" s="1"/>
      <c r="K1475" s="1"/>
      <c r="L1475" s="1"/>
      <c r="M1475" s="1"/>
      <c r="N1475" s="2"/>
      <c r="O1475" s="2"/>
      <c r="P1475" s="2"/>
      <c r="Q1475" s="3"/>
      <c r="R1475" s="1"/>
      <c r="S1475" s="1"/>
      <c r="T1475" s="1"/>
      <c r="U1475" s="2"/>
      <c r="V1475" s="1"/>
      <c r="W1475" s="1"/>
      <c r="X1475" s="2"/>
      <c r="Y1475" s="1"/>
      <c r="Z1475" s="1"/>
      <c r="AA1475" s="2"/>
      <c r="AB1475" s="1"/>
      <c r="AC1475" s="1"/>
      <c r="AD1475" s="2"/>
      <c r="AE1475" s="1"/>
    </row>
    <row r="1476" spans="1:31" hidden="1" x14ac:dyDescent="0.25">
      <c r="A1476" s="2"/>
      <c r="B1476" s="51"/>
      <c r="C1476" s="2"/>
      <c r="D1476" s="2"/>
      <c r="E1476" s="2"/>
      <c r="F1476" s="2"/>
      <c r="G1476" s="2"/>
      <c r="H1476" s="2"/>
      <c r="I1476" s="1"/>
      <c r="J1476" s="1"/>
      <c r="K1476" s="1"/>
      <c r="L1476" s="1"/>
      <c r="M1476" s="1"/>
      <c r="N1476" s="2"/>
      <c r="O1476" s="2"/>
      <c r="P1476" s="2"/>
      <c r="Q1476" s="3"/>
      <c r="R1476" s="1"/>
      <c r="S1476" s="1"/>
      <c r="T1476" s="1"/>
      <c r="U1476" s="2"/>
      <c r="V1476" s="1"/>
      <c r="W1476" s="1"/>
      <c r="X1476" s="2"/>
      <c r="Y1476" s="1"/>
      <c r="Z1476" s="1"/>
      <c r="AA1476" s="2"/>
      <c r="AB1476" s="1"/>
      <c r="AC1476" s="1"/>
      <c r="AD1476" s="2"/>
      <c r="AE1476" s="1"/>
    </row>
    <row r="1477" spans="1:31" hidden="1" x14ac:dyDescent="0.25">
      <c r="A1477" s="2"/>
      <c r="B1477" s="51"/>
      <c r="C1477" s="2"/>
      <c r="D1477" s="2"/>
      <c r="E1477" s="2"/>
      <c r="F1477" s="2"/>
      <c r="G1477" s="2"/>
      <c r="H1477" s="2"/>
      <c r="I1477" s="1"/>
      <c r="J1477" s="1"/>
      <c r="K1477" s="1"/>
      <c r="L1477" s="1"/>
      <c r="M1477" s="1"/>
      <c r="N1477" s="2"/>
      <c r="O1477" s="2"/>
      <c r="P1477" s="2"/>
      <c r="Q1477" s="3"/>
      <c r="R1477" s="1"/>
      <c r="S1477" s="1"/>
      <c r="T1477" s="1"/>
      <c r="U1477" s="2"/>
      <c r="V1477" s="1"/>
      <c r="W1477" s="1"/>
      <c r="X1477" s="2"/>
      <c r="Y1477" s="1"/>
      <c r="Z1477" s="1"/>
      <c r="AA1477" s="2"/>
      <c r="AB1477" s="1"/>
      <c r="AC1477" s="1"/>
      <c r="AD1477" s="2"/>
      <c r="AE1477" s="1"/>
    </row>
    <row r="1478" spans="1:31" hidden="1" x14ac:dyDescent="0.25">
      <c r="A1478" s="2"/>
      <c r="B1478" s="51"/>
      <c r="C1478" s="2"/>
      <c r="D1478" s="2"/>
      <c r="E1478" s="2"/>
      <c r="F1478" s="2"/>
      <c r="G1478" s="2"/>
      <c r="H1478" s="2"/>
      <c r="I1478" s="1"/>
      <c r="J1478" s="1"/>
      <c r="K1478" s="1"/>
      <c r="L1478" s="1"/>
      <c r="M1478" s="1"/>
      <c r="N1478" s="2"/>
      <c r="O1478" s="2"/>
      <c r="P1478" s="2"/>
      <c r="Q1478" s="3"/>
      <c r="R1478" s="1"/>
      <c r="S1478" s="1"/>
      <c r="T1478" s="1"/>
      <c r="U1478" s="2"/>
      <c r="V1478" s="1"/>
      <c r="W1478" s="1"/>
      <c r="X1478" s="2"/>
      <c r="Y1478" s="1"/>
      <c r="Z1478" s="1"/>
      <c r="AA1478" s="2"/>
      <c r="AB1478" s="1"/>
      <c r="AC1478" s="1"/>
      <c r="AD1478" s="2"/>
      <c r="AE1478" s="1"/>
    </row>
    <row r="1479" spans="1:31" hidden="1" x14ac:dyDescent="0.25">
      <c r="A1479" s="2"/>
      <c r="B1479" s="51"/>
      <c r="C1479" s="2"/>
      <c r="D1479" s="2"/>
      <c r="E1479" s="2"/>
      <c r="F1479" s="2"/>
      <c r="G1479" s="2"/>
      <c r="H1479" s="2"/>
      <c r="I1479" s="1"/>
      <c r="J1479" s="1"/>
      <c r="K1479" s="1"/>
      <c r="L1479" s="1"/>
      <c r="M1479" s="1"/>
      <c r="N1479" s="2"/>
      <c r="O1479" s="2"/>
      <c r="P1479" s="2"/>
      <c r="Q1479" s="3"/>
      <c r="R1479" s="1"/>
      <c r="S1479" s="1"/>
      <c r="T1479" s="1"/>
      <c r="U1479" s="2"/>
      <c r="V1479" s="1"/>
      <c r="W1479" s="1"/>
      <c r="X1479" s="2"/>
      <c r="Y1479" s="1"/>
      <c r="Z1479" s="1"/>
      <c r="AA1479" s="2"/>
      <c r="AB1479" s="1"/>
      <c r="AC1479" s="1"/>
      <c r="AD1479" s="2"/>
      <c r="AE1479" s="1"/>
    </row>
    <row r="1480" spans="1:31" hidden="1" x14ac:dyDescent="0.25">
      <c r="A1480" s="2"/>
      <c r="B1480" s="51"/>
      <c r="C1480" s="2"/>
      <c r="D1480" s="2"/>
      <c r="E1480" s="2"/>
      <c r="F1480" s="2"/>
      <c r="G1480" s="2"/>
      <c r="H1480" s="2"/>
      <c r="I1480" s="1"/>
      <c r="J1480" s="1"/>
      <c r="K1480" s="1"/>
      <c r="L1480" s="1"/>
      <c r="M1480" s="1"/>
      <c r="N1480" s="2"/>
      <c r="O1480" s="2"/>
      <c r="P1480" s="2"/>
      <c r="Q1480" s="3"/>
      <c r="R1480" s="1"/>
      <c r="S1480" s="1"/>
      <c r="T1480" s="1"/>
      <c r="U1480" s="2"/>
      <c r="V1480" s="1"/>
      <c r="W1480" s="1"/>
      <c r="X1480" s="2"/>
      <c r="Y1480" s="1"/>
      <c r="Z1480" s="1"/>
      <c r="AA1480" s="2"/>
      <c r="AB1480" s="1"/>
      <c r="AC1480" s="1"/>
      <c r="AD1480" s="2"/>
      <c r="AE1480" s="1"/>
    </row>
    <row r="1481" spans="1:31" hidden="1" x14ac:dyDescent="0.25">
      <c r="A1481" s="2"/>
      <c r="B1481" s="51"/>
      <c r="C1481" s="2"/>
      <c r="D1481" s="2"/>
      <c r="E1481" s="2"/>
      <c r="F1481" s="2"/>
      <c r="G1481" s="2"/>
      <c r="H1481" s="2"/>
      <c r="I1481" s="1"/>
      <c r="J1481" s="1"/>
      <c r="K1481" s="1"/>
      <c r="L1481" s="1"/>
      <c r="M1481" s="1"/>
      <c r="N1481" s="2"/>
      <c r="O1481" s="2"/>
      <c r="P1481" s="2"/>
      <c r="Q1481" s="3"/>
      <c r="R1481" s="1"/>
      <c r="S1481" s="1"/>
      <c r="T1481" s="1"/>
      <c r="U1481" s="2"/>
      <c r="V1481" s="1"/>
      <c r="W1481" s="1"/>
      <c r="X1481" s="2"/>
      <c r="Y1481" s="1"/>
      <c r="Z1481" s="1"/>
      <c r="AA1481" s="2"/>
      <c r="AB1481" s="1"/>
      <c r="AC1481" s="1"/>
      <c r="AD1481" s="2"/>
      <c r="AE1481" s="1"/>
    </row>
    <row r="1482" spans="1:31" hidden="1" x14ac:dyDescent="0.25">
      <c r="A1482" s="2"/>
      <c r="B1482" s="51"/>
      <c r="C1482" s="2"/>
      <c r="D1482" s="2"/>
      <c r="E1482" s="2"/>
      <c r="F1482" s="2"/>
      <c r="G1482" s="2"/>
      <c r="H1482" s="2"/>
      <c r="I1482" s="1"/>
      <c r="J1482" s="1"/>
      <c r="K1482" s="1"/>
      <c r="L1482" s="1"/>
      <c r="M1482" s="1"/>
      <c r="N1482" s="2"/>
      <c r="O1482" s="2"/>
      <c r="P1482" s="2"/>
      <c r="Q1482" s="3"/>
      <c r="R1482" s="1"/>
      <c r="S1482" s="1"/>
      <c r="T1482" s="1"/>
      <c r="U1482" s="2"/>
      <c r="V1482" s="1"/>
      <c r="W1482" s="1"/>
      <c r="X1482" s="2"/>
      <c r="Y1482" s="1"/>
      <c r="Z1482" s="1"/>
      <c r="AA1482" s="2"/>
      <c r="AB1482" s="1"/>
      <c r="AC1482" s="1"/>
      <c r="AD1482" s="2"/>
      <c r="AE1482" s="1"/>
    </row>
    <row r="1483" spans="1:31" hidden="1" x14ac:dyDescent="0.25">
      <c r="A1483" s="2"/>
      <c r="B1483" s="51"/>
      <c r="C1483" s="2"/>
      <c r="D1483" s="2"/>
      <c r="E1483" s="2"/>
      <c r="F1483" s="2"/>
      <c r="G1483" s="2"/>
      <c r="H1483" s="2"/>
      <c r="I1483" s="1"/>
      <c r="J1483" s="1"/>
      <c r="K1483" s="1"/>
      <c r="L1483" s="1"/>
      <c r="M1483" s="1"/>
      <c r="N1483" s="2"/>
      <c r="O1483" s="2"/>
      <c r="P1483" s="2"/>
      <c r="Q1483" s="3"/>
      <c r="R1483" s="1"/>
      <c r="S1483" s="1"/>
      <c r="T1483" s="1"/>
      <c r="U1483" s="2"/>
      <c r="V1483" s="1"/>
      <c r="W1483" s="1"/>
      <c r="X1483" s="2"/>
      <c r="Y1483" s="1"/>
      <c r="Z1483" s="1"/>
      <c r="AA1483" s="2"/>
      <c r="AB1483" s="1"/>
      <c r="AC1483" s="1"/>
      <c r="AD1483" s="2"/>
      <c r="AE1483" s="1"/>
    </row>
    <row r="1484" spans="1:31" hidden="1" x14ac:dyDescent="0.25">
      <c r="A1484" s="2"/>
      <c r="B1484" s="51"/>
      <c r="C1484" s="2"/>
      <c r="D1484" s="2"/>
      <c r="E1484" s="2"/>
      <c r="F1484" s="2"/>
      <c r="G1484" s="2"/>
      <c r="H1484" s="2"/>
      <c r="I1484" s="1"/>
      <c r="J1484" s="1"/>
      <c r="K1484" s="1"/>
      <c r="L1484" s="1"/>
      <c r="M1484" s="1"/>
      <c r="N1484" s="2"/>
      <c r="O1484" s="2"/>
      <c r="P1484" s="2"/>
      <c r="Q1484" s="3"/>
      <c r="R1484" s="1"/>
      <c r="S1484" s="1"/>
      <c r="T1484" s="1"/>
      <c r="U1484" s="2"/>
      <c r="V1484" s="1"/>
      <c r="W1484" s="1"/>
      <c r="X1484" s="2"/>
      <c r="Y1484" s="1"/>
      <c r="Z1484" s="1"/>
      <c r="AA1484" s="2"/>
      <c r="AB1484" s="1"/>
      <c r="AC1484" s="1"/>
      <c r="AD1484" s="2"/>
      <c r="AE1484" s="1"/>
    </row>
    <row r="1485" spans="1:31" hidden="1" x14ac:dyDescent="0.25">
      <c r="A1485" s="2"/>
      <c r="B1485" s="51"/>
      <c r="C1485" s="2"/>
      <c r="D1485" s="2"/>
      <c r="E1485" s="2"/>
      <c r="F1485" s="2"/>
      <c r="G1485" s="2"/>
      <c r="H1485" s="2"/>
      <c r="I1485" s="1"/>
      <c r="J1485" s="1"/>
      <c r="K1485" s="1"/>
      <c r="L1485" s="1"/>
      <c r="M1485" s="1"/>
      <c r="N1485" s="2"/>
      <c r="O1485" s="2"/>
      <c r="P1485" s="2"/>
      <c r="Q1485" s="3"/>
      <c r="R1485" s="1"/>
      <c r="S1485" s="1"/>
      <c r="T1485" s="1"/>
      <c r="U1485" s="2"/>
      <c r="V1485" s="1"/>
      <c r="W1485" s="1"/>
      <c r="X1485" s="2"/>
      <c r="Y1485" s="1"/>
      <c r="Z1485" s="1"/>
      <c r="AA1485" s="2"/>
      <c r="AB1485" s="1"/>
      <c r="AC1485" s="1"/>
      <c r="AD1485" s="2"/>
      <c r="AE1485" s="1"/>
    </row>
    <row r="1486" spans="1:31" hidden="1" x14ac:dyDescent="0.25">
      <c r="A1486" s="2"/>
      <c r="B1486" s="51"/>
      <c r="C1486" s="2"/>
      <c r="D1486" s="2"/>
      <c r="E1486" s="2"/>
      <c r="F1486" s="2"/>
      <c r="G1486" s="2"/>
      <c r="H1486" s="2"/>
      <c r="I1486" s="1"/>
      <c r="J1486" s="1"/>
      <c r="K1486" s="1"/>
      <c r="L1486" s="1"/>
      <c r="M1486" s="1"/>
      <c r="N1486" s="2"/>
      <c r="O1486" s="2"/>
      <c r="P1486" s="2"/>
      <c r="Q1486" s="3"/>
      <c r="R1486" s="1"/>
      <c r="S1486" s="1"/>
      <c r="T1486" s="1"/>
      <c r="U1486" s="2"/>
      <c r="V1486" s="1"/>
      <c r="W1486" s="1"/>
      <c r="X1486" s="2"/>
      <c r="Y1486" s="1"/>
      <c r="Z1486" s="1"/>
      <c r="AA1486" s="2"/>
      <c r="AB1486" s="1"/>
      <c r="AC1486" s="1"/>
      <c r="AD1486" s="2"/>
      <c r="AE1486" s="1"/>
    </row>
    <row r="1487" spans="1:31" hidden="1" x14ac:dyDescent="0.25">
      <c r="A1487" s="2"/>
      <c r="B1487" s="51"/>
      <c r="C1487" s="2"/>
      <c r="D1487" s="2"/>
      <c r="E1487" s="2"/>
      <c r="F1487" s="2"/>
      <c r="G1487" s="2"/>
      <c r="H1487" s="2"/>
      <c r="I1487" s="1"/>
      <c r="J1487" s="1"/>
      <c r="K1487" s="1"/>
      <c r="L1487" s="1"/>
      <c r="M1487" s="1"/>
      <c r="N1487" s="2"/>
      <c r="O1487" s="2"/>
      <c r="P1487" s="2"/>
      <c r="Q1487" s="3"/>
      <c r="R1487" s="1"/>
      <c r="S1487" s="1"/>
      <c r="T1487" s="1"/>
      <c r="U1487" s="2"/>
      <c r="V1487" s="1"/>
      <c r="W1487" s="1"/>
      <c r="X1487" s="2"/>
      <c r="Y1487" s="1"/>
      <c r="Z1487" s="1"/>
      <c r="AA1487" s="2"/>
      <c r="AB1487" s="1"/>
      <c r="AC1487" s="1"/>
      <c r="AD1487" s="2"/>
      <c r="AE1487" s="1"/>
    </row>
    <row r="1488" spans="1:31" hidden="1" x14ac:dyDescent="0.25">
      <c r="A1488" s="2"/>
      <c r="B1488" s="51"/>
      <c r="C1488" s="2"/>
      <c r="D1488" s="2"/>
      <c r="E1488" s="2"/>
      <c r="F1488" s="2"/>
      <c r="G1488" s="2"/>
      <c r="H1488" s="2"/>
      <c r="I1488" s="1"/>
      <c r="J1488" s="1"/>
      <c r="K1488" s="1"/>
      <c r="L1488" s="1"/>
      <c r="M1488" s="1"/>
      <c r="N1488" s="2"/>
      <c r="O1488" s="2"/>
      <c r="P1488" s="2"/>
      <c r="Q1488" s="3"/>
      <c r="R1488" s="1"/>
      <c r="S1488" s="1"/>
      <c r="T1488" s="1"/>
      <c r="U1488" s="2"/>
      <c r="V1488" s="1"/>
      <c r="W1488" s="1"/>
      <c r="X1488" s="2"/>
      <c r="Y1488" s="1"/>
      <c r="Z1488" s="1"/>
      <c r="AA1488" s="2"/>
      <c r="AB1488" s="1"/>
      <c r="AC1488" s="1"/>
      <c r="AD1488" s="2"/>
      <c r="AE1488" s="1"/>
    </row>
    <row r="1489" spans="1:31" hidden="1" x14ac:dyDescent="0.25">
      <c r="A1489" s="2"/>
      <c r="B1489" s="51"/>
      <c r="C1489" s="2"/>
      <c r="D1489" s="2"/>
      <c r="E1489" s="2"/>
      <c r="F1489" s="2"/>
      <c r="G1489" s="2"/>
      <c r="H1489" s="2"/>
      <c r="I1489" s="1"/>
      <c r="J1489" s="1"/>
      <c r="K1489" s="1"/>
      <c r="L1489" s="1"/>
      <c r="M1489" s="1"/>
      <c r="N1489" s="2"/>
      <c r="O1489" s="2"/>
      <c r="P1489" s="2"/>
      <c r="Q1489" s="3"/>
      <c r="R1489" s="1"/>
      <c r="S1489" s="1"/>
      <c r="T1489" s="1"/>
      <c r="U1489" s="2"/>
      <c r="V1489" s="1"/>
      <c r="W1489" s="1"/>
      <c r="X1489" s="2"/>
      <c r="Y1489" s="1"/>
      <c r="Z1489" s="1"/>
      <c r="AA1489" s="2"/>
      <c r="AB1489" s="1"/>
      <c r="AC1489" s="1"/>
      <c r="AD1489" s="2"/>
      <c r="AE1489" s="1"/>
    </row>
    <row r="1490" spans="1:31" hidden="1" x14ac:dyDescent="0.25">
      <c r="A1490" s="2"/>
      <c r="B1490" s="51"/>
      <c r="C1490" s="2"/>
      <c r="D1490" s="2"/>
      <c r="E1490" s="2"/>
      <c r="F1490" s="2"/>
      <c r="G1490" s="2"/>
      <c r="H1490" s="2"/>
      <c r="I1490" s="1"/>
      <c r="J1490" s="1"/>
      <c r="K1490" s="1"/>
      <c r="L1490" s="1"/>
      <c r="M1490" s="1"/>
      <c r="N1490" s="2"/>
      <c r="O1490" s="2"/>
      <c r="P1490" s="2"/>
      <c r="Q1490" s="3"/>
      <c r="R1490" s="1"/>
      <c r="S1490" s="1"/>
      <c r="T1490" s="1"/>
      <c r="U1490" s="2"/>
      <c r="V1490" s="1"/>
      <c r="W1490" s="1"/>
      <c r="X1490" s="2"/>
      <c r="Y1490" s="1"/>
      <c r="Z1490" s="1"/>
      <c r="AA1490" s="2"/>
      <c r="AB1490" s="1"/>
      <c r="AC1490" s="1"/>
      <c r="AD1490" s="2"/>
      <c r="AE1490" s="1"/>
    </row>
    <row r="1491" spans="1:31" hidden="1" x14ac:dyDescent="0.25">
      <c r="A1491" s="2"/>
      <c r="B1491" s="51"/>
      <c r="C1491" s="2"/>
      <c r="D1491" s="2"/>
      <c r="E1491" s="2"/>
      <c r="F1491" s="2"/>
      <c r="G1491" s="2"/>
      <c r="H1491" s="2"/>
      <c r="I1491" s="1"/>
      <c r="J1491" s="1"/>
      <c r="K1491" s="1"/>
      <c r="L1491" s="1"/>
      <c r="M1491" s="1"/>
      <c r="N1491" s="2"/>
      <c r="O1491" s="2"/>
      <c r="P1491" s="2"/>
      <c r="Q1491" s="3"/>
      <c r="R1491" s="1"/>
      <c r="S1491" s="1"/>
      <c r="T1491" s="1"/>
      <c r="U1491" s="2"/>
      <c r="V1491" s="1"/>
      <c r="W1491" s="1"/>
      <c r="X1491" s="2"/>
      <c r="Y1491" s="1"/>
      <c r="Z1491" s="1"/>
      <c r="AA1491" s="2"/>
      <c r="AB1491" s="1"/>
      <c r="AC1491" s="1"/>
      <c r="AD1491" s="2"/>
      <c r="AE1491" s="1"/>
    </row>
    <row r="1492" spans="1:31" hidden="1" x14ac:dyDescent="0.25">
      <c r="A1492" s="2"/>
      <c r="B1492" s="51"/>
      <c r="C1492" s="2"/>
      <c r="D1492" s="2"/>
      <c r="E1492" s="2"/>
      <c r="F1492" s="2"/>
      <c r="G1492" s="2"/>
      <c r="H1492" s="2"/>
      <c r="I1492" s="1"/>
      <c r="J1492" s="1"/>
      <c r="K1492" s="1"/>
      <c r="L1492" s="1"/>
      <c r="M1492" s="1"/>
      <c r="N1492" s="2"/>
      <c r="O1492" s="2"/>
      <c r="P1492" s="2"/>
      <c r="Q1492" s="3"/>
      <c r="R1492" s="1"/>
      <c r="S1492" s="1"/>
      <c r="T1492" s="1"/>
      <c r="U1492" s="2"/>
      <c r="V1492" s="1"/>
      <c r="W1492" s="1"/>
      <c r="X1492" s="2"/>
      <c r="Y1492" s="1"/>
      <c r="Z1492" s="1"/>
      <c r="AA1492" s="2"/>
      <c r="AB1492" s="1"/>
      <c r="AC1492" s="1"/>
      <c r="AD1492" s="2"/>
      <c r="AE1492" s="1"/>
    </row>
    <row r="1493" spans="1:31" hidden="1" x14ac:dyDescent="0.25">
      <c r="A1493" s="2"/>
      <c r="B1493" s="51"/>
      <c r="C1493" s="2"/>
      <c r="D1493" s="2"/>
      <c r="E1493" s="2"/>
      <c r="F1493" s="2"/>
      <c r="G1493" s="2"/>
      <c r="H1493" s="2"/>
      <c r="I1493" s="1"/>
      <c r="J1493" s="1"/>
      <c r="K1493" s="1"/>
      <c r="L1493" s="1"/>
      <c r="M1493" s="1"/>
      <c r="N1493" s="2"/>
      <c r="O1493" s="2"/>
      <c r="P1493" s="2"/>
      <c r="Q1493" s="3"/>
      <c r="R1493" s="1"/>
      <c r="S1493" s="1"/>
      <c r="T1493" s="1"/>
      <c r="U1493" s="2"/>
      <c r="V1493" s="1"/>
      <c r="W1493" s="1"/>
      <c r="X1493" s="2"/>
      <c r="Y1493" s="1"/>
      <c r="Z1493" s="1"/>
      <c r="AA1493" s="2"/>
      <c r="AB1493" s="1"/>
      <c r="AC1493" s="1"/>
      <c r="AD1493" s="2"/>
      <c r="AE1493" s="1"/>
    </row>
    <row r="1494" spans="1:31" hidden="1" x14ac:dyDescent="0.25">
      <c r="A1494" s="2"/>
      <c r="B1494" s="51"/>
      <c r="C1494" s="2"/>
      <c r="D1494" s="2"/>
      <c r="E1494" s="2"/>
      <c r="F1494" s="2"/>
      <c r="G1494" s="2"/>
      <c r="H1494" s="2"/>
      <c r="I1494" s="1"/>
      <c r="J1494" s="1"/>
      <c r="K1494" s="1"/>
      <c r="L1494" s="1"/>
      <c r="M1494" s="1"/>
      <c r="N1494" s="2"/>
      <c r="O1494" s="2"/>
      <c r="P1494" s="2"/>
      <c r="Q1494" s="3"/>
      <c r="R1494" s="1"/>
      <c r="S1494" s="1"/>
      <c r="T1494" s="1"/>
      <c r="U1494" s="2"/>
      <c r="V1494" s="1"/>
      <c r="W1494" s="1"/>
      <c r="X1494" s="2"/>
      <c r="Y1494" s="1"/>
      <c r="Z1494" s="1"/>
      <c r="AA1494" s="2"/>
      <c r="AB1494" s="1"/>
      <c r="AC1494" s="1"/>
      <c r="AD1494" s="2"/>
      <c r="AE1494" s="1"/>
    </row>
    <row r="1495" spans="1:31" hidden="1" x14ac:dyDescent="0.25">
      <c r="A1495" s="2"/>
      <c r="B1495" s="51"/>
      <c r="C1495" s="2"/>
      <c r="D1495" s="2"/>
      <c r="E1495" s="2"/>
      <c r="F1495" s="2"/>
      <c r="G1495" s="2"/>
      <c r="H1495" s="2"/>
      <c r="I1495" s="1"/>
      <c r="J1495" s="1"/>
      <c r="K1495" s="1"/>
      <c r="L1495" s="1"/>
      <c r="M1495" s="1"/>
      <c r="N1495" s="2"/>
      <c r="O1495" s="2"/>
      <c r="P1495" s="2"/>
      <c r="Q1495" s="3"/>
      <c r="R1495" s="1"/>
      <c r="S1495" s="1"/>
      <c r="T1495" s="1"/>
      <c r="U1495" s="2"/>
      <c r="V1495" s="1"/>
      <c r="W1495" s="1"/>
      <c r="X1495" s="2"/>
      <c r="Y1495" s="1"/>
      <c r="Z1495" s="1"/>
      <c r="AA1495" s="2"/>
      <c r="AB1495" s="1"/>
      <c r="AC1495" s="1"/>
      <c r="AD1495" s="2"/>
      <c r="AE1495" s="1"/>
    </row>
    <row r="1496" spans="1:31" hidden="1" x14ac:dyDescent="0.25">
      <c r="A1496" s="2"/>
      <c r="B1496" s="51"/>
      <c r="C1496" s="2"/>
      <c r="D1496" s="2"/>
      <c r="E1496" s="2"/>
      <c r="F1496" s="2"/>
      <c r="G1496" s="2"/>
      <c r="H1496" s="2"/>
      <c r="I1496" s="1"/>
      <c r="J1496" s="1"/>
      <c r="K1496" s="1"/>
      <c r="L1496" s="1"/>
      <c r="M1496" s="1"/>
      <c r="N1496" s="2"/>
      <c r="O1496" s="2"/>
      <c r="P1496" s="2"/>
      <c r="Q1496" s="3"/>
      <c r="R1496" s="1"/>
      <c r="S1496" s="1"/>
      <c r="T1496" s="1"/>
      <c r="U1496" s="2"/>
      <c r="V1496" s="1"/>
      <c r="W1496" s="1"/>
      <c r="X1496" s="2"/>
      <c r="Y1496" s="1"/>
      <c r="Z1496" s="1"/>
      <c r="AA1496" s="2"/>
      <c r="AB1496" s="1"/>
      <c r="AC1496" s="1"/>
      <c r="AD1496" s="2"/>
      <c r="AE1496" s="1"/>
    </row>
    <row r="1497" spans="1:31" hidden="1" x14ac:dyDescent="0.25">
      <c r="A1497" s="2"/>
      <c r="B1497" s="51"/>
      <c r="C1497" s="2"/>
      <c r="D1497" s="2"/>
      <c r="E1497" s="2"/>
      <c r="F1497" s="2"/>
      <c r="G1497" s="2"/>
      <c r="H1497" s="2"/>
      <c r="I1497" s="1"/>
      <c r="J1497" s="1"/>
      <c r="K1497" s="1"/>
      <c r="L1497" s="1"/>
      <c r="M1497" s="1"/>
      <c r="N1497" s="2"/>
      <c r="O1497" s="2"/>
      <c r="P1497" s="2"/>
      <c r="Q1497" s="3"/>
      <c r="R1497" s="1"/>
      <c r="S1497" s="1"/>
      <c r="T1497" s="1"/>
      <c r="U1497" s="2"/>
      <c r="V1497" s="1"/>
      <c r="W1497" s="1"/>
      <c r="X1497" s="2"/>
      <c r="Y1497" s="1"/>
      <c r="Z1497" s="1"/>
      <c r="AA1497" s="2"/>
      <c r="AB1497" s="1"/>
      <c r="AC1497" s="1"/>
      <c r="AD1497" s="2"/>
      <c r="AE1497" s="1"/>
    </row>
    <row r="1498" spans="1:31" hidden="1" x14ac:dyDescent="0.25">
      <c r="A1498" s="2"/>
      <c r="B1498" s="51"/>
      <c r="C1498" s="2"/>
      <c r="D1498" s="2"/>
      <c r="E1498" s="2"/>
      <c r="F1498" s="2"/>
      <c r="G1498" s="2"/>
      <c r="H1498" s="2"/>
      <c r="I1498" s="1"/>
      <c r="J1498" s="1"/>
      <c r="K1498" s="1"/>
      <c r="L1498" s="1"/>
      <c r="M1498" s="1"/>
      <c r="N1498" s="2"/>
      <c r="O1498" s="2"/>
      <c r="P1498" s="2"/>
      <c r="Q1498" s="3"/>
      <c r="R1498" s="1"/>
      <c r="S1498" s="1"/>
      <c r="T1498" s="1"/>
      <c r="U1498" s="2"/>
      <c r="V1498" s="1"/>
      <c r="W1498" s="1"/>
      <c r="X1498" s="2"/>
      <c r="Y1498" s="1"/>
      <c r="Z1498" s="1"/>
      <c r="AA1498" s="2"/>
      <c r="AB1498" s="1"/>
      <c r="AC1498" s="1"/>
      <c r="AD1498" s="2"/>
      <c r="AE1498" s="1"/>
    </row>
    <row r="1499" spans="1:31" hidden="1" x14ac:dyDescent="0.25">
      <c r="A1499" s="2"/>
      <c r="B1499" s="51"/>
      <c r="C1499" s="2"/>
      <c r="D1499" s="2"/>
      <c r="E1499" s="2"/>
      <c r="F1499" s="2"/>
      <c r="G1499" s="2"/>
      <c r="H1499" s="2"/>
      <c r="I1499" s="1"/>
      <c r="J1499" s="1"/>
      <c r="K1499" s="1"/>
      <c r="L1499" s="1"/>
      <c r="M1499" s="1"/>
      <c r="N1499" s="2"/>
      <c r="O1499" s="2"/>
      <c r="P1499" s="2"/>
      <c r="Q1499" s="3"/>
      <c r="R1499" s="1"/>
      <c r="S1499" s="1"/>
      <c r="T1499" s="1"/>
      <c r="U1499" s="2"/>
      <c r="V1499" s="1"/>
      <c r="W1499" s="1"/>
      <c r="X1499" s="2"/>
      <c r="Y1499" s="1"/>
      <c r="Z1499" s="1"/>
      <c r="AA1499" s="2"/>
      <c r="AB1499" s="1"/>
      <c r="AC1499" s="1"/>
      <c r="AD1499" s="2"/>
      <c r="AE1499" s="1"/>
    </row>
    <row r="1500" spans="1:31" hidden="1" x14ac:dyDescent="0.25">
      <c r="A1500" s="2"/>
      <c r="B1500" s="51"/>
      <c r="C1500" s="2"/>
      <c r="D1500" s="2"/>
      <c r="E1500" s="2"/>
      <c r="F1500" s="2"/>
      <c r="G1500" s="2"/>
      <c r="H1500" s="2"/>
      <c r="I1500" s="1"/>
      <c r="J1500" s="1"/>
      <c r="K1500" s="1"/>
      <c r="L1500" s="1"/>
      <c r="M1500" s="1"/>
      <c r="N1500" s="2"/>
      <c r="O1500" s="2"/>
      <c r="P1500" s="2"/>
      <c r="Q1500" s="3"/>
      <c r="R1500" s="1"/>
      <c r="S1500" s="1"/>
      <c r="T1500" s="1"/>
      <c r="U1500" s="2"/>
      <c r="V1500" s="1"/>
      <c r="W1500" s="1"/>
      <c r="X1500" s="2"/>
      <c r="Y1500" s="1"/>
      <c r="Z1500" s="1"/>
      <c r="AA1500" s="2"/>
      <c r="AB1500" s="1"/>
      <c r="AC1500" s="1"/>
      <c r="AD1500" s="2"/>
      <c r="AE1500" s="1"/>
    </row>
    <row r="1501" spans="1:31" hidden="1" x14ac:dyDescent="0.25">
      <c r="A1501" s="2"/>
      <c r="B1501" s="51"/>
      <c r="C1501" s="2"/>
      <c r="D1501" s="2"/>
      <c r="E1501" s="2"/>
      <c r="F1501" s="2"/>
      <c r="G1501" s="2"/>
      <c r="H1501" s="2"/>
      <c r="I1501" s="1"/>
      <c r="J1501" s="1"/>
      <c r="K1501" s="1"/>
      <c r="L1501" s="1"/>
      <c r="M1501" s="1"/>
      <c r="N1501" s="2"/>
      <c r="O1501" s="2"/>
      <c r="P1501" s="2"/>
      <c r="Q1501" s="3"/>
      <c r="R1501" s="1"/>
      <c r="S1501" s="1"/>
      <c r="T1501" s="1"/>
      <c r="U1501" s="2"/>
      <c r="V1501" s="1"/>
      <c r="W1501" s="1"/>
      <c r="X1501" s="2"/>
      <c r="Y1501" s="1"/>
      <c r="Z1501" s="1"/>
      <c r="AA1501" s="2"/>
      <c r="AB1501" s="1"/>
      <c r="AC1501" s="1"/>
      <c r="AD1501" s="2"/>
      <c r="AE1501" s="1"/>
    </row>
    <row r="1502" spans="1:31" hidden="1" x14ac:dyDescent="0.25">
      <c r="A1502" s="2"/>
      <c r="B1502" s="51"/>
      <c r="C1502" s="2"/>
      <c r="D1502" s="2"/>
      <c r="E1502" s="2"/>
      <c r="F1502" s="2"/>
      <c r="G1502" s="2"/>
      <c r="H1502" s="2"/>
      <c r="I1502" s="1"/>
      <c r="J1502" s="1"/>
      <c r="K1502" s="1"/>
      <c r="L1502" s="1"/>
      <c r="M1502" s="1"/>
      <c r="N1502" s="2"/>
      <c r="O1502" s="2"/>
      <c r="P1502" s="2"/>
      <c r="Q1502" s="3"/>
      <c r="R1502" s="1"/>
      <c r="S1502" s="1"/>
      <c r="T1502" s="1"/>
      <c r="U1502" s="2"/>
      <c r="V1502" s="1"/>
      <c r="W1502" s="1"/>
      <c r="X1502" s="2"/>
      <c r="Y1502" s="1"/>
      <c r="Z1502" s="1"/>
      <c r="AA1502" s="2"/>
      <c r="AB1502" s="1"/>
      <c r="AC1502" s="1"/>
      <c r="AD1502" s="2"/>
      <c r="AE1502" s="1"/>
    </row>
    <row r="1503" spans="1:31" hidden="1" x14ac:dyDescent="0.25">
      <c r="A1503" s="2"/>
      <c r="B1503" s="51"/>
      <c r="C1503" s="2"/>
      <c r="D1503" s="2"/>
      <c r="E1503" s="2"/>
      <c r="F1503" s="2"/>
      <c r="G1503" s="2"/>
      <c r="H1503" s="2"/>
      <c r="I1503" s="1"/>
      <c r="J1503" s="1"/>
      <c r="K1503" s="1"/>
      <c r="L1503" s="1"/>
      <c r="M1503" s="1"/>
      <c r="N1503" s="2"/>
      <c r="O1503" s="2"/>
      <c r="P1503" s="2"/>
      <c r="Q1503" s="3"/>
      <c r="R1503" s="1"/>
      <c r="S1503" s="1"/>
      <c r="T1503" s="1"/>
      <c r="U1503" s="2"/>
      <c r="V1503" s="1"/>
      <c r="W1503" s="1"/>
      <c r="X1503" s="2"/>
      <c r="Y1503" s="1"/>
      <c r="Z1503" s="1"/>
      <c r="AA1503" s="2"/>
      <c r="AB1503" s="1"/>
      <c r="AC1503" s="1"/>
      <c r="AD1503" s="2"/>
      <c r="AE1503" s="1"/>
    </row>
    <row r="1504" spans="1:31" hidden="1" x14ac:dyDescent="0.25">
      <c r="A1504" s="2"/>
      <c r="B1504" s="51"/>
      <c r="C1504" s="2"/>
      <c r="D1504" s="2"/>
      <c r="E1504" s="2"/>
      <c r="F1504" s="2"/>
      <c r="G1504" s="2"/>
      <c r="H1504" s="2"/>
      <c r="I1504" s="1"/>
      <c r="J1504" s="1"/>
      <c r="K1504" s="1"/>
      <c r="L1504" s="1"/>
      <c r="M1504" s="1"/>
      <c r="N1504" s="2"/>
      <c r="O1504" s="2"/>
      <c r="P1504" s="2"/>
      <c r="Q1504" s="3"/>
      <c r="R1504" s="1"/>
      <c r="S1504" s="1"/>
      <c r="T1504" s="1"/>
      <c r="U1504" s="2"/>
      <c r="V1504" s="1"/>
      <c r="W1504" s="1"/>
      <c r="X1504" s="2"/>
      <c r="Y1504" s="1"/>
      <c r="Z1504" s="1"/>
      <c r="AA1504" s="2"/>
      <c r="AB1504" s="1"/>
      <c r="AC1504" s="1"/>
      <c r="AD1504" s="2"/>
      <c r="AE1504" s="1"/>
    </row>
    <row r="1505" spans="1:31" hidden="1" x14ac:dyDescent="0.25">
      <c r="A1505" s="2"/>
      <c r="B1505" s="51"/>
      <c r="C1505" s="2"/>
      <c r="D1505" s="2"/>
      <c r="E1505" s="2"/>
      <c r="F1505" s="2"/>
      <c r="G1505" s="2"/>
      <c r="H1505" s="2"/>
      <c r="I1505" s="1"/>
      <c r="J1505" s="1"/>
      <c r="K1505" s="1"/>
      <c r="L1505" s="1"/>
      <c r="M1505" s="1"/>
      <c r="N1505" s="2"/>
      <c r="O1505" s="2"/>
      <c r="P1505" s="2"/>
      <c r="Q1505" s="3"/>
      <c r="R1505" s="1"/>
      <c r="S1505" s="1"/>
      <c r="T1505" s="1"/>
      <c r="U1505" s="2"/>
      <c r="V1505" s="1"/>
      <c r="W1505" s="1"/>
      <c r="X1505" s="2"/>
      <c r="Y1505" s="1"/>
      <c r="Z1505" s="1"/>
      <c r="AA1505" s="2"/>
      <c r="AB1505" s="1"/>
      <c r="AC1505" s="1"/>
      <c r="AD1505" s="2"/>
      <c r="AE1505" s="1"/>
    </row>
    <row r="1506" spans="1:31" hidden="1" x14ac:dyDescent="0.25">
      <c r="A1506" s="2"/>
      <c r="B1506" s="51"/>
      <c r="C1506" s="2"/>
      <c r="D1506" s="2"/>
      <c r="E1506" s="2"/>
      <c r="F1506" s="2"/>
      <c r="G1506" s="2"/>
      <c r="H1506" s="2"/>
      <c r="I1506" s="1"/>
      <c r="J1506" s="1"/>
      <c r="K1506" s="1"/>
      <c r="L1506" s="1"/>
      <c r="M1506" s="1"/>
      <c r="N1506" s="2"/>
      <c r="O1506" s="2"/>
      <c r="P1506" s="2"/>
      <c r="Q1506" s="3"/>
      <c r="R1506" s="1"/>
      <c r="S1506" s="1"/>
      <c r="T1506" s="1"/>
      <c r="U1506" s="2"/>
      <c r="V1506" s="1"/>
      <c r="W1506" s="1"/>
      <c r="X1506" s="2"/>
      <c r="Y1506" s="1"/>
      <c r="Z1506" s="1"/>
      <c r="AA1506" s="2"/>
      <c r="AB1506" s="1"/>
      <c r="AC1506" s="1"/>
      <c r="AD1506" s="2"/>
      <c r="AE1506" s="1"/>
    </row>
    <row r="1507" spans="1:31" hidden="1" x14ac:dyDescent="0.25">
      <c r="A1507" s="2"/>
      <c r="B1507" s="51"/>
      <c r="C1507" s="2"/>
      <c r="D1507" s="2"/>
      <c r="E1507" s="2"/>
      <c r="F1507" s="2"/>
      <c r="G1507" s="2"/>
      <c r="H1507" s="2"/>
      <c r="I1507" s="1"/>
      <c r="J1507" s="1"/>
      <c r="K1507" s="1"/>
      <c r="L1507" s="1"/>
      <c r="M1507" s="1"/>
      <c r="N1507" s="2"/>
      <c r="O1507" s="2"/>
      <c r="P1507" s="2"/>
      <c r="Q1507" s="3"/>
      <c r="R1507" s="1"/>
      <c r="S1507" s="1"/>
      <c r="T1507" s="1"/>
      <c r="U1507" s="2"/>
      <c r="V1507" s="1"/>
      <c r="W1507" s="1"/>
      <c r="X1507" s="2"/>
      <c r="Y1507" s="1"/>
      <c r="Z1507" s="1"/>
      <c r="AA1507" s="2"/>
      <c r="AB1507" s="1"/>
      <c r="AC1507" s="1"/>
      <c r="AD1507" s="2"/>
      <c r="AE1507" s="1"/>
    </row>
    <row r="1508" spans="1:31" hidden="1" x14ac:dyDescent="0.25">
      <c r="A1508" s="2"/>
      <c r="B1508" s="51"/>
      <c r="C1508" s="2"/>
      <c r="D1508" s="2"/>
      <c r="E1508" s="2"/>
      <c r="F1508" s="2"/>
      <c r="G1508" s="2"/>
      <c r="H1508" s="2"/>
      <c r="I1508" s="1"/>
      <c r="J1508" s="1"/>
      <c r="K1508" s="1"/>
      <c r="L1508" s="1"/>
      <c r="M1508" s="1"/>
      <c r="N1508" s="2"/>
      <c r="O1508" s="2"/>
      <c r="P1508" s="2"/>
      <c r="Q1508" s="3"/>
      <c r="R1508" s="1"/>
      <c r="S1508" s="1"/>
      <c r="T1508" s="1"/>
      <c r="U1508" s="2"/>
      <c r="V1508" s="1"/>
      <c r="W1508" s="1"/>
      <c r="X1508" s="2"/>
      <c r="Y1508" s="1"/>
      <c r="Z1508" s="1"/>
      <c r="AA1508" s="2"/>
      <c r="AB1508" s="1"/>
      <c r="AC1508" s="1"/>
      <c r="AD1508" s="2"/>
      <c r="AE1508" s="1"/>
    </row>
    <row r="1509" spans="1:31" hidden="1" x14ac:dyDescent="0.25">
      <c r="A1509" s="2"/>
      <c r="B1509" s="51"/>
      <c r="C1509" s="2"/>
      <c r="D1509" s="2"/>
      <c r="E1509" s="2"/>
      <c r="F1509" s="2"/>
      <c r="G1509" s="2"/>
      <c r="H1509" s="2"/>
      <c r="I1509" s="1"/>
      <c r="J1509" s="1"/>
      <c r="K1509" s="1"/>
      <c r="L1509" s="1"/>
      <c r="M1509" s="1"/>
      <c r="N1509" s="2"/>
      <c r="O1509" s="2"/>
      <c r="P1509" s="2"/>
      <c r="Q1509" s="3"/>
      <c r="R1509" s="1"/>
      <c r="S1509" s="1"/>
      <c r="T1509" s="1"/>
      <c r="U1509" s="2"/>
      <c r="V1509" s="1"/>
      <c r="W1509" s="1"/>
      <c r="X1509" s="2"/>
      <c r="Y1509" s="1"/>
      <c r="Z1509" s="1"/>
      <c r="AA1509" s="2"/>
      <c r="AB1509" s="1"/>
      <c r="AC1509" s="1"/>
      <c r="AD1509" s="2"/>
      <c r="AE1509" s="1"/>
    </row>
    <row r="1510" spans="1:31" hidden="1" x14ac:dyDescent="0.25">
      <c r="A1510" s="2"/>
      <c r="B1510" s="51"/>
      <c r="C1510" s="2"/>
      <c r="D1510" s="2"/>
      <c r="E1510" s="2"/>
      <c r="F1510" s="2"/>
      <c r="G1510" s="2"/>
      <c r="H1510" s="2"/>
      <c r="I1510" s="1"/>
      <c r="J1510" s="1"/>
      <c r="K1510" s="1"/>
      <c r="L1510" s="1"/>
      <c r="M1510" s="1"/>
      <c r="N1510" s="2"/>
      <c r="O1510" s="2"/>
      <c r="P1510" s="2"/>
      <c r="Q1510" s="3"/>
      <c r="R1510" s="1"/>
      <c r="S1510" s="1"/>
      <c r="T1510" s="1"/>
      <c r="U1510" s="2"/>
      <c r="V1510" s="1"/>
      <c r="W1510" s="1"/>
      <c r="X1510" s="2"/>
      <c r="Y1510" s="1"/>
      <c r="Z1510" s="1"/>
      <c r="AA1510" s="2"/>
      <c r="AB1510" s="1"/>
      <c r="AC1510" s="1"/>
      <c r="AD1510" s="2"/>
      <c r="AE1510" s="1"/>
    </row>
    <row r="1511" spans="1:31" hidden="1" x14ac:dyDescent="0.25">
      <c r="A1511" s="2"/>
      <c r="B1511" s="51"/>
      <c r="C1511" s="2"/>
      <c r="D1511" s="2"/>
      <c r="E1511" s="2"/>
      <c r="F1511" s="2"/>
      <c r="G1511" s="2"/>
      <c r="H1511" s="2"/>
      <c r="I1511" s="1"/>
      <c r="J1511" s="1"/>
      <c r="K1511" s="1"/>
      <c r="L1511" s="1"/>
      <c r="M1511" s="1"/>
      <c r="N1511" s="2"/>
      <c r="O1511" s="2"/>
      <c r="P1511" s="2"/>
      <c r="Q1511" s="3"/>
      <c r="R1511" s="1"/>
      <c r="S1511" s="1"/>
      <c r="T1511" s="1"/>
      <c r="U1511" s="2"/>
      <c r="V1511" s="1"/>
      <c r="W1511" s="1"/>
      <c r="X1511" s="2"/>
      <c r="Y1511" s="1"/>
      <c r="Z1511" s="1"/>
      <c r="AA1511" s="2"/>
      <c r="AB1511" s="1"/>
      <c r="AC1511" s="1"/>
      <c r="AD1511" s="2"/>
      <c r="AE1511" s="1"/>
    </row>
    <row r="1512" spans="1:31" hidden="1" x14ac:dyDescent="0.25">
      <c r="A1512" s="2"/>
      <c r="B1512" s="51"/>
      <c r="C1512" s="2"/>
      <c r="D1512" s="2"/>
      <c r="E1512" s="2"/>
      <c r="F1512" s="2"/>
      <c r="G1512" s="2"/>
      <c r="H1512" s="2"/>
      <c r="I1512" s="1"/>
      <c r="J1512" s="1"/>
      <c r="K1512" s="1"/>
      <c r="L1512" s="1"/>
      <c r="M1512" s="1"/>
      <c r="N1512" s="2"/>
      <c r="O1512" s="2"/>
      <c r="P1512" s="2"/>
      <c r="Q1512" s="3"/>
      <c r="R1512" s="1"/>
      <c r="S1512" s="1"/>
      <c r="T1512" s="1"/>
      <c r="U1512" s="2"/>
      <c r="V1512" s="1"/>
      <c r="W1512" s="1"/>
      <c r="X1512" s="2"/>
      <c r="Y1512" s="1"/>
      <c r="Z1512" s="1"/>
      <c r="AA1512" s="2"/>
      <c r="AB1512" s="1"/>
      <c r="AC1512" s="1"/>
      <c r="AD1512" s="2"/>
      <c r="AE1512" s="1"/>
    </row>
    <row r="1513" spans="1:31" hidden="1" x14ac:dyDescent="0.25">
      <c r="A1513" s="2"/>
      <c r="B1513" s="51"/>
      <c r="C1513" s="2"/>
      <c r="D1513" s="2"/>
      <c r="E1513" s="2"/>
      <c r="F1513" s="2"/>
      <c r="G1513" s="2"/>
      <c r="H1513" s="2"/>
      <c r="I1513" s="1"/>
      <c r="J1513" s="1"/>
      <c r="K1513" s="1"/>
      <c r="L1513" s="1"/>
      <c r="M1513" s="1"/>
      <c r="N1513" s="2"/>
      <c r="O1513" s="2"/>
      <c r="P1513" s="2"/>
      <c r="Q1513" s="3"/>
      <c r="R1513" s="1"/>
      <c r="S1513" s="1"/>
      <c r="T1513" s="1"/>
      <c r="U1513" s="2"/>
      <c r="V1513" s="1"/>
      <c r="W1513" s="1"/>
      <c r="X1513" s="2"/>
      <c r="Y1513" s="1"/>
      <c r="Z1513" s="1"/>
      <c r="AA1513" s="2"/>
      <c r="AB1513" s="1"/>
      <c r="AC1513" s="1"/>
      <c r="AD1513" s="2"/>
      <c r="AE1513" s="1"/>
    </row>
    <row r="1514" spans="1:31" hidden="1" x14ac:dyDescent="0.25">
      <c r="A1514" s="2"/>
      <c r="B1514" s="51"/>
      <c r="C1514" s="2"/>
      <c r="D1514" s="2"/>
      <c r="E1514" s="2"/>
      <c r="F1514" s="2"/>
      <c r="G1514" s="2"/>
      <c r="H1514" s="2"/>
      <c r="I1514" s="1"/>
      <c r="J1514" s="1"/>
      <c r="K1514" s="1"/>
      <c r="L1514" s="1"/>
      <c r="M1514" s="1"/>
      <c r="N1514" s="2"/>
      <c r="O1514" s="2"/>
      <c r="P1514" s="2"/>
      <c r="Q1514" s="3"/>
      <c r="R1514" s="1"/>
      <c r="S1514" s="1"/>
      <c r="T1514" s="1"/>
      <c r="U1514" s="2"/>
      <c r="V1514" s="1"/>
      <c r="W1514" s="1"/>
      <c r="X1514" s="2"/>
      <c r="Y1514" s="1"/>
      <c r="Z1514" s="1"/>
      <c r="AA1514" s="2"/>
      <c r="AB1514" s="1"/>
      <c r="AC1514" s="1"/>
      <c r="AD1514" s="2"/>
      <c r="AE1514" s="1"/>
    </row>
    <row r="1515" spans="1:31" hidden="1" x14ac:dyDescent="0.25">
      <c r="A1515" s="2"/>
      <c r="B1515" s="51"/>
      <c r="C1515" s="2"/>
      <c r="D1515" s="2"/>
      <c r="E1515" s="2"/>
      <c r="F1515" s="2"/>
      <c r="G1515" s="2"/>
      <c r="H1515" s="2"/>
      <c r="I1515" s="1"/>
      <c r="J1515" s="1"/>
      <c r="K1515" s="1"/>
      <c r="L1515" s="1"/>
      <c r="M1515" s="1"/>
      <c r="N1515" s="2"/>
      <c r="O1515" s="2"/>
      <c r="P1515" s="2"/>
      <c r="Q1515" s="3"/>
      <c r="R1515" s="1"/>
      <c r="S1515" s="1"/>
      <c r="T1515" s="1"/>
      <c r="U1515" s="2"/>
      <c r="V1515" s="1"/>
      <c r="W1515" s="1"/>
      <c r="X1515" s="2"/>
      <c r="Y1515" s="1"/>
      <c r="Z1515" s="1"/>
      <c r="AA1515" s="2"/>
      <c r="AB1515" s="1"/>
      <c r="AC1515" s="1"/>
      <c r="AD1515" s="2"/>
      <c r="AE1515" s="1"/>
    </row>
    <row r="1516" spans="1:31" hidden="1" x14ac:dyDescent="0.25">
      <c r="A1516" s="2"/>
      <c r="B1516" s="51"/>
      <c r="C1516" s="2"/>
      <c r="D1516" s="2"/>
      <c r="E1516" s="2"/>
      <c r="F1516" s="2"/>
      <c r="G1516" s="2"/>
      <c r="H1516" s="2"/>
      <c r="I1516" s="1"/>
      <c r="J1516" s="1"/>
      <c r="K1516" s="1"/>
      <c r="L1516" s="1"/>
      <c r="M1516" s="1"/>
      <c r="N1516" s="2"/>
      <c r="O1516" s="2"/>
      <c r="P1516" s="2"/>
      <c r="Q1516" s="3"/>
      <c r="R1516" s="1"/>
      <c r="S1516" s="1"/>
      <c r="T1516" s="1"/>
      <c r="U1516" s="2"/>
      <c r="V1516" s="1"/>
      <c r="W1516" s="1"/>
      <c r="X1516" s="2"/>
      <c r="Y1516" s="1"/>
      <c r="Z1516" s="1"/>
      <c r="AA1516" s="2"/>
      <c r="AB1516" s="1"/>
      <c r="AC1516" s="1"/>
      <c r="AD1516" s="2"/>
      <c r="AE1516" s="1"/>
    </row>
    <row r="1517" spans="1:31" hidden="1" x14ac:dyDescent="0.25">
      <c r="A1517" s="2"/>
      <c r="B1517" s="51"/>
      <c r="C1517" s="2"/>
      <c r="D1517" s="2"/>
      <c r="E1517" s="2"/>
      <c r="F1517" s="2"/>
      <c r="G1517" s="2"/>
      <c r="H1517" s="2"/>
      <c r="I1517" s="1"/>
      <c r="J1517" s="1"/>
      <c r="K1517" s="1"/>
      <c r="L1517" s="1"/>
      <c r="M1517" s="1"/>
      <c r="N1517" s="2"/>
      <c r="O1517" s="2"/>
      <c r="P1517" s="2"/>
      <c r="Q1517" s="3"/>
      <c r="R1517" s="1"/>
      <c r="S1517" s="1"/>
      <c r="T1517" s="1"/>
      <c r="U1517" s="2"/>
      <c r="V1517" s="1"/>
      <c r="W1517" s="1"/>
      <c r="X1517" s="2"/>
      <c r="Y1517" s="1"/>
      <c r="Z1517" s="1"/>
      <c r="AA1517" s="2"/>
      <c r="AB1517" s="1"/>
      <c r="AC1517" s="1"/>
      <c r="AD1517" s="2"/>
      <c r="AE1517" s="1"/>
    </row>
    <row r="1518" spans="1:31" hidden="1" x14ac:dyDescent="0.25">
      <c r="A1518" s="2"/>
      <c r="B1518" s="51"/>
      <c r="C1518" s="2"/>
      <c r="D1518" s="2"/>
      <c r="E1518" s="2"/>
      <c r="F1518" s="2"/>
      <c r="G1518" s="2"/>
      <c r="H1518" s="2"/>
      <c r="I1518" s="1"/>
      <c r="J1518" s="1"/>
      <c r="K1518" s="1"/>
      <c r="L1518" s="1"/>
      <c r="M1518" s="1"/>
      <c r="N1518" s="2"/>
      <c r="O1518" s="2"/>
      <c r="P1518" s="2"/>
      <c r="Q1518" s="3"/>
      <c r="R1518" s="1"/>
      <c r="S1518" s="1"/>
      <c r="T1518" s="1"/>
      <c r="U1518" s="2"/>
      <c r="V1518" s="1"/>
      <c r="W1518" s="1"/>
      <c r="X1518" s="2"/>
      <c r="Y1518" s="1"/>
      <c r="Z1518" s="1"/>
      <c r="AA1518" s="2"/>
      <c r="AB1518" s="1"/>
      <c r="AC1518" s="1"/>
      <c r="AD1518" s="2"/>
      <c r="AE1518" s="1"/>
    </row>
    <row r="1519" spans="1:31" hidden="1" x14ac:dyDescent="0.25">
      <c r="A1519" s="2"/>
      <c r="B1519" s="51"/>
      <c r="C1519" s="2"/>
      <c r="D1519" s="2"/>
      <c r="E1519" s="2"/>
      <c r="F1519" s="2"/>
      <c r="G1519" s="2"/>
      <c r="H1519" s="2"/>
      <c r="I1519" s="1"/>
      <c r="J1519" s="1"/>
      <c r="K1519" s="1"/>
      <c r="L1519" s="1"/>
      <c r="M1519" s="1"/>
      <c r="N1519" s="2"/>
      <c r="O1519" s="2"/>
      <c r="P1519" s="2"/>
      <c r="Q1519" s="3"/>
      <c r="R1519" s="1"/>
      <c r="S1519" s="1"/>
      <c r="T1519" s="1"/>
      <c r="U1519" s="2"/>
      <c r="V1519" s="1"/>
      <c r="W1519" s="1"/>
      <c r="X1519" s="2"/>
      <c r="Y1519" s="1"/>
      <c r="Z1519" s="1"/>
      <c r="AA1519" s="2"/>
      <c r="AB1519" s="1"/>
      <c r="AC1519" s="1"/>
      <c r="AD1519" s="2"/>
      <c r="AE1519" s="1"/>
    </row>
    <row r="1520" spans="1:31" hidden="1" x14ac:dyDescent="0.25">
      <c r="A1520" s="2"/>
      <c r="B1520" s="51"/>
      <c r="C1520" s="2"/>
      <c r="D1520" s="2"/>
      <c r="E1520" s="2"/>
      <c r="F1520" s="2"/>
      <c r="G1520" s="2"/>
      <c r="H1520" s="2"/>
      <c r="I1520" s="1"/>
      <c r="J1520" s="1"/>
      <c r="K1520" s="1"/>
      <c r="L1520" s="1"/>
      <c r="M1520" s="1"/>
      <c r="N1520" s="2"/>
      <c r="O1520" s="2"/>
      <c r="P1520" s="2"/>
      <c r="Q1520" s="3"/>
      <c r="R1520" s="1"/>
      <c r="S1520" s="1"/>
      <c r="T1520" s="1"/>
      <c r="U1520" s="2"/>
      <c r="V1520" s="1"/>
      <c r="W1520" s="1"/>
      <c r="X1520" s="2"/>
      <c r="Y1520" s="1"/>
      <c r="Z1520" s="1"/>
      <c r="AA1520" s="2"/>
      <c r="AB1520" s="1"/>
      <c r="AC1520" s="1"/>
      <c r="AD1520" s="2"/>
      <c r="AE1520" s="1"/>
    </row>
    <row r="1521" spans="1:31" hidden="1" x14ac:dyDescent="0.25">
      <c r="A1521" s="2"/>
      <c r="B1521" s="51"/>
      <c r="C1521" s="2"/>
      <c r="D1521" s="2"/>
      <c r="E1521" s="2"/>
      <c r="F1521" s="2"/>
      <c r="G1521" s="2"/>
      <c r="H1521" s="2"/>
      <c r="I1521" s="1"/>
      <c r="J1521" s="1"/>
      <c r="K1521" s="1"/>
      <c r="L1521" s="1"/>
      <c r="M1521" s="1"/>
      <c r="N1521" s="2"/>
      <c r="O1521" s="2"/>
      <c r="P1521" s="2"/>
      <c r="Q1521" s="3"/>
      <c r="R1521" s="1"/>
      <c r="S1521" s="1"/>
      <c r="T1521" s="1"/>
      <c r="U1521" s="2"/>
      <c r="V1521" s="1"/>
      <c r="W1521" s="1"/>
      <c r="X1521" s="2"/>
      <c r="Y1521" s="1"/>
      <c r="Z1521" s="1"/>
      <c r="AA1521" s="2"/>
      <c r="AB1521" s="1"/>
      <c r="AC1521" s="1"/>
      <c r="AD1521" s="2"/>
      <c r="AE1521" s="1"/>
    </row>
    <row r="1522" spans="1:31" hidden="1" x14ac:dyDescent="0.25">
      <c r="A1522" s="2"/>
      <c r="B1522" s="51"/>
      <c r="C1522" s="2"/>
      <c r="D1522" s="2"/>
      <c r="E1522" s="2"/>
      <c r="F1522" s="2"/>
      <c r="G1522" s="2"/>
      <c r="H1522" s="2"/>
      <c r="I1522" s="1"/>
      <c r="J1522" s="1"/>
      <c r="K1522" s="1"/>
      <c r="L1522" s="1"/>
      <c r="M1522" s="1"/>
      <c r="N1522" s="2"/>
      <c r="O1522" s="2"/>
      <c r="P1522" s="2"/>
      <c r="Q1522" s="3"/>
      <c r="R1522" s="1"/>
      <c r="S1522" s="1"/>
      <c r="T1522" s="1"/>
      <c r="U1522" s="2"/>
      <c r="V1522" s="1"/>
      <c r="W1522" s="1"/>
      <c r="X1522" s="2"/>
      <c r="Y1522" s="1"/>
      <c r="Z1522" s="1"/>
      <c r="AA1522" s="2"/>
      <c r="AB1522" s="1"/>
      <c r="AC1522" s="1"/>
      <c r="AD1522" s="2"/>
      <c r="AE1522" s="1"/>
    </row>
    <row r="1523" spans="1:31" hidden="1" x14ac:dyDescent="0.25">
      <c r="A1523" s="2"/>
      <c r="B1523" s="51"/>
      <c r="C1523" s="2"/>
      <c r="D1523" s="2"/>
      <c r="E1523" s="2"/>
      <c r="F1523" s="2"/>
      <c r="G1523" s="2"/>
      <c r="H1523" s="2"/>
      <c r="I1523" s="1"/>
      <c r="J1523" s="1"/>
      <c r="K1523" s="1"/>
      <c r="L1523" s="1"/>
      <c r="M1523" s="1"/>
      <c r="N1523" s="2"/>
      <c r="O1523" s="2"/>
      <c r="P1523" s="2"/>
      <c r="Q1523" s="3"/>
      <c r="R1523" s="1"/>
      <c r="S1523" s="1"/>
      <c r="T1523" s="1"/>
      <c r="U1523" s="2"/>
      <c r="V1523" s="1"/>
      <c r="W1523" s="1"/>
      <c r="X1523" s="2"/>
      <c r="Y1523" s="1"/>
      <c r="Z1523" s="1"/>
      <c r="AA1523" s="2"/>
      <c r="AB1523" s="1"/>
      <c r="AC1523" s="1"/>
      <c r="AD1523" s="2"/>
      <c r="AE1523" s="1"/>
    </row>
    <row r="1524" spans="1:31" hidden="1" x14ac:dyDescent="0.25">
      <c r="A1524" s="2"/>
      <c r="B1524" s="51"/>
      <c r="C1524" s="2"/>
      <c r="D1524" s="2"/>
      <c r="E1524" s="2"/>
      <c r="F1524" s="2"/>
      <c r="G1524" s="2"/>
      <c r="H1524" s="2"/>
      <c r="I1524" s="1"/>
      <c r="J1524" s="1"/>
      <c r="K1524" s="1"/>
      <c r="L1524" s="1"/>
      <c r="M1524" s="1"/>
      <c r="N1524" s="2"/>
      <c r="O1524" s="2"/>
      <c r="P1524" s="2"/>
      <c r="Q1524" s="3"/>
      <c r="R1524" s="1"/>
      <c r="S1524" s="1"/>
      <c r="T1524" s="1"/>
      <c r="U1524" s="2"/>
      <c r="V1524" s="1"/>
      <c r="W1524" s="1"/>
      <c r="X1524" s="2"/>
      <c r="Y1524" s="1"/>
      <c r="Z1524" s="1"/>
      <c r="AA1524" s="2"/>
      <c r="AB1524" s="1"/>
      <c r="AC1524" s="1"/>
      <c r="AD1524" s="2"/>
      <c r="AE1524" s="1"/>
    </row>
    <row r="1525" spans="1:31" hidden="1" x14ac:dyDescent="0.25">
      <c r="A1525" s="2"/>
      <c r="B1525" s="51"/>
      <c r="C1525" s="2"/>
      <c r="D1525" s="2"/>
      <c r="E1525" s="2"/>
      <c r="F1525" s="2"/>
      <c r="G1525" s="2"/>
      <c r="H1525" s="2"/>
      <c r="I1525" s="1"/>
      <c r="J1525" s="1"/>
      <c r="K1525" s="1"/>
      <c r="L1525" s="1"/>
      <c r="M1525" s="1"/>
      <c r="N1525" s="2"/>
      <c r="O1525" s="2"/>
      <c r="P1525" s="2"/>
      <c r="Q1525" s="3"/>
      <c r="R1525" s="1"/>
      <c r="S1525" s="1"/>
      <c r="T1525" s="1"/>
      <c r="U1525" s="2"/>
      <c r="V1525" s="1"/>
      <c r="W1525" s="1"/>
      <c r="X1525" s="2"/>
      <c r="Y1525" s="1"/>
      <c r="Z1525" s="1"/>
      <c r="AA1525" s="2"/>
      <c r="AB1525" s="1"/>
      <c r="AC1525" s="1"/>
      <c r="AD1525" s="2"/>
      <c r="AE1525" s="1"/>
    </row>
    <row r="1526" spans="1:31" hidden="1" x14ac:dyDescent="0.25">
      <c r="A1526" s="2"/>
      <c r="B1526" s="51"/>
      <c r="C1526" s="2"/>
      <c r="D1526" s="2"/>
      <c r="E1526" s="2"/>
      <c r="F1526" s="2"/>
      <c r="G1526" s="2"/>
      <c r="H1526" s="2"/>
      <c r="I1526" s="1"/>
      <c r="J1526" s="1"/>
      <c r="K1526" s="1"/>
      <c r="L1526" s="1"/>
      <c r="M1526" s="1"/>
      <c r="N1526" s="2"/>
      <c r="O1526" s="2"/>
      <c r="P1526" s="2"/>
      <c r="Q1526" s="3"/>
      <c r="R1526" s="1"/>
      <c r="S1526" s="1"/>
      <c r="T1526" s="1"/>
      <c r="U1526" s="2"/>
      <c r="V1526" s="1"/>
      <c r="W1526" s="1"/>
      <c r="X1526" s="2"/>
      <c r="Y1526" s="1"/>
      <c r="Z1526" s="1"/>
      <c r="AA1526" s="2"/>
      <c r="AB1526" s="1"/>
      <c r="AC1526" s="1"/>
      <c r="AD1526" s="2"/>
      <c r="AE1526" s="1"/>
    </row>
    <row r="1527" spans="1:31" hidden="1" x14ac:dyDescent="0.25">
      <c r="A1527" s="2"/>
      <c r="B1527" s="51"/>
      <c r="C1527" s="2"/>
      <c r="D1527" s="2"/>
      <c r="E1527" s="2"/>
      <c r="F1527" s="2"/>
      <c r="G1527" s="2"/>
      <c r="H1527" s="2"/>
      <c r="I1527" s="1"/>
      <c r="J1527" s="1"/>
      <c r="K1527" s="1"/>
      <c r="L1527" s="1"/>
      <c r="M1527" s="1"/>
      <c r="N1527" s="2"/>
      <c r="O1527" s="2"/>
      <c r="P1527" s="2"/>
      <c r="Q1527" s="3"/>
      <c r="R1527" s="1"/>
      <c r="S1527" s="1"/>
      <c r="T1527" s="1"/>
      <c r="U1527" s="2"/>
      <c r="V1527" s="1"/>
      <c r="W1527" s="1"/>
      <c r="X1527" s="2"/>
      <c r="Y1527" s="1"/>
      <c r="Z1527" s="1"/>
      <c r="AA1527" s="2"/>
      <c r="AB1527" s="1"/>
      <c r="AC1527" s="1"/>
      <c r="AD1527" s="2"/>
      <c r="AE1527" s="1"/>
    </row>
    <row r="1528" spans="1:31" hidden="1" x14ac:dyDescent="0.25">
      <c r="A1528" s="2"/>
      <c r="B1528" s="51"/>
      <c r="C1528" s="2"/>
      <c r="D1528" s="2"/>
      <c r="E1528" s="2"/>
      <c r="F1528" s="2"/>
      <c r="G1528" s="2"/>
      <c r="H1528" s="2"/>
      <c r="I1528" s="1"/>
      <c r="J1528" s="1"/>
      <c r="K1528" s="1"/>
      <c r="L1528" s="1"/>
      <c r="M1528" s="1"/>
      <c r="N1528" s="2"/>
      <c r="O1528" s="2"/>
      <c r="P1528" s="2"/>
      <c r="Q1528" s="3"/>
      <c r="R1528" s="1"/>
      <c r="S1528" s="1"/>
      <c r="T1528" s="1"/>
      <c r="U1528" s="2"/>
      <c r="V1528" s="1"/>
      <c r="W1528" s="1"/>
      <c r="X1528" s="2"/>
      <c r="Y1528" s="1"/>
      <c r="Z1528" s="1"/>
      <c r="AA1528" s="2"/>
      <c r="AB1528" s="1"/>
      <c r="AC1528" s="1"/>
      <c r="AD1528" s="2"/>
      <c r="AE1528" s="1"/>
    </row>
    <row r="1529" spans="1:31" hidden="1" x14ac:dyDescent="0.25">
      <c r="A1529" s="2"/>
      <c r="B1529" s="51"/>
      <c r="C1529" s="2"/>
      <c r="D1529" s="2"/>
      <c r="E1529" s="2"/>
      <c r="F1529" s="2"/>
      <c r="G1529" s="2"/>
      <c r="H1529" s="2"/>
      <c r="I1529" s="1"/>
      <c r="J1529" s="1"/>
      <c r="K1529" s="1"/>
      <c r="L1529" s="1"/>
      <c r="M1529" s="1"/>
      <c r="N1529" s="2"/>
      <c r="O1529" s="2"/>
      <c r="P1529" s="2"/>
      <c r="Q1529" s="3"/>
      <c r="R1529" s="1"/>
      <c r="S1529" s="1"/>
      <c r="T1529" s="1"/>
      <c r="U1529" s="2"/>
      <c r="V1529" s="1"/>
      <c r="W1529" s="1"/>
      <c r="X1529" s="2"/>
      <c r="Y1529" s="1"/>
      <c r="Z1529" s="1"/>
      <c r="AA1529" s="2"/>
      <c r="AB1529" s="1"/>
      <c r="AC1529" s="1"/>
      <c r="AD1529" s="2"/>
      <c r="AE1529" s="1"/>
    </row>
    <row r="1530" spans="1:31" hidden="1" x14ac:dyDescent="0.25">
      <c r="A1530" s="2"/>
      <c r="B1530" s="51"/>
      <c r="C1530" s="2"/>
      <c r="D1530" s="2"/>
      <c r="E1530" s="2"/>
      <c r="F1530" s="2"/>
      <c r="G1530" s="2"/>
      <c r="H1530" s="2"/>
      <c r="I1530" s="1"/>
      <c r="J1530" s="1"/>
      <c r="K1530" s="1"/>
      <c r="L1530" s="1"/>
      <c r="M1530" s="1"/>
      <c r="N1530" s="2"/>
      <c r="O1530" s="2"/>
      <c r="P1530" s="2"/>
      <c r="Q1530" s="3"/>
      <c r="R1530" s="1"/>
      <c r="S1530" s="1"/>
      <c r="T1530" s="1"/>
      <c r="U1530" s="2"/>
      <c r="V1530" s="1"/>
      <c r="W1530" s="1"/>
      <c r="X1530" s="2"/>
      <c r="Y1530" s="1"/>
      <c r="Z1530" s="1"/>
      <c r="AA1530" s="2"/>
      <c r="AB1530" s="1"/>
      <c r="AC1530" s="1"/>
      <c r="AD1530" s="2"/>
      <c r="AE1530" s="1"/>
    </row>
    <row r="1531" spans="1:31" hidden="1" x14ac:dyDescent="0.25">
      <c r="A1531" s="2"/>
      <c r="B1531" s="51"/>
      <c r="C1531" s="2"/>
      <c r="D1531" s="2"/>
      <c r="E1531" s="2"/>
      <c r="F1531" s="2"/>
      <c r="G1531" s="2"/>
      <c r="H1531" s="2"/>
      <c r="I1531" s="1"/>
      <c r="J1531" s="1"/>
      <c r="K1531" s="1"/>
      <c r="L1531" s="1"/>
      <c r="M1531" s="1"/>
      <c r="N1531" s="2"/>
      <c r="O1531" s="2"/>
      <c r="P1531" s="2"/>
      <c r="Q1531" s="3"/>
      <c r="R1531" s="1"/>
      <c r="S1531" s="1"/>
      <c r="T1531" s="1"/>
      <c r="U1531" s="2"/>
      <c r="V1531" s="1"/>
      <c r="W1531" s="1"/>
      <c r="X1531" s="2"/>
      <c r="Y1531" s="1"/>
      <c r="Z1531" s="1"/>
      <c r="AA1531" s="2"/>
      <c r="AB1531" s="1"/>
      <c r="AC1531" s="1"/>
      <c r="AD1531" s="2"/>
      <c r="AE1531" s="1"/>
    </row>
    <row r="1532" spans="1:31" hidden="1" x14ac:dyDescent="0.25">
      <c r="A1532" s="2"/>
      <c r="B1532" s="51"/>
      <c r="C1532" s="2"/>
      <c r="D1532" s="2"/>
      <c r="E1532" s="2"/>
      <c r="F1532" s="2"/>
      <c r="G1532" s="2"/>
      <c r="H1532" s="2"/>
      <c r="I1532" s="1"/>
      <c r="J1532" s="1"/>
      <c r="K1532" s="1"/>
      <c r="L1532" s="1"/>
      <c r="M1532" s="1"/>
      <c r="N1532" s="2"/>
      <c r="O1532" s="2"/>
      <c r="P1532" s="2"/>
      <c r="Q1532" s="3"/>
      <c r="R1532" s="1"/>
      <c r="S1532" s="1"/>
      <c r="T1532" s="1"/>
      <c r="U1532" s="2"/>
      <c r="V1532" s="1"/>
      <c r="W1532" s="1"/>
      <c r="X1532" s="2"/>
      <c r="Y1532" s="1"/>
      <c r="Z1532" s="1"/>
      <c r="AA1532" s="2"/>
      <c r="AB1532" s="1"/>
      <c r="AC1532" s="1"/>
      <c r="AD1532" s="2"/>
      <c r="AE1532" s="1"/>
    </row>
    <row r="1533" spans="1:31" hidden="1" x14ac:dyDescent="0.25">
      <c r="A1533" s="2"/>
      <c r="B1533" s="51"/>
      <c r="C1533" s="2"/>
      <c r="D1533" s="2"/>
      <c r="E1533" s="2"/>
      <c r="F1533" s="2"/>
      <c r="G1533" s="2"/>
      <c r="H1533" s="2"/>
      <c r="I1533" s="1"/>
      <c r="J1533" s="1"/>
      <c r="K1533" s="1"/>
      <c r="L1533" s="1"/>
      <c r="M1533" s="1"/>
      <c r="N1533" s="2"/>
      <c r="O1533" s="2"/>
      <c r="P1533" s="2"/>
      <c r="Q1533" s="3"/>
      <c r="R1533" s="1"/>
      <c r="S1533" s="1"/>
      <c r="T1533" s="1"/>
      <c r="U1533" s="2"/>
      <c r="V1533" s="1"/>
      <c r="W1533" s="1"/>
      <c r="X1533" s="2"/>
      <c r="Y1533" s="1"/>
      <c r="Z1533" s="1"/>
      <c r="AA1533" s="2"/>
      <c r="AB1533" s="1"/>
      <c r="AC1533" s="1"/>
      <c r="AD1533" s="2"/>
      <c r="AE1533" s="1"/>
    </row>
    <row r="1534" spans="1:31" hidden="1" x14ac:dyDescent="0.25">
      <c r="A1534" s="2"/>
      <c r="B1534" s="51"/>
      <c r="C1534" s="2"/>
      <c r="D1534" s="2"/>
      <c r="E1534" s="2"/>
      <c r="F1534" s="2"/>
      <c r="G1534" s="2"/>
      <c r="H1534" s="2"/>
      <c r="I1534" s="1"/>
      <c r="J1534" s="1"/>
      <c r="K1534" s="1"/>
      <c r="L1534" s="1"/>
      <c r="M1534" s="1"/>
      <c r="N1534" s="2"/>
      <c r="O1534" s="2"/>
      <c r="P1534" s="2"/>
      <c r="Q1534" s="3"/>
      <c r="R1534" s="1"/>
      <c r="S1534" s="1"/>
      <c r="T1534" s="1"/>
      <c r="U1534" s="2"/>
      <c r="V1534" s="1"/>
      <c r="W1534" s="1"/>
      <c r="X1534" s="2"/>
      <c r="Y1534" s="1"/>
      <c r="Z1534" s="1"/>
      <c r="AA1534" s="2"/>
      <c r="AB1534" s="1"/>
      <c r="AC1534" s="1"/>
      <c r="AD1534" s="2"/>
      <c r="AE1534" s="1"/>
    </row>
    <row r="1535" spans="1:31" hidden="1" x14ac:dyDescent="0.25">
      <c r="A1535" s="2"/>
      <c r="B1535" s="51"/>
      <c r="C1535" s="2"/>
      <c r="D1535" s="2"/>
      <c r="E1535" s="2"/>
      <c r="F1535" s="2"/>
      <c r="G1535" s="2"/>
      <c r="H1535" s="2"/>
      <c r="I1535" s="1"/>
      <c r="J1535" s="1"/>
      <c r="K1535" s="1"/>
      <c r="L1535" s="1"/>
      <c r="M1535" s="1"/>
      <c r="N1535" s="2"/>
      <c r="O1535" s="2"/>
      <c r="P1535" s="2"/>
      <c r="Q1535" s="3"/>
      <c r="R1535" s="1"/>
      <c r="S1535" s="1"/>
      <c r="T1535" s="1"/>
      <c r="U1535" s="2"/>
      <c r="V1535" s="1"/>
      <c r="W1535" s="1"/>
      <c r="X1535" s="2"/>
      <c r="Y1535" s="1"/>
      <c r="Z1535" s="1"/>
      <c r="AA1535" s="2"/>
      <c r="AB1535" s="1"/>
      <c r="AC1535" s="1"/>
      <c r="AD1535" s="2"/>
      <c r="AE1535" s="1"/>
    </row>
    <row r="1536" spans="1:31" hidden="1" x14ac:dyDescent="0.25">
      <c r="A1536" s="2"/>
      <c r="B1536" s="51"/>
      <c r="C1536" s="2"/>
      <c r="D1536" s="2"/>
      <c r="E1536" s="2"/>
      <c r="F1536" s="2"/>
      <c r="G1536" s="2"/>
      <c r="H1536" s="2"/>
      <c r="I1536" s="1"/>
      <c r="J1536" s="1"/>
      <c r="K1536" s="1"/>
      <c r="L1536" s="1"/>
      <c r="M1536" s="1"/>
      <c r="N1536" s="2"/>
      <c r="O1536" s="2"/>
      <c r="P1536" s="2"/>
      <c r="Q1536" s="3"/>
      <c r="R1536" s="1"/>
      <c r="S1536" s="1"/>
      <c r="T1536" s="1"/>
      <c r="U1536" s="2"/>
      <c r="V1536" s="1"/>
      <c r="W1536" s="1"/>
      <c r="X1536" s="2"/>
      <c r="Y1536" s="1"/>
      <c r="Z1536" s="1"/>
      <c r="AA1536" s="2"/>
      <c r="AB1536" s="1"/>
      <c r="AC1536" s="1"/>
      <c r="AD1536" s="2"/>
      <c r="AE1536" s="1"/>
    </row>
    <row r="1537" spans="1:31" hidden="1" x14ac:dyDescent="0.25">
      <c r="A1537" s="2"/>
      <c r="B1537" s="51"/>
      <c r="C1537" s="2"/>
      <c r="D1537" s="2"/>
      <c r="E1537" s="2"/>
      <c r="F1537" s="2"/>
      <c r="G1537" s="2"/>
      <c r="H1537" s="2"/>
      <c r="I1537" s="1"/>
      <c r="J1537" s="1"/>
      <c r="K1537" s="1"/>
      <c r="L1537" s="1"/>
      <c r="M1537" s="1"/>
      <c r="N1537" s="2"/>
      <c r="O1537" s="2"/>
      <c r="P1537" s="2"/>
      <c r="Q1537" s="3"/>
      <c r="R1537" s="1"/>
      <c r="S1537" s="1"/>
      <c r="T1537" s="1"/>
      <c r="U1537" s="2"/>
      <c r="V1537" s="1"/>
      <c r="W1537" s="1"/>
      <c r="X1537" s="2"/>
      <c r="Y1537" s="1"/>
      <c r="Z1537" s="1"/>
      <c r="AA1537" s="2"/>
      <c r="AB1537" s="1"/>
      <c r="AC1537" s="1"/>
      <c r="AD1537" s="2"/>
      <c r="AE1537" s="1"/>
    </row>
    <row r="1538" spans="1:31" hidden="1" x14ac:dyDescent="0.25">
      <c r="A1538" s="2"/>
      <c r="B1538" s="51"/>
      <c r="C1538" s="2"/>
      <c r="D1538" s="2"/>
      <c r="E1538" s="2"/>
      <c r="F1538" s="2"/>
      <c r="G1538" s="2"/>
      <c r="H1538" s="2"/>
      <c r="I1538" s="1"/>
      <c r="J1538" s="1"/>
      <c r="K1538" s="1"/>
      <c r="L1538" s="1"/>
      <c r="M1538" s="1"/>
      <c r="N1538" s="2"/>
      <c r="O1538" s="2"/>
      <c r="P1538" s="2"/>
      <c r="Q1538" s="3"/>
      <c r="R1538" s="1"/>
      <c r="S1538" s="1"/>
      <c r="T1538" s="1"/>
      <c r="U1538" s="2"/>
      <c r="V1538" s="1"/>
      <c r="W1538" s="1"/>
      <c r="X1538" s="2"/>
      <c r="Y1538" s="1"/>
      <c r="Z1538" s="1"/>
      <c r="AA1538" s="2"/>
      <c r="AB1538" s="1"/>
      <c r="AC1538" s="1"/>
      <c r="AD1538" s="2"/>
      <c r="AE1538" s="1"/>
    </row>
    <row r="1539" spans="1:31" hidden="1" x14ac:dyDescent="0.25">
      <c r="A1539" s="2"/>
      <c r="B1539" s="51"/>
      <c r="C1539" s="2"/>
      <c r="D1539" s="2"/>
      <c r="E1539" s="2"/>
      <c r="F1539" s="2"/>
      <c r="G1539" s="2"/>
      <c r="H1539" s="2"/>
      <c r="I1539" s="1"/>
      <c r="J1539" s="1"/>
      <c r="K1539" s="1"/>
      <c r="L1539" s="1"/>
      <c r="M1539" s="1"/>
      <c r="N1539" s="2"/>
      <c r="O1539" s="2"/>
      <c r="P1539" s="2"/>
      <c r="Q1539" s="3"/>
      <c r="R1539" s="1"/>
      <c r="S1539" s="1"/>
      <c r="T1539" s="1"/>
      <c r="U1539" s="2"/>
      <c r="V1539" s="1"/>
      <c r="W1539" s="1"/>
      <c r="X1539" s="2"/>
      <c r="Y1539" s="1"/>
      <c r="Z1539" s="1"/>
      <c r="AA1539" s="2"/>
      <c r="AB1539" s="1"/>
      <c r="AC1539" s="1"/>
      <c r="AD1539" s="2"/>
      <c r="AE1539" s="1"/>
    </row>
    <row r="1540" spans="1:31" hidden="1" x14ac:dyDescent="0.25">
      <c r="A1540" s="2"/>
      <c r="B1540" s="51"/>
      <c r="C1540" s="2"/>
      <c r="D1540" s="2"/>
      <c r="E1540" s="2"/>
      <c r="F1540" s="2"/>
      <c r="G1540" s="2"/>
      <c r="H1540" s="2"/>
      <c r="I1540" s="1"/>
      <c r="J1540" s="1"/>
      <c r="K1540" s="1"/>
      <c r="L1540" s="1"/>
      <c r="M1540" s="1"/>
      <c r="N1540" s="2"/>
      <c r="O1540" s="2"/>
      <c r="P1540" s="2"/>
      <c r="Q1540" s="3"/>
      <c r="R1540" s="1"/>
      <c r="S1540" s="1"/>
      <c r="T1540" s="1"/>
      <c r="U1540" s="2"/>
      <c r="V1540" s="1"/>
      <c r="W1540" s="1"/>
      <c r="X1540" s="2"/>
      <c r="Y1540" s="1"/>
      <c r="Z1540" s="1"/>
      <c r="AA1540" s="2"/>
      <c r="AB1540" s="1"/>
      <c r="AC1540" s="1"/>
      <c r="AD1540" s="2"/>
      <c r="AE1540" s="1"/>
    </row>
    <row r="1541" spans="1:31" hidden="1" x14ac:dyDescent="0.25">
      <c r="A1541" s="2"/>
      <c r="B1541" s="51"/>
      <c r="C1541" s="2"/>
      <c r="D1541" s="2"/>
      <c r="E1541" s="2"/>
      <c r="F1541" s="2"/>
      <c r="G1541" s="2"/>
      <c r="H1541" s="2"/>
      <c r="I1541" s="1"/>
      <c r="J1541" s="1"/>
      <c r="K1541" s="1"/>
      <c r="L1541" s="1"/>
      <c r="M1541" s="1"/>
      <c r="N1541" s="2"/>
      <c r="O1541" s="2"/>
      <c r="P1541" s="2"/>
      <c r="Q1541" s="3"/>
      <c r="R1541" s="1"/>
      <c r="S1541" s="1"/>
      <c r="T1541" s="1"/>
      <c r="U1541" s="2"/>
      <c r="V1541" s="1"/>
      <c r="W1541" s="1"/>
      <c r="X1541" s="2"/>
      <c r="Y1541" s="1"/>
      <c r="Z1541" s="1"/>
      <c r="AA1541" s="2"/>
      <c r="AB1541" s="1"/>
      <c r="AC1541" s="1"/>
      <c r="AD1541" s="2"/>
      <c r="AE1541" s="1"/>
    </row>
    <row r="1542" spans="1:31" hidden="1" x14ac:dyDescent="0.25">
      <c r="A1542" s="2"/>
      <c r="B1542" s="51"/>
      <c r="C1542" s="2"/>
      <c r="D1542" s="2"/>
      <c r="E1542" s="2"/>
      <c r="F1542" s="2"/>
      <c r="G1542" s="2"/>
      <c r="H1542" s="2"/>
      <c r="I1542" s="1"/>
      <c r="J1542" s="1"/>
      <c r="K1542" s="1"/>
      <c r="L1542" s="1"/>
      <c r="M1542" s="1"/>
      <c r="N1542" s="2"/>
      <c r="O1542" s="2"/>
      <c r="P1542" s="2"/>
      <c r="Q1542" s="3"/>
      <c r="R1542" s="1"/>
      <c r="S1542" s="1"/>
      <c r="T1542" s="1"/>
      <c r="U1542" s="2"/>
      <c r="V1542" s="1"/>
      <c r="W1542" s="1"/>
      <c r="X1542" s="2"/>
      <c r="Y1542" s="1"/>
      <c r="Z1542" s="1"/>
      <c r="AA1542" s="2"/>
      <c r="AB1542" s="1"/>
      <c r="AC1542" s="1"/>
      <c r="AD1542" s="2"/>
      <c r="AE1542" s="1"/>
    </row>
    <row r="1543" spans="1:31" hidden="1" x14ac:dyDescent="0.25">
      <c r="A1543" s="2"/>
      <c r="B1543" s="51"/>
      <c r="C1543" s="2"/>
      <c r="D1543" s="2"/>
      <c r="E1543" s="2"/>
      <c r="F1543" s="2"/>
      <c r="G1543" s="2"/>
      <c r="H1543" s="2"/>
      <c r="I1543" s="1"/>
      <c r="J1543" s="1"/>
      <c r="K1543" s="1"/>
      <c r="L1543" s="1"/>
      <c r="M1543" s="1"/>
      <c r="N1543" s="2"/>
      <c r="O1543" s="2"/>
      <c r="P1543" s="2"/>
      <c r="Q1543" s="3"/>
      <c r="R1543" s="1"/>
      <c r="S1543" s="1"/>
      <c r="T1543" s="1"/>
      <c r="U1543" s="2"/>
      <c r="V1543" s="1"/>
      <c r="W1543" s="1"/>
      <c r="X1543" s="2"/>
      <c r="Y1543" s="1"/>
      <c r="Z1543" s="1"/>
      <c r="AA1543" s="2"/>
      <c r="AB1543" s="1"/>
      <c r="AC1543" s="1"/>
      <c r="AD1543" s="2"/>
      <c r="AE1543" s="1"/>
    </row>
    <row r="1544" spans="1:31" hidden="1" x14ac:dyDescent="0.25">
      <c r="A1544" s="2"/>
      <c r="B1544" s="51"/>
      <c r="C1544" s="2"/>
      <c r="D1544" s="2"/>
      <c r="E1544" s="2"/>
      <c r="F1544" s="2"/>
      <c r="G1544" s="2"/>
      <c r="H1544" s="2"/>
      <c r="I1544" s="1"/>
      <c r="J1544" s="1"/>
      <c r="K1544" s="1"/>
      <c r="L1544" s="1"/>
      <c r="M1544" s="1"/>
      <c r="N1544" s="2"/>
      <c r="O1544" s="2"/>
      <c r="P1544" s="2"/>
      <c r="Q1544" s="3"/>
      <c r="R1544" s="1"/>
      <c r="S1544" s="1"/>
      <c r="T1544" s="1"/>
      <c r="U1544" s="2"/>
      <c r="V1544" s="1"/>
      <c r="W1544" s="1"/>
      <c r="X1544" s="2"/>
      <c r="Y1544" s="1"/>
      <c r="Z1544" s="1"/>
      <c r="AA1544" s="2"/>
      <c r="AB1544" s="1"/>
      <c r="AC1544" s="1"/>
      <c r="AD1544" s="2"/>
      <c r="AE1544" s="1"/>
    </row>
    <row r="1545" spans="1:31" hidden="1" x14ac:dyDescent="0.25">
      <c r="A1545" s="2"/>
      <c r="B1545" s="51"/>
      <c r="C1545" s="2"/>
      <c r="D1545" s="2"/>
      <c r="E1545" s="2"/>
      <c r="F1545" s="2"/>
      <c r="G1545" s="2"/>
      <c r="H1545" s="2"/>
      <c r="I1545" s="1"/>
      <c r="J1545" s="1"/>
      <c r="K1545" s="1"/>
      <c r="L1545" s="1"/>
      <c r="M1545" s="1"/>
      <c r="N1545" s="2"/>
      <c r="O1545" s="2"/>
      <c r="P1545" s="2"/>
      <c r="Q1545" s="3"/>
      <c r="R1545" s="1"/>
      <c r="S1545" s="1"/>
      <c r="T1545" s="1"/>
      <c r="U1545" s="2"/>
      <c r="V1545" s="1"/>
      <c r="W1545" s="1"/>
      <c r="X1545" s="2"/>
      <c r="Y1545" s="1"/>
      <c r="Z1545" s="1"/>
      <c r="AA1545" s="2"/>
      <c r="AB1545" s="1"/>
      <c r="AC1545" s="1"/>
      <c r="AD1545" s="2"/>
      <c r="AE1545" s="1"/>
    </row>
    <row r="1546" spans="1:31" hidden="1" x14ac:dyDescent="0.25">
      <c r="A1546" s="2"/>
      <c r="B1546" s="51"/>
      <c r="C1546" s="2"/>
      <c r="D1546" s="2"/>
      <c r="E1546" s="2"/>
      <c r="F1546" s="2"/>
      <c r="G1546" s="2"/>
      <c r="H1546" s="2"/>
      <c r="I1546" s="1"/>
      <c r="J1546" s="1"/>
      <c r="K1546" s="1"/>
      <c r="L1546" s="1"/>
      <c r="M1546" s="1"/>
      <c r="N1546" s="2"/>
      <c r="O1546" s="2"/>
      <c r="P1546" s="2"/>
      <c r="Q1546" s="3"/>
      <c r="R1546" s="1"/>
      <c r="S1546" s="1"/>
      <c r="T1546" s="1"/>
      <c r="U1546" s="2"/>
      <c r="V1546" s="1"/>
      <c r="W1546" s="1"/>
      <c r="X1546" s="2"/>
      <c r="Y1546" s="1"/>
      <c r="Z1546" s="1"/>
      <c r="AA1546" s="2"/>
      <c r="AB1546" s="1"/>
      <c r="AC1546" s="1"/>
      <c r="AD1546" s="2"/>
      <c r="AE1546" s="1"/>
    </row>
    <row r="1547" spans="1:31" hidden="1" x14ac:dyDescent="0.25">
      <c r="A1547" s="2"/>
      <c r="B1547" s="51"/>
      <c r="C1547" s="2"/>
      <c r="D1547" s="2"/>
      <c r="E1547" s="2"/>
      <c r="F1547" s="2"/>
      <c r="G1547" s="2"/>
      <c r="H1547" s="2"/>
      <c r="I1547" s="1"/>
      <c r="J1547" s="1"/>
      <c r="K1547" s="1"/>
      <c r="L1547" s="1"/>
      <c r="M1547" s="1"/>
      <c r="N1547" s="2"/>
      <c r="O1547" s="2"/>
      <c r="P1547" s="2"/>
      <c r="Q1547" s="3"/>
      <c r="R1547" s="1"/>
      <c r="S1547" s="1"/>
      <c r="T1547" s="1"/>
      <c r="U1547" s="2"/>
      <c r="V1547" s="1"/>
      <c r="W1547" s="1"/>
      <c r="X1547" s="2"/>
      <c r="Y1547" s="1"/>
      <c r="Z1547" s="1"/>
      <c r="AA1547" s="2"/>
      <c r="AB1547" s="1"/>
      <c r="AC1547" s="1"/>
      <c r="AD1547" s="2"/>
      <c r="AE1547" s="1"/>
    </row>
    <row r="1548" spans="1:31" hidden="1" x14ac:dyDescent="0.25">
      <c r="A1548" s="2"/>
      <c r="B1548" s="51"/>
      <c r="C1548" s="2"/>
      <c r="D1548" s="2"/>
      <c r="E1548" s="2"/>
      <c r="F1548" s="2"/>
      <c r="G1548" s="2"/>
      <c r="H1548" s="2"/>
      <c r="I1548" s="1"/>
      <c r="J1548" s="1"/>
      <c r="K1548" s="1"/>
      <c r="L1548" s="1"/>
      <c r="M1548" s="1"/>
      <c r="N1548" s="2"/>
      <c r="O1548" s="2"/>
      <c r="P1548" s="2"/>
      <c r="Q1548" s="3"/>
      <c r="R1548" s="1"/>
      <c r="S1548" s="1"/>
      <c r="T1548" s="1"/>
      <c r="U1548" s="2"/>
      <c r="V1548" s="1"/>
      <c r="W1548" s="1"/>
      <c r="X1548" s="2"/>
      <c r="Y1548" s="1"/>
      <c r="Z1548" s="1"/>
      <c r="AA1548" s="2"/>
      <c r="AB1548" s="1"/>
      <c r="AC1548" s="1"/>
      <c r="AD1548" s="2"/>
      <c r="AE1548" s="1"/>
    </row>
    <row r="1549" spans="1:31" hidden="1" x14ac:dyDescent="0.25">
      <c r="A1549" s="2"/>
      <c r="B1549" s="51"/>
      <c r="C1549" s="2"/>
      <c r="D1549" s="2"/>
      <c r="E1549" s="2"/>
      <c r="F1549" s="2"/>
      <c r="G1549" s="2"/>
      <c r="H1549" s="2"/>
      <c r="I1549" s="1"/>
      <c r="J1549" s="1"/>
      <c r="K1549" s="1"/>
      <c r="L1549" s="1"/>
      <c r="M1549" s="1"/>
      <c r="N1549" s="2"/>
      <c r="O1549" s="2"/>
      <c r="P1549" s="2"/>
      <c r="Q1549" s="3"/>
      <c r="R1549" s="1"/>
      <c r="S1549" s="1"/>
      <c r="T1549" s="1"/>
      <c r="U1549" s="2"/>
      <c r="V1549" s="1"/>
      <c r="W1549" s="1"/>
      <c r="X1549" s="2"/>
      <c r="Y1549" s="1"/>
      <c r="Z1549" s="1"/>
      <c r="AA1549" s="2"/>
      <c r="AB1549" s="1"/>
      <c r="AC1549" s="1"/>
      <c r="AD1549" s="2"/>
      <c r="AE1549" s="1"/>
    </row>
    <row r="1550" spans="1:31" hidden="1" x14ac:dyDescent="0.25">
      <c r="A1550" s="2"/>
      <c r="B1550" s="51"/>
      <c r="C1550" s="2"/>
      <c r="D1550" s="2"/>
      <c r="E1550" s="2"/>
      <c r="F1550" s="2"/>
      <c r="G1550" s="2"/>
      <c r="H1550" s="2"/>
      <c r="I1550" s="1"/>
      <c r="J1550" s="1"/>
      <c r="K1550" s="1"/>
      <c r="L1550" s="1"/>
      <c r="M1550" s="1"/>
      <c r="N1550" s="2"/>
      <c r="O1550" s="2"/>
      <c r="P1550" s="2"/>
      <c r="Q1550" s="3"/>
      <c r="R1550" s="1"/>
      <c r="S1550" s="1"/>
      <c r="T1550" s="1"/>
      <c r="U1550" s="2"/>
      <c r="V1550" s="1"/>
      <c r="W1550" s="1"/>
      <c r="X1550" s="2"/>
      <c r="Y1550" s="1"/>
      <c r="Z1550" s="1"/>
      <c r="AA1550" s="2"/>
      <c r="AB1550" s="1"/>
      <c r="AC1550" s="1"/>
      <c r="AD1550" s="2"/>
      <c r="AE1550" s="1"/>
    </row>
    <row r="1551" spans="1:31" hidden="1" x14ac:dyDescent="0.25">
      <c r="A1551" s="2"/>
      <c r="B1551" s="51"/>
      <c r="C1551" s="2"/>
      <c r="D1551" s="2"/>
      <c r="E1551" s="2"/>
      <c r="F1551" s="2"/>
      <c r="G1551" s="2"/>
      <c r="H1551" s="2"/>
      <c r="I1551" s="1"/>
      <c r="J1551" s="1"/>
      <c r="K1551" s="1"/>
      <c r="L1551" s="1"/>
      <c r="M1551" s="1"/>
      <c r="N1551" s="2"/>
      <c r="O1551" s="2"/>
      <c r="P1551" s="2"/>
      <c r="Q1551" s="3"/>
      <c r="R1551" s="1"/>
      <c r="S1551" s="1"/>
      <c r="T1551" s="1"/>
      <c r="U1551" s="2"/>
      <c r="V1551" s="1"/>
      <c r="W1551" s="1"/>
      <c r="X1551" s="2"/>
      <c r="Y1551" s="1"/>
      <c r="Z1551" s="1"/>
      <c r="AA1551" s="2"/>
      <c r="AB1551" s="1"/>
      <c r="AC1551" s="1"/>
      <c r="AD1551" s="2"/>
      <c r="AE1551" s="1"/>
    </row>
    <row r="1552" spans="1:31" hidden="1" x14ac:dyDescent="0.25">
      <c r="A1552" s="2"/>
      <c r="B1552" s="51"/>
      <c r="C1552" s="2"/>
      <c r="D1552" s="2"/>
      <c r="E1552" s="2"/>
      <c r="F1552" s="2"/>
      <c r="G1552" s="2"/>
      <c r="H1552" s="2"/>
      <c r="I1552" s="1"/>
      <c r="J1552" s="1"/>
      <c r="K1552" s="1"/>
      <c r="L1552" s="1"/>
      <c r="M1552" s="1"/>
      <c r="N1552" s="2"/>
      <c r="O1552" s="2"/>
      <c r="P1552" s="2"/>
      <c r="Q1552" s="3"/>
      <c r="R1552" s="1"/>
      <c r="S1552" s="1"/>
      <c r="T1552" s="1"/>
      <c r="U1552" s="2"/>
      <c r="V1552" s="1"/>
      <c r="W1552" s="1"/>
      <c r="X1552" s="2"/>
      <c r="Y1552" s="1"/>
      <c r="Z1552" s="1"/>
      <c r="AA1552" s="2"/>
      <c r="AB1552" s="1"/>
      <c r="AC1552" s="1"/>
      <c r="AD1552" s="2"/>
      <c r="AE1552" s="1"/>
    </row>
    <row r="1553" spans="1:31" hidden="1" x14ac:dyDescent="0.25">
      <c r="A1553" s="2"/>
      <c r="B1553" s="51"/>
      <c r="C1553" s="2"/>
      <c r="D1553" s="2"/>
      <c r="E1553" s="2"/>
      <c r="F1553" s="2"/>
      <c r="G1553" s="2"/>
      <c r="H1553" s="2"/>
      <c r="I1553" s="1"/>
      <c r="J1553" s="1"/>
      <c r="K1553" s="1"/>
      <c r="L1553" s="1"/>
      <c r="M1553" s="1"/>
      <c r="N1553" s="2"/>
      <c r="O1553" s="2"/>
      <c r="P1553" s="2"/>
      <c r="Q1553" s="3"/>
      <c r="R1553" s="1"/>
      <c r="S1553" s="1"/>
      <c r="T1553" s="1"/>
      <c r="U1553" s="2"/>
      <c r="V1553" s="1"/>
      <c r="W1553" s="1"/>
      <c r="X1553" s="2"/>
      <c r="Y1553" s="1"/>
      <c r="Z1553" s="1"/>
      <c r="AA1553" s="2"/>
      <c r="AB1553" s="1"/>
      <c r="AC1553" s="1"/>
      <c r="AD1553" s="2"/>
      <c r="AE1553" s="1"/>
    </row>
    <row r="1554" spans="1:31" hidden="1" x14ac:dyDescent="0.25">
      <c r="A1554" s="2"/>
      <c r="B1554" s="51"/>
      <c r="C1554" s="2"/>
      <c r="D1554" s="2"/>
      <c r="E1554" s="2"/>
      <c r="F1554" s="2"/>
      <c r="G1554" s="2"/>
      <c r="H1554" s="2"/>
      <c r="I1554" s="1"/>
      <c r="J1554" s="1"/>
      <c r="K1554" s="1"/>
      <c r="L1554" s="1"/>
      <c r="M1554" s="1"/>
      <c r="N1554" s="2"/>
      <c r="O1554" s="2"/>
      <c r="P1554" s="2"/>
      <c r="Q1554" s="3"/>
      <c r="R1554" s="1"/>
      <c r="S1554" s="1"/>
      <c r="T1554" s="1"/>
      <c r="U1554" s="2"/>
      <c r="V1554" s="1"/>
      <c r="W1554" s="1"/>
      <c r="X1554" s="2"/>
      <c r="Y1554" s="1"/>
      <c r="Z1554" s="1"/>
      <c r="AA1554" s="2"/>
      <c r="AB1554" s="1"/>
      <c r="AC1554" s="1"/>
      <c r="AD1554" s="2"/>
      <c r="AE1554" s="1"/>
    </row>
    <row r="1555" spans="1:31" hidden="1" x14ac:dyDescent="0.25">
      <c r="A1555" s="2"/>
      <c r="B1555" s="51"/>
      <c r="C1555" s="2"/>
      <c r="D1555" s="2"/>
      <c r="E1555" s="2"/>
      <c r="F1555" s="2"/>
      <c r="G1555" s="2"/>
      <c r="H1555" s="2"/>
      <c r="I1555" s="1"/>
      <c r="J1555" s="1"/>
      <c r="K1555" s="1"/>
      <c r="L1555" s="1"/>
      <c r="M1555" s="1"/>
      <c r="N1555" s="2"/>
      <c r="O1555" s="2"/>
      <c r="P1555" s="2"/>
      <c r="Q1555" s="3"/>
      <c r="R1555" s="1"/>
      <c r="S1555" s="1"/>
      <c r="T1555" s="1"/>
      <c r="U1555" s="2"/>
      <c r="V1555" s="1"/>
      <c r="W1555" s="1"/>
      <c r="X1555" s="2"/>
      <c r="Y1555" s="1"/>
      <c r="Z1555" s="1"/>
      <c r="AA1555" s="2"/>
      <c r="AB1555" s="1"/>
      <c r="AC1555" s="1"/>
      <c r="AD1555" s="2"/>
      <c r="AE1555" s="1"/>
    </row>
    <row r="1556" spans="1:31" hidden="1" x14ac:dyDescent="0.25">
      <c r="A1556" s="2"/>
      <c r="B1556" s="51"/>
      <c r="C1556" s="2"/>
      <c r="D1556" s="2"/>
      <c r="E1556" s="2"/>
      <c r="F1556" s="2"/>
      <c r="G1556" s="2"/>
      <c r="H1556" s="2"/>
      <c r="I1556" s="1"/>
      <c r="J1556" s="1"/>
      <c r="K1556" s="1"/>
      <c r="L1556" s="1"/>
      <c r="M1556" s="1"/>
      <c r="N1556" s="2"/>
      <c r="O1556" s="2"/>
      <c r="P1556" s="2"/>
      <c r="Q1556" s="3"/>
      <c r="R1556" s="1"/>
      <c r="S1556" s="1"/>
      <c r="T1556" s="1"/>
      <c r="U1556" s="2"/>
      <c r="V1556" s="1"/>
      <c r="W1556" s="1"/>
      <c r="X1556" s="2"/>
      <c r="Y1556" s="1"/>
      <c r="Z1556" s="1"/>
      <c r="AA1556" s="2"/>
      <c r="AB1556" s="1"/>
      <c r="AC1556" s="1"/>
      <c r="AD1556" s="2"/>
      <c r="AE1556" s="1"/>
    </row>
    <row r="1557" spans="1:31" hidden="1" x14ac:dyDescent="0.25">
      <c r="A1557" s="2"/>
      <c r="B1557" s="51"/>
      <c r="C1557" s="2"/>
      <c r="D1557" s="2"/>
      <c r="E1557" s="2"/>
      <c r="F1557" s="2"/>
      <c r="G1557" s="2"/>
      <c r="H1557" s="2"/>
      <c r="I1557" s="1"/>
      <c r="J1557" s="1"/>
      <c r="K1557" s="1"/>
      <c r="L1557" s="1"/>
      <c r="M1557" s="1"/>
      <c r="N1557" s="2"/>
      <c r="O1557" s="2"/>
      <c r="P1557" s="2"/>
      <c r="Q1557" s="3"/>
      <c r="R1557" s="1"/>
      <c r="S1557" s="1"/>
      <c r="T1557" s="1"/>
      <c r="U1557" s="2"/>
      <c r="V1557" s="1"/>
      <c r="W1557" s="1"/>
      <c r="X1557" s="2"/>
      <c r="Y1557" s="1"/>
      <c r="Z1557" s="1"/>
      <c r="AA1557" s="2"/>
      <c r="AB1557" s="1"/>
      <c r="AC1557" s="1"/>
      <c r="AD1557" s="2"/>
      <c r="AE1557" s="1"/>
    </row>
    <row r="1558" spans="1:31" hidden="1" x14ac:dyDescent="0.25">
      <c r="A1558" s="2"/>
      <c r="B1558" s="51"/>
      <c r="C1558" s="2"/>
      <c r="D1558" s="2"/>
      <c r="E1558" s="2"/>
      <c r="F1558" s="2"/>
      <c r="G1558" s="2"/>
      <c r="H1558" s="2"/>
      <c r="I1558" s="1"/>
      <c r="J1558" s="1"/>
      <c r="K1558" s="1"/>
      <c r="L1558" s="1"/>
      <c r="M1558" s="1"/>
      <c r="N1558" s="2"/>
      <c r="O1558" s="2"/>
      <c r="P1558" s="2"/>
      <c r="Q1558" s="3"/>
      <c r="R1558" s="1"/>
      <c r="S1558" s="1"/>
      <c r="T1558" s="1"/>
      <c r="U1558" s="2"/>
      <c r="V1558" s="1"/>
      <c r="W1558" s="1"/>
      <c r="X1558" s="2"/>
      <c r="Y1558" s="1"/>
      <c r="Z1558" s="1"/>
      <c r="AA1558" s="2"/>
      <c r="AB1558" s="1"/>
      <c r="AC1558" s="1"/>
      <c r="AD1558" s="2"/>
      <c r="AE1558" s="1"/>
    </row>
    <row r="1559" spans="1:31" hidden="1" x14ac:dyDescent="0.25">
      <c r="A1559" s="2"/>
      <c r="B1559" s="51"/>
      <c r="C1559" s="2"/>
      <c r="D1559" s="2"/>
      <c r="E1559" s="2"/>
      <c r="F1559" s="2"/>
      <c r="G1559" s="2"/>
      <c r="H1559" s="2"/>
      <c r="I1559" s="1"/>
      <c r="J1559" s="1"/>
      <c r="K1559" s="1"/>
      <c r="L1559" s="1"/>
      <c r="M1559" s="1"/>
      <c r="N1559" s="2"/>
      <c r="O1559" s="2"/>
      <c r="P1559" s="2"/>
      <c r="Q1559" s="3"/>
      <c r="R1559" s="1"/>
      <c r="S1559" s="1"/>
      <c r="T1559" s="1"/>
      <c r="U1559" s="2"/>
      <c r="V1559" s="1"/>
      <c r="W1559" s="1"/>
      <c r="X1559" s="2"/>
      <c r="Y1559" s="1"/>
      <c r="Z1559" s="1"/>
      <c r="AA1559" s="2"/>
      <c r="AB1559" s="1"/>
      <c r="AC1559" s="1"/>
      <c r="AD1559" s="2"/>
      <c r="AE1559" s="1"/>
    </row>
    <row r="1560" spans="1:31" hidden="1" x14ac:dyDescent="0.25">
      <c r="A1560" s="2"/>
      <c r="B1560" s="51"/>
      <c r="C1560" s="2"/>
      <c r="D1560" s="2"/>
      <c r="E1560" s="2"/>
      <c r="F1560" s="2"/>
      <c r="G1560" s="2"/>
      <c r="H1560" s="2"/>
      <c r="I1560" s="1"/>
      <c r="J1560" s="1"/>
      <c r="K1560" s="1"/>
      <c r="L1560" s="1"/>
      <c r="M1560" s="1"/>
      <c r="N1560" s="2"/>
      <c r="O1560" s="2"/>
      <c r="P1560" s="2"/>
      <c r="Q1560" s="3"/>
      <c r="R1560" s="1"/>
      <c r="S1560" s="1"/>
      <c r="T1560" s="1"/>
      <c r="U1560" s="2"/>
      <c r="V1560" s="1"/>
      <c r="W1560" s="1"/>
      <c r="X1560" s="2"/>
      <c r="Y1560" s="1"/>
      <c r="Z1560" s="1"/>
      <c r="AA1560" s="2"/>
      <c r="AB1560" s="1"/>
      <c r="AC1560" s="1"/>
      <c r="AD1560" s="2"/>
      <c r="AE1560" s="1"/>
    </row>
    <row r="1561" spans="1:31" hidden="1" x14ac:dyDescent="0.25">
      <c r="A1561" s="2"/>
      <c r="B1561" s="51"/>
      <c r="C1561" s="2"/>
      <c r="D1561" s="2"/>
      <c r="E1561" s="2"/>
      <c r="F1561" s="2"/>
      <c r="G1561" s="2"/>
      <c r="H1561" s="2"/>
      <c r="I1561" s="1"/>
      <c r="J1561" s="1"/>
      <c r="K1561" s="1"/>
      <c r="L1561" s="1"/>
      <c r="M1561" s="1"/>
      <c r="N1561" s="2"/>
      <c r="O1561" s="2"/>
      <c r="P1561" s="2"/>
      <c r="Q1561" s="3"/>
      <c r="R1561" s="1"/>
      <c r="S1561" s="1"/>
      <c r="T1561" s="1"/>
      <c r="U1561" s="2"/>
      <c r="V1561" s="1"/>
      <c r="W1561" s="1"/>
      <c r="X1561" s="2"/>
      <c r="Y1561" s="1"/>
      <c r="Z1561" s="1"/>
      <c r="AA1561" s="2"/>
      <c r="AB1561" s="1"/>
      <c r="AC1561" s="1"/>
      <c r="AD1561" s="2"/>
      <c r="AE1561" s="1"/>
    </row>
    <row r="1562" spans="1:31" hidden="1" x14ac:dyDescent="0.25">
      <c r="A1562" s="2"/>
      <c r="B1562" s="51"/>
      <c r="C1562" s="2"/>
      <c r="D1562" s="2"/>
      <c r="E1562" s="2"/>
      <c r="F1562" s="2"/>
      <c r="G1562" s="2"/>
      <c r="H1562" s="2"/>
      <c r="I1562" s="1"/>
      <c r="J1562" s="1"/>
      <c r="K1562" s="1"/>
      <c r="L1562" s="1"/>
      <c r="M1562" s="1"/>
      <c r="N1562" s="2"/>
      <c r="O1562" s="2"/>
      <c r="P1562" s="2"/>
      <c r="Q1562" s="3"/>
      <c r="R1562" s="1"/>
      <c r="S1562" s="1"/>
      <c r="T1562" s="1"/>
      <c r="U1562" s="2"/>
      <c r="V1562" s="1"/>
      <c r="W1562" s="1"/>
      <c r="X1562" s="2"/>
      <c r="Y1562" s="1"/>
      <c r="Z1562" s="1"/>
      <c r="AA1562" s="2"/>
      <c r="AB1562" s="1"/>
      <c r="AC1562" s="1"/>
      <c r="AD1562" s="2"/>
      <c r="AE1562" s="1"/>
    </row>
    <row r="1563" spans="1:31" hidden="1" x14ac:dyDescent="0.25">
      <c r="A1563" s="2"/>
      <c r="B1563" s="51"/>
      <c r="C1563" s="2"/>
      <c r="D1563" s="2"/>
      <c r="E1563" s="2"/>
      <c r="F1563" s="2"/>
      <c r="G1563" s="2"/>
      <c r="H1563" s="2"/>
      <c r="I1563" s="1"/>
      <c r="J1563" s="1"/>
      <c r="K1563" s="1"/>
      <c r="L1563" s="1"/>
      <c r="M1563" s="1"/>
      <c r="N1563" s="2"/>
      <c r="O1563" s="2"/>
      <c r="P1563" s="2"/>
      <c r="Q1563" s="3"/>
      <c r="R1563" s="1"/>
      <c r="S1563" s="1"/>
      <c r="T1563" s="1"/>
      <c r="U1563" s="2"/>
      <c r="V1563" s="1"/>
      <c r="W1563" s="1"/>
      <c r="X1563" s="2"/>
      <c r="Y1563" s="1"/>
      <c r="Z1563" s="1"/>
      <c r="AA1563" s="2"/>
      <c r="AB1563" s="1"/>
      <c r="AC1563" s="1"/>
      <c r="AD1563" s="2"/>
      <c r="AE1563" s="1"/>
    </row>
    <row r="1564" spans="1:31" hidden="1" x14ac:dyDescent="0.25">
      <c r="A1564" s="2"/>
      <c r="B1564" s="51"/>
      <c r="C1564" s="2"/>
      <c r="D1564" s="2"/>
      <c r="E1564" s="2"/>
      <c r="F1564" s="2"/>
      <c r="G1564" s="2"/>
      <c r="H1564" s="2"/>
      <c r="I1564" s="1"/>
      <c r="J1564" s="1"/>
      <c r="K1564" s="1"/>
      <c r="L1564" s="1"/>
      <c r="M1564" s="1"/>
      <c r="N1564" s="2"/>
      <c r="O1564" s="2"/>
      <c r="P1564" s="2"/>
      <c r="Q1564" s="3"/>
      <c r="R1564" s="1"/>
      <c r="S1564" s="1"/>
      <c r="T1564" s="1"/>
      <c r="U1564" s="2"/>
      <c r="V1564" s="1"/>
      <c r="W1564" s="1"/>
      <c r="X1564" s="2"/>
      <c r="Y1564" s="1"/>
      <c r="Z1564" s="1"/>
      <c r="AA1564" s="2"/>
      <c r="AB1564" s="1"/>
      <c r="AC1564" s="1"/>
      <c r="AD1564" s="2"/>
      <c r="AE1564" s="1"/>
    </row>
    <row r="1565" spans="1:31" hidden="1" x14ac:dyDescent="0.25">
      <c r="A1565" s="2"/>
      <c r="B1565" s="51"/>
      <c r="C1565" s="2"/>
      <c r="D1565" s="2"/>
      <c r="E1565" s="2"/>
      <c r="F1565" s="2"/>
      <c r="G1565" s="2"/>
      <c r="H1565" s="2"/>
      <c r="I1565" s="1"/>
      <c r="J1565" s="1"/>
      <c r="K1565" s="1"/>
      <c r="L1565" s="1"/>
      <c r="M1565" s="1"/>
      <c r="N1565" s="2"/>
      <c r="O1565" s="2"/>
      <c r="P1565" s="2"/>
      <c r="Q1565" s="3"/>
      <c r="R1565" s="1"/>
      <c r="S1565" s="1"/>
      <c r="T1565" s="1"/>
      <c r="U1565" s="2"/>
      <c r="V1565" s="1"/>
      <c r="W1565" s="1"/>
      <c r="X1565" s="2"/>
      <c r="Y1565" s="1"/>
      <c r="Z1565" s="1"/>
      <c r="AA1565" s="2"/>
      <c r="AB1565" s="1"/>
      <c r="AC1565" s="1"/>
      <c r="AD1565" s="2"/>
      <c r="AE1565" s="1"/>
    </row>
    <row r="1566" spans="1:31" hidden="1" x14ac:dyDescent="0.25">
      <c r="A1566" s="2"/>
      <c r="B1566" s="51"/>
      <c r="C1566" s="2"/>
      <c r="D1566" s="2"/>
      <c r="E1566" s="2"/>
      <c r="F1566" s="2"/>
      <c r="G1566" s="2"/>
      <c r="H1566" s="2"/>
      <c r="I1566" s="1"/>
      <c r="J1566" s="1"/>
      <c r="K1566" s="1"/>
      <c r="L1566" s="1"/>
      <c r="M1566" s="1"/>
      <c r="N1566" s="2"/>
      <c r="O1566" s="2"/>
      <c r="P1566" s="2"/>
      <c r="Q1566" s="3"/>
      <c r="R1566" s="1"/>
      <c r="S1566" s="1"/>
      <c r="T1566" s="1"/>
      <c r="U1566" s="2"/>
      <c r="V1566" s="1"/>
      <c r="W1566" s="1"/>
      <c r="X1566" s="2"/>
      <c r="Y1566" s="1"/>
      <c r="Z1566" s="1"/>
      <c r="AA1566" s="2"/>
      <c r="AB1566" s="1"/>
      <c r="AC1566" s="1"/>
      <c r="AD1566" s="2"/>
      <c r="AE1566" s="1"/>
    </row>
    <row r="1567" spans="1:31" hidden="1" x14ac:dyDescent="0.25">
      <c r="A1567" s="2"/>
      <c r="B1567" s="51"/>
      <c r="C1567" s="2"/>
      <c r="D1567" s="2"/>
      <c r="E1567" s="2"/>
      <c r="F1567" s="2"/>
      <c r="G1567" s="2"/>
      <c r="H1567" s="2"/>
      <c r="I1567" s="1"/>
      <c r="J1567" s="1"/>
      <c r="K1567" s="1"/>
      <c r="L1567" s="1"/>
      <c r="M1567" s="1"/>
      <c r="N1567" s="2"/>
      <c r="O1567" s="2"/>
      <c r="P1567" s="2"/>
      <c r="Q1567" s="3"/>
      <c r="R1567" s="1"/>
      <c r="S1567" s="1"/>
      <c r="T1567" s="1"/>
      <c r="U1567" s="2"/>
      <c r="V1567" s="1"/>
      <c r="W1567" s="1"/>
      <c r="X1567" s="2"/>
      <c r="Y1567" s="1"/>
      <c r="Z1567" s="1"/>
      <c r="AA1567" s="2"/>
      <c r="AB1567" s="1"/>
      <c r="AC1567" s="1"/>
      <c r="AD1567" s="2"/>
      <c r="AE1567" s="1"/>
    </row>
    <row r="1568" spans="1:31" hidden="1" x14ac:dyDescent="0.25">
      <c r="A1568" s="2"/>
      <c r="B1568" s="51"/>
      <c r="C1568" s="2"/>
      <c r="D1568" s="2"/>
      <c r="E1568" s="2"/>
      <c r="F1568" s="2"/>
      <c r="G1568" s="2"/>
      <c r="H1568" s="2"/>
      <c r="I1568" s="1"/>
      <c r="J1568" s="1"/>
      <c r="K1568" s="1"/>
      <c r="L1568" s="1"/>
      <c r="M1568" s="1"/>
      <c r="N1568" s="2"/>
      <c r="O1568" s="2"/>
      <c r="P1568" s="2"/>
      <c r="Q1568" s="3"/>
      <c r="R1568" s="1"/>
      <c r="S1568" s="1"/>
      <c r="T1568" s="1"/>
      <c r="U1568" s="2"/>
      <c r="V1568" s="1"/>
      <c r="W1568" s="1"/>
      <c r="X1568" s="2"/>
      <c r="Y1568" s="1"/>
      <c r="Z1568" s="1"/>
      <c r="AA1568" s="2"/>
      <c r="AB1568" s="1"/>
      <c r="AC1568" s="1"/>
      <c r="AD1568" s="2"/>
      <c r="AE1568" s="1"/>
    </row>
    <row r="1569" spans="1:31" hidden="1" x14ac:dyDescent="0.25">
      <c r="A1569" s="2"/>
      <c r="B1569" s="51"/>
      <c r="C1569" s="2"/>
      <c r="D1569" s="2"/>
      <c r="E1569" s="2"/>
      <c r="F1569" s="2"/>
      <c r="G1569" s="2"/>
      <c r="H1569" s="2"/>
      <c r="I1569" s="1"/>
      <c r="J1569" s="1"/>
      <c r="K1569" s="1"/>
      <c r="L1569" s="1"/>
      <c r="M1569" s="1"/>
      <c r="N1569" s="2"/>
      <c r="O1569" s="2"/>
      <c r="P1569" s="2"/>
      <c r="Q1569" s="3"/>
      <c r="R1569" s="1"/>
      <c r="S1569" s="1"/>
      <c r="T1569" s="1"/>
      <c r="U1569" s="2"/>
      <c r="V1569" s="1"/>
      <c r="W1569" s="1"/>
      <c r="X1569" s="2"/>
      <c r="Y1569" s="1"/>
      <c r="Z1569" s="1"/>
      <c r="AA1569" s="2"/>
      <c r="AB1569" s="1"/>
      <c r="AC1569" s="1"/>
      <c r="AD1569" s="2"/>
      <c r="AE1569" s="1"/>
    </row>
    <row r="1570" spans="1:31" hidden="1" x14ac:dyDescent="0.25">
      <c r="A1570" s="2"/>
      <c r="B1570" s="51"/>
      <c r="C1570" s="2"/>
      <c r="D1570" s="2"/>
      <c r="E1570" s="2"/>
      <c r="F1570" s="2"/>
      <c r="G1570" s="2"/>
      <c r="H1570" s="2"/>
      <c r="I1570" s="1"/>
      <c r="J1570" s="1"/>
      <c r="K1570" s="1"/>
      <c r="L1570" s="1"/>
      <c r="M1570" s="1"/>
      <c r="N1570" s="2"/>
      <c r="O1570" s="2"/>
      <c r="P1570" s="2"/>
      <c r="Q1570" s="3"/>
      <c r="R1570" s="1"/>
      <c r="S1570" s="1"/>
      <c r="T1570" s="1"/>
      <c r="U1570" s="2"/>
      <c r="V1570" s="1"/>
      <c r="W1570" s="1"/>
      <c r="X1570" s="2"/>
      <c r="Y1570" s="1"/>
      <c r="Z1570" s="1"/>
      <c r="AA1570" s="2"/>
      <c r="AB1570" s="1"/>
      <c r="AC1570" s="1"/>
      <c r="AD1570" s="2"/>
      <c r="AE1570" s="1"/>
    </row>
    <row r="1571" spans="1:31" hidden="1" x14ac:dyDescent="0.25">
      <c r="A1571" s="2"/>
      <c r="B1571" s="51"/>
      <c r="C1571" s="2"/>
      <c r="D1571" s="2"/>
      <c r="E1571" s="2"/>
      <c r="F1571" s="2"/>
      <c r="G1571" s="2"/>
      <c r="H1571" s="2"/>
      <c r="I1571" s="1"/>
      <c r="J1571" s="1"/>
      <c r="K1571" s="1"/>
      <c r="L1571" s="1"/>
      <c r="M1571" s="1"/>
      <c r="N1571" s="2"/>
      <c r="O1571" s="2"/>
      <c r="P1571" s="2"/>
      <c r="Q1571" s="3"/>
      <c r="R1571" s="1"/>
      <c r="S1571" s="1"/>
      <c r="T1571" s="1"/>
      <c r="U1571" s="2"/>
      <c r="V1571" s="1"/>
      <c r="W1571" s="1"/>
      <c r="X1571" s="2"/>
      <c r="Y1571" s="1"/>
      <c r="Z1571" s="1"/>
      <c r="AA1571" s="2"/>
      <c r="AB1571" s="1"/>
      <c r="AC1571" s="1"/>
      <c r="AD1571" s="2"/>
      <c r="AE1571" s="1"/>
    </row>
    <row r="1572" spans="1:31" hidden="1" x14ac:dyDescent="0.25">
      <c r="A1572" s="2"/>
      <c r="B1572" s="51"/>
      <c r="C1572" s="2"/>
      <c r="D1572" s="2"/>
      <c r="E1572" s="2"/>
      <c r="F1572" s="2"/>
      <c r="G1572" s="2"/>
      <c r="H1572" s="2"/>
      <c r="I1572" s="1"/>
      <c r="J1572" s="1"/>
      <c r="K1572" s="1"/>
      <c r="L1572" s="1"/>
      <c r="M1572" s="1"/>
      <c r="N1572" s="2"/>
      <c r="O1572" s="2"/>
      <c r="P1572" s="2"/>
      <c r="Q1572" s="3"/>
      <c r="R1572" s="1"/>
      <c r="S1572" s="1"/>
      <c r="T1572" s="1"/>
      <c r="U1572" s="2"/>
      <c r="V1572" s="1"/>
      <c r="W1572" s="1"/>
      <c r="X1572" s="2"/>
      <c r="Y1572" s="1"/>
      <c r="Z1572" s="1"/>
      <c r="AA1572" s="2"/>
      <c r="AB1572" s="1"/>
      <c r="AC1572" s="1"/>
      <c r="AD1572" s="2"/>
      <c r="AE1572" s="1"/>
    </row>
    <row r="1573" spans="1:31" hidden="1" x14ac:dyDescent="0.25">
      <c r="A1573" s="2"/>
      <c r="B1573" s="51"/>
      <c r="C1573" s="2"/>
      <c r="D1573" s="2"/>
      <c r="E1573" s="2"/>
      <c r="F1573" s="2"/>
      <c r="G1573" s="2"/>
      <c r="H1573" s="2"/>
      <c r="I1573" s="1"/>
      <c r="J1573" s="1"/>
      <c r="K1573" s="1"/>
      <c r="L1573" s="1"/>
      <c r="M1573" s="1"/>
      <c r="N1573" s="2"/>
      <c r="O1573" s="2"/>
      <c r="P1573" s="2"/>
      <c r="Q1573" s="3"/>
      <c r="R1573" s="1"/>
      <c r="S1573" s="1"/>
      <c r="T1573" s="1"/>
      <c r="U1573" s="2"/>
      <c r="V1573" s="1"/>
      <c r="W1573" s="1"/>
      <c r="X1573" s="2"/>
      <c r="Y1573" s="1"/>
      <c r="Z1573" s="1"/>
      <c r="AA1573" s="2"/>
      <c r="AB1573" s="1"/>
      <c r="AC1573" s="1"/>
      <c r="AD1573" s="2"/>
      <c r="AE1573" s="1"/>
    </row>
    <row r="1574" spans="1:31" hidden="1" x14ac:dyDescent="0.25">
      <c r="A1574" s="2"/>
      <c r="B1574" s="51"/>
      <c r="C1574" s="2"/>
      <c r="D1574" s="2"/>
      <c r="E1574" s="2"/>
      <c r="F1574" s="2"/>
      <c r="G1574" s="2"/>
      <c r="H1574" s="2"/>
      <c r="I1574" s="1"/>
      <c r="J1574" s="1"/>
      <c r="K1574" s="1"/>
      <c r="L1574" s="1"/>
      <c r="M1574" s="1"/>
      <c r="N1574" s="2"/>
      <c r="O1574" s="2"/>
      <c r="P1574" s="2"/>
      <c r="Q1574" s="3"/>
      <c r="R1574" s="1"/>
      <c r="S1574" s="1"/>
      <c r="T1574" s="1"/>
      <c r="U1574" s="2"/>
      <c r="V1574" s="1"/>
      <c r="W1574" s="1"/>
      <c r="X1574" s="2"/>
      <c r="Y1574" s="1"/>
      <c r="Z1574" s="1"/>
      <c r="AA1574" s="2"/>
      <c r="AB1574" s="1"/>
      <c r="AC1574" s="1"/>
      <c r="AD1574" s="2"/>
      <c r="AE1574" s="1"/>
    </row>
    <row r="1575" spans="1:31" hidden="1" x14ac:dyDescent="0.25">
      <c r="A1575" s="2"/>
      <c r="B1575" s="51"/>
      <c r="C1575" s="2"/>
      <c r="D1575" s="2"/>
      <c r="E1575" s="2"/>
      <c r="F1575" s="2"/>
      <c r="G1575" s="2"/>
      <c r="H1575" s="2"/>
      <c r="I1575" s="1"/>
      <c r="J1575" s="1"/>
      <c r="K1575" s="1"/>
      <c r="L1575" s="1"/>
      <c r="M1575" s="1"/>
      <c r="N1575" s="2"/>
      <c r="O1575" s="2"/>
      <c r="P1575" s="2"/>
      <c r="Q1575" s="3"/>
      <c r="R1575" s="1"/>
      <c r="S1575" s="1"/>
      <c r="T1575" s="1"/>
      <c r="U1575" s="2"/>
      <c r="V1575" s="1"/>
      <c r="W1575" s="1"/>
      <c r="X1575" s="2"/>
      <c r="Y1575" s="1"/>
      <c r="Z1575" s="1"/>
      <c r="AA1575" s="2"/>
      <c r="AB1575" s="1"/>
      <c r="AC1575" s="1"/>
      <c r="AD1575" s="2"/>
      <c r="AE1575" s="1"/>
    </row>
    <row r="1576" spans="1:31" hidden="1" x14ac:dyDescent="0.25">
      <c r="A1576" s="2"/>
      <c r="B1576" s="51"/>
      <c r="C1576" s="2"/>
      <c r="D1576" s="2"/>
      <c r="E1576" s="2"/>
      <c r="F1576" s="2"/>
      <c r="G1576" s="2"/>
      <c r="H1576" s="2"/>
      <c r="I1576" s="1"/>
      <c r="J1576" s="1"/>
      <c r="K1576" s="1"/>
      <c r="L1576" s="1"/>
      <c r="M1576" s="1"/>
      <c r="N1576" s="2"/>
      <c r="O1576" s="2"/>
      <c r="P1576" s="2"/>
      <c r="Q1576" s="3"/>
      <c r="R1576" s="1"/>
      <c r="S1576" s="1"/>
      <c r="T1576" s="1"/>
      <c r="U1576" s="2"/>
      <c r="V1576" s="1"/>
      <c r="W1576" s="1"/>
      <c r="X1576" s="2"/>
      <c r="Y1576" s="1"/>
      <c r="Z1576" s="1"/>
      <c r="AA1576" s="2"/>
      <c r="AB1576" s="1"/>
      <c r="AC1576" s="1"/>
      <c r="AD1576" s="2"/>
      <c r="AE1576" s="1"/>
    </row>
    <row r="1577" spans="1:31" hidden="1" x14ac:dyDescent="0.25">
      <c r="A1577" s="2"/>
      <c r="B1577" s="51"/>
      <c r="C1577" s="2"/>
      <c r="D1577" s="2"/>
      <c r="E1577" s="2"/>
      <c r="F1577" s="2"/>
      <c r="G1577" s="2"/>
      <c r="H1577" s="2"/>
      <c r="I1577" s="1"/>
      <c r="J1577" s="1"/>
      <c r="K1577" s="1"/>
      <c r="L1577" s="1"/>
      <c r="M1577" s="1"/>
      <c r="N1577" s="2"/>
      <c r="O1577" s="2"/>
      <c r="P1577" s="2"/>
      <c r="Q1577" s="3"/>
      <c r="R1577" s="1"/>
      <c r="S1577" s="1"/>
      <c r="T1577" s="1"/>
      <c r="U1577" s="2"/>
      <c r="V1577" s="1"/>
      <c r="W1577" s="1"/>
      <c r="X1577" s="2"/>
      <c r="Y1577" s="1"/>
      <c r="Z1577" s="1"/>
      <c r="AA1577" s="2"/>
      <c r="AB1577" s="1"/>
      <c r="AC1577" s="1"/>
      <c r="AD1577" s="2"/>
      <c r="AE1577" s="1"/>
    </row>
    <row r="1578" spans="1:31" hidden="1" x14ac:dyDescent="0.25">
      <c r="A1578" s="2"/>
      <c r="B1578" s="51"/>
      <c r="C1578" s="2"/>
      <c r="D1578" s="2"/>
      <c r="E1578" s="2"/>
      <c r="F1578" s="2"/>
      <c r="G1578" s="2"/>
      <c r="H1578" s="2"/>
      <c r="I1578" s="1"/>
      <c r="J1578" s="1"/>
      <c r="K1578" s="1"/>
      <c r="L1578" s="1"/>
      <c r="M1578" s="1"/>
      <c r="N1578" s="2"/>
      <c r="O1578" s="2"/>
      <c r="P1578" s="2"/>
      <c r="Q1578" s="3"/>
      <c r="R1578" s="1"/>
      <c r="S1578" s="1"/>
      <c r="T1578" s="1"/>
      <c r="U1578" s="2"/>
      <c r="V1578" s="1"/>
      <c r="W1578" s="1"/>
      <c r="X1578" s="2"/>
      <c r="Y1578" s="1"/>
      <c r="Z1578" s="1"/>
      <c r="AA1578" s="2"/>
      <c r="AB1578" s="1"/>
      <c r="AC1578" s="1"/>
      <c r="AD1578" s="2"/>
      <c r="AE1578" s="1"/>
    </row>
    <row r="1579" spans="1:31" hidden="1" x14ac:dyDescent="0.25">
      <c r="A1579" s="2"/>
      <c r="B1579" s="51"/>
      <c r="C1579" s="2"/>
      <c r="D1579" s="2"/>
      <c r="E1579" s="2"/>
      <c r="F1579" s="2"/>
      <c r="G1579" s="2"/>
      <c r="H1579" s="2"/>
      <c r="I1579" s="1"/>
      <c r="J1579" s="1"/>
      <c r="K1579" s="1"/>
      <c r="L1579" s="1"/>
      <c r="M1579" s="1"/>
      <c r="N1579" s="2"/>
      <c r="O1579" s="2"/>
      <c r="P1579" s="2"/>
      <c r="Q1579" s="3"/>
      <c r="R1579" s="1"/>
      <c r="S1579" s="1"/>
      <c r="T1579" s="1"/>
      <c r="U1579" s="2"/>
      <c r="V1579" s="1"/>
      <c r="W1579" s="1"/>
      <c r="X1579" s="2"/>
      <c r="Y1579" s="1"/>
      <c r="Z1579" s="1"/>
      <c r="AA1579" s="2"/>
      <c r="AB1579" s="1"/>
      <c r="AC1579" s="1"/>
      <c r="AD1579" s="2"/>
      <c r="AE1579" s="1"/>
    </row>
    <row r="1580" spans="1:31" hidden="1" x14ac:dyDescent="0.25">
      <c r="A1580" s="2"/>
      <c r="B1580" s="51"/>
      <c r="C1580" s="2"/>
      <c r="D1580" s="2"/>
      <c r="E1580" s="2"/>
      <c r="F1580" s="2"/>
      <c r="G1580" s="2"/>
      <c r="H1580" s="2"/>
      <c r="I1580" s="1"/>
      <c r="J1580" s="1"/>
      <c r="K1580" s="1"/>
      <c r="L1580" s="1"/>
      <c r="M1580" s="1"/>
      <c r="N1580" s="2"/>
      <c r="O1580" s="2"/>
      <c r="P1580" s="2"/>
      <c r="Q1580" s="3"/>
      <c r="R1580" s="1"/>
      <c r="S1580" s="1"/>
      <c r="T1580" s="1"/>
      <c r="U1580" s="2"/>
      <c r="V1580" s="1"/>
      <c r="W1580" s="1"/>
      <c r="X1580" s="2"/>
      <c r="Y1580" s="1"/>
      <c r="Z1580" s="1"/>
      <c r="AA1580" s="2"/>
      <c r="AB1580" s="1"/>
      <c r="AC1580" s="1"/>
      <c r="AD1580" s="2"/>
      <c r="AE1580" s="1"/>
    </row>
    <row r="1581" spans="1:31" hidden="1" x14ac:dyDescent="0.25">
      <c r="A1581" s="2"/>
      <c r="B1581" s="51"/>
      <c r="C1581" s="2"/>
      <c r="D1581" s="2"/>
      <c r="E1581" s="2"/>
      <c r="F1581" s="2"/>
      <c r="G1581" s="2"/>
      <c r="H1581" s="2"/>
      <c r="I1581" s="1"/>
      <c r="J1581" s="1"/>
      <c r="K1581" s="1"/>
      <c r="L1581" s="1"/>
      <c r="M1581" s="1"/>
      <c r="N1581" s="2"/>
      <c r="O1581" s="2"/>
      <c r="P1581" s="2"/>
      <c r="Q1581" s="3"/>
      <c r="R1581" s="1"/>
      <c r="S1581" s="1"/>
      <c r="T1581" s="1"/>
      <c r="U1581" s="2"/>
      <c r="V1581" s="1"/>
      <c r="W1581" s="1"/>
      <c r="X1581" s="2"/>
      <c r="Y1581" s="1"/>
      <c r="Z1581" s="1"/>
      <c r="AA1581" s="2"/>
      <c r="AB1581" s="1"/>
      <c r="AC1581" s="1"/>
      <c r="AD1581" s="2"/>
      <c r="AE1581" s="1"/>
    </row>
    <row r="1582" spans="1:31" hidden="1" x14ac:dyDescent="0.25">
      <c r="A1582" s="2"/>
      <c r="B1582" s="51"/>
      <c r="C1582" s="2"/>
      <c r="D1582" s="2"/>
      <c r="E1582" s="2"/>
      <c r="F1582" s="2"/>
      <c r="G1582" s="2"/>
      <c r="H1582" s="2"/>
      <c r="I1582" s="1"/>
      <c r="J1582" s="1"/>
      <c r="K1582" s="1"/>
      <c r="L1582" s="1"/>
      <c r="M1582" s="1"/>
      <c r="N1582" s="2"/>
      <c r="O1582" s="2"/>
      <c r="P1582" s="2"/>
      <c r="Q1582" s="3"/>
      <c r="R1582" s="1"/>
      <c r="S1582" s="1"/>
      <c r="T1582" s="1"/>
      <c r="U1582" s="2"/>
      <c r="V1582" s="1"/>
      <c r="W1582" s="1"/>
      <c r="X1582" s="2"/>
      <c r="Y1582" s="1"/>
      <c r="Z1582" s="1"/>
      <c r="AA1582" s="2"/>
      <c r="AB1582" s="1"/>
      <c r="AC1582" s="1"/>
      <c r="AD1582" s="2"/>
      <c r="AE1582" s="1"/>
    </row>
    <row r="1583" spans="1:31" hidden="1" x14ac:dyDescent="0.25">
      <c r="A1583" s="2"/>
      <c r="B1583" s="51"/>
      <c r="C1583" s="2"/>
      <c r="D1583" s="2"/>
      <c r="E1583" s="2"/>
      <c r="F1583" s="2"/>
      <c r="G1583" s="2"/>
      <c r="H1583" s="2"/>
      <c r="I1583" s="1"/>
      <c r="J1583" s="1"/>
      <c r="K1583" s="1"/>
      <c r="L1583" s="1"/>
      <c r="M1583" s="1"/>
      <c r="N1583" s="2"/>
      <c r="O1583" s="2"/>
      <c r="P1583" s="2"/>
      <c r="Q1583" s="3"/>
      <c r="R1583" s="1"/>
      <c r="S1583" s="1"/>
      <c r="T1583" s="1"/>
      <c r="U1583" s="2"/>
      <c r="V1583" s="1"/>
      <c r="W1583" s="1"/>
      <c r="X1583" s="2"/>
      <c r="Y1583" s="1"/>
      <c r="Z1583" s="1"/>
      <c r="AA1583" s="2"/>
      <c r="AB1583" s="1"/>
      <c r="AC1583" s="1"/>
      <c r="AD1583" s="2"/>
      <c r="AE1583" s="1"/>
    </row>
    <row r="1584" spans="1:31" hidden="1" x14ac:dyDescent="0.25">
      <c r="A1584" s="2"/>
      <c r="B1584" s="51"/>
      <c r="C1584" s="2"/>
      <c r="D1584" s="2"/>
      <c r="E1584" s="2"/>
      <c r="F1584" s="2"/>
      <c r="G1584" s="2"/>
      <c r="H1584" s="2"/>
      <c r="I1584" s="1"/>
      <c r="J1584" s="1"/>
      <c r="K1584" s="1"/>
      <c r="L1584" s="1"/>
      <c r="M1584" s="1"/>
      <c r="N1584" s="2"/>
      <c r="O1584" s="2"/>
      <c r="P1584" s="2"/>
      <c r="Q1584" s="3"/>
      <c r="R1584" s="1"/>
      <c r="S1584" s="1"/>
      <c r="T1584" s="1"/>
      <c r="U1584" s="2"/>
      <c r="V1584" s="1"/>
      <c r="W1584" s="1"/>
      <c r="X1584" s="2"/>
      <c r="Y1584" s="1"/>
      <c r="Z1584" s="1"/>
      <c r="AA1584" s="2"/>
      <c r="AB1584" s="1"/>
      <c r="AC1584" s="1"/>
      <c r="AD1584" s="2"/>
      <c r="AE1584" s="1"/>
    </row>
    <row r="1585" spans="1:31" hidden="1" x14ac:dyDescent="0.25">
      <c r="A1585" s="2"/>
      <c r="B1585" s="51"/>
      <c r="C1585" s="2"/>
      <c r="D1585" s="2"/>
      <c r="E1585" s="2"/>
      <c r="F1585" s="2"/>
      <c r="G1585" s="2"/>
      <c r="H1585" s="2"/>
      <c r="I1585" s="1"/>
      <c r="J1585" s="1"/>
      <c r="K1585" s="1"/>
      <c r="L1585" s="1"/>
      <c r="M1585" s="1"/>
      <c r="N1585" s="2"/>
      <c r="O1585" s="2"/>
      <c r="P1585" s="2"/>
      <c r="Q1585" s="3"/>
      <c r="R1585" s="1"/>
      <c r="S1585" s="1"/>
      <c r="T1585" s="1"/>
      <c r="U1585" s="2"/>
      <c r="V1585" s="1"/>
      <c r="W1585" s="1"/>
      <c r="X1585" s="2"/>
      <c r="Y1585" s="1"/>
      <c r="Z1585" s="1"/>
      <c r="AA1585" s="2"/>
      <c r="AB1585" s="1"/>
      <c r="AC1585" s="1"/>
      <c r="AD1585" s="2"/>
      <c r="AE1585" s="1"/>
    </row>
    <row r="1586" spans="1:31" hidden="1" x14ac:dyDescent="0.25">
      <c r="A1586" s="2"/>
      <c r="B1586" s="51"/>
      <c r="C1586" s="2"/>
      <c r="D1586" s="2"/>
      <c r="E1586" s="2"/>
      <c r="F1586" s="2"/>
      <c r="G1586" s="2"/>
      <c r="H1586" s="2"/>
      <c r="I1586" s="1"/>
      <c r="J1586" s="1"/>
      <c r="K1586" s="1"/>
      <c r="L1586" s="1"/>
      <c r="M1586" s="1"/>
      <c r="N1586" s="2"/>
      <c r="O1586" s="2"/>
      <c r="P1586" s="2"/>
      <c r="Q1586" s="3"/>
      <c r="R1586" s="1"/>
      <c r="S1586" s="1"/>
      <c r="T1586" s="1"/>
      <c r="U1586" s="2"/>
      <c r="V1586" s="1"/>
      <c r="W1586" s="1"/>
      <c r="X1586" s="2"/>
      <c r="Y1586" s="1"/>
      <c r="Z1586" s="1"/>
      <c r="AA1586" s="2"/>
      <c r="AB1586" s="1"/>
      <c r="AC1586" s="1"/>
      <c r="AD1586" s="2"/>
      <c r="AE1586" s="1"/>
    </row>
    <row r="1587" spans="1:31" hidden="1" x14ac:dyDescent="0.25">
      <c r="A1587" s="2"/>
      <c r="B1587" s="51"/>
      <c r="C1587" s="2"/>
      <c r="D1587" s="2"/>
      <c r="E1587" s="2"/>
      <c r="F1587" s="2"/>
      <c r="G1587" s="2"/>
      <c r="H1587" s="2"/>
      <c r="I1587" s="1"/>
      <c r="J1587" s="1"/>
      <c r="K1587" s="1"/>
      <c r="L1587" s="1"/>
      <c r="M1587" s="1"/>
      <c r="N1587" s="2"/>
      <c r="O1587" s="2"/>
      <c r="P1587" s="2"/>
      <c r="Q1587" s="3"/>
      <c r="R1587" s="1"/>
      <c r="S1587" s="1"/>
      <c r="T1587" s="1"/>
      <c r="U1587" s="2"/>
      <c r="V1587" s="1"/>
      <c r="W1587" s="1"/>
      <c r="X1587" s="2"/>
      <c r="Y1587" s="1"/>
      <c r="Z1587" s="1"/>
      <c r="AA1587" s="2"/>
      <c r="AB1587" s="1"/>
      <c r="AC1587" s="1"/>
      <c r="AD1587" s="2"/>
      <c r="AE1587" s="1"/>
    </row>
    <row r="1588" spans="1:31" hidden="1" x14ac:dyDescent="0.25">
      <c r="A1588" s="2"/>
      <c r="B1588" s="51"/>
      <c r="C1588" s="2"/>
      <c r="D1588" s="2"/>
      <c r="E1588" s="2"/>
      <c r="F1588" s="2"/>
      <c r="G1588" s="2"/>
      <c r="H1588" s="2"/>
      <c r="I1588" s="1"/>
      <c r="J1588" s="1"/>
      <c r="K1588" s="1"/>
      <c r="L1588" s="1"/>
      <c r="M1588" s="1"/>
      <c r="N1588" s="2"/>
      <c r="O1588" s="2"/>
      <c r="P1588" s="2"/>
      <c r="Q1588" s="3"/>
      <c r="R1588" s="1"/>
      <c r="S1588" s="1"/>
      <c r="T1588" s="1"/>
      <c r="U1588" s="2"/>
      <c r="V1588" s="1"/>
      <c r="W1588" s="1"/>
      <c r="X1588" s="2"/>
      <c r="Y1588" s="1"/>
      <c r="Z1588" s="1"/>
      <c r="AA1588" s="2"/>
      <c r="AB1588" s="1"/>
      <c r="AC1588" s="1"/>
      <c r="AD1588" s="2"/>
      <c r="AE1588" s="1"/>
    </row>
    <row r="1589" spans="1:31" hidden="1" x14ac:dyDescent="0.25">
      <c r="A1589" s="2"/>
      <c r="B1589" s="51"/>
      <c r="C1589" s="2"/>
      <c r="D1589" s="2"/>
      <c r="E1589" s="2"/>
      <c r="F1589" s="2"/>
      <c r="G1589" s="2"/>
      <c r="H1589" s="2"/>
      <c r="I1589" s="1"/>
      <c r="J1589" s="1"/>
      <c r="K1589" s="1"/>
      <c r="L1589" s="1"/>
      <c r="M1589" s="1"/>
      <c r="N1589" s="2"/>
      <c r="O1589" s="2"/>
      <c r="P1589" s="2"/>
      <c r="Q1589" s="3"/>
      <c r="R1589" s="1"/>
      <c r="S1589" s="1"/>
      <c r="T1589" s="1"/>
      <c r="U1589" s="2"/>
      <c r="V1589" s="1"/>
      <c r="W1589" s="1"/>
      <c r="X1589" s="2"/>
      <c r="Y1589" s="1"/>
      <c r="Z1589" s="1"/>
      <c r="AA1589" s="2"/>
      <c r="AB1589" s="1"/>
      <c r="AC1589" s="1"/>
      <c r="AD1589" s="2"/>
      <c r="AE1589" s="1"/>
    </row>
    <row r="1590" spans="1:31" hidden="1" x14ac:dyDescent="0.25">
      <c r="A1590" s="2"/>
      <c r="B1590" s="51"/>
      <c r="C1590" s="2"/>
      <c r="D1590" s="2"/>
      <c r="E1590" s="2"/>
      <c r="F1590" s="2"/>
      <c r="G1590" s="2"/>
      <c r="H1590" s="2"/>
      <c r="I1590" s="1"/>
      <c r="J1590" s="1"/>
      <c r="K1590" s="1"/>
      <c r="L1590" s="1"/>
      <c r="M1590" s="1"/>
      <c r="N1590" s="2"/>
      <c r="O1590" s="2"/>
      <c r="P1590" s="2"/>
      <c r="Q1590" s="3"/>
      <c r="R1590" s="1"/>
      <c r="S1590" s="1"/>
      <c r="T1590" s="1"/>
      <c r="U1590" s="2"/>
      <c r="V1590" s="1"/>
      <c r="W1590" s="1"/>
      <c r="X1590" s="2"/>
      <c r="Y1590" s="1"/>
      <c r="Z1590" s="1"/>
      <c r="AA1590" s="2"/>
      <c r="AB1590" s="1"/>
      <c r="AC1590" s="1"/>
      <c r="AD1590" s="2"/>
      <c r="AE1590" s="1"/>
    </row>
    <row r="1591" spans="1:31" hidden="1" x14ac:dyDescent="0.25">
      <c r="A1591" s="2"/>
      <c r="B1591" s="51"/>
      <c r="C1591" s="2"/>
      <c r="D1591" s="2"/>
      <c r="E1591" s="2"/>
      <c r="F1591" s="2"/>
      <c r="G1591" s="2"/>
      <c r="H1591" s="2"/>
      <c r="I1591" s="1"/>
      <c r="J1591" s="1"/>
      <c r="K1591" s="1"/>
      <c r="L1591" s="1"/>
      <c r="M1591" s="1"/>
      <c r="N1591" s="2"/>
      <c r="O1591" s="2"/>
      <c r="P1591" s="2"/>
      <c r="Q1591" s="3"/>
      <c r="R1591" s="1"/>
      <c r="S1591" s="1"/>
      <c r="T1591" s="1"/>
      <c r="U1591" s="2"/>
      <c r="V1591" s="1"/>
      <c r="W1591" s="1"/>
      <c r="X1591" s="2"/>
      <c r="Y1591" s="1"/>
      <c r="Z1591" s="1"/>
      <c r="AA1591" s="2"/>
      <c r="AB1591" s="1"/>
      <c r="AC1591" s="1"/>
      <c r="AD1591" s="2"/>
      <c r="AE1591" s="1"/>
    </row>
    <row r="1592" spans="1:31" hidden="1" x14ac:dyDescent="0.25">
      <c r="A1592" s="2"/>
      <c r="B1592" s="51"/>
      <c r="C1592" s="2"/>
      <c r="D1592" s="2"/>
      <c r="E1592" s="2"/>
      <c r="F1592" s="2"/>
      <c r="G1592" s="2"/>
      <c r="H1592" s="2"/>
      <c r="I1592" s="1"/>
      <c r="J1592" s="1"/>
      <c r="K1592" s="1"/>
      <c r="L1592" s="1"/>
      <c r="M1592" s="1"/>
      <c r="N1592" s="2"/>
      <c r="O1592" s="2"/>
      <c r="P1592" s="2"/>
      <c r="Q1592" s="3"/>
      <c r="R1592" s="1"/>
      <c r="S1592" s="1"/>
      <c r="T1592" s="1"/>
      <c r="U1592" s="2"/>
      <c r="V1592" s="1"/>
      <c r="W1592" s="1"/>
      <c r="X1592" s="2"/>
      <c r="Y1592" s="1"/>
      <c r="Z1592" s="1"/>
      <c r="AA1592" s="2"/>
      <c r="AB1592" s="1"/>
      <c r="AC1592" s="1"/>
      <c r="AD1592" s="2"/>
      <c r="AE1592" s="1"/>
    </row>
    <row r="1593" spans="1:31" hidden="1" x14ac:dyDescent="0.25">
      <c r="A1593" s="2"/>
      <c r="B1593" s="51"/>
      <c r="C1593" s="2"/>
      <c r="D1593" s="2"/>
      <c r="E1593" s="2"/>
      <c r="F1593" s="2"/>
      <c r="G1593" s="2"/>
      <c r="H1593" s="2"/>
      <c r="I1593" s="1"/>
      <c r="J1593" s="1"/>
      <c r="K1593" s="1"/>
      <c r="L1593" s="1"/>
      <c r="M1593" s="1"/>
      <c r="N1593" s="2"/>
      <c r="O1593" s="2"/>
      <c r="P1593" s="2"/>
      <c r="Q1593" s="3"/>
      <c r="R1593" s="1"/>
      <c r="S1593" s="1"/>
      <c r="T1593" s="1"/>
      <c r="U1593" s="2"/>
      <c r="V1593" s="1"/>
      <c r="W1593" s="1"/>
      <c r="X1593" s="2"/>
      <c r="Y1593" s="1"/>
      <c r="Z1593" s="1"/>
      <c r="AA1593" s="2"/>
      <c r="AB1593" s="1"/>
      <c r="AC1593" s="1"/>
      <c r="AD1593" s="2"/>
      <c r="AE1593" s="1"/>
    </row>
    <row r="1594" spans="1:31" hidden="1" x14ac:dyDescent="0.25">
      <c r="A1594" s="2"/>
      <c r="B1594" s="51"/>
      <c r="C1594" s="2"/>
      <c r="D1594" s="2"/>
      <c r="E1594" s="2"/>
      <c r="F1594" s="2"/>
      <c r="G1594" s="2"/>
      <c r="H1594" s="2"/>
      <c r="I1594" s="1"/>
      <c r="J1594" s="1"/>
      <c r="K1594" s="1"/>
      <c r="L1594" s="1"/>
      <c r="M1594" s="1"/>
      <c r="N1594" s="2"/>
      <c r="O1594" s="2"/>
      <c r="P1594" s="2"/>
      <c r="Q1594" s="3"/>
      <c r="R1594" s="1"/>
      <c r="S1594" s="1"/>
      <c r="T1594" s="1"/>
      <c r="U1594" s="2"/>
      <c r="V1594" s="1"/>
      <c r="W1594" s="1"/>
      <c r="X1594" s="2"/>
      <c r="Y1594" s="1"/>
      <c r="Z1594" s="1"/>
      <c r="AA1594" s="2"/>
      <c r="AB1594" s="1"/>
      <c r="AC1594" s="1"/>
      <c r="AD1594" s="2"/>
      <c r="AE1594" s="1"/>
    </row>
    <row r="1595" spans="1:31" hidden="1" x14ac:dyDescent="0.25">
      <c r="A1595" s="2"/>
      <c r="B1595" s="51"/>
      <c r="C1595" s="2"/>
      <c r="D1595" s="2"/>
      <c r="E1595" s="2"/>
      <c r="F1595" s="2"/>
      <c r="G1595" s="2"/>
      <c r="H1595" s="2"/>
      <c r="I1595" s="1"/>
      <c r="J1595" s="1"/>
      <c r="K1595" s="1"/>
      <c r="L1595" s="1"/>
      <c r="M1595" s="1"/>
      <c r="N1595" s="2"/>
      <c r="O1595" s="2"/>
      <c r="P1595" s="2"/>
      <c r="Q1595" s="3"/>
      <c r="R1595" s="1"/>
      <c r="S1595" s="1"/>
      <c r="T1595" s="1"/>
      <c r="U1595" s="2"/>
      <c r="V1595" s="1"/>
      <c r="W1595" s="1"/>
      <c r="X1595" s="2"/>
      <c r="Y1595" s="1"/>
      <c r="Z1595" s="1"/>
      <c r="AA1595" s="2"/>
      <c r="AB1595" s="1"/>
      <c r="AC1595" s="1"/>
      <c r="AD1595" s="2"/>
      <c r="AE1595" s="1"/>
    </row>
    <row r="1596" spans="1:31" hidden="1" x14ac:dyDescent="0.25">
      <c r="A1596" s="2"/>
      <c r="B1596" s="51"/>
      <c r="C1596" s="2"/>
      <c r="D1596" s="2"/>
      <c r="E1596" s="2"/>
      <c r="F1596" s="2"/>
      <c r="G1596" s="2"/>
      <c r="H1596" s="2"/>
      <c r="I1596" s="1"/>
      <c r="J1596" s="1"/>
      <c r="K1596" s="1"/>
      <c r="L1596" s="1"/>
      <c r="M1596" s="1"/>
      <c r="N1596" s="2"/>
      <c r="O1596" s="2"/>
      <c r="P1596" s="2"/>
      <c r="Q1596" s="3"/>
      <c r="R1596" s="1"/>
      <c r="S1596" s="1"/>
      <c r="T1596" s="1"/>
      <c r="U1596" s="2"/>
      <c r="V1596" s="1"/>
      <c r="W1596" s="1"/>
      <c r="X1596" s="2"/>
      <c r="Y1596" s="1"/>
      <c r="Z1596" s="1"/>
      <c r="AA1596" s="2"/>
      <c r="AB1596" s="1"/>
      <c r="AC1596" s="1"/>
      <c r="AD1596" s="2"/>
      <c r="AE1596" s="1"/>
    </row>
    <row r="1597" spans="1:31" hidden="1" x14ac:dyDescent="0.25">
      <c r="A1597" s="2"/>
      <c r="B1597" s="51"/>
      <c r="C1597" s="2"/>
      <c r="D1597" s="2"/>
      <c r="E1597" s="2"/>
      <c r="F1597" s="2"/>
      <c r="G1597" s="2"/>
      <c r="H1597" s="2"/>
      <c r="I1597" s="1"/>
      <c r="J1597" s="1"/>
      <c r="K1597" s="1"/>
      <c r="L1597" s="1"/>
      <c r="M1597" s="1"/>
      <c r="N1597" s="2"/>
      <c r="O1597" s="2"/>
      <c r="P1597" s="2"/>
      <c r="Q1597" s="3"/>
      <c r="R1597" s="1"/>
      <c r="S1597" s="1"/>
      <c r="T1597" s="1"/>
      <c r="U1597" s="2"/>
      <c r="V1597" s="1"/>
      <c r="W1597" s="1"/>
      <c r="X1597" s="2"/>
      <c r="Y1597" s="1"/>
      <c r="Z1597" s="1"/>
      <c r="AA1597" s="2"/>
      <c r="AB1597" s="1"/>
      <c r="AC1597" s="1"/>
      <c r="AD1597" s="2"/>
      <c r="AE1597" s="1"/>
    </row>
    <row r="1598" spans="1:31" hidden="1" x14ac:dyDescent="0.25">
      <c r="A1598" s="2"/>
      <c r="B1598" s="51"/>
      <c r="C1598" s="2"/>
      <c r="D1598" s="2"/>
      <c r="E1598" s="2"/>
      <c r="F1598" s="2"/>
      <c r="G1598" s="2"/>
      <c r="H1598" s="2"/>
      <c r="I1598" s="1"/>
      <c r="J1598" s="1"/>
      <c r="K1598" s="1"/>
      <c r="L1598" s="1"/>
      <c r="M1598" s="1"/>
      <c r="N1598" s="2"/>
      <c r="O1598" s="2"/>
      <c r="P1598" s="2"/>
      <c r="Q1598" s="3"/>
      <c r="R1598" s="1"/>
      <c r="S1598" s="1"/>
      <c r="T1598" s="1"/>
      <c r="U1598" s="2"/>
      <c r="V1598" s="1"/>
      <c r="W1598" s="1"/>
      <c r="X1598" s="2"/>
      <c r="Y1598" s="1"/>
      <c r="Z1598" s="1"/>
      <c r="AA1598" s="2"/>
      <c r="AB1598" s="1"/>
      <c r="AC1598" s="1"/>
      <c r="AD1598" s="2"/>
      <c r="AE1598" s="1"/>
    </row>
    <row r="1599" spans="1:31" hidden="1" x14ac:dyDescent="0.25">
      <c r="A1599" s="2"/>
      <c r="B1599" s="51"/>
      <c r="C1599" s="2"/>
      <c r="D1599" s="2"/>
      <c r="E1599" s="2"/>
      <c r="F1599" s="2"/>
      <c r="G1599" s="2"/>
      <c r="H1599" s="2"/>
      <c r="I1599" s="1"/>
      <c r="J1599" s="1"/>
      <c r="K1599" s="1"/>
      <c r="L1599" s="1"/>
      <c r="M1599" s="1"/>
      <c r="N1599" s="2"/>
      <c r="O1599" s="2"/>
      <c r="P1599" s="2"/>
      <c r="Q1599" s="3"/>
      <c r="R1599" s="1"/>
      <c r="S1599" s="1"/>
      <c r="T1599" s="1"/>
      <c r="U1599" s="2"/>
      <c r="V1599" s="1"/>
      <c r="W1599" s="1"/>
      <c r="X1599" s="2"/>
      <c r="Y1599" s="1"/>
      <c r="Z1599" s="1"/>
      <c r="AA1599" s="2"/>
      <c r="AB1599" s="1"/>
      <c r="AC1599" s="1"/>
      <c r="AD1599" s="2"/>
      <c r="AE1599" s="1"/>
    </row>
    <row r="1600" spans="1:31" hidden="1" x14ac:dyDescent="0.25">
      <c r="A1600" s="2"/>
      <c r="B1600" s="51"/>
      <c r="C1600" s="2"/>
      <c r="D1600" s="2"/>
      <c r="E1600" s="2"/>
      <c r="F1600" s="2"/>
      <c r="G1600" s="2"/>
      <c r="H1600" s="2"/>
      <c r="I1600" s="1"/>
      <c r="J1600" s="1"/>
      <c r="K1600" s="1"/>
      <c r="L1600" s="1"/>
      <c r="M1600" s="1"/>
      <c r="N1600" s="2"/>
      <c r="O1600" s="2"/>
      <c r="P1600" s="2"/>
      <c r="Q1600" s="3"/>
      <c r="R1600" s="1"/>
      <c r="S1600" s="1"/>
      <c r="T1600" s="1"/>
      <c r="U1600" s="2"/>
      <c r="V1600" s="1"/>
      <c r="W1600" s="1"/>
      <c r="X1600" s="2"/>
      <c r="Y1600" s="1"/>
      <c r="Z1600" s="1"/>
      <c r="AA1600" s="2"/>
      <c r="AB1600" s="1"/>
      <c r="AC1600" s="1"/>
      <c r="AD1600" s="2"/>
      <c r="AE1600" s="1"/>
    </row>
    <row r="1601" spans="1:31" hidden="1" x14ac:dyDescent="0.25">
      <c r="A1601" s="2"/>
      <c r="B1601" s="51"/>
      <c r="C1601" s="2"/>
      <c r="D1601" s="2"/>
      <c r="E1601" s="2"/>
      <c r="F1601" s="2"/>
      <c r="G1601" s="2"/>
      <c r="H1601" s="2"/>
      <c r="I1601" s="1"/>
      <c r="J1601" s="1"/>
      <c r="K1601" s="1"/>
      <c r="L1601" s="1"/>
      <c r="M1601" s="1"/>
      <c r="N1601" s="2"/>
      <c r="O1601" s="2"/>
      <c r="P1601" s="2"/>
      <c r="Q1601" s="3"/>
      <c r="R1601" s="1"/>
      <c r="S1601" s="1"/>
      <c r="T1601" s="1"/>
      <c r="U1601" s="2"/>
      <c r="V1601" s="1"/>
      <c r="W1601" s="1"/>
      <c r="X1601" s="2"/>
      <c r="Y1601" s="1"/>
      <c r="Z1601" s="1"/>
      <c r="AA1601" s="2"/>
      <c r="AB1601" s="1"/>
      <c r="AC1601" s="1"/>
      <c r="AD1601" s="2"/>
      <c r="AE1601" s="1"/>
    </row>
    <row r="1602" spans="1:31" hidden="1" x14ac:dyDescent="0.25">
      <c r="A1602" s="2"/>
      <c r="B1602" s="51"/>
      <c r="C1602" s="2"/>
      <c r="D1602" s="2"/>
      <c r="E1602" s="2"/>
      <c r="F1602" s="2"/>
      <c r="G1602" s="2"/>
      <c r="H1602" s="2"/>
      <c r="I1602" s="1"/>
      <c r="J1602" s="1"/>
      <c r="K1602" s="1"/>
      <c r="L1602" s="1"/>
      <c r="M1602" s="1"/>
      <c r="N1602" s="2"/>
      <c r="O1602" s="2"/>
      <c r="P1602" s="2"/>
      <c r="Q1602" s="3"/>
      <c r="R1602" s="1"/>
      <c r="S1602" s="1"/>
      <c r="T1602" s="1"/>
      <c r="U1602" s="2"/>
      <c r="V1602" s="1"/>
      <c r="W1602" s="1"/>
      <c r="X1602" s="2"/>
      <c r="Y1602" s="1"/>
      <c r="Z1602" s="1"/>
      <c r="AA1602" s="2"/>
      <c r="AB1602" s="1"/>
      <c r="AC1602" s="1"/>
      <c r="AD1602" s="2"/>
      <c r="AE1602" s="1"/>
    </row>
    <row r="1603" spans="1:31" hidden="1" x14ac:dyDescent="0.25">
      <c r="A1603" s="2"/>
      <c r="B1603" s="51"/>
      <c r="C1603" s="2"/>
      <c r="D1603" s="2"/>
      <c r="E1603" s="2"/>
      <c r="F1603" s="2"/>
      <c r="G1603" s="2"/>
      <c r="H1603" s="2"/>
      <c r="I1603" s="1"/>
      <c r="J1603" s="1"/>
      <c r="K1603" s="1"/>
      <c r="L1603" s="1"/>
      <c r="M1603" s="1"/>
      <c r="N1603" s="2"/>
      <c r="O1603" s="2"/>
      <c r="P1603" s="2"/>
      <c r="Q1603" s="3"/>
      <c r="R1603" s="1"/>
      <c r="S1603" s="1"/>
      <c r="T1603" s="1"/>
      <c r="U1603" s="2"/>
      <c r="V1603" s="1"/>
      <c r="W1603" s="1"/>
      <c r="X1603" s="2"/>
      <c r="Y1603" s="1"/>
      <c r="Z1603" s="1"/>
      <c r="AA1603" s="2"/>
      <c r="AB1603" s="1"/>
      <c r="AC1603" s="1"/>
      <c r="AD1603" s="2"/>
      <c r="AE1603" s="1"/>
    </row>
    <row r="1604" spans="1:31" hidden="1" x14ac:dyDescent="0.25">
      <c r="A1604" s="2"/>
      <c r="B1604" s="51"/>
      <c r="C1604" s="2"/>
      <c r="D1604" s="2"/>
      <c r="E1604" s="2"/>
      <c r="F1604" s="2"/>
      <c r="G1604" s="2"/>
      <c r="H1604" s="2"/>
      <c r="I1604" s="1"/>
      <c r="J1604" s="1"/>
      <c r="K1604" s="1"/>
      <c r="L1604" s="1"/>
      <c r="M1604" s="1"/>
      <c r="N1604" s="2"/>
      <c r="O1604" s="2"/>
      <c r="P1604" s="2"/>
      <c r="Q1604" s="3"/>
      <c r="R1604" s="1"/>
      <c r="S1604" s="1"/>
      <c r="T1604" s="1"/>
      <c r="U1604" s="2"/>
      <c r="V1604" s="1"/>
      <c r="W1604" s="1"/>
      <c r="X1604" s="2"/>
      <c r="Y1604" s="1"/>
      <c r="Z1604" s="1"/>
      <c r="AA1604" s="2"/>
      <c r="AB1604" s="1"/>
      <c r="AC1604" s="1"/>
      <c r="AD1604" s="2"/>
      <c r="AE1604" s="1"/>
    </row>
    <row r="1605" spans="1:31" hidden="1" x14ac:dyDescent="0.25">
      <c r="A1605" s="2"/>
      <c r="B1605" s="51"/>
      <c r="C1605" s="2"/>
      <c r="D1605" s="2"/>
      <c r="E1605" s="2"/>
      <c r="F1605" s="2"/>
      <c r="G1605" s="2"/>
      <c r="H1605" s="2"/>
      <c r="I1605" s="1"/>
      <c r="J1605" s="1"/>
      <c r="K1605" s="1"/>
      <c r="L1605" s="1"/>
      <c r="M1605" s="1"/>
      <c r="N1605" s="2"/>
      <c r="O1605" s="2"/>
      <c r="P1605" s="2"/>
      <c r="Q1605" s="3"/>
      <c r="R1605" s="1"/>
      <c r="S1605" s="1"/>
      <c r="T1605" s="1"/>
      <c r="U1605" s="2"/>
      <c r="V1605" s="1"/>
      <c r="W1605" s="1"/>
      <c r="X1605" s="2"/>
      <c r="Y1605" s="1"/>
      <c r="Z1605" s="1"/>
      <c r="AA1605" s="2"/>
      <c r="AB1605" s="1"/>
      <c r="AC1605" s="1"/>
      <c r="AD1605" s="2"/>
      <c r="AE1605" s="1"/>
    </row>
    <row r="1606" spans="1:31" hidden="1" x14ac:dyDescent="0.25">
      <c r="A1606" s="2"/>
      <c r="B1606" s="51"/>
      <c r="C1606" s="2"/>
      <c r="D1606" s="2"/>
      <c r="E1606" s="2"/>
      <c r="F1606" s="2"/>
      <c r="G1606" s="2"/>
      <c r="H1606" s="2"/>
      <c r="I1606" s="1"/>
      <c r="J1606" s="1"/>
      <c r="K1606" s="1"/>
      <c r="L1606" s="1"/>
      <c r="M1606" s="1"/>
      <c r="N1606" s="2"/>
      <c r="O1606" s="2"/>
      <c r="P1606" s="2"/>
      <c r="Q1606" s="3"/>
      <c r="R1606" s="1"/>
      <c r="S1606" s="1"/>
      <c r="T1606" s="1"/>
      <c r="U1606" s="2"/>
      <c r="V1606" s="1"/>
      <c r="W1606" s="1"/>
      <c r="X1606" s="2"/>
      <c r="Y1606" s="1"/>
      <c r="Z1606" s="1"/>
      <c r="AA1606" s="2"/>
      <c r="AB1606" s="1"/>
      <c r="AC1606" s="1"/>
      <c r="AD1606" s="2"/>
      <c r="AE1606" s="1"/>
    </row>
    <row r="1607" spans="1:31" hidden="1" x14ac:dyDescent="0.25">
      <c r="A1607" s="2"/>
      <c r="B1607" s="51"/>
      <c r="C1607" s="2"/>
      <c r="D1607" s="2"/>
      <c r="E1607" s="2"/>
      <c r="F1607" s="2"/>
      <c r="G1607" s="2"/>
      <c r="H1607" s="2"/>
      <c r="I1607" s="1"/>
      <c r="J1607" s="1"/>
      <c r="K1607" s="1"/>
      <c r="L1607" s="1"/>
      <c r="M1607" s="1"/>
      <c r="N1607" s="2"/>
      <c r="O1607" s="2"/>
      <c r="P1607" s="2"/>
      <c r="Q1607" s="3"/>
      <c r="R1607" s="1"/>
      <c r="S1607" s="1"/>
      <c r="T1607" s="1"/>
      <c r="U1607" s="2"/>
      <c r="V1607" s="1"/>
      <c r="W1607" s="1"/>
      <c r="X1607" s="2"/>
      <c r="Y1607" s="1"/>
      <c r="Z1607" s="1"/>
      <c r="AA1607" s="2"/>
      <c r="AB1607" s="1"/>
      <c r="AC1607" s="1"/>
      <c r="AD1607" s="2"/>
      <c r="AE1607" s="1"/>
    </row>
    <row r="1608" spans="1:31" hidden="1" x14ac:dyDescent="0.25">
      <c r="A1608" s="2"/>
      <c r="B1608" s="51"/>
      <c r="C1608" s="2"/>
      <c r="D1608" s="2"/>
      <c r="E1608" s="2"/>
      <c r="F1608" s="2"/>
      <c r="G1608" s="2"/>
      <c r="H1608" s="2"/>
      <c r="I1608" s="1"/>
      <c r="J1608" s="1"/>
      <c r="K1608" s="1"/>
      <c r="L1608" s="1"/>
      <c r="M1608" s="1"/>
      <c r="N1608" s="2"/>
      <c r="O1608" s="2"/>
      <c r="P1608" s="2"/>
      <c r="Q1608" s="3"/>
      <c r="R1608" s="1"/>
      <c r="S1608" s="1"/>
      <c r="T1608" s="1"/>
      <c r="U1608" s="2"/>
      <c r="V1608" s="1"/>
      <c r="W1608" s="1"/>
      <c r="X1608" s="2"/>
      <c r="Y1608" s="1"/>
      <c r="Z1608" s="1"/>
      <c r="AA1608" s="2"/>
      <c r="AB1608" s="1"/>
      <c r="AC1608" s="1"/>
      <c r="AD1608" s="2"/>
      <c r="AE1608" s="1"/>
    </row>
    <row r="1609" spans="1:31" hidden="1" x14ac:dyDescent="0.25">
      <c r="A1609" s="2"/>
      <c r="B1609" s="51"/>
      <c r="C1609" s="2"/>
      <c r="D1609" s="2"/>
      <c r="E1609" s="2"/>
      <c r="F1609" s="2"/>
      <c r="G1609" s="2"/>
      <c r="H1609" s="2"/>
      <c r="I1609" s="1"/>
      <c r="J1609" s="1"/>
      <c r="K1609" s="1"/>
      <c r="L1609" s="1"/>
      <c r="M1609" s="1"/>
      <c r="N1609" s="2"/>
      <c r="O1609" s="2"/>
      <c r="P1609" s="2"/>
      <c r="Q1609" s="3"/>
      <c r="R1609" s="1"/>
      <c r="S1609" s="1"/>
      <c r="T1609" s="1"/>
      <c r="U1609" s="2"/>
      <c r="V1609" s="1"/>
      <c r="W1609" s="1"/>
      <c r="X1609" s="2"/>
      <c r="Y1609" s="1"/>
      <c r="Z1609" s="1"/>
      <c r="AA1609" s="2"/>
      <c r="AB1609" s="1"/>
      <c r="AC1609" s="1"/>
      <c r="AD1609" s="2"/>
      <c r="AE1609" s="1"/>
    </row>
    <row r="1610" spans="1:31" hidden="1" x14ac:dyDescent="0.25">
      <c r="A1610" s="2"/>
      <c r="B1610" s="51"/>
      <c r="C1610" s="2"/>
      <c r="D1610" s="2"/>
      <c r="E1610" s="2"/>
      <c r="F1610" s="2"/>
      <c r="G1610" s="2"/>
      <c r="H1610" s="2"/>
      <c r="I1610" s="1"/>
      <c r="J1610" s="1"/>
      <c r="K1610" s="1"/>
      <c r="L1610" s="1"/>
      <c r="M1610" s="1"/>
      <c r="N1610" s="2"/>
      <c r="O1610" s="2"/>
      <c r="P1610" s="2"/>
      <c r="Q1610" s="3"/>
      <c r="R1610" s="1"/>
      <c r="S1610" s="1"/>
      <c r="T1610" s="1"/>
      <c r="U1610" s="2"/>
      <c r="V1610" s="1"/>
      <c r="W1610" s="1"/>
      <c r="X1610" s="2"/>
      <c r="Y1610" s="1"/>
      <c r="Z1610" s="1"/>
      <c r="AA1610" s="2"/>
      <c r="AB1610" s="1"/>
      <c r="AC1610" s="1"/>
      <c r="AD1610" s="2"/>
      <c r="AE1610" s="1"/>
    </row>
    <row r="1611" spans="1:31" hidden="1" x14ac:dyDescent="0.25">
      <c r="A1611" s="2"/>
      <c r="B1611" s="51"/>
      <c r="C1611" s="2"/>
      <c r="D1611" s="2"/>
      <c r="E1611" s="2"/>
      <c r="F1611" s="2"/>
      <c r="G1611" s="2"/>
      <c r="H1611" s="2"/>
      <c r="I1611" s="1"/>
      <c r="J1611" s="1"/>
      <c r="K1611" s="1"/>
      <c r="L1611" s="1"/>
      <c r="M1611" s="1"/>
      <c r="N1611" s="2"/>
      <c r="O1611" s="2"/>
      <c r="P1611" s="2"/>
      <c r="Q1611" s="3"/>
      <c r="R1611" s="1"/>
      <c r="S1611" s="1"/>
      <c r="T1611" s="1"/>
      <c r="U1611" s="2"/>
      <c r="V1611" s="1"/>
      <c r="W1611" s="1"/>
      <c r="X1611" s="2"/>
      <c r="Y1611" s="1"/>
      <c r="Z1611" s="1"/>
      <c r="AA1611" s="2"/>
      <c r="AB1611" s="1"/>
      <c r="AC1611" s="1"/>
      <c r="AD1611" s="2"/>
      <c r="AE1611" s="1"/>
    </row>
    <row r="1612" spans="1:31" hidden="1" x14ac:dyDescent="0.25">
      <c r="A1612" s="2"/>
      <c r="B1612" s="51"/>
      <c r="C1612" s="2"/>
      <c r="D1612" s="2"/>
      <c r="E1612" s="2"/>
      <c r="F1612" s="2"/>
      <c r="G1612" s="2"/>
      <c r="H1612" s="2"/>
      <c r="I1612" s="1"/>
      <c r="J1612" s="1"/>
      <c r="K1612" s="1"/>
      <c r="L1612" s="1"/>
      <c r="M1612" s="1"/>
      <c r="N1612" s="2"/>
      <c r="O1612" s="2"/>
      <c r="P1612" s="2"/>
      <c r="Q1612" s="3"/>
      <c r="R1612" s="1"/>
      <c r="S1612" s="1"/>
      <c r="T1612" s="1"/>
      <c r="U1612" s="2"/>
      <c r="V1612" s="1"/>
      <c r="W1612" s="1"/>
      <c r="X1612" s="2"/>
      <c r="Y1612" s="1"/>
      <c r="Z1612" s="1"/>
      <c r="AA1612" s="2"/>
      <c r="AB1612" s="1"/>
      <c r="AC1612" s="1"/>
      <c r="AD1612" s="2"/>
      <c r="AE1612" s="1"/>
    </row>
    <row r="1613" spans="1:31" hidden="1" x14ac:dyDescent="0.25">
      <c r="A1613" s="2"/>
      <c r="B1613" s="51"/>
      <c r="C1613" s="2"/>
      <c r="D1613" s="2"/>
      <c r="E1613" s="2"/>
      <c r="F1613" s="2"/>
      <c r="G1613" s="2"/>
      <c r="H1613" s="2"/>
      <c r="I1613" s="1"/>
      <c r="J1613" s="1"/>
      <c r="K1613" s="1"/>
      <c r="L1613" s="1"/>
      <c r="M1613" s="1"/>
      <c r="N1613" s="2"/>
      <c r="O1613" s="2"/>
      <c r="P1613" s="2"/>
      <c r="Q1613" s="3"/>
      <c r="R1613" s="1"/>
      <c r="S1613" s="1"/>
      <c r="T1613" s="1"/>
      <c r="U1613" s="2"/>
      <c r="V1613" s="1"/>
      <c r="W1613" s="1"/>
      <c r="X1613" s="2"/>
      <c r="Y1613" s="1"/>
      <c r="Z1613" s="1"/>
      <c r="AA1613" s="2"/>
      <c r="AB1613" s="1"/>
      <c r="AC1613" s="1"/>
      <c r="AD1613" s="2"/>
      <c r="AE1613" s="1"/>
    </row>
    <row r="1614" spans="1:31" hidden="1" x14ac:dyDescent="0.25">
      <c r="A1614" s="2"/>
      <c r="B1614" s="51"/>
      <c r="C1614" s="2"/>
      <c r="D1614" s="2"/>
      <c r="E1614" s="2"/>
      <c r="F1614" s="2"/>
      <c r="G1614" s="2"/>
      <c r="H1614" s="2"/>
      <c r="I1614" s="1"/>
      <c r="J1614" s="1"/>
      <c r="K1614" s="1"/>
      <c r="L1614" s="1"/>
      <c r="M1614" s="1"/>
      <c r="N1614" s="2"/>
      <c r="O1614" s="2"/>
      <c r="P1614" s="2"/>
      <c r="Q1614" s="3"/>
      <c r="R1614" s="1"/>
      <c r="S1614" s="1"/>
      <c r="T1614" s="1"/>
      <c r="U1614" s="2"/>
      <c r="V1614" s="1"/>
      <c r="W1614" s="1"/>
      <c r="X1614" s="2"/>
      <c r="Y1614" s="1"/>
      <c r="Z1614" s="1"/>
      <c r="AA1614" s="2"/>
      <c r="AB1614" s="1"/>
      <c r="AC1614" s="1"/>
      <c r="AD1614" s="2"/>
      <c r="AE1614" s="1"/>
    </row>
    <row r="1615" spans="1:31" hidden="1" x14ac:dyDescent="0.25">
      <c r="A1615" s="2"/>
      <c r="B1615" s="51"/>
      <c r="C1615" s="2"/>
      <c r="D1615" s="2"/>
      <c r="E1615" s="2"/>
      <c r="F1615" s="2"/>
      <c r="G1615" s="2"/>
      <c r="H1615" s="2"/>
      <c r="I1615" s="1"/>
      <c r="J1615" s="1"/>
      <c r="K1615" s="1"/>
      <c r="L1615" s="1"/>
      <c r="M1615" s="1"/>
      <c r="N1615" s="2"/>
      <c r="O1615" s="2"/>
      <c r="P1615" s="2"/>
      <c r="Q1615" s="3"/>
      <c r="R1615" s="1"/>
      <c r="S1615" s="1"/>
      <c r="T1615" s="1"/>
      <c r="U1615" s="2"/>
      <c r="V1615" s="1"/>
      <c r="W1615" s="1"/>
      <c r="X1615" s="2"/>
      <c r="Y1615" s="1"/>
      <c r="Z1615" s="1"/>
      <c r="AA1615" s="2"/>
      <c r="AB1615" s="1"/>
      <c r="AC1615" s="1"/>
      <c r="AD1615" s="2"/>
      <c r="AE1615" s="1"/>
    </row>
    <row r="1616" spans="1:31" hidden="1" x14ac:dyDescent="0.25">
      <c r="A1616" s="2"/>
      <c r="B1616" s="51"/>
      <c r="C1616" s="2"/>
      <c r="D1616" s="2"/>
      <c r="E1616" s="2"/>
      <c r="F1616" s="2"/>
      <c r="G1616" s="2"/>
      <c r="H1616" s="2"/>
      <c r="I1616" s="1"/>
      <c r="J1616" s="1"/>
      <c r="K1616" s="1"/>
      <c r="L1616" s="1"/>
      <c r="M1616" s="1"/>
      <c r="N1616" s="2"/>
      <c r="O1616" s="2"/>
      <c r="P1616" s="2"/>
      <c r="Q1616" s="3"/>
      <c r="R1616" s="1"/>
      <c r="S1616" s="1"/>
      <c r="T1616" s="1"/>
      <c r="U1616" s="2"/>
      <c r="V1616" s="1"/>
      <c r="W1616" s="1"/>
      <c r="X1616" s="2"/>
      <c r="Y1616" s="1"/>
      <c r="Z1616" s="1"/>
      <c r="AA1616" s="2"/>
      <c r="AB1616" s="1"/>
      <c r="AC1616" s="1"/>
      <c r="AD1616" s="2"/>
      <c r="AE1616" s="1"/>
    </row>
    <row r="1617" spans="1:31" hidden="1" x14ac:dyDescent="0.25">
      <c r="A1617" s="2"/>
      <c r="B1617" s="51"/>
      <c r="C1617" s="2"/>
      <c r="D1617" s="2"/>
      <c r="E1617" s="2"/>
      <c r="F1617" s="2"/>
      <c r="G1617" s="2"/>
      <c r="H1617" s="2"/>
      <c r="I1617" s="1"/>
      <c r="J1617" s="1"/>
      <c r="K1617" s="1"/>
      <c r="L1617" s="1"/>
      <c r="M1617" s="1"/>
      <c r="N1617" s="2"/>
      <c r="O1617" s="2"/>
      <c r="P1617" s="2"/>
      <c r="Q1617" s="3"/>
      <c r="R1617" s="1"/>
      <c r="S1617" s="1"/>
      <c r="T1617" s="1"/>
      <c r="U1617" s="2"/>
      <c r="V1617" s="1"/>
      <c r="W1617" s="1"/>
      <c r="X1617" s="2"/>
      <c r="Y1617" s="1"/>
      <c r="Z1617" s="1"/>
      <c r="AA1617" s="2"/>
      <c r="AB1617" s="1"/>
      <c r="AC1617" s="1"/>
      <c r="AD1617" s="2"/>
      <c r="AE1617" s="1"/>
    </row>
    <row r="1618" spans="1:31" hidden="1" x14ac:dyDescent="0.25">
      <c r="A1618" s="2"/>
      <c r="B1618" s="51"/>
      <c r="C1618" s="2"/>
      <c r="D1618" s="2"/>
      <c r="E1618" s="2"/>
      <c r="F1618" s="2"/>
      <c r="G1618" s="2"/>
      <c r="H1618" s="2"/>
      <c r="I1618" s="1"/>
      <c r="J1618" s="1"/>
      <c r="K1618" s="1"/>
      <c r="L1618" s="1"/>
      <c r="M1618" s="1"/>
      <c r="N1618" s="2"/>
      <c r="O1618" s="2"/>
      <c r="P1618" s="2"/>
      <c r="Q1618" s="3"/>
      <c r="R1618" s="1"/>
      <c r="S1618" s="1"/>
      <c r="T1618" s="1"/>
      <c r="U1618" s="2"/>
      <c r="V1618" s="1"/>
      <c r="W1618" s="1"/>
      <c r="X1618" s="2"/>
      <c r="Y1618" s="1"/>
      <c r="Z1618" s="1"/>
      <c r="AA1618" s="2"/>
      <c r="AB1618" s="1"/>
      <c r="AC1618" s="1"/>
      <c r="AD1618" s="2"/>
      <c r="AE1618" s="1"/>
    </row>
    <row r="1619" spans="1:31" hidden="1" x14ac:dyDescent="0.25">
      <c r="A1619" s="2"/>
      <c r="B1619" s="51"/>
      <c r="C1619" s="2"/>
      <c r="D1619" s="2"/>
      <c r="E1619" s="2"/>
      <c r="F1619" s="2"/>
      <c r="G1619" s="2"/>
      <c r="H1619" s="2"/>
      <c r="I1619" s="1"/>
      <c r="J1619" s="1"/>
      <c r="K1619" s="1"/>
      <c r="L1619" s="1"/>
      <c r="M1619" s="1"/>
      <c r="N1619" s="2"/>
      <c r="O1619" s="2"/>
      <c r="P1619" s="2"/>
      <c r="Q1619" s="3"/>
      <c r="R1619" s="1"/>
      <c r="S1619" s="1"/>
      <c r="T1619" s="1"/>
      <c r="U1619" s="2"/>
      <c r="V1619" s="1"/>
      <c r="W1619" s="1"/>
      <c r="X1619" s="2"/>
      <c r="Y1619" s="1"/>
      <c r="Z1619" s="1"/>
      <c r="AA1619" s="2"/>
      <c r="AB1619" s="1"/>
      <c r="AC1619" s="1"/>
      <c r="AD1619" s="2"/>
      <c r="AE1619" s="1"/>
    </row>
    <row r="1620" spans="1:31" hidden="1" x14ac:dyDescent="0.25">
      <c r="A1620" s="2"/>
      <c r="B1620" s="51"/>
      <c r="C1620" s="2"/>
      <c r="D1620" s="2"/>
      <c r="E1620" s="2"/>
      <c r="F1620" s="2"/>
      <c r="G1620" s="2"/>
      <c r="H1620" s="2"/>
      <c r="I1620" s="1"/>
      <c r="J1620" s="1"/>
      <c r="K1620" s="1"/>
      <c r="L1620" s="1"/>
      <c r="M1620" s="1"/>
      <c r="N1620" s="2"/>
      <c r="O1620" s="2"/>
      <c r="P1620" s="2"/>
      <c r="Q1620" s="3"/>
      <c r="R1620" s="1"/>
      <c r="S1620" s="1"/>
      <c r="T1620" s="1"/>
      <c r="U1620" s="2"/>
      <c r="V1620" s="1"/>
      <c r="W1620" s="1"/>
      <c r="X1620" s="2"/>
      <c r="Y1620" s="1"/>
      <c r="Z1620" s="1"/>
      <c r="AA1620" s="2"/>
      <c r="AB1620" s="1"/>
      <c r="AC1620" s="1"/>
      <c r="AD1620" s="2"/>
      <c r="AE1620" s="1"/>
    </row>
    <row r="1621" spans="1:31" hidden="1" x14ac:dyDescent="0.25">
      <c r="A1621" s="2"/>
      <c r="B1621" s="51"/>
      <c r="C1621" s="2"/>
      <c r="D1621" s="2"/>
      <c r="E1621" s="2"/>
      <c r="F1621" s="2"/>
      <c r="G1621" s="2"/>
      <c r="H1621" s="2"/>
      <c r="I1621" s="1"/>
      <c r="J1621" s="1"/>
      <c r="K1621" s="1"/>
      <c r="L1621" s="1"/>
      <c r="M1621" s="1"/>
      <c r="N1621" s="2"/>
      <c r="O1621" s="2"/>
      <c r="P1621" s="2"/>
      <c r="Q1621" s="3"/>
      <c r="R1621" s="1"/>
      <c r="S1621" s="1"/>
      <c r="T1621" s="1"/>
      <c r="U1621" s="2"/>
      <c r="V1621" s="1"/>
      <c r="W1621" s="1"/>
      <c r="X1621" s="2"/>
      <c r="Y1621" s="1"/>
      <c r="Z1621" s="1"/>
      <c r="AA1621" s="2"/>
      <c r="AB1621" s="1"/>
      <c r="AC1621" s="1"/>
      <c r="AD1621" s="2"/>
      <c r="AE1621" s="1"/>
    </row>
    <row r="1622" spans="1:31" hidden="1" x14ac:dyDescent="0.25">
      <c r="A1622" s="2"/>
      <c r="B1622" s="51"/>
      <c r="C1622" s="2"/>
      <c r="D1622" s="2"/>
      <c r="E1622" s="2"/>
      <c r="F1622" s="2"/>
      <c r="G1622" s="2"/>
      <c r="H1622" s="2"/>
      <c r="I1622" s="1"/>
      <c r="J1622" s="1"/>
      <c r="K1622" s="1"/>
      <c r="L1622" s="1"/>
      <c r="M1622" s="1"/>
      <c r="N1622" s="2"/>
      <c r="O1622" s="2"/>
      <c r="P1622" s="2"/>
      <c r="Q1622" s="3"/>
      <c r="R1622" s="1"/>
      <c r="S1622" s="1"/>
      <c r="T1622" s="1"/>
      <c r="U1622" s="2"/>
      <c r="V1622" s="1"/>
      <c r="W1622" s="1"/>
      <c r="X1622" s="2"/>
      <c r="Y1622" s="1"/>
      <c r="Z1622" s="1"/>
      <c r="AA1622" s="2"/>
      <c r="AB1622" s="1"/>
      <c r="AC1622" s="1"/>
      <c r="AD1622" s="2"/>
      <c r="AE1622" s="1"/>
    </row>
    <row r="1623" spans="1:31" hidden="1" x14ac:dyDescent="0.25">
      <c r="A1623" s="2"/>
      <c r="B1623" s="51"/>
      <c r="C1623" s="2"/>
      <c r="D1623" s="2"/>
      <c r="E1623" s="2"/>
      <c r="F1623" s="2"/>
      <c r="G1623" s="2"/>
      <c r="H1623" s="2"/>
      <c r="I1623" s="1"/>
      <c r="J1623" s="1"/>
      <c r="K1623" s="1"/>
      <c r="L1623" s="1"/>
      <c r="M1623" s="1"/>
      <c r="N1623" s="2"/>
      <c r="O1623" s="2"/>
      <c r="P1623" s="2"/>
      <c r="Q1623" s="3"/>
      <c r="R1623" s="1"/>
      <c r="S1623" s="1"/>
      <c r="T1623" s="1"/>
      <c r="U1623" s="2"/>
      <c r="V1623" s="1"/>
      <c r="W1623" s="1"/>
      <c r="X1623" s="2"/>
      <c r="Y1623" s="1"/>
      <c r="Z1623" s="1"/>
      <c r="AA1623" s="2"/>
      <c r="AB1623" s="1"/>
      <c r="AC1623" s="1"/>
      <c r="AD1623" s="2"/>
      <c r="AE1623" s="1"/>
    </row>
    <row r="1624" spans="1:31" hidden="1" x14ac:dyDescent="0.25">
      <c r="A1624" s="2"/>
      <c r="B1624" s="51"/>
      <c r="C1624" s="2"/>
      <c r="D1624" s="2"/>
      <c r="E1624" s="2"/>
      <c r="F1624" s="2"/>
      <c r="G1624" s="2"/>
      <c r="H1624" s="2"/>
      <c r="I1624" s="1"/>
      <c r="J1624" s="1"/>
      <c r="K1624" s="1"/>
      <c r="L1624" s="1"/>
      <c r="M1624" s="1"/>
      <c r="N1624" s="2"/>
      <c r="O1624" s="2"/>
      <c r="P1624" s="2"/>
      <c r="Q1624" s="3"/>
      <c r="R1624" s="1"/>
      <c r="S1624" s="1"/>
      <c r="T1624" s="1"/>
      <c r="U1624" s="2"/>
      <c r="V1624" s="1"/>
      <c r="W1624" s="1"/>
      <c r="X1624" s="2"/>
      <c r="Y1624" s="1"/>
      <c r="Z1624" s="1"/>
      <c r="AA1624" s="2"/>
      <c r="AB1624" s="1"/>
      <c r="AC1624" s="1"/>
      <c r="AD1624" s="2"/>
      <c r="AE1624" s="1"/>
    </row>
    <row r="1625" spans="1:31" hidden="1" x14ac:dyDescent="0.25">
      <c r="A1625" s="2"/>
      <c r="B1625" s="51"/>
      <c r="C1625" s="2"/>
      <c r="D1625" s="2"/>
      <c r="E1625" s="2"/>
      <c r="F1625" s="2"/>
      <c r="G1625" s="2"/>
      <c r="H1625" s="2"/>
      <c r="I1625" s="1"/>
      <c r="J1625" s="1"/>
      <c r="K1625" s="1"/>
      <c r="L1625" s="1"/>
      <c r="M1625" s="1"/>
      <c r="N1625" s="2"/>
      <c r="O1625" s="2"/>
      <c r="P1625" s="2"/>
      <c r="Q1625" s="3"/>
      <c r="R1625" s="1"/>
      <c r="S1625" s="1"/>
      <c r="T1625" s="1"/>
      <c r="U1625" s="2"/>
      <c r="V1625" s="1"/>
      <c r="W1625" s="1"/>
      <c r="X1625" s="2"/>
      <c r="Y1625" s="1"/>
      <c r="Z1625" s="1"/>
      <c r="AA1625" s="2"/>
      <c r="AB1625" s="1"/>
      <c r="AC1625" s="1"/>
      <c r="AD1625" s="2"/>
      <c r="AE1625" s="1"/>
    </row>
    <row r="1626" spans="1:31" hidden="1" x14ac:dyDescent="0.25">
      <c r="A1626" s="2"/>
      <c r="B1626" s="51"/>
      <c r="C1626" s="2"/>
      <c r="D1626" s="2"/>
      <c r="E1626" s="2"/>
      <c r="F1626" s="2"/>
      <c r="G1626" s="2"/>
      <c r="H1626" s="2"/>
      <c r="I1626" s="1"/>
      <c r="J1626" s="1"/>
      <c r="K1626" s="1"/>
      <c r="L1626" s="1"/>
      <c r="M1626" s="1"/>
      <c r="N1626" s="2"/>
      <c r="O1626" s="2"/>
      <c r="P1626" s="2"/>
      <c r="Q1626" s="3"/>
      <c r="R1626" s="1"/>
      <c r="S1626" s="1"/>
      <c r="T1626" s="1"/>
      <c r="U1626" s="2"/>
      <c r="V1626" s="1"/>
      <c r="W1626" s="1"/>
      <c r="X1626" s="2"/>
      <c r="Y1626" s="1"/>
      <c r="Z1626" s="1"/>
      <c r="AA1626" s="2"/>
      <c r="AB1626" s="1"/>
      <c r="AC1626" s="1"/>
      <c r="AD1626" s="2"/>
      <c r="AE1626" s="1"/>
    </row>
    <row r="1627" spans="1:31" hidden="1" x14ac:dyDescent="0.25">
      <c r="A1627" s="2"/>
      <c r="B1627" s="51"/>
      <c r="C1627" s="2"/>
      <c r="D1627" s="2"/>
      <c r="E1627" s="2"/>
      <c r="F1627" s="2"/>
      <c r="G1627" s="2"/>
      <c r="H1627" s="2"/>
      <c r="I1627" s="1"/>
      <c r="J1627" s="1"/>
      <c r="K1627" s="1"/>
      <c r="L1627" s="1"/>
      <c r="M1627" s="1"/>
      <c r="N1627" s="2"/>
      <c r="O1627" s="2"/>
      <c r="P1627" s="2"/>
      <c r="Q1627" s="3"/>
      <c r="R1627" s="1"/>
      <c r="S1627" s="1"/>
      <c r="T1627" s="1"/>
      <c r="U1627" s="2"/>
      <c r="V1627" s="1"/>
      <c r="W1627" s="1"/>
      <c r="X1627" s="2"/>
      <c r="Y1627" s="1"/>
      <c r="Z1627" s="1"/>
      <c r="AA1627" s="2"/>
      <c r="AB1627" s="1"/>
      <c r="AC1627" s="1"/>
      <c r="AD1627" s="2"/>
      <c r="AE1627" s="1"/>
    </row>
    <row r="1628" spans="1:31" hidden="1" x14ac:dyDescent="0.25">
      <c r="A1628" s="2"/>
      <c r="B1628" s="51"/>
      <c r="C1628" s="2"/>
      <c r="D1628" s="2"/>
      <c r="E1628" s="2"/>
      <c r="F1628" s="2"/>
      <c r="G1628" s="2"/>
      <c r="H1628" s="2"/>
      <c r="I1628" s="1"/>
      <c r="J1628" s="1"/>
      <c r="K1628" s="1"/>
      <c r="L1628" s="1"/>
      <c r="M1628" s="1"/>
      <c r="N1628" s="2"/>
      <c r="O1628" s="2"/>
      <c r="P1628" s="2"/>
      <c r="Q1628" s="3"/>
      <c r="R1628" s="1"/>
      <c r="S1628" s="1"/>
      <c r="T1628" s="1"/>
      <c r="U1628" s="2"/>
      <c r="V1628" s="1"/>
      <c r="W1628" s="1"/>
      <c r="X1628" s="2"/>
      <c r="Y1628" s="1"/>
      <c r="Z1628" s="1"/>
      <c r="AA1628" s="2"/>
      <c r="AB1628" s="1"/>
      <c r="AC1628" s="1"/>
      <c r="AD1628" s="2"/>
      <c r="AE1628" s="1"/>
    </row>
    <row r="1629" spans="1:31" hidden="1" x14ac:dyDescent="0.25">
      <c r="A1629" s="2"/>
      <c r="B1629" s="51"/>
      <c r="C1629" s="2"/>
      <c r="D1629" s="2"/>
      <c r="E1629" s="2"/>
      <c r="F1629" s="2"/>
      <c r="G1629" s="2"/>
      <c r="H1629" s="2"/>
      <c r="I1629" s="1"/>
      <c r="J1629" s="1"/>
      <c r="K1629" s="1"/>
      <c r="L1629" s="1"/>
      <c r="M1629" s="1"/>
      <c r="N1629" s="2"/>
      <c r="O1629" s="2"/>
      <c r="P1629" s="2"/>
      <c r="Q1629" s="3"/>
      <c r="R1629" s="1"/>
      <c r="S1629" s="1"/>
      <c r="T1629" s="1"/>
      <c r="U1629" s="2"/>
      <c r="V1629" s="1"/>
      <c r="W1629" s="1"/>
      <c r="X1629" s="2"/>
      <c r="Y1629" s="1"/>
      <c r="Z1629" s="1"/>
      <c r="AA1629" s="2"/>
      <c r="AB1629" s="1"/>
      <c r="AC1629" s="1"/>
      <c r="AD1629" s="2"/>
      <c r="AE1629" s="1"/>
    </row>
    <row r="1630" spans="1:31" hidden="1" x14ac:dyDescent="0.25">
      <c r="A1630" s="2"/>
      <c r="B1630" s="51"/>
      <c r="C1630" s="2"/>
      <c r="D1630" s="2"/>
      <c r="E1630" s="2"/>
      <c r="F1630" s="2"/>
      <c r="G1630" s="2"/>
      <c r="H1630" s="2"/>
      <c r="I1630" s="1"/>
      <c r="J1630" s="1"/>
      <c r="K1630" s="1"/>
      <c r="L1630" s="1"/>
      <c r="M1630" s="1"/>
      <c r="N1630" s="2"/>
      <c r="O1630" s="2"/>
      <c r="P1630" s="2"/>
      <c r="Q1630" s="3"/>
      <c r="R1630" s="1"/>
      <c r="S1630" s="1"/>
      <c r="T1630" s="1"/>
      <c r="U1630" s="2"/>
      <c r="V1630" s="1"/>
      <c r="W1630" s="1"/>
      <c r="X1630" s="2"/>
      <c r="Y1630" s="1"/>
      <c r="Z1630" s="1"/>
      <c r="AA1630" s="2"/>
      <c r="AB1630" s="1"/>
      <c r="AC1630" s="1"/>
      <c r="AD1630" s="2"/>
      <c r="AE1630" s="1"/>
    </row>
    <row r="1631" spans="1:31" hidden="1" x14ac:dyDescent="0.25">
      <c r="A1631" s="2"/>
      <c r="B1631" s="51"/>
      <c r="C1631" s="2"/>
      <c r="D1631" s="2"/>
      <c r="E1631" s="2"/>
      <c r="F1631" s="2"/>
      <c r="G1631" s="2"/>
      <c r="H1631" s="2"/>
      <c r="I1631" s="1"/>
      <c r="J1631" s="1"/>
      <c r="K1631" s="1"/>
      <c r="L1631" s="1"/>
      <c r="M1631" s="1"/>
      <c r="N1631" s="2"/>
      <c r="O1631" s="2"/>
      <c r="P1631" s="2"/>
      <c r="Q1631" s="3"/>
      <c r="R1631" s="1"/>
      <c r="S1631" s="1"/>
      <c r="T1631" s="1"/>
      <c r="U1631" s="2"/>
      <c r="V1631" s="1"/>
      <c r="W1631" s="1"/>
      <c r="X1631" s="2"/>
      <c r="Y1631" s="1"/>
      <c r="Z1631" s="1"/>
      <c r="AA1631" s="2"/>
      <c r="AB1631" s="1"/>
      <c r="AC1631" s="1"/>
      <c r="AD1631" s="2"/>
      <c r="AE1631" s="1"/>
    </row>
    <row r="1632" spans="1:31" hidden="1" x14ac:dyDescent="0.25">
      <c r="A1632" s="2"/>
      <c r="B1632" s="51"/>
      <c r="C1632" s="2"/>
      <c r="D1632" s="2"/>
      <c r="E1632" s="2"/>
      <c r="F1632" s="2"/>
      <c r="G1632" s="2"/>
      <c r="H1632" s="2"/>
      <c r="I1632" s="1"/>
      <c r="J1632" s="1"/>
      <c r="K1632" s="1"/>
      <c r="L1632" s="1"/>
      <c r="M1632" s="1"/>
      <c r="N1632" s="2"/>
      <c r="O1632" s="2"/>
      <c r="P1632" s="2"/>
      <c r="Q1632" s="3"/>
      <c r="R1632" s="1"/>
      <c r="S1632" s="1"/>
      <c r="T1632" s="1"/>
      <c r="U1632" s="2"/>
      <c r="V1632" s="1"/>
      <c r="W1632" s="1"/>
      <c r="X1632" s="2"/>
      <c r="Y1632" s="1"/>
      <c r="Z1632" s="1"/>
      <c r="AA1632" s="2"/>
      <c r="AB1632" s="1"/>
      <c r="AC1632" s="1"/>
      <c r="AD1632" s="2"/>
      <c r="AE1632" s="1"/>
    </row>
    <row r="1633" spans="1:31" hidden="1" x14ac:dyDescent="0.25">
      <c r="A1633" s="2"/>
      <c r="B1633" s="51"/>
      <c r="C1633" s="2"/>
      <c r="D1633" s="2"/>
      <c r="E1633" s="2"/>
      <c r="F1633" s="2"/>
      <c r="G1633" s="2"/>
      <c r="H1633" s="2"/>
      <c r="I1633" s="1"/>
      <c r="J1633" s="1"/>
      <c r="K1633" s="1"/>
      <c r="L1633" s="1"/>
      <c r="M1633" s="1"/>
      <c r="N1633" s="2"/>
      <c r="O1633" s="2"/>
      <c r="P1633" s="2"/>
      <c r="Q1633" s="3"/>
      <c r="R1633" s="1"/>
      <c r="S1633" s="1"/>
      <c r="T1633" s="1"/>
      <c r="U1633" s="2"/>
      <c r="V1633" s="1"/>
      <c r="W1633" s="1"/>
      <c r="X1633" s="2"/>
      <c r="Y1633" s="1"/>
      <c r="Z1633" s="1"/>
      <c r="AA1633" s="2"/>
      <c r="AB1633" s="1"/>
      <c r="AC1633" s="1"/>
      <c r="AD1633" s="2"/>
      <c r="AE1633" s="1"/>
    </row>
    <row r="1634" spans="1:31" hidden="1" x14ac:dyDescent="0.25">
      <c r="A1634" s="2"/>
      <c r="B1634" s="51"/>
      <c r="C1634" s="2"/>
      <c r="D1634" s="2"/>
      <c r="E1634" s="2"/>
      <c r="F1634" s="2"/>
      <c r="G1634" s="2"/>
      <c r="H1634" s="2"/>
      <c r="I1634" s="1"/>
      <c r="J1634" s="1"/>
      <c r="K1634" s="1"/>
      <c r="L1634" s="1"/>
      <c r="M1634" s="1"/>
      <c r="N1634" s="2"/>
      <c r="O1634" s="2"/>
      <c r="P1634" s="2"/>
      <c r="Q1634" s="3"/>
      <c r="R1634" s="1"/>
      <c r="S1634" s="1"/>
      <c r="T1634" s="1"/>
      <c r="U1634" s="2"/>
      <c r="V1634" s="1"/>
      <c r="W1634" s="1"/>
      <c r="X1634" s="2"/>
      <c r="Y1634" s="1"/>
      <c r="Z1634" s="1"/>
      <c r="AA1634" s="2"/>
      <c r="AB1634" s="1"/>
      <c r="AC1634" s="1"/>
      <c r="AD1634" s="2"/>
      <c r="AE1634" s="1"/>
    </row>
    <row r="1635" spans="1:31" hidden="1" x14ac:dyDescent="0.25">
      <c r="A1635" s="2"/>
      <c r="B1635" s="51"/>
      <c r="C1635" s="2"/>
      <c r="D1635" s="2"/>
      <c r="E1635" s="2"/>
      <c r="F1635" s="2"/>
      <c r="G1635" s="2"/>
      <c r="H1635" s="2"/>
      <c r="I1635" s="1"/>
      <c r="J1635" s="1"/>
      <c r="K1635" s="1"/>
      <c r="L1635" s="1"/>
      <c r="M1635" s="1"/>
      <c r="N1635" s="2"/>
      <c r="O1635" s="2"/>
      <c r="P1635" s="2"/>
      <c r="Q1635" s="3"/>
      <c r="R1635" s="1"/>
      <c r="S1635" s="1"/>
      <c r="T1635" s="1"/>
      <c r="U1635" s="2"/>
      <c r="V1635" s="1"/>
      <c r="W1635" s="1"/>
      <c r="X1635" s="2"/>
      <c r="Y1635" s="1"/>
      <c r="Z1635" s="1"/>
      <c r="AA1635" s="2"/>
      <c r="AB1635" s="1"/>
      <c r="AC1635" s="1"/>
      <c r="AD1635" s="2"/>
      <c r="AE1635" s="1"/>
    </row>
    <row r="1636" spans="1:31" hidden="1" x14ac:dyDescent="0.25">
      <c r="A1636" s="2"/>
      <c r="B1636" s="51"/>
      <c r="C1636" s="2"/>
      <c r="D1636" s="2"/>
      <c r="E1636" s="2"/>
      <c r="F1636" s="2"/>
      <c r="G1636" s="2"/>
      <c r="H1636" s="2"/>
      <c r="I1636" s="1"/>
      <c r="J1636" s="1"/>
      <c r="K1636" s="1"/>
      <c r="L1636" s="1"/>
      <c r="M1636" s="1"/>
      <c r="N1636" s="2"/>
      <c r="O1636" s="2"/>
      <c r="P1636" s="2"/>
      <c r="Q1636" s="3"/>
      <c r="R1636" s="1"/>
      <c r="S1636" s="1"/>
      <c r="T1636" s="1"/>
      <c r="U1636" s="2"/>
      <c r="V1636" s="1"/>
      <c r="W1636" s="1"/>
      <c r="X1636" s="2"/>
      <c r="Y1636" s="1"/>
      <c r="Z1636" s="1"/>
      <c r="AA1636" s="2"/>
      <c r="AB1636" s="1"/>
      <c r="AC1636" s="1"/>
      <c r="AD1636" s="2"/>
      <c r="AE1636" s="1"/>
    </row>
    <row r="1637" spans="1:31" hidden="1" x14ac:dyDescent="0.25">
      <c r="A1637" s="2"/>
      <c r="B1637" s="51"/>
      <c r="C1637" s="2"/>
      <c r="D1637" s="2"/>
      <c r="E1637" s="2"/>
      <c r="F1637" s="2"/>
      <c r="G1637" s="2"/>
      <c r="H1637" s="2"/>
      <c r="I1637" s="1"/>
      <c r="J1637" s="1"/>
      <c r="K1637" s="1"/>
      <c r="L1637" s="1"/>
      <c r="M1637" s="1"/>
      <c r="N1637" s="2"/>
      <c r="O1637" s="2"/>
      <c r="P1637" s="2"/>
      <c r="Q1637" s="3"/>
      <c r="R1637" s="1"/>
      <c r="S1637" s="1"/>
      <c r="T1637" s="1"/>
      <c r="U1637" s="2"/>
      <c r="V1637" s="1"/>
      <c r="W1637" s="1"/>
      <c r="X1637" s="2"/>
      <c r="Y1637" s="1"/>
      <c r="Z1637" s="1"/>
      <c r="AA1637" s="2"/>
      <c r="AB1637" s="1"/>
      <c r="AC1637" s="1"/>
      <c r="AD1637" s="2"/>
      <c r="AE1637" s="1"/>
    </row>
    <row r="1638" spans="1:31" hidden="1" x14ac:dyDescent="0.25">
      <c r="A1638" s="2"/>
      <c r="B1638" s="51"/>
      <c r="C1638" s="2"/>
      <c r="D1638" s="2"/>
      <c r="E1638" s="2"/>
      <c r="F1638" s="2"/>
      <c r="G1638" s="2"/>
      <c r="H1638" s="2"/>
      <c r="I1638" s="1"/>
      <c r="J1638" s="1"/>
      <c r="K1638" s="1"/>
      <c r="L1638" s="1"/>
      <c r="M1638" s="1"/>
      <c r="N1638" s="2"/>
      <c r="O1638" s="2"/>
      <c r="P1638" s="2"/>
      <c r="Q1638" s="3"/>
      <c r="R1638" s="1"/>
      <c r="S1638" s="1"/>
      <c r="T1638" s="1"/>
      <c r="U1638" s="2"/>
      <c r="V1638" s="1"/>
      <c r="W1638" s="1"/>
      <c r="X1638" s="2"/>
      <c r="Y1638" s="1"/>
      <c r="Z1638" s="1"/>
      <c r="AA1638" s="2"/>
      <c r="AB1638" s="1"/>
      <c r="AC1638" s="1"/>
      <c r="AD1638" s="2"/>
      <c r="AE1638" s="1"/>
    </row>
    <row r="1639" spans="1:31" hidden="1" x14ac:dyDescent="0.25">
      <c r="A1639" s="2"/>
      <c r="B1639" s="51"/>
      <c r="C1639" s="2"/>
      <c r="D1639" s="2"/>
      <c r="E1639" s="2"/>
      <c r="F1639" s="2"/>
      <c r="G1639" s="2"/>
      <c r="H1639" s="2"/>
      <c r="I1639" s="1"/>
      <c r="J1639" s="1"/>
      <c r="K1639" s="1"/>
      <c r="L1639" s="1"/>
      <c r="M1639" s="1"/>
      <c r="N1639" s="2"/>
      <c r="O1639" s="2"/>
      <c r="P1639" s="2"/>
      <c r="Q1639" s="3"/>
      <c r="R1639" s="1"/>
      <c r="S1639" s="1"/>
      <c r="T1639" s="1"/>
      <c r="U1639" s="2"/>
      <c r="V1639" s="1"/>
      <c r="W1639" s="1"/>
      <c r="X1639" s="2"/>
      <c r="Y1639" s="1"/>
      <c r="Z1639" s="1"/>
      <c r="AA1639" s="2"/>
      <c r="AB1639" s="1"/>
      <c r="AC1639" s="1"/>
      <c r="AD1639" s="2"/>
      <c r="AE1639" s="1"/>
    </row>
    <row r="1640" spans="1:31" hidden="1" x14ac:dyDescent="0.25">
      <c r="A1640" s="2"/>
      <c r="B1640" s="51"/>
      <c r="C1640" s="2"/>
      <c r="D1640" s="2"/>
      <c r="E1640" s="2"/>
      <c r="F1640" s="2"/>
      <c r="G1640" s="2"/>
      <c r="H1640" s="2"/>
      <c r="I1640" s="1"/>
      <c r="J1640" s="1"/>
      <c r="K1640" s="1"/>
      <c r="L1640" s="1"/>
      <c r="M1640" s="1"/>
      <c r="N1640" s="2"/>
      <c r="O1640" s="2"/>
      <c r="P1640" s="2"/>
      <c r="Q1640" s="3"/>
      <c r="R1640" s="1"/>
      <c r="S1640" s="1"/>
      <c r="T1640" s="1"/>
      <c r="U1640" s="2"/>
      <c r="V1640" s="1"/>
      <c r="W1640" s="1"/>
      <c r="X1640" s="2"/>
      <c r="Y1640" s="1"/>
      <c r="Z1640" s="1"/>
      <c r="AA1640" s="2"/>
      <c r="AB1640" s="1"/>
      <c r="AC1640" s="1"/>
      <c r="AD1640" s="2"/>
      <c r="AE1640" s="1"/>
    </row>
    <row r="1641" spans="1:31" hidden="1" x14ac:dyDescent="0.25">
      <c r="A1641" s="2"/>
      <c r="B1641" s="51"/>
      <c r="C1641" s="2"/>
      <c r="D1641" s="2"/>
      <c r="E1641" s="2"/>
      <c r="F1641" s="2"/>
      <c r="G1641" s="2"/>
      <c r="H1641" s="2"/>
      <c r="I1641" s="1"/>
      <c r="J1641" s="1"/>
      <c r="K1641" s="1"/>
      <c r="L1641" s="1"/>
      <c r="M1641" s="1"/>
      <c r="N1641" s="2"/>
      <c r="O1641" s="2"/>
      <c r="P1641" s="2"/>
      <c r="Q1641" s="3"/>
      <c r="R1641" s="1"/>
      <c r="S1641" s="1"/>
      <c r="T1641" s="1"/>
      <c r="U1641" s="2"/>
      <c r="V1641" s="1"/>
      <c r="W1641" s="1"/>
      <c r="X1641" s="2"/>
      <c r="Y1641" s="1"/>
      <c r="Z1641" s="1"/>
      <c r="AA1641" s="2"/>
      <c r="AB1641" s="1"/>
      <c r="AC1641" s="1"/>
      <c r="AD1641" s="2"/>
      <c r="AE1641" s="1"/>
    </row>
    <row r="1642" spans="1:31" hidden="1" x14ac:dyDescent="0.25">
      <c r="A1642" s="2"/>
      <c r="B1642" s="51"/>
      <c r="C1642" s="2"/>
      <c r="D1642" s="2"/>
      <c r="E1642" s="2"/>
      <c r="F1642" s="2"/>
      <c r="G1642" s="2"/>
      <c r="H1642" s="2"/>
      <c r="I1642" s="1"/>
      <c r="J1642" s="1"/>
      <c r="K1642" s="1"/>
      <c r="L1642" s="1"/>
      <c r="M1642" s="1"/>
      <c r="N1642" s="2"/>
      <c r="O1642" s="2"/>
      <c r="P1642" s="2"/>
      <c r="Q1642" s="3"/>
      <c r="R1642" s="1"/>
      <c r="S1642" s="1"/>
      <c r="T1642" s="1"/>
      <c r="U1642" s="2"/>
      <c r="V1642" s="1"/>
      <c r="W1642" s="1"/>
      <c r="X1642" s="2"/>
      <c r="Y1642" s="1"/>
      <c r="Z1642" s="1"/>
      <c r="AA1642" s="2"/>
      <c r="AB1642" s="1"/>
      <c r="AC1642" s="1"/>
      <c r="AD1642" s="2"/>
      <c r="AE1642" s="1"/>
    </row>
    <row r="1643" spans="1:31" hidden="1" x14ac:dyDescent="0.25">
      <c r="A1643" s="2"/>
      <c r="B1643" s="51"/>
      <c r="C1643" s="2"/>
      <c r="D1643" s="2"/>
      <c r="E1643" s="2"/>
      <c r="F1643" s="2"/>
      <c r="G1643" s="2"/>
      <c r="H1643" s="2"/>
      <c r="I1643" s="1"/>
      <c r="J1643" s="1"/>
      <c r="K1643" s="1"/>
      <c r="L1643" s="1"/>
      <c r="M1643" s="1"/>
      <c r="N1643" s="2"/>
      <c r="O1643" s="2"/>
      <c r="P1643" s="2"/>
      <c r="Q1643" s="3"/>
      <c r="R1643" s="1"/>
      <c r="S1643" s="1"/>
      <c r="T1643" s="1"/>
      <c r="U1643" s="2"/>
      <c r="V1643" s="1"/>
      <c r="W1643" s="1"/>
      <c r="X1643" s="2"/>
      <c r="Y1643" s="1"/>
      <c r="Z1643" s="1"/>
      <c r="AA1643" s="2"/>
      <c r="AB1643" s="1"/>
      <c r="AC1643" s="1"/>
      <c r="AD1643" s="2"/>
      <c r="AE1643" s="1"/>
    </row>
    <row r="1644" spans="1:31" hidden="1" x14ac:dyDescent="0.25">
      <c r="A1644" s="2"/>
      <c r="B1644" s="51"/>
      <c r="C1644" s="2"/>
      <c r="D1644" s="2"/>
      <c r="E1644" s="2"/>
      <c r="F1644" s="2"/>
      <c r="G1644" s="2"/>
      <c r="H1644" s="2"/>
      <c r="I1644" s="1"/>
      <c r="J1644" s="1"/>
      <c r="K1644" s="1"/>
      <c r="L1644" s="1"/>
      <c r="M1644" s="1"/>
      <c r="N1644" s="2"/>
      <c r="O1644" s="2"/>
      <c r="P1644" s="2"/>
      <c r="Q1644" s="3"/>
      <c r="R1644" s="1"/>
      <c r="S1644" s="1"/>
      <c r="T1644" s="1"/>
      <c r="U1644" s="2"/>
      <c r="V1644" s="1"/>
      <c r="W1644" s="1"/>
      <c r="X1644" s="2"/>
      <c r="Y1644" s="1"/>
      <c r="Z1644" s="1"/>
      <c r="AA1644" s="2"/>
      <c r="AB1644" s="1"/>
      <c r="AC1644" s="1"/>
      <c r="AD1644" s="2"/>
      <c r="AE1644" s="1"/>
    </row>
    <row r="1645" spans="1:31" hidden="1" x14ac:dyDescent="0.25">
      <c r="A1645" s="2"/>
      <c r="B1645" s="51"/>
      <c r="C1645" s="2"/>
      <c r="D1645" s="2"/>
      <c r="E1645" s="2"/>
      <c r="F1645" s="2"/>
      <c r="G1645" s="2"/>
      <c r="H1645" s="2"/>
      <c r="I1645" s="1"/>
      <c r="J1645" s="1"/>
      <c r="K1645" s="1"/>
      <c r="L1645" s="1"/>
      <c r="M1645" s="1"/>
      <c r="N1645" s="2"/>
      <c r="O1645" s="2"/>
      <c r="P1645" s="2"/>
      <c r="Q1645" s="3"/>
      <c r="R1645" s="1"/>
      <c r="S1645" s="1"/>
      <c r="T1645" s="1"/>
      <c r="U1645" s="2"/>
      <c r="V1645" s="1"/>
      <c r="W1645" s="1"/>
      <c r="X1645" s="2"/>
      <c r="Y1645" s="1"/>
      <c r="Z1645" s="1"/>
      <c r="AA1645" s="2"/>
      <c r="AB1645" s="1"/>
      <c r="AC1645" s="1"/>
      <c r="AD1645" s="2"/>
      <c r="AE1645" s="1"/>
    </row>
    <row r="1646" spans="1:31" hidden="1" x14ac:dyDescent="0.25">
      <c r="A1646" s="2"/>
      <c r="B1646" s="51"/>
      <c r="C1646" s="2"/>
      <c r="D1646" s="2"/>
      <c r="E1646" s="2"/>
      <c r="F1646" s="2"/>
      <c r="G1646" s="2"/>
      <c r="H1646" s="2"/>
      <c r="I1646" s="1"/>
      <c r="J1646" s="1"/>
      <c r="K1646" s="1"/>
      <c r="L1646" s="1"/>
      <c r="M1646" s="1"/>
      <c r="N1646" s="2"/>
      <c r="O1646" s="2"/>
      <c r="P1646" s="2"/>
      <c r="Q1646" s="3"/>
      <c r="R1646" s="1"/>
      <c r="S1646" s="1"/>
      <c r="T1646" s="1"/>
      <c r="U1646" s="2"/>
      <c r="V1646" s="1"/>
      <c r="W1646" s="1"/>
      <c r="X1646" s="2"/>
      <c r="Y1646" s="1"/>
      <c r="Z1646" s="1"/>
      <c r="AA1646" s="2"/>
      <c r="AB1646" s="1"/>
      <c r="AC1646" s="1"/>
      <c r="AD1646" s="2"/>
      <c r="AE1646" s="1"/>
    </row>
    <row r="1647" spans="1:31" hidden="1" x14ac:dyDescent="0.25">
      <c r="A1647" s="2"/>
      <c r="B1647" s="51"/>
      <c r="C1647" s="2"/>
      <c r="D1647" s="2"/>
      <c r="E1647" s="2"/>
      <c r="F1647" s="2"/>
      <c r="G1647" s="2"/>
      <c r="H1647" s="2"/>
      <c r="I1647" s="1"/>
      <c r="J1647" s="1"/>
      <c r="K1647" s="1"/>
      <c r="L1647" s="1"/>
      <c r="M1647" s="1"/>
      <c r="N1647" s="2"/>
      <c r="O1647" s="2"/>
      <c r="P1647" s="2"/>
      <c r="Q1647" s="3"/>
      <c r="R1647" s="1"/>
      <c r="S1647" s="1"/>
      <c r="T1647" s="1"/>
      <c r="U1647" s="2"/>
      <c r="V1647" s="1"/>
      <c r="W1647" s="1"/>
      <c r="X1647" s="2"/>
      <c r="Y1647" s="1"/>
      <c r="Z1647" s="1"/>
      <c r="AA1647" s="2"/>
      <c r="AB1647" s="1"/>
      <c r="AC1647" s="1"/>
      <c r="AD1647" s="2"/>
      <c r="AE1647" s="1"/>
    </row>
    <row r="1648" spans="1:31" hidden="1" x14ac:dyDescent="0.25">
      <c r="A1648" s="2"/>
      <c r="B1648" s="51"/>
      <c r="C1648" s="2"/>
      <c r="D1648" s="2"/>
      <c r="E1648" s="2"/>
      <c r="F1648" s="2"/>
      <c r="G1648" s="2"/>
      <c r="H1648" s="2"/>
      <c r="I1648" s="1"/>
      <c r="J1648" s="1"/>
      <c r="K1648" s="1"/>
      <c r="L1648" s="1"/>
      <c r="M1648" s="1"/>
      <c r="N1648" s="2"/>
      <c r="O1648" s="2"/>
      <c r="P1648" s="2"/>
      <c r="Q1648" s="3"/>
      <c r="R1648" s="1"/>
      <c r="S1648" s="1"/>
      <c r="T1648" s="1"/>
      <c r="U1648" s="2"/>
      <c r="V1648" s="1"/>
      <c r="W1648" s="1"/>
      <c r="X1648" s="2"/>
      <c r="Y1648" s="1"/>
      <c r="Z1648" s="1"/>
      <c r="AA1648" s="2"/>
      <c r="AB1648" s="1"/>
      <c r="AC1648" s="1"/>
      <c r="AD1648" s="2"/>
      <c r="AE1648" s="1"/>
    </row>
    <row r="1649" spans="1:31" hidden="1" x14ac:dyDescent="0.25">
      <c r="A1649" s="2"/>
      <c r="B1649" s="51"/>
      <c r="C1649" s="2"/>
      <c r="D1649" s="2"/>
      <c r="E1649" s="2"/>
      <c r="F1649" s="2"/>
      <c r="G1649" s="2"/>
      <c r="H1649" s="2"/>
      <c r="I1649" s="1"/>
      <c r="J1649" s="1"/>
      <c r="K1649" s="1"/>
      <c r="L1649" s="1"/>
      <c r="M1649" s="1"/>
      <c r="N1649" s="2"/>
      <c r="O1649" s="2"/>
      <c r="P1649" s="2"/>
      <c r="Q1649" s="3"/>
      <c r="R1649" s="1"/>
      <c r="S1649" s="1"/>
      <c r="T1649" s="1"/>
      <c r="U1649" s="2"/>
      <c r="V1649" s="1"/>
      <c r="W1649" s="1"/>
      <c r="X1649" s="2"/>
      <c r="Y1649" s="1"/>
      <c r="Z1649" s="1"/>
      <c r="AA1649" s="2"/>
      <c r="AB1649" s="1"/>
      <c r="AC1649" s="1"/>
      <c r="AD1649" s="2"/>
      <c r="AE1649" s="1"/>
    </row>
    <row r="1650" spans="1:31" hidden="1" x14ac:dyDescent="0.25">
      <c r="A1650" s="2"/>
      <c r="B1650" s="51"/>
      <c r="C1650" s="2"/>
      <c r="D1650" s="2"/>
      <c r="E1650" s="2"/>
      <c r="F1650" s="2"/>
      <c r="G1650" s="2"/>
      <c r="H1650" s="2"/>
      <c r="I1650" s="1"/>
      <c r="J1650" s="1"/>
      <c r="K1650" s="1"/>
      <c r="L1650" s="1"/>
      <c r="M1650" s="1"/>
      <c r="N1650" s="2"/>
      <c r="O1650" s="2"/>
      <c r="P1650" s="2"/>
      <c r="Q1650" s="3"/>
      <c r="R1650" s="1"/>
      <c r="S1650" s="1"/>
      <c r="T1650" s="1"/>
      <c r="U1650" s="2"/>
      <c r="V1650" s="1"/>
      <c r="W1650" s="1"/>
      <c r="X1650" s="2"/>
      <c r="Y1650" s="1"/>
      <c r="Z1650" s="1"/>
      <c r="AA1650" s="2"/>
      <c r="AB1650" s="1"/>
      <c r="AC1650" s="1"/>
      <c r="AD1650" s="2"/>
      <c r="AE1650" s="1"/>
    </row>
    <row r="1651" spans="1:31" hidden="1" x14ac:dyDescent="0.25">
      <c r="A1651" s="2"/>
      <c r="B1651" s="51"/>
      <c r="C1651" s="2"/>
      <c r="D1651" s="2"/>
      <c r="E1651" s="2"/>
      <c r="F1651" s="2"/>
      <c r="G1651" s="2"/>
      <c r="H1651" s="2"/>
      <c r="I1651" s="1"/>
      <c r="J1651" s="1"/>
      <c r="K1651" s="1"/>
      <c r="L1651" s="1"/>
      <c r="M1651" s="1"/>
      <c r="N1651" s="2"/>
      <c r="O1651" s="2"/>
      <c r="P1651" s="2"/>
      <c r="Q1651" s="3"/>
      <c r="R1651" s="1"/>
      <c r="S1651" s="1"/>
      <c r="T1651" s="1"/>
      <c r="U1651" s="2"/>
      <c r="V1651" s="1"/>
      <c r="W1651" s="1"/>
      <c r="X1651" s="2"/>
      <c r="Y1651" s="1"/>
      <c r="Z1651" s="1"/>
      <c r="AA1651" s="2"/>
      <c r="AB1651" s="1"/>
      <c r="AC1651" s="1"/>
      <c r="AD1651" s="2"/>
      <c r="AE1651" s="1"/>
    </row>
    <row r="1652" spans="1:31" hidden="1" x14ac:dyDescent="0.25">
      <c r="A1652" s="2"/>
      <c r="B1652" s="51"/>
      <c r="C1652" s="2"/>
      <c r="D1652" s="2"/>
      <c r="E1652" s="2"/>
      <c r="F1652" s="2"/>
      <c r="G1652" s="2"/>
      <c r="H1652" s="2"/>
      <c r="I1652" s="1"/>
      <c r="J1652" s="1"/>
      <c r="K1652" s="1"/>
      <c r="L1652" s="1"/>
      <c r="M1652" s="1"/>
      <c r="N1652" s="2"/>
      <c r="O1652" s="2"/>
      <c r="P1652" s="2"/>
      <c r="Q1652" s="3"/>
      <c r="R1652" s="1"/>
      <c r="S1652" s="1"/>
      <c r="T1652" s="1"/>
      <c r="U1652" s="2"/>
      <c r="V1652" s="1"/>
      <c r="W1652" s="1"/>
      <c r="X1652" s="2"/>
      <c r="Y1652" s="1"/>
      <c r="Z1652" s="1"/>
      <c r="AA1652" s="2"/>
      <c r="AB1652" s="1"/>
      <c r="AC1652" s="1"/>
      <c r="AD1652" s="2"/>
      <c r="AE1652" s="1"/>
    </row>
    <row r="1653" spans="1:31" hidden="1" x14ac:dyDescent="0.25">
      <c r="A1653" s="2"/>
      <c r="B1653" s="51"/>
      <c r="C1653" s="2"/>
      <c r="D1653" s="2"/>
      <c r="E1653" s="2"/>
      <c r="F1653" s="2"/>
      <c r="G1653" s="2"/>
      <c r="H1653" s="2"/>
      <c r="I1653" s="1"/>
      <c r="J1653" s="1"/>
      <c r="K1653" s="1"/>
      <c r="L1653" s="1"/>
      <c r="M1653" s="1"/>
      <c r="N1653" s="2"/>
      <c r="O1653" s="2"/>
      <c r="P1653" s="2"/>
      <c r="Q1653" s="3"/>
      <c r="R1653" s="1"/>
      <c r="S1653" s="1"/>
      <c r="T1653" s="1"/>
      <c r="U1653" s="2"/>
      <c r="V1653" s="1"/>
      <c r="W1653" s="1"/>
      <c r="X1653" s="2"/>
      <c r="Y1653" s="1"/>
      <c r="Z1653" s="1"/>
      <c r="AA1653" s="2"/>
      <c r="AB1653" s="1"/>
      <c r="AC1653" s="1"/>
      <c r="AD1653" s="2"/>
      <c r="AE1653" s="1"/>
    </row>
    <row r="1654" spans="1:31" hidden="1" x14ac:dyDescent="0.25">
      <c r="A1654" s="2"/>
      <c r="B1654" s="51"/>
      <c r="C1654" s="2"/>
      <c r="D1654" s="2"/>
      <c r="E1654" s="2"/>
      <c r="F1654" s="2"/>
      <c r="G1654" s="2"/>
      <c r="H1654" s="2"/>
      <c r="I1654" s="1"/>
      <c r="J1654" s="1"/>
      <c r="K1654" s="1"/>
      <c r="L1654" s="1"/>
      <c r="M1654" s="1"/>
      <c r="N1654" s="2"/>
      <c r="O1654" s="2"/>
      <c r="P1654" s="2"/>
      <c r="Q1654" s="3"/>
      <c r="R1654" s="1"/>
      <c r="S1654" s="1"/>
      <c r="T1654" s="1"/>
      <c r="U1654" s="2"/>
      <c r="V1654" s="1"/>
      <c r="W1654" s="1"/>
      <c r="X1654" s="2"/>
      <c r="Y1654" s="1"/>
      <c r="Z1654" s="1"/>
      <c r="AA1654" s="2"/>
      <c r="AB1654" s="1"/>
      <c r="AC1654" s="1"/>
      <c r="AD1654" s="2"/>
      <c r="AE1654" s="1"/>
    </row>
    <row r="1655" spans="1:31" hidden="1" x14ac:dyDescent="0.25">
      <c r="A1655" s="2"/>
      <c r="B1655" s="51"/>
      <c r="C1655" s="2"/>
      <c r="D1655" s="2"/>
      <c r="E1655" s="2"/>
      <c r="F1655" s="2"/>
      <c r="G1655" s="2"/>
      <c r="H1655" s="2"/>
      <c r="I1655" s="1"/>
      <c r="J1655" s="1"/>
      <c r="K1655" s="1"/>
      <c r="L1655" s="1"/>
      <c r="M1655" s="1"/>
      <c r="N1655" s="2"/>
      <c r="O1655" s="2"/>
      <c r="P1655" s="2"/>
      <c r="Q1655" s="3"/>
      <c r="R1655" s="1"/>
      <c r="S1655" s="1"/>
      <c r="T1655" s="1"/>
      <c r="U1655" s="2"/>
      <c r="V1655" s="1"/>
      <c r="W1655" s="1"/>
      <c r="X1655" s="2"/>
      <c r="Y1655" s="1"/>
      <c r="Z1655" s="1"/>
      <c r="AA1655" s="2"/>
      <c r="AB1655" s="1"/>
      <c r="AC1655" s="1"/>
      <c r="AD1655" s="2"/>
      <c r="AE1655" s="1"/>
    </row>
    <row r="1656" spans="1:31" hidden="1" x14ac:dyDescent="0.25">
      <c r="A1656" s="2"/>
      <c r="B1656" s="51"/>
      <c r="C1656" s="2"/>
      <c r="D1656" s="2"/>
      <c r="E1656" s="2"/>
      <c r="F1656" s="2"/>
      <c r="G1656" s="2"/>
      <c r="H1656" s="2"/>
      <c r="I1656" s="1"/>
      <c r="J1656" s="1"/>
      <c r="K1656" s="1"/>
      <c r="L1656" s="1"/>
      <c r="M1656" s="1"/>
      <c r="N1656" s="2"/>
      <c r="O1656" s="2"/>
      <c r="P1656" s="2"/>
      <c r="Q1656" s="3"/>
      <c r="R1656" s="1"/>
      <c r="S1656" s="1"/>
      <c r="T1656" s="1"/>
      <c r="U1656" s="2"/>
      <c r="V1656" s="1"/>
      <c r="W1656" s="1"/>
      <c r="X1656" s="2"/>
      <c r="Y1656" s="1"/>
      <c r="Z1656" s="1"/>
      <c r="AA1656" s="2"/>
      <c r="AB1656" s="1"/>
      <c r="AC1656" s="1"/>
      <c r="AD1656" s="2"/>
      <c r="AE1656" s="1"/>
    </row>
    <row r="1657" spans="1:31" hidden="1" x14ac:dyDescent="0.25">
      <c r="A1657" s="2"/>
      <c r="B1657" s="51"/>
      <c r="C1657" s="2"/>
      <c r="D1657" s="2"/>
      <c r="E1657" s="2"/>
      <c r="F1657" s="2"/>
      <c r="G1657" s="2"/>
      <c r="H1657" s="2"/>
      <c r="I1657" s="1"/>
      <c r="J1657" s="1"/>
      <c r="K1657" s="1"/>
      <c r="L1657" s="1"/>
      <c r="M1657" s="1"/>
      <c r="N1657" s="2"/>
      <c r="O1657" s="2"/>
      <c r="P1657" s="2"/>
      <c r="Q1657" s="3"/>
      <c r="R1657" s="1"/>
      <c r="S1657" s="1"/>
      <c r="T1657" s="1"/>
      <c r="U1657" s="2"/>
      <c r="V1657" s="1"/>
      <c r="W1657" s="1"/>
      <c r="X1657" s="2"/>
      <c r="Y1657" s="1"/>
      <c r="Z1657" s="1"/>
      <c r="AA1657" s="2"/>
      <c r="AB1657" s="1"/>
      <c r="AC1657" s="1"/>
      <c r="AD1657" s="2"/>
      <c r="AE1657" s="1"/>
    </row>
    <row r="1658" spans="1:31" hidden="1" x14ac:dyDescent="0.25">
      <c r="A1658" s="2"/>
      <c r="B1658" s="51"/>
      <c r="C1658" s="2"/>
      <c r="D1658" s="2"/>
      <c r="E1658" s="2"/>
      <c r="F1658" s="2"/>
      <c r="G1658" s="2"/>
      <c r="H1658" s="2"/>
      <c r="I1658" s="1"/>
      <c r="J1658" s="1"/>
      <c r="K1658" s="1"/>
      <c r="L1658" s="1"/>
      <c r="M1658" s="1"/>
      <c r="N1658" s="2"/>
      <c r="O1658" s="2"/>
      <c r="P1658" s="2"/>
      <c r="Q1658" s="3"/>
      <c r="R1658" s="1"/>
      <c r="S1658" s="1"/>
      <c r="T1658" s="1"/>
      <c r="U1658" s="2"/>
      <c r="V1658" s="1"/>
      <c r="W1658" s="1"/>
      <c r="X1658" s="2"/>
      <c r="Y1658" s="1"/>
      <c r="Z1658" s="1"/>
      <c r="AA1658" s="2"/>
      <c r="AB1658" s="1"/>
      <c r="AC1658" s="1"/>
      <c r="AD1658" s="2"/>
      <c r="AE1658" s="1"/>
    </row>
    <row r="1659" spans="1:31" hidden="1" x14ac:dyDescent="0.25">
      <c r="A1659" s="2"/>
      <c r="B1659" s="51"/>
      <c r="C1659" s="2"/>
      <c r="D1659" s="2"/>
      <c r="E1659" s="2"/>
      <c r="F1659" s="2"/>
      <c r="G1659" s="2"/>
      <c r="H1659" s="2"/>
      <c r="I1659" s="1"/>
      <c r="J1659" s="1"/>
      <c r="K1659" s="1"/>
      <c r="L1659" s="1"/>
      <c r="M1659" s="1"/>
      <c r="N1659" s="2"/>
      <c r="O1659" s="2"/>
      <c r="P1659" s="2"/>
      <c r="Q1659" s="3"/>
      <c r="R1659" s="1"/>
      <c r="S1659" s="1"/>
      <c r="T1659" s="1"/>
      <c r="U1659" s="2"/>
      <c r="V1659" s="1"/>
      <c r="W1659" s="1"/>
      <c r="X1659" s="2"/>
      <c r="Y1659" s="1"/>
      <c r="Z1659" s="1"/>
      <c r="AA1659" s="2"/>
      <c r="AB1659" s="1"/>
      <c r="AC1659" s="1"/>
      <c r="AD1659" s="2"/>
      <c r="AE1659" s="1"/>
    </row>
    <row r="1660" spans="1:31" hidden="1" x14ac:dyDescent="0.25">
      <c r="A1660" s="2"/>
      <c r="B1660" s="51"/>
      <c r="C1660" s="2"/>
      <c r="D1660" s="2"/>
      <c r="E1660" s="2"/>
      <c r="F1660" s="2"/>
      <c r="G1660" s="2"/>
      <c r="H1660" s="2"/>
      <c r="I1660" s="1"/>
      <c r="J1660" s="1"/>
      <c r="K1660" s="1"/>
      <c r="L1660" s="1"/>
      <c r="M1660" s="1"/>
      <c r="N1660" s="2"/>
      <c r="O1660" s="2"/>
      <c r="P1660" s="2"/>
      <c r="Q1660" s="3"/>
      <c r="R1660" s="1"/>
      <c r="S1660" s="1"/>
      <c r="T1660" s="1"/>
      <c r="U1660" s="2"/>
      <c r="V1660" s="1"/>
      <c r="W1660" s="1"/>
      <c r="X1660" s="2"/>
      <c r="Y1660" s="1"/>
      <c r="Z1660" s="1"/>
      <c r="AA1660" s="2"/>
      <c r="AB1660" s="1"/>
      <c r="AC1660" s="1"/>
      <c r="AD1660" s="2"/>
      <c r="AE1660" s="1"/>
    </row>
    <row r="1661" spans="1:31" hidden="1" x14ac:dyDescent="0.25">
      <c r="A1661" s="2"/>
      <c r="B1661" s="51"/>
      <c r="C1661" s="2"/>
      <c r="D1661" s="2"/>
      <c r="E1661" s="2"/>
      <c r="F1661" s="2"/>
      <c r="G1661" s="2"/>
      <c r="H1661" s="2"/>
      <c r="I1661" s="1"/>
      <c r="J1661" s="1"/>
      <c r="K1661" s="1"/>
      <c r="L1661" s="1"/>
      <c r="M1661" s="1"/>
      <c r="N1661" s="2"/>
      <c r="O1661" s="2"/>
      <c r="P1661" s="2"/>
      <c r="Q1661" s="3"/>
      <c r="R1661" s="1"/>
      <c r="S1661" s="1"/>
      <c r="T1661" s="1"/>
      <c r="U1661" s="2"/>
      <c r="V1661" s="1"/>
      <c r="W1661" s="1"/>
      <c r="X1661" s="2"/>
      <c r="Y1661" s="1"/>
      <c r="Z1661" s="1"/>
      <c r="AA1661" s="2"/>
      <c r="AB1661" s="1"/>
      <c r="AC1661" s="1"/>
      <c r="AD1661" s="2"/>
      <c r="AE1661" s="1"/>
    </row>
    <row r="1662" spans="1:31" hidden="1" x14ac:dyDescent="0.25">
      <c r="A1662" s="2"/>
      <c r="B1662" s="51"/>
      <c r="C1662" s="2"/>
      <c r="D1662" s="2"/>
      <c r="E1662" s="2"/>
      <c r="F1662" s="2"/>
      <c r="G1662" s="2"/>
      <c r="H1662" s="2"/>
      <c r="I1662" s="1"/>
      <c r="J1662" s="1"/>
      <c r="K1662" s="1"/>
      <c r="L1662" s="1"/>
      <c r="M1662" s="1"/>
      <c r="N1662" s="2"/>
      <c r="O1662" s="2"/>
      <c r="P1662" s="2"/>
      <c r="Q1662" s="3"/>
      <c r="R1662" s="1"/>
      <c r="S1662" s="1"/>
      <c r="T1662" s="1"/>
      <c r="U1662" s="2"/>
      <c r="V1662" s="1"/>
      <c r="W1662" s="1"/>
      <c r="X1662" s="2"/>
      <c r="Y1662" s="1"/>
      <c r="Z1662" s="1"/>
      <c r="AA1662" s="2"/>
      <c r="AB1662" s="1"/>
      <c r="AC1662" s="1"/>
      <c r="AD1662" s="2"/>
      <c r="AE1662" s="1"/>
    </row>
    <row r="1663" spans="1:31" hidden="1" x14ac:dyDescent="0.25">
      <c r="A1663" s="2"/>
      <c r="B1663" s="51"/>
      <c r="C1663" s="2"/>
      <c r="D1663" s="2"/>
      <c r="E1663" s="2"/>
      <c r="F1663" s="2"/>
      <c r="G1663" s="2"/>
      <c r="H1663" s="2"/>
      <c r="I1663" s="1"/>
      <c r="J1663" s="1"/>
      <c r="K1663" s="1"/>
      <c r="L1663" s="1"/>
      <c r="M1663" s="1"/>
      <c r="N1663" s="2"/>
      <c r="O1663" s="2"/>
      <c r="P1663" s="2"/>
      <c r="Q1663" s="3"/>
      <c r="R1663" s="1"/>
      <c r="S1663" s="1"/>
      <c r="T1663" s="1"/>
      <c r="U1663" s="2"/>
      <c r="V1663" s="1"/>
      <c r="W1663" s="1"/>
      <c r="X1663" s="2"/>
      <c r="Y1663" s="1"/>
      <c r="Z1663" s="1"/>
      <c r="AA1663" s="2"/>
      <c r="AB1663" s="1"/>
      <c r="AC1663" s="1"/>
      <c r="AD1663" s="2"/>
      <c r="AE1663" s="1"/>
    </row>
    <row r="1664" spans="1:31" hidden="1" x14ac:dyDescent="0.25">
      <c r="A1664" s="2"/>
      <c r="B1664" s="51"/>
      <c r="C1664" s="2"/>
      <c r="D1664" s="2"/>
      <c r="E1664" s="2"/>
      <c r="F1664" s="2"/>
      <c r="G1664" s="2"/>
      <c r="H1664" s="2"/>
      <c r="I1664" s="1"/>
      <c r="J1664" s="1"/>
      <c r="K1664" s="1"/>
      <c r="L1664" s="1"/>
      <c r="M1664" s="1"/>
      <c r="N1664" s="2"/>
      <c r="O1664" s="2"/>
      <c r="P1664" s="2"/>
      <c r="Q1664" s="3"/>
      <c r="R1664" s="1"/>
      <c r="S1664" s="1"/>
      <c r="T1664" s="1"/>
      <c r="U1664" s="2"/>
      <c r="V1664" s="1"/>
      <c r="W1664" s="1"/>
      <c r="X1664" s="2"/>
      <c r="Y1664" s="1"/>
      <c r="Z1664" s="1"/>
      <c r="AA1664" s="2"/>
      <c r="AB1664" s="1"/>
      <c r="AC1664" s="1"/>
      <c r="AD1664" s="2"/>
      <c r="AE1664" s="1"/>
    </row>
    <row r="1665" spans="1:31" hidden="1" x14ac:dyDescent="0.25">
      <c r="A1665" s="2"/>
      <c r="B1665" s="51"/>
      <c r="C1665" s="2"/>
      <c r="D1665" s="2"/>
      <c r="E1665" s="2"/>
      <c r="F1665" s="2"/>
      <c r="G1665" s="2"/>
      <c r="H1665" s="2"/>
      <c r="I1665" s="1"/>
      <c r="J1665" s="1"/>
      <c r="K1665" s="1"/>
      <c r="L1665" s="1"/>
      <c r="M1665" s="1"/>
      <c r="N1665" s="2"/>
      <c r="O1665" s="2"/>
      <c r="P1665" s="2"/>
      <c r="Q1665" s="3"/>
      <c r="R1665" s="1"/>
      <c r="S1665" s="1"/>
      <c r="T1665" s="1"/>
      <c r="U1665" s="2"/>
      <c r="V1665" s="1"/>
      <c r="W1665" s="1"/>
      <c r="X1665" s="2"/>
      <c r="Y1665" s="1"/>
      <c r="Z1665" s="1"/>
      <c r="AA1665" s="2"/>
      <c r="AB1665" s="1"/>
      <c r="AC1665" s="1"/>
      <c r="AD1665" s="2"/>
      <c r="AE1665" s="1"/>
    </row>
    <row r="1666" spans="1:31" hidden="1" x14ac:dyDescent="0.25">
      <c r="A1666" s="2"/>
      <c r="B1666" s="51"/>
      <c r="C1666" s="2"/>
      <c r="D1666" s="2"/>
      <c r="E1666" s="2"/>
      <c r="F1666" s="2"/>
      <c r="G1666" s="2"/>
      <c r="H1666" s="2"/>
      <c r="I1666" s="1"/>
      <c r="J1666" s="1"/>
      <c r="K1666" s="1"/>
      <c r="L1666" s="1"/>
      <c r="M1666" s="1"/>
      <c r="N1666" s="2"/>
      <c r="O1666" s="2"/>
      <c r="P1666" s="2"/>
      <c r="Q1666" s="3"/>
      <c r="R1666" s="1"/>
      <c r="S1666" s="1"/>
      <c r="T1666" s="1"/>
      <c r="U1666" s="2"/>
      <c r="V1666" s="1"/>
      <c r="W1666" s="1"/>
      <c r="X1666" s="2"/>
      <c r="Y1666" s="1"/>
      <c r="Z1666" s="1"/>
      <c r="AA1666" s="2"/>
      <c r="AB1666" s="1"/>
      <c r="AC1666" s="1"/>
      <c r="AD1666" s="2"/>
      <c r="AE1666" s="1"/>
    </row>
    <row r="1667" spans="1:31" hidden="1" x14ac:dyDescent="0.25">
      <c r="A1667" s="2"/>
      <c r="B1667" s="51"/>
      <c r="C1667" s="2"/>
      <c r="D1667" s="2"/>
      <c r="E1667" s="2"/>
      <c r="F1667" s="2"/>
      <c r="G1667" s="2"/>
      <c r="H1667" s="2"/>
      <c r="I1667" s="1"/>
      <c r="J1667" s="1"/>
      <c r="K1667" s="1"/>
      <c r="L1667" s="1"/>
      <c r="M1667" s="1"/>
      <c r="N1667" s="2"/>
      <c r="O1667" s="2"/>
      <c r="P1667" s="2"/>
      <c r="Q1667" s="3"/>
      <c r="R1667" s="1"/>
      <c r="S1667" s="1"/>
      <c r="T1667" s="1"/>
      <c r="U1667" s="2"/>
      <c r="V1667" s="1"/>
      <c r="W1667" s="1"/>
      <c r="X1667" s="2"/>
      <c r="Y1667" s="1"/>
      <c r="Z1667" s="1"/>
      <c r="AA1667" s="2"/>
      <c r="AB1667" s="1"/>
      <c r="AC1667" s="1"/>
      <c r="AD1667" s="2"/>
      <c r="AE1667" s="1"/>
    </row>
    <row r="1668" spans="1:31" hidden="1" x14ac:dyDescent="0.25">
      <c r="A1668" s="2"/>
      <c r="B1668" s="51"/>
      <c r="C1668" s="2"/>
      <c r="D1668" s="2"/>
      <c r="E1668" s="2"/>
      <c r="F1668" s="2"/>
      <c r="G1668" s="2"/>
      <c r="H1668" s="2"/>
      <c r="I1668" s="1"/>
      <c r="J1668" s="1"/>
      <c r="K1668" s="1"/>
      <c r="L1668" s="1"/>
      <c r="M1668" s="1"/>
      <c r="N1668" s="2"/>
      <c r="O1668" s="2"/>
      <c r="P1668" s="2"/>
      <c r="Q1668" s="3"/>
      <c r="R1668" s="1"/>
      <c r="S1668" s="1"/>
      <c r="T1668" s="1"/>
      <c r="U1668" s="2"/>
      <c r="V1668" s="1"/>
      <c r="W1668" s="1"/>
      <c r="X1668" s="2"/>
      <c r="Y1668" s="1"/>
      <c r="Z1668" s="1"/>
      <c r="AA1668" s="2"/>
      <c r="AB1668" s="1"/>
      <c r="AC1668" s="1"/>
      <c r="AD1668" s="2"/>
      <c r="AE1668" s="1"/>
    </row>
    <row r="1669" spans="1:31" hidden="1" x14ac:dyDescent="0.25">
      <c r="A1669" s="2"/>
      <c r="B1669" s="51"/>
      <c r="C1669" s="2"/>
      <c r="D1669" s="2"/>
      <c r="E1669" s="2"/>
      <c r="F1669" s="2"/>
      <c r="G1669" s="2"/>
      <c r="H1669" s="2"/>
      <c r="I1669" s="1"/>
      <c r="J1669" s="1"/>
      <c r="K1669" s="1"/>
      <c r="L1669" s="1"/>
      <c r="M1669" s="1"/>
      <c r="N1669" s="2"/>
      <c r="O1669" s="2"/>
      <c r="P1669" s="2"/>
      <c r="Q1669" s="3"/>
      <c r="R1669" s="1"/>
      <c r="S1669" s="1"/>
      <c r="T1669" s="1"/>
      <c r="U1669" s="2"/>
      <c r="V1669" s="1"/>
      <c r="W1669" s="1"/>
      <c r="X1669" s="2"/>
      <c r="Y1669" s="1"/>
      <c r="Z1669" s="1"/>
      <c r="AA1669" s="2"/>
      <c r="AB1669" s="1"/>
      <c r="AC1669" s="1"/>
      <c r="AD1669" s="2"/>
      <c r="AE1669" s="1"/>
    </row>
    <row r="1670" spans="1:31" hidden="1" x14ac:dyDescent="0.25">
      <c r="A1670" s="2"/>
      <c r="B1670" s="51"/>
      <c r="C1670" s="2"/>
      <c r="D1670" s="2"/>
      <c r="E1670" s="2"/>
      <c r="F1670" s="2"/>
      <c r="G1670" s="2"/>
      <c r="H1670" s="2"/>
      <c r="I1670" s="1"/>
      <c r="J1670" s="1"/>
      <c r="K1670" s="1"/>
      <c r="L1670" s="1"/>
      <c r="M1670" s="1"/>
      <c r="N1670" s="2"/>
      <c r="O1670" s="2"/>
      <c r="P1670" s="2"/>
      <c r="Q1670" s="3"/>
      <c r="R1670" s="1"/>
      <c r="S1670" s="1"/>
      <c r="T1670" s="1"/>
      <c r="U1670" s="2"/>
      <c r="V1670" s="1"/>
      <c r="W1670" s="1"/>
      <c r="X1670" s="2"/>
      <c r="Y1670" s="1"/>
      <c r="Z1670" s="1"/>
      <c r="AA1670" s="2"/>
      <c r="AB1670" s="1"/>
      <c r="AC1670" s="1"/>
      <c r="AD1670" s="2"/>
      <c r="AE1670" s="1"/>
    </row>
    <row r="1671" spans="1:31" hidden="1" x14ac:dyDescent="0.25">
      <c r="A1671" s="2"/>
      <c r="B1671" s="51"/>
      <c r="C1671" s="2"/>
      <c r="D1671" s="2"/>
      <c r="E1671" s="2"/>
      <c r="F1671" s="2"/>
      <c r="G1671" s="2"/>
      <c r="H1671" s="2"/>
      <c r="I1671" s="1"/>
      <c r="J1671" s="1"/>
      <c r="K1671" s="1"/>
      <c r="L1671" s="1"/>
      <c r="M1671" s="1"/>
      <c r="N1671" s="2"/>
      <c r="O1671" s="2"/>
      <c r="P1671" s="2"/>
      <c r="Q1671" s="3"/>
      <c r="R1671" s="1"/>
      <c r="S1671" s="1"/>
      <c r="T1671" s="1"/>
      <c r="U1671" s="2"/>
      <c r="V1671" s="1"/>
      <c r="W1671" s="1"/>
      <c r="X1671" s="2"/>
      <c r="Y1671" s="1"/>
      <c r="Z1671" s="1"/>
      <c r="AA1671" s="2"/>
      <c r="AB1671" s="1"/>
      <c r="AC1671" s="1"/>
      <c r="AD1671" s="2"/>
      <c r="AE1671" s="1"/>
    </row>
    <row r="1672" spans="1:31" hidden="1" x14ac:dyDescent="0.25">
      <c r="A1672" s="2"/>
      <c r="B1672" s="51"/>
      <c r="C1672" s="2"/>
      <c r="D1672" s="2"/>
      <c r="E1672" s="2"/>
      <c r="F1672" s="2"/>
      <c r="G1672" s="2"/>
      <c r="H1672" s="2"/>
      <c r="I1672" s="1"/>
      <c r="J1672" s="1"/>
      <c r="K1672" s="1"/>
      <c r="L1672" s="1"/>
      <c r="M1672" s="1"/>
      <c r="N1672" s="2"/>
      <c r="O1672" s="2"/>
      <c r="P1672" s="2"/>
      <c r="Q1672" s="3"/>
      <c r="R1672" s="1"/>
      <c r="S1672" s="1"/>
      <c r="T1672" s="1"/>
      <c r="U1672" s="2"/>
      <c r="V1672" s="1"/>
      <c r="W1672" s="1"/>
      <c r="X1672" s="2"/>
      <c r="Y1672" s="1"/>
      <c r="Z1672" s="1"/>
      <c r="AA1672" s="2"/>
      <c r="AB1672" s="1"/>
      <c r="AC1672" s="1"/>
      <c r="AD1672" s="2"/>
      <c r="AE1672" s="1"/>
    </row>
    <row r="1673" spans="1:31" hidden="1" x14ac:dyDescent="0.25">
      <c r="A1673" s="2"/>
      <c r="B1673" s="51"/>
      <c r="C1673" s="2"/>
      <c r="D1673" s="2"/>
      <c r="E1673" s="2"/>
      <c r="F1673" s="2"/>
      <c r="G1673" s="2"/>
      <c r="H1673" s="2"/>
      <c r="I1673" s="1"/>
      <c r="J1673" s="1"/>
      <c r="K1673" s="1"/>
      <c r="L1673" s="1"/>
      <c r="M1673" s="1"/>
      <c r="N1673" s="2"/>
      <c r="O1673" s="2"/>
      <c r="P1673" s="2"/>
      <c r="Q1673" s="3"/>
      <c r="R1673" s="1"/>
      <c r="S1673" s="1"/>
      <c r="T1673" s="1"/>
      <c r="U1673" s="2"/>
      <c r="V1673" s="1"/>
      <c r="W1673" s="1"/>
      <c r="X1673" s="2"/>
      <c r="Y1673" s="1"/>
      <c r="Z1673" s="1"/>
      <c r="AA1673" s="2"/>
      <c r="AB1673" s="1"/>
      <c r="AC1673" s="1"/>
      <c r="AD1673" s="2"/>
      <c r="AE1673" s="1"/>
    </row>
    <row r="1674" spans="1:31" hidden="1" x14ac:dyDescent="0.25">
      <c r="A1674" s="2"/>
      <c r="B1674" s="51"/>
      <c r="C1674" s="2"/>
      <c r="D1674" s="2"/>
      <c r="E1674" s="2"/>
      <c r="F1674" s="2"/>
      <c r="G1674" s="2"/>
      <c r="H1674" s="2"/>
      <c r="I1674" s="1"/>
      <c r="J1674" s="1"/>
      <c r="K1674" s="1"/>
      <c r="L1674" s="1"/>
      <c r="M1674" s="1"/>
      <c r="N1674" s="2"/>
      <c r="O1674" s="2"/>
      <c r="P1674" s="2"/>
      <c r="Q1674" s="3"/>
      <c r="R1674" s="1"/>
      <c r="S1674" s="1"/>
      <c r="T1674" s="1"/>
      <c r="U1674" s="2"/>
      <c r="V1674" s="1"/>
      <c r="W1674" s="1"/>
      <c r="X1674" s="2"/>
      <c r="Y1674" s="1"/>
      <c r="Z1674" s="1"/>
      <c r="AA1674" s="2"/>
      <c r="AB1674" s="1"/>
      <c r="AC1674" s="1"/>
      <c r="AD1674" s="2"/>
      <c r="AE1674" s="1"/>
    </row>
    <row r="1675" spans="1:31" s="62" customFormat="1" ht="15.75" hidden="1" customHeight="1" x14ac:dyDescent="0.25">
      <c r="A1675" s="2"/>
      <c r="B1675" s="51"/>
      <c r="C1675" s="2"/>
      <c r="D1675" s="2"/>
      <c r="E1675" s="2"/>
      <c r="F1675" s="2"/>
      <c r="G1675" s="2"/>
      <c r="H1675" s="2"/>
      <c r="I1675" s="1"/>
      <c r="J1675" s="1"/>
      <c r="K1675" s="1"/>
      <c r="L1675" s="1"/>
      <c r="M1675" s="1"/>
      <c r="N1675" s="2"/>
      <c r="O1675" s="2"/>
      <c r="P1675" s="2"/>
      <c r="Q1675" s="3"/>
      <c r="R1675" s="1"/>
      <c r="S1675" s="1"/>
      <c r="T1675" s="1"/>
      <c r="U1675" s="2"/>
      <c r="V1675" s="1"/>
      <c r="W1675" s="1"/>
      <c r="X1675" s="2"/>
      <c r="Y1675" s="1"/>
      <c r="Z1675" s="1"/>
      <c r="AA1675" s="2"/>
      <c r="AB1675" s="1"/>
      <c r="AC1675" s="1"/>
      <c r="AD1675" s="2"/>
      <c r="AE1675" s="1"/>
    </row>
    <row r="1676" spans="1:31" hidden="1" x14ac:dyDescent="0.25">
      <c r="A1676" s="2"/>
      <c r="B1676" s="51"/>
      <c r="C1676" s="2"/>
      <c r="D1676" s="2"/>
      <c r="E1676" s="2"/>
      <c r="F1676" s="2"/>
      <c r="G1676" s="2"/>
      <c r="H1676" s="2"/>
      <c r="I1676" s="1"/>
      <c r="J1676" s="1"/>
      <c r="K1676" s="1"/>
      <c r="L1676" s="1"/>
      <c r="M1676" s="1"/>
      <c r="N1676" s="2"/>
      <c r="O1676" s="2"/>
      <c r="P1676" s="2"/>
      <c r="Q1676" s="3"/>
      <c r="R1676" s="1"/>
      <c r="S1676" s="1"/>
      <c r="T1676" s="1"/>
      <c r="U1676" s="2"/>
      <c r="V1676" s="1"/>
      <c r="W1676" s="1"/>
      <c r="X1676" s="2"/>
      <c r="Y1676" s="1"/>
      <c r="Z1676" s="1"/>
      <c r="AA1676" s="2"/>
      <c r="AB1676" s="1"/>
      <c r="AC1676" s="1"/>
      <c r="AD1676" s="2"/>
      <c r="AE1676" s="1"/>
    </row>
    <row r="1677" spans="1:31" hidden="1" x14ac:dyDescent="0.25">
      <c r="A1677" s="2"/>
      <c r="B1677" s="51"/>
      <c r="C1677" s="2"/>
      <c r="D1677" s="2"/>
      <c r="E1677" s="2"/>
      <c r="F1677" s="2"/>
      <c r="G1677" s="2"/>
      <c r="H1677" s="2"/>
      <c r="I1677" s="1"/>
      <c r="J1677" s="1"/>
      <c r="K1677" s="1"/>
      <c r="L1677" s="1"/>
      <c r="M1677" s="1"/>
      <c r="N1677" s="2"/>
      <c r="O1677" s="2"/>
      <c r="P1677" s="2"/>
      <c r="Q1677" s="3"/>
      <c r="R1677" s="1"/>
      <c r="S1677" s="1"/>
      <c r="T1677" s="1"/>
      <c r="U1677" s="2"/>
      <c r="V1677" s="1"/>
      <c r="W1677" s="1"/>
      <c r="X1677" s="2"/>
      <c r="Y1677" s="1"/>
      <c r="Z1677" s="1"/>
      <c r="AA1677" s="2"/>
      <c r="AB1677" s="1"/>
      <c r="AC1677" s="1"/>
      <c r="AD1677" s="2"/>
      <c r="AE1677" s="1"/>
    </row>
    <row r="1678" spans="1:31" hidden="1" x14ac:dyDescent="0.25">
      <c r="A1678" s="2"/>
      <c r="B1678" s="51"/>
      <c r="C1678" s="2"/>
      <c r="D1678" s="2"/>
      <c r="E1678" s="2"/>
      <c r="F1678" s="2"/>
      <c r="G1678" s="2"/>
      <c r="H1678" s="2"/>
      <c r="I1678" s="1"/>
      <c r="J1678" s="1"/>
      <c r="K1678" s="1"/>
      <c r="L1678" s="1"/>
      <c r="M1678" s="1"/>
      <c r="N1678" s="2"/>
      <c r="O1678" s="2"/>
      <c r="P1678" s="2"/>
      <c r="Q1678" s="3"/>
      <c r="R1678" s="1"/>
      <c r="S1678" s="1"/>
      <c r="T1678" s="1"/>
      <c r="U1678" s="2"/>
      <c r="V1678" s="1"/>
      <c r="W1678" s="1"/>
      <c r="X1678" s="2"/>
      <c r="Y1678" s="1"/>
      <c r="Z1678" s="1"/>
      <c r="AA1678" s="2"/>
      <c r="AB1678" s="1"/>
      <c r="AC1678" s="1"/>
      <c r="AD1678" s="2"/>
      <c r="AE1678" s="1"/>
    </row>
    <row r="1679" spans="1:31" hidden="1" x14ac:dyDescent="0.25">
      <c r="A1679" s="2"/>
      <c r="B1679" s="51"/>
      <c r="C1679" s="2"/>
      <c r="D1679" s="2"/>
      <c r="E1679" s="2"/>
      <c r="F1679" s="2"/>
      <c r="G1679" s="2"/>
      <c r="H1679" s="2"/>
      <c r="I1679" s="1"/>
      <c r="J1679" s="1"/>
      <c r="K1679" s="1"/>
      <c r="L1679" s="1"/>
      <c r="M1679" s="1"/>
      <c r="N1679" s="2"/>
      <c r="O1679" s="2"/>
      <c r="P1679" s="2"/>
      <c r="Q1679" s="3"/>
      <c r="R1679" s="1"/>
      <c r="S1679" s="1"/>
      <c r="T1679" s="1"/>
      <c r="U1679" s="2"/>
      <c r="V1679" s="1"/>
      <c r="W1679" s="1"/>
      <c r="X1679" s="2"/>
      <c r="Y1679" s="1"/>
      <c r="Z1679" s="1"/>
      <c r="AA1679" s="2"/>
      <c r="AB1679" s="1"/>
      <c r="AC1679" s="1"/>
      <c r="AD1679" s="2"/>
      <c r="AE1679" s="1"/>
    </row>
    <row r="1680" spans="1:31" hidden="1" x14ac:dyDescent="0.25">
      <c r="A1680" s="2"/>
      <c r="B1680" s="51"/>
      <c r="C1680" s="2"/>
      <c r="D1680" s="2"/>
      <c r="E1680" s="2"/>
      <c r="F1680" s="2"/>
      <c r="G1680" s="2"/>
      <c r="H1680" s="2"/>
      <c r="I1680" s="1"/>
      <c r="J1680" s="1"/>
      <c r="K1680" s="1"/>
      <c r="L1680" s="1"/>
      <c r="M1680" s="1"/>
      <c r="N1680" s="2"/>
      <c r="O1680" s="2"/>
      <c r="P1680" s="2"/>
      <c r="Q1680" s="3"/>
      <c r="R1680" s="1"/>
      <c r="S1680" s="1"/>
      <c r="T1680" s="1"/>
      <c r="U1680" s="2"/>
      <c r="V1680" s="1"/>
      <c r="W1680" s="1"/>
      <c r="X1680" s="2"/>
      <c r="Y1680" s="1"/>
      <c r="Z1680" s="1"/>
      <c r="AA1680" s="2"/>
      <c r="AB1680" s="1"/>
      <c r="AC1680" s="1"/>
      <c r="AD1680" s="2"/>
      <c r="AE1680" s="1"/>
    </row>
    <row r="1681" spans="1:31" hidden="1" x14ac:dyDescent="0.25">
      <c r="A1681" s="2"/>
      <c r="B1681" s="51"/>
      <c r="C1681" s="2"/>
      <c r="D1681" s="2"/>
      <c r="E1681" s="2"/>
      <c r="F1681" s="2"/>
      <c r="G1681" s="2"/>
      <c r="H1681" s="2"/>
      <c r="I1681" s="1"/>
      <c r="J1681" s="1"/>
      <c r="K1681" s="1"/>
      <c r="L1681" s="1"/>
      <c r="M1681" s="1"/>
      <c r="N1681" s="2"/>
      <c r="O1681" s="2"/>
      <c r="P1681" s="2"/>
      <c r="Q1681" s="3"/>
      <c r="R1681" s="1"/>
      <c r="S1681" s="1"/>
      <c r="T1681" s="1"/>
      <c r="U1681" s="2"/>
      <c r="V1681" s="1"/>
      <c r="W1681" s="1"/>
      <c r="X1681" s="2"/>
      <c r="Y1681" s="1"/>
      <c r="Z1681" s="1"/>
      <c r="AA1681" s="2"/>
      <c r="AB1681" s="1"/>
      <c r="AC1681" s="1"/>
      <c r="AD1681" s="2"/>
      <c r="AE1681" s="1"/>
    </row>
    <row r="1682" spans="1:31" hidden="1" x14ac:dyDescent="0.25">
      <c r="A1682" s="2"/>
      <c r="B1682" s="51"/>
      <c r="C1682" s="2"/>
      <c r="D1682" s="2"/>
      <c r="E1682" s="2"/>
      <c r="F1682" s="2"/>
      <c r="G1682" s="2"/>
      <c r="H1682" s="2"/>
      <c r="I1682" s="1"/>
      <c r="J1682" s="1"/>
      <c r="K1682" s="1"/>
      <c r="L1682" s="1"/>
      <c r="M1682" s="1"/>
      <c r="N1682" s="2"/>
      <c r="O1682" s="2"/>
      <c r="P1682" s="2"/>
      <c r="Q1682" s="3"/>
      <c r="R1682" s="1"/>
      <c r="S1682" s="1"/>
      <c r="T1682" s="1"/>
      <c r="U1682" s="2"/>
      <c r="V1682" s="1"/>
      <c r="W1682" s="1"/>
      <c r="X1682" s="2"/>
      <c r="Y1682" s="1"/>
      <c r="Z1682" s="1"/>
      <c r="AA1682" s="2"/>
      <c r="AB1682" s="1"/>
      <c r="AC1682" s="1"/>
      <c r="AD1682" s="2"/>
      <c r="AE1682" s="1"/>
    </row>
    <row r="1683" spans="1:31" hidden="1" x14ac:dyDescent="0.25">
      <c r="A1683" s="2"/>
      <c r="B1683" s="51"/>
      <c r="C1683" s="2"/>
      <c r="D1683" s="2"/>
      <c r="E1683" s="2"/>
      <c r="F1683" s="2"/>
      <c r="G1683" s="2"/>
      <c r="H1683" s="2"/>
      <c r="I1683" s="1"/>
      <c r="J1683" s="1"/>
      <c r="K1683" s="1"/>
      <c r="L1683" s="1"/>
      <c r="M1683" s="1"/>
      <c r="N1683" s="2"/>
      <c r="O1683" s="2"/>
      <c r="P1683" s="2"/>
      <c r="Q1683" s="3"/>
      <c r="R1683" s="1"/>
      <c r="S1683" s="1"/>
      <c r="T1683" s="1"/>
      <c r="U1683" s="2"/>
      <c r="V1683" s="1"/>
      <c r="W1683" s="1"/>
      <c r="X1683" s="2"/>
      <c r="Y1683" s="1"/>
      <c r="Z1683" s="1"/>
      <c r="AA1683" s="2"/>
      <c r="AB1683" s="1"/>
      <c r="AC1683" s="1"/>
      <c r="AD1683" s="2"/>
      <c r="AE1683" s="1"/>
    </row>
    <row r="1684" spans="1:31" hidden="1" x14ac:dyDescent="0.25">
      <c r="A1684" s="2"/>
      <c r="B1684" s="51"/>
      <c r="C1684" s="2"/>
      <c r="D1684" s="2"/>
      <c r="E1684" s="2"/>
      <c r="F1684" s="2"/>
      <c r="G1684" s="2"/>
      <c r="H1684" s="2"/>
      <c r="I1684" s="1"/>
      <c r="J1684" s="1"/>
      <c r="K1684" s="1"/>
      <c r="L1684" s="1"/>
      <c r="M1684" s="1"/>
      <c r="N1684" s="2"/>
      <c r="O1684" s="2"/>
      <c r="P1684" s="2"/>
      <c r="Q1684" s="3"/>
      <c r="R1684" s="1"/>
      <c r="S1684" s="1"/>
      <c r="T1684" s="1"/>
      <c r="U1684" s="2"/>
      <c r="V1684" s="1"/>
      <c r="W1684" s="1"/>
      <c r="X1684" s="2"/>
      <c r="Y1684" s="1"/>
      <c r="Z1684" s="1"/>
      <c r="AA1684" s="2"/>
      <c r="AB1684" s="1"/>
      <c r="AC1684" s="1"/>
      <c r="AD1684" s="2"/>
      <c r="AE1684" s="1"/>
    </row>
    <row r="1685" spans="1:31" hidden="1" x14ac:dyDescent="0.25">
      <c r="A1685" s="2"/>
      <c r="B1685" s="51"/>
      <c r="C1685" s="2"/>
      <c r="D1685" s="2"/>
      <c r="E1685" s="2"/>
      <c r="F1685" s="2"/>
      <c r="G1685" s="2"/>
      <c r="H1685" s="2"/>
      <c r="I1685" s="1"/>
      <c r="J1685" s="1"/>
      <c r="K1685" s="1"/>
      <c r="L1685" s="1"/>
      <c r="M1685" s="1"/>
      <c r="N1685" s="2"/>
      <c r="O1685" s="2"/>
      <c r="P1685" s="2"/>
      <c r="Q1685" s="3"/>
      <c r="R1685" s="1"/>
      <c r="S1685" s="1"/>
      <c r="T1685" s="1"/>
      <c r="U1685" s="2"/>
      <c r="V1685" s="1"/>
      <c r="W1685" s="1"/>
      <c r="X1685" s="2"/>
      <c r="Y1685" s="1"/>
      <c r="Z1685" s="1"/>
      <c r="AA1685" s="2"/>
      <c r="AB1685" s="1"/>
      <c r="AC1685" s="1"/>
      <c r="AD1685" s="2"/>
      <c r="AE1685" s="1"/>
    </row>
    <row r="1686" spans="1:31" hidden="1" x14ac:dyDescent="0.25">
      <c r="A1686" s="2"/>
      <c r="B1686" s="51"/>
      <c r="C1686" s="2"/>
      <c r="D1686" s="2"/>
      <c r="E1686" s="2"/>
      <c r="F1686" s="2"/>
      <c r="G1686" s="2"/>
      <c r="H1686" s="2"/>
      <c r="I1686" s="1"/>
      <c r="J1686" s="1"/>
      <c r="K1686" s="1"/>
      <c r="L1686" s="1"/>
      <c r="M1686" s="1"/>
      <c r="N1686" s="2"/>
      <c r="O1686" s="2"/>
      <c r="P1686" s="2"/>
      <c r="Q1686" s="3"/>
      <c r="R1686" s="1"/>
      <c r="S1686" s="1"/>
      <c r="T1686" s="1"/>
      <c r="U1686" s="2"/>
      <c r="V1686" s="1"/>
      <c r="W1686" s="1"/>
      <c r="X1686" s="2"/>
      <c r="Y1686" s="1"/>
      <c r="Z1686" s="1"/>
      <c r="AA1686" s="2"/>
      <c r="AB1686" s="1"/>
      <c r="AC1686" s="1"/>
      <c r="AD1686" s="2"/>
      <c r="AE1686" s="1"/>
    </row>
    <row r="1687" spans="1:31" hidden="1" x14ac:dyDescent="0.25">
      <c r="A1687" s="2"/>
      <c r="B1687" s="51"/>
      <c r="C1687" s="2"/>
      <c r="D1687" s="2"/>
      <c r="E1687" s="2"/>
      <c r="F1687" s="2"/>
      <c r="G1687" s="2"/>
      <c r="H1687" s="2"/>
      <c r="I1687" s="1"/>
      <c r="J1687" s="1"/>
      <c r="K1687" s="1"/>
      <c r="L1687" s="1"/>
      <c r="M1687" s="1"/>
      <c r="N1687" s="2"/>
      <c r="O1687" s="2"/>
      <c r="P1687" s="2"/>
      <c r="Q1687" s="3"/>
      <c r="R1687" s="1"/>
      <c r="S1687" s="1"/>
      <c r="T1687" s="1"/>
      <c r="U1687" s="2"/>
      <c r="V1687" s="1"/>
      <c r="W1687" s="1"/>
      <c r="X1687" s="2"/>
      <c r="Y1687" s="1"/>
      <c r="Z1687" s="1"/>
      <c r="AA1687" s="2"/>
      <c r="AB1687" s="1"/>
      <c r="AC1687" s="1"/>
      <c r="AD1687" s="2"/>
      <c r="AE1687" s="1"/>
    </row>
    <row r="1688" spans="1:31" hidden="1" x14ac:dyDescent="0.25">
      <c r="A1688" s="2"/>
      <c r="B1688" s="51"/>
      <c r="C1688" s="2"/>
      <c r="D1688" s="2"/>
      <c r="E1688" s="2"/>
      <c r="F1688" s="2"/>
      <c r="G1688" s="2"/>
      <c r="H1688" s="2"/>
      <c r="I1688" s="1"/>
      <c r="J1688" s="1"/>
      <c r="K1688" s="1"/>
      <c r="L1688" s="1"/>
      <c r="M1688" s="1"/>
      <c r="N1688" s="2"/>
      <c r="O1688" s="2"/>
      <c r="P1688" s="2"/>
      <c r="Q1688" s="3"/>
      <c r="R1688" s="1"/>
      <c r="S1688" s="1"/>
      <c r="T1688" s="1"/>
      <c r="U1688" s="2"/>
      <c r="V1688" s="1"/>
      <c r="W1688" s="1"/>
      <c r="X1688" s="2"/>
      <c r="Y1688" s="1"/>
      <c r="Z1688" s="1"/>
      <c r="AA1688" s="2"/>
      <c r="AB1688" s="1"/>
      <c r="AC1688" s="1"/>
      <c r="AD1688" s="2"/>
      <c r="AE1688" s="1"/>
    </row>
    <row r="1689" spans="1:31" hidden="1" x14ac:dyDescent="0.25">
      <c r="A1689" s="2"/>
      <c r="B1689" s="51"/>
      <c r="C1689" s="2"/>
      <c r="D1689" s="2"/>
      <c r="E1689" s="2"/>
      <c r="F1689" s="2"/>
      <c r="G1689" s="2"/>
      <c r="H1689" s="2"/>
      <c r="I1689" s="1"/>
      <c r="J1689" s="1"/>
      <c r="K1689" s="1"/>
      <c r="L1689" s="1"/>
      <c r="M1689" s="1"/>
      <c r="N1689" s="2"/>
      <c r="O1689" s="2"/>
      <c r="P1689" s="2"/>
      <c r="Q1689" s="3"/>
      <c r="R1689" s="1"/>
      <c r="S1689" s="1"/>
      <c r="T1689" s="1"/>
      <c r="U1689" s="2"/>
      <c r="V1689" s="1"/>
      <c r="W1689" s="1"/>
      <c r="X1689" s="2"/>
      <c r="Y1689" s="1"/>
      <c r="Z1689" s="1"/>
      <c r="AA1689" s="2"/>
      <c r="AB1689" s="1"/>
      <c r="AC1689" s="1"/>
      <c r="AD1689" s="2"/>
      <c r="AE1689" s="1"/>
    </row>
    <row r="1690" spans="1:31" hidden="1" x14ac:dyDescent="0.25">
      <c r="A1690" s="2"/>
      <c r="B1690" s="51"/>
      <c r="C1690" s="2"/>
      <c r="D1690" s="2"/>
      <c r="E1690" s="2"/>
      <c r="F1690" s="2"/>
      <c r="G1690" s="2"/>
      <c r="H1690" s="2"/>
      <c r="I1690" s="1"/>
      <c r="J1690" s="1"/>
      <c r="K1690" s="1"/>
      <c r="L1690" s="1"/>
      <c r="M1690" s="1"/>
      <c r="N1690" s="2"/>
      <c r="O1690" s="2"/>
      <c r="P1690" s="2"/>
      <c r="Q1690" s="3"/>
      <c r="R1690" s="1"/>
      <c r="S1690" s="1"/>
      <c r="T1690" s="1"/>
      <c r="U1690" s="2"/>
      <c r="V1690" s="1"/>
      <c r="W1690" s="1"/>
      <c r="X1690" s="2"/>
      <c r="Y1690" s="1"/>
      <c r="Z1690" s="1"/>
      <c r="AA1690" s="2"/>
      <c r="AB1690" s="1"/>
      <c r="AC1690" s="1"/>
      <c r="AD1690" s="2"/>
      <c r="AE1690" s="1"/>
    </row>
    <row r="1691" spans="1:31" s="62" customFormat="1" hidden="1" x14ac:dyDescent="0.25">
      <c r="A1691" s="2"/>
      <c r="B1691" s="51"/>
      <c r="C1691" s="2"/>
      <c r="D1691" s="2"/>
      <c r="E1691" s="2"/>
      <c r="F1691" s="2"/>
      <c r="G1691" s="2"/>
      <c r="H1691" s="2"/>
      <c r="I1691" s="1"/>
      <c r="J1691" s="1"/>
      <c r="K1691" s="1"/>
      <c r="L1691" s="1"/>
      <c r="M1691" s="1"/>
      <c r="N1691" s="2"/>
      <c r="O1691" s="2"/>
      <c r="P1691" s="2"/>
      <c r="Q1691" s="3"/>
      <c r="R1691" s="1"/>
      <c r="S1691" s="1"/>
      <c r="T1691" s="1"/>
      <c r="U1691" s="2"/>
      <c r="V1691" s="1"/>
      <c r="W1691" s="1"/>
      <c r="X1691" s="2"/>
      <c r="Y1691" s="1"/>
      <c r="Z1691" s="1"/>
      <c r="AA1691" s="2"/>
      <c r="AB1691" s="1"/>
      <c r="AC1691" s="1"/>
      <c r="AD1691" s="2"/>
      <c r="AE1691" s="1"/>
    </row>
    <row r="1692" spans="1:31" hidden="1" x14ac:dyDescent="0.25">
      <c r="A1692" s="2"/>
      <c r="B1692" s="51"/>
      <c r="C1692" s="2"/>
      <c r="D1692" s="2"/>
      <c r="E1692" s="2"/>
      <c r="F1692" s="2"/>
      <c r="G1692" s="2"/>
      <c r="H1692" s="2"/>
      <c r="I1692" s="1"/>
      <c r="J1692" s="1"/>
      <c r="K1692" s="1"/>
      <c r="L1692" s="1"/>
      <c r="M1692" s="1"/>
      <c r="N1692" s="2"/>
      <c r="O1692" s="2"/>
      <c r="P1692" s="2"/>
      <c r="Q1692" s="3"/>
      <c r="R1692" s="1"/>
      <c r="S1692" s="1"/>
      <c r="T1692" s="1"/>
      <c r="U1692" s="2"/>
      <c r="V1692" s="1"/>
      <c r="W1692" s="1"/>
      <c r="X1692" s="2"/>
      <c r="Y1692" s="1"/>
      <c r="Z1692" s="1"/>
      <c r="AA1692" s="2"/>
      <c r="AB1692" s="1"/>
      <c r="AC1692" s="1"/>
      <c r="AD1692" s="2"/>
      <c r="AE1692" s="1"/>
    </row>
    <row r="1693" spans="1:31" hidden="1" x14ac:dyDescent="0.25">
      <c r="A1693" s="2"/>
      <c r="B1693" s="51"/>
      <c r="C1693" s="2"/>
      <c r="D1693" s="2"/>
      <c r="E1693" s="2"/>
      <c r="F1693" s="2"/>
      <c r="G1693" s="2"/>
      <c r="H1693" s="2"/>
      <c r="I1693" s="1"/>
      <c r="J1693" s="1"/>
      <c r="K1693" s="1"/>
      <c r="L1693" s="1"/>
      <c r="M1693" s="1"/>
      <c r="N1693" s="2"/>
      <c r="O1693" s="2"/>
      <c r="P1693" s="2"/>
      <c r="Q1693" s="3"/>
      <c r="R1693" s="1"/>
      <c r="S1693" s="1"/>
      <c r="T1693" s="1"/>
      <c r="U1693" s="2"/>
      <c r="V1693" s="1"/>
      <c r="W1693" s="1"/>
      <c r="X1693" s="2"/>
      <c r="Y1693" s="1"/>
      <c r="Z1693" s="1"/>
      <c r="AA1693" s="2"/>
      <c r="AB1693" s="1"/>
      <c r="AC1693" s="1"/>
      <c r="AD1693" s="2"/>
      <c r="AE1693" s="1"/>
    </row>
    <row r="1694" spans="1:31" hidden="1" x14ac:dyDescent="0.25">
      <c r="A1694" s="2"/>
      <c r="B1694" s="51"/>
      <c r="C1694" s="2"/>
      <c r="D1694" s="2"/>
      <c r="E1694" s="2"/>
      <c r="F1694" s="2"/>
      <c r="G1694" s="2"/>
      <c r="H1694" s="2"/>
      <c r="I1694" s="1"/>
      <c r="J1694" s="1"/>
      <c r="K1694" s="1"/>
      <c r="L1694" s="1"/>
      <c r="M1694" s="1"/>
      <c r="N1694" s="2"/>
      <c r="O1694" s="2"/>
      <c r="P1694" s="2"/>
      <c r="Q1694" s="3"/>
      <c r="R1694" s="1"/>
      <c r="S1694" s="1"/>
      <c r="T1694" s="1"/>
      <c r="U1694" s="2"/>
      <c r="V1694" s="1"/>
      <c r="W1694" s="1"/>
      <c r="X1694" s="2"/>
      <c r="Y1694" s="1"/>
      <c r="Z1694" s="1"/>
      <c r="AA1694" s="2"/>
      <c r="AB1694" s="1"/>
      <c r="AC1694" s="1"/>
      <c r="AD1694" s="2"/>
      <c r="AE1694" s="1"/>
    </row>
    <row r="1695" spans="1:31" hidden="1" x14ac:dyDescent="0.25">
      <c r="A1695" s="2"/>
      <c r="B1695" s="51"/>
      <c r="C1695" s="2"/>
      <c r="D1695" s="2"/>
      <c r="E1695" s="2"/>
      <c r="F1695" s="2"/>
      <c r="G1695" s="2"/>
      <c r="H1695" s="2"/>
      <c r="I1695" s="1"/>
      <c r="J1695" s="1"/>
      <c r="K1695" s="1"/>
      <c r="L1695" s="1"/>
      <c r="M1695" s="1"/>
      <c r="N1695" s="2"/>
      <c r="O1695" s="2"/>
      <c r="P1695" s="2"/>
      <c r="Q1695" s="3"/>
      <c r="R1695" s="1"/>
      <c r="S1695" s="1"/>
      <c r="T1695" s="1"/>
      <c r="U1695" s="2"/>
      <c r="V1695" s="1"/>
      <c r="W1695" s="1"/>
      <c r="X1695" s="2"/>
      <c r="Y1695" s="1"/>
      <c r="Z1695" s="1"/>
      <c r="AA1695" s="2"/>
      <c r="AB1695" s="1"/>
      <c r="AC1695" s="1"/>
      <c r="AD1695" s="2"/>
      <c r="AE1695" s="1"/>
    </row>
    <row r="1696" spans="1:31" hidden="1" x14ac:dyDescent="0.25">
      <c r="A1696" s="2"/>
      <c r="B1696" s="51"/>
      <c r="C1696" s="2"/>
      <c r="D1696" s="2"/>
      <c r="E1696" s="2"/>
      <c r="F1696" s="2"/>
      <c r="G1696" s="2"/>
      <c r="H1696" s="2"/>
      <c r="I1696" s="1"/>
      <c r="J1696" s="1"/>
      <c r="K1696" s="1"/>
      <c r="L1696" s="1"/>
      <c r="M1696" s="1"/>
      <c r="N1696" s="2"/>
      <c r="O1696" s="2"/>
      <c r="P1696" s="2"/>
      <c r="Q1696" s="3"/>
      <c r="R1696" s="1"/>
      <c r="S1696" s="1"/>
      <c r="T1696" s="1"/>
      <c r="U1696" s="2"/>
      <c r="V1696" s="1"/>
      <c r="W1696" s="1"/>
      <c r="X1696" s="2"/>
      <c r="Y1696" s="1"/>
      <c r="Z1696" s="1"/>
      <c r="AA1696" s="2"/>
      <c r="AB1696" s="1"/>
      <c r="AC1696" s="1"/>
      <c r="AD1696" s="2"/>
      <c r="AE1696" s="1"/>
    </row>
    <row r="1697" spans="1:31" hidden="1" x14ac:dyDescent="0.25">
      <c r="A1697" s="2"/>
      <c r="B1697" s="51"/>
      <c r="C1697" s="2"/>
      <c r="D1697" s="2"/>
      <c r="E1697" s="2"/>
      <c r="F1697" s="2"/>
      <c r="G1697" s="2"/>
      <c r="H1697" s="2"/>
      <c r="I1697" s="1"/>
      <c r="J1697" s="1"/>
      <c r="K1697" s="1"/>
      <c r="L1697" s="1"/>
      <c r="M1697" s="1"/>
      <c r="N1697" s="2"/>
      <c r="O1697" s="2"/>
      <c r="P1697" s="2"/>
      <c r="Q1697" s="3"/>
      <c r="R1697" s="1"/>
      <c r="S1697" s="1"/>
      <c r="T1697" s="1"/>
      <c r="U1697" s="2"/>
      <c r="V1697" s="1"/>
      <c r="W1697" s="1"/>
      <c r="X1697" s="2"/>
      <c r="Y1697" s="1"/>
      <c r="Z1697" s="1"/>
      <c r="AA1697" s="2"/>
      <c r="AB1697" s="1"/>
      <c r="AC1697" s="1"/>
      <c r="AD1697" s="2"/>
      <c r="AE1697" s="1"/>
    </row>
    <row r="1698" spans="1:31" hidden="1" x14ac:dyDescent="0.25">
      <c r="A1698" s="2"/>
      <c r="B1698" s="51"/>
      <c r="C1698" s="2"/>
      <c r="D1698" s="2"/>
      <c r="E1698" s="2"/>
      <c r="F1698" s="2"/>
      <c r="G1698" s="2"/>
      <c r="H1698" s="2"/>
      <c r="I1698" s="1"/>
      <c r="J1698" s="1"/>
      <c r="K1698" s="1"/>
      <c r="L1698" s="1"/>
      <c r="M1698" s="1"/>
      <c r="N1698" s="2"/>
      <c r="O1698" s="2"/>
      <c r="P1698" s="2"/>
      <c r="Q1698" s="3"/>
      <c r="R1698" s="1"/>
      <c r="S1698" s="1"/>
      <c r="T1698" s="1"/>
      <c r="U1698" s="2"/>
      <c r="V1698" s="1"/>
      <c r="W1698" s="1"/>
      <c r="X1698" s="2"/>
      <c r="Y1698" s="1"/>
      <c r="Z1698" s="1"/>
      <c r="AA1698" s="2"/>
      <c r="AB1698" s="1"/>
      <c r="AC1698" s="1"/>
      <c r="AD1698" s="2"/>
      <c r="AE1698" s="1"/>
    </row>
    <row r="1699" spans="1:31" hidden="1" x14ac:dyDescent="0.25">
      <c r="A1699" s="2"/>
      <c r="B1699" s="51"/>
      <c r="C1699" s="2"/>
      <c r="D1699" s="2"/>
      <c r="E1699" s="2"/>
      <c r="F1699" s="2"/>
      <c r="G1699" s="2"/>
      <c r="H1699" s="2"/>
      <c r="I1699" s="1"/>
      <c r="J1699" s="1"/>
      <c r="K1699" s="1"/>
      <c r="L1699" s="1"/>
      <c r="M1699" s="1"/>
      <c r="N1699" s="2"/>
      <c r="O1699" s="2"/>
      <c r="P1699" s="2"/>
      <c r="Q1699" s="3"/>
      <c r="R1699" s="1"/>
      <c r="S1699" s="1"/>
      <c r="T1699" s="1"/>
      <c r="U1699" s="2"/>
      <c r="V1699" s="1"/>
      <c r="W1699" s="1"/>
      <c r="X1699" s="2"/>
      <c r="Y1699" s="1"/>
      <c r="Z1699" s="1"/>
      <c r="AA1699" s="2"/>
      <c r="AB1699" s="1"/>
      <c r="AC1699" s="1"/>
      <c r="AD1699" s="2"/>
      <c r="AE1699" s="1"/>
    </row>
    <row r="1700" spans="1:31" hidden="1" x14ac:dyDescent="0.25">
      <c r="A1700" s="2"/>
      <c r="B1700" s="51"/>
      <c r="C1700" s="2"/>
      <c r="D1700" s="2"/>
      <c r="E1700" s="2"/>
      <c r="F1700" s="2"/>
      <c r="G1700" s="2"/>
      <c r="H1700" s="2"/>
      <c r="I1700" s="1"/>
      <c r="J1700" s="1"/>
      <c r="K1700" s="1"/>
      <c r="L1700" s="1"/>
      <c r="M1700" s="1"/>
      <c r="N1700" s="2"/>
      <c r="O1700" s="2"/>
      <c r="P1700" s="2"/>
      <c r="Q1700" s="3"/>
      <c r="R1700" s="1"/>
      <c r="S1700" s="1"/>
      <c r="T1700" s="1"/>
      <c r="U1700" s="2"/>
      <c r="V1700" s="1"/>
      <c r="W1700" s="1"/>
      <c r="X1700" s="2"/>
      <c r="Y1700" s="1"/>
      <c r="Z1700" s="1"/>
      <c r="AA1700" s="2"/>
      <c r="AB1700" s="1"/>
      <c r="AC1700" s="1"/>
      <c r="AD1700" s="2"/>
      <c r="AE1700" s="1"/>
    </row>
    <row r="1701" spans="1:31" hidden="1" x14ac:dyDescent="0.25">
      <c r="A1701" s="2"/>
      <c r="B1701" s="51"/>
      <c r="C1701" s="2"/>
      <c r="D1701" s="2"/>
      <c r="E1701" s="2"/>
      <c r="F1701" s="2"/>
      <c r="G1701" s="2"/>
      <c r="H1701" s="2"/>
      <c r="I1701" s="1"/>
      <c r="J1701" s="1"/>
      <c r="K1701" s="1"/>
      <c r="L1701" s="1"/>
      <c r="M1701" s="1"/>
      <c r="N1701" s="2"/>
      <c r="O1701" s="2"/>
      <c r="P1701" s="2"/>
      <c r="Q1701" s="3"/>
      <c r="R1701" s="1"/>
      <c r="S1701" s="1"/>
      <c r="T1701" s="1"/>
      <c r="U1701" s="2"/>
      <c r="V1701" s="1"/>
      <c r="W1701" s="1"/>
      <c r="X1701" s="2"/>
      <c r="Y1701" s="1"/>
      <c r="Z1701" s="1"/>
      <c r="AA1701" s="2"/>
      <c r="AB1701" s="1"/>
      <c r="AC1701" s="1"/>
      <c r="AD1701" s="2"/>
      <c r="AE1701" s="1"/>
    </row>
    <row r="1702" spans="1:31" hidden="1" x14ac:dyDescent="0.25">
      <c r="A1702" s="2"/>
      <c r="B1702" s="51"/>
      <c r="C1702" s="2"/>
      <c r="D1702" s="2"/>
      <c r="E1702" s="2"/>
      <c r="F1702" s="2"/>
      <c r="G1702" s="2"/>
      <c r="H1702" s="2"/>
      <c r="I1702" s="1"/>
      <c r="J1702" s="1"/>
      <c r="K1702" s="1"/>
      <c r="L1702" s="1"/>
      <c r="M1702" s="1"/>
      <c r="N1702" s="2"/>
      <c r="O1702" s="2"/>
      <c r="P1702" s="2"/>
      <c r="Q1702" s="3"/>
      <c r="R1702" s="1"/>
      <c r="S1702" s="1"/>
      <c r="T1702" s="1"/>
      <c r="U1702" s="2"/>
      <c r="V1702" s="1"/>
      <c r="W1702" s="1"/>
      <c r="X1702" s="2"/>
      <c r="Y1702" s="1"/>
      <c r="Z1702" s="1"/>
      <c r="AA1702" s="2"/>
      <c r="AB1702" s="1"/>
      <c r="AC1702" s="1"/>
      <c r="AD1702" s="2"/>
      <c r="AE1702" s="1"/>
    </row>
    <row r="1703" spans="1:31" hidden="1" x14ac:dyDescent="0.25">
      <c r="A1703" s="2"/>
      <c r="B1703" s="51"/>
      <c r="C1703" s="2"/>
      <c r="D1703" s="2"/>
      <c r="E1703" s="2"/>
      <c r="F1703" s="2"/>
      <c r="G1703" s="2"/>
      <c r="H1703" s="2"/>
      <c r="I1703" s="1"/>
      <c r="J1703" s="1"/>
      <c r="K1703" s="1"/>
      <c r="L1703" s="1"/>
      <c r="M1703" s="1"/>
      <c r="N1703" s="2"/>
      <c r="O1703" s="2"/>
      <c r="P1703" s="2"/>
      <c r="Q1703" s="3"/>
      <c r="R1703" s="1"/>
      <c r="S1703" s="1"/>
      <c r="T1703" s="1"/>
      <c r="U1703" s="2"/>
      <c r="V1703" s="1"/>
      <c r="W1703" s="1"/>
      <c r="X1703" s="2"/>
      <c r="Y1703" s="1"/>
      <c r="Z1703" s="1"/>
      <c r="AA1703" s="2"/>
      <c r="AB1703" s="1"/>
      <c r="AC1703" s="1"/>
      <c r="AD1703" s="2"/>
      <c r="AE1703" s="1"/>
    </row>
    <row r="1704" spans="1:31" hidden="1" x14ac:dyDescent="0.25">
      <c r="A1704" s="2"/>
      <c r="B1704" s="51"/>
      <c r="C1704" s="2"/>
      <c r="D1704" s="2"/>
      <c r="E1704" s="2"/>
      <c r="F1704" s="2"/>
      <c r="G1704" s="2"/>
      <c r="H1704" s="2"/>
      <c r="I1704" s="1"/>
      <c r="J1704" s="1"/>
      <c r="K1704" s="1"/>
      <c r="L1704" s="1"/>
      <c r="M1704" s="1"/>
      <c r="N1704" s="2"/>
      <c r="O1704" s="2"/>
      <c r="P1704" s="2"/>
      <c r="Q1704" s="3"/>
      <c r="R1704" s="1"/>
      <c r="S1704" s="1"/>
      <c r="T1704" s="1"/>
      <c r="U1704" s="2"/>
      <c r="V1704" s="1"/>
      <c r="W1704" s="1"/>
      <c r="X1704" s="2"/>
      <c r="Y1704" s="1"/>
      <c r="Z1704" s="1"/>
      <c r="AA1704" s="2"/>
      <c r="AB1704" s="1"/>
      <c r="AC1704" s="1"/>
      <c r="AD1704" s="2"/>
      <c r="AE1704" s="1"/>
    </row>
    <row r="1705" spans="1:31" hidden="1" x14ac:dyDescent="0.25">
      <c r="A1705" s="2"/>
      <c r="B1705" s="51"/>
      <c r="C1705" s="2"/>
      <c r="D1705" s="2"/>
      <c r="E1705" s="2"/>
      <c r="F1705" s="2"/>
      <c r="G1705" s="2"/>
      <c r="H1705" s="2"/>
      <c r="I1705" s="1"/>
      <c r="J1705" s="1"/>
      <c r="K1705" s="1"/>
      <c r="L1705" s="1"/>
      <c r="M1705" s="1"/>
      <c r="N1705" s="2"/>
      <c r="O1705" s="2"/>
      <c r="P1705" s="2"/>
      <c r="Q1705" s="3"/>
      <c r="R1705" s="1"/>
      <c r="S1705" s="1"/>
      <c r="T1705" s="1"/>
      <c r="U1705" s="2"/>
      <c r="V1705" s="1"/>
      <c r="W1705" s="1"/>
      <c r="X1705" s="2"/>
      <c r="Y1705" s="1"/>
      <c r="Z1705" s="1"/>
      <c r="AA1705" s="2"/>
      <c r="AB1705" s="1"/>
      <c r="AC1705" s="1"/>
      <c r="AD1705" s="2"/>
      <c r="AE1705" s="1"/>
    </row>
    <row r="1706" spans="1:31" hidden="1" x14ac:dyDescent="0.25">
      <c r="A1706" s="2"/>
      <c r="B1706" s="51"/>
      <c r="C1706" s="2"/>
      <c r="D1706" s="2"/>
      <c r="E1706" s="2"/>
      <c r="F1706" s="2"/>
      <c r="G1706" s="2"/>
      <c r="H1706" s="2"/>
      <c r="I1706" s="1"/>
      <c r="J1706" s="1"/>
      <c r="K1706" s="1"/>
      <c r="L1706" s="1"/>
      <c r="M1706" s="1"/>
      <c r="N1706" s="2"/>
      <c r="O1706" s="2"/>
      <c r="P1706" s="2"/>
      <c r="Q1706" s="3"/>
      <c r="R1706" s="1"/>
      <c r="S1706" s="1"/>
      <c r="T1706" s="1"/>
      <c r="U1706" s="2"/>
      <c r="V1706" s="1"/>
      <c r="W1706" s="1"/>
      <c r="X1706" s="2"/>
      <c r="Y1706" s="1"/>
      <c r="Z1706" s="1"/>
      <c r="AA1706" s="2"/>
      <c r="AB1706" s="1"/>
      <c r="AC1706" s="1"/>
      <c r="AD1706" s="2"/>
      <c r="AE1706" s="1"/>
    </row>
    <row r="1707" spans="1:31" s="62" customFormat="1" ht="15.75" hidden="1" customHeight="1" x14ac:dyDescent="0.25">
      <c r="A1707" s="2"/>
      <c r="B1707" s="51"/>
      <c r="C1707" s="2"/>
      <c r="D1707" s="2"/>
      <c r="E1707" s="2"/>
      <c r="F1707" s="2"/>
      <c r="G1707" s="2"/>
      <c r="H1707" s="2"/>
      <c r="I1707" s="1"/>
      <c r="J1707" s="1"/>
      <c r="K1707" s="1"/>
      <c r="L1707" s="1"/>
      <c r="M1707" s="1"/>
      <c r="N1707" s="2"/>
      <c r="O1707" s="2"/>
      <c r="P1707" s="2"/>
      <c r="Q1707" s="3"/>
      <c r="R1707" s="1"/>
      <c r="S1707" s="1"/>
      <c r="T1707" s="1"/>
      <c r="U1707" s="2"/>
      <c r="V1707" s="1"/>
      <c r="W1707" s="1"/>
      <c r="X1707" s="2"/>
      <c r="Y1707" s="1"/>
      <c r="Z1707" s="1"/>
      <c r="AA1707" s="2"/>
      <c r="AB1707" s="1"/>
      <c r="AC1707" s="1"/>
      <c r="AD1707" s="2"/>
      <c r="AE1707" s="1"/>
    </row>
    <row r="1708" spans="1:31" hidden="1" x14ac:dyDescent="0.25">
      <c r="A1708" s="2"/>
      <c r="B1708" s="51"/>
      <c r="C1708" s="2"/>
      <c r="D1708" s="2"/>
      <c r="E1708" s="2"/>
      <c r="F1708" s="2"/>
      <c r="G1708" s="2"/>
      <c r="H1708" s="2"/>
      <c r="I1708" s="1"/>
      <c r="J1708" s="1"/>
      <c r="K1708" s="1"/>
      <c r="L1708" s="1"/>
      <c r="M1708" s="1"/>
      <c r="N1708" s="2"/>
      <c r="O1708" s="2"/>
      <c r="P1708" s="2"/>
      <c r="Q1708" s="3"/>
      <c r="R1708" s="1"/>
      <c r="S1708" s="1"/>
      <c r="T1708" s="1"/>
      <c r="U1708" s="2"/>
      <c r="V1708" s="1"/>
      <c r="W1708" s="1"/>
      <c r="X1708" s="2"/>
      <c r="Y1708" s="1"/>
      <c r="Z1708" s="1"/>
      <c r="AA1708" s="2"/>
      <c r="AB1708" s="1"/>
      <c r="AC1708" s="1"/>
      <c r="AD1708" s="2"/>
      <c r="AE1708" s="1"/>
    </row>
    <row r="1709" spans="1:31" hidden="1" x14ac:dyDescent="0.25">
      <c r="A1709" s="2"/>
      <c r="B1709" s="51"/>
      <c r="C1709" s="2"/>
      <c r="D1709" s="2"/>
      <c r="E1709" s="2"/>
      <c r="F1709" s="2"/>
      <c r="G1709" s="2"/>
      <c r="H1709" s="2"/>
      <c r="I1709" s="1"/>
      <c r="J1709" s="1"/>
      <c r="K1709" s="1"/>
      <c r="L1709" s="1"/>
      <c r="M1709" s="1"/>
      <c r="N1709" s="2"/>
      <c r="O1709" s="2"/>
      <c r="P1709" s="2"/>
      <c r="Q1709" s="3"/>
      <c r="R1709" s="1"/>
      <c r="S1709" s="1"/>
      <c r="T1709" s="1"/>
      <c r="U1709" s="2"/>
      <c r="V1709" s="1"/>
      <c r="W1709" s="1"/>
      <c r="X1709" s="2"/>
      <c r="Y1709" s="1"/>
      <c r="Z1709" s="1"/>
      <c r="AA1709" s="2"/>
      <c r="AB1709" s="1"/>
      <c r="AC1709" s="1"/>
      <c r="AD1709" s="2"/>
      <c r="AE1709" s="1"/>
    </row>
    <row r="1710" spans="1:31" hidden="1" x14ac:dyDescent="0.25">
      <c r="A1710" s="2"/>
      <c r="B1710" s="51"/>
      <c r="C1710" s="2"/>
      <c r="D1710" s="2"/>
      <c r="E1710" s="2"/>
      <c r="F1710" s="2"/>
      <c r="G1710" s="2"/>
      <c r="H1710" s="2"/>
      <c r="I1710" s="1"/>
      <c r="J1710" s="1"/>
      <c r="K1710" s="1"/>
      <c r="L1710" s="1"/>
      <c r="M1710" s="1"/>
      <c r="N1710" s="2"/>
      <c r="O1710" s="2"/>
      <c r="P1710" s="2"/>
      <c r="Q1710" s="3"/>
      <c r="R1710" s="1"/>
      <c r="S1710" s="1"/>
      <c r="T1710" s="1"/>
      <c r="U1710" s="2"/>
      <c r="V1710" s="1"/>
      <c r="W1710" s="1"/>
      <c r="X1710" s="2"/>
      <c r="Y1710" s="1"/>
      <c r="Z1710" s="1"/>
      <c r="AA1710" s="2"/>
      <c r="AB1710" s="1"/>
      <c r="AC1710" s="1"/>
      <c r="AD1710" s="2"/>
      <c r="AE1710" s="1"/>
    </row>
    <row r="1711" spans="1:31" hidden="1" x14ac:dyDescent="0.25">
      <c r="A1711" s="2"/>
      <c r="B1711" s="51"/>
      <c r="C1711" s="2"/>
      <c r="D1711" s="2"/>
      <c r="E1711" s="2"/>
      <c r="F1711" s="2"/>
      <c r="G1711" s="2"/>
      <c r="H1711" s="2"/>
      <c r="I1711" s="1"/>
      <c r="J1711" s="1"/>
      <c r="K1711" s="1"/>
      <c r="L1711" s="1"/>
      <c r="M1711" s="1"/>
      <c r="N1711" s="2"/>
      <c r="O1711" s="2"/>
      <c r="P1711" s="2"/>
      <c r="Q1711" s="3"/>
      <c r="R1711" s="1"/>
      <c r="S1711" s="1"/>
      <c r="T1711" s="1"/>
      <c r="U1711" s="2"/>
      <c r="V1711" s="1"/>
      <c r="W1711" s="1"/>
      <c r="X1711" s="2"/>
      <c r="Y1711" s="1"/>
      <c r="Z1711" s="1"/>
      <c r="AA1711" s="2"/>
      <c r="AB1711" s="1"/>
      <c r="AC1711" s="1"/>
      <c r="AD1711" s="2"/>
      <c r="AE1711" s="1"/>
    </row>
    <row r="1712" spans="1:31" hidden="1" x14ac:dyDescent="0.25">
      <c r="A1712" s="2"/>
      <c r="B1712" s="51"/>
      <c r="C1712" s="2"/>
      <c r="D1712" s="2"/>
      <c r="E1712" s="2"/>
      <c r="F1712" s="2"/>
      <c r="G1712" s="2"/>
      <c r="H1712" s="2"/>
      <c r="I1712" s="1"/>
      <c r="J1712" s="1"/>
      <c r="K1712" s="1"/>
      <c r="L1712" s="1"/>
      <c r="M1712" s="1"/>
      <c r="N1712" s="2"/>
      <c r="O1712" s="2"/>
      <c r="P1712" s="2"/>
      <c r="Q1712" s="3"/>
      <c r="R1712" s="1"/>
      <c r="S1712" s="1"/>
      <c r="T1712" s="1"/>
      <c r="U1712" s="2"/>
      <c r="V1712" s="1"/>
      <c r="W1712" s="1"/>
      <c r="X1712" s="2"/>
      <c r="Y1712" s="1"/>
      <c r="Z1712" s="1"/>
      <c r="AA1712" s="2"/>
      <c r="AB1712" s="1"/>
      <c r="AC1712" s="1"/>
      <c r="AD1712" s="2"/>
      <c r="AE1712" s="1"/>
    </row>
    <row r="1713" spans="1:31" hidden="1" x14ac:dyDescent="0.25">
      <c r="A1713" s="2"/>
      <c r="B1713" s="51"/>
      <c r="C1713" s="2"/>
      <c r="D1713" s="2"/>
      <c r="E1713" s="2"/>
      <c r="F1713" s="2"/>
      <c r="G1713" s="2"/>
      <c r="H1713" s="2"/>
      <c r="I1713" s="1"/>
      <c r="J1713" s="1"/>
      <c r="K1713" s="1"/>
      <c r="L1713" s="1"/>
      <c r="M1713" s="1"/>
      <c r="N1713" s="2"/>
      <c r="O1713" s="2"/>
      <c r="P1713" s="2"/>
      <c r="Q1713" s="3"/>
      <c r="R1713" s="1"/>
      <c r="S1713" s="1"/>
      <c r="T1713" s="1"/>
      <c r="U1713" s="2"/>
      <c r="V1713" s="1"/>
      <c r="W1713" s="1"/>
      <c r="X1713" s="2"/>
      <c r="Y1713" s="1"/>
      <c r="Z1713" s="1"/>
      <c r="AA1713" s="2"/>
      <c r="AB1713" s="1"/>
      <c r="AC1713" s="1"/>
      <c r="AD1713" s="2"/>
      <c r="AE1713" s="1"/>
    </row>
    <row r="1714" spans="1:31" hidden="1" x14ac:dyDescent="0.25">
      <c r="A1714" s="2"/>
      <c r="B1714" s="51"/>
      <c r="C1714" s="2"/>
      <c r="D1714" s="2"/>
      <c r="E1714" s="2"/>
      <c r="F1714" s="2"/>
      <c r="G1714" s="2"/>
      <c r="H1714" s="2"/>
      <c r="I1714" s="1"/>
      <c r="J1714" s="1"/>
      <c r="K1714" s="1"/>
      <c r="L1714" s="1"/>
      <c r="M1714" s="1"/>
      <c r="N1714" s="2"/>
      <c r="O1714" s="2"/>
      <c r="P1714" s="2"/>
      <c r="Q1714" s="3"/>
      <c r="R1714" s="1"/>
      <c r="S1714" s="1"/>
      <c r="T1714" s="1"/>
      <c r="U1714" s="2"/>
      <c r="V1714" s="1"/>
      <c r="W1714" s="1"/>
      <c r="X1714" s="2"/>
      <c r="Y1714" s="1"/>
      <c r="Z1714" s="1"/>
      <c r="AA1714" s="2"/>
      <c r="AB1714" s="1"/>
      <c r="AC1714" s="1"/>
      <c r="AD1714" s="2"/>
      <c r="AE1714" s="1"/>
    </row>
    <row r="1715" spans="1:31" hidden="1" x14ac:dyDescent="0.25">
      <c r="A1715" s="2"/>
      <c r="B1715" s="51"/>
      <c r="C1715" s="2"/>
      <c r="D1715" s="2"/>
      <c r="E1715" s="2"/>
      <c r="F1715" s="2"/>
      <c r="G1715" s="2"/>
      <c r="H1715" s="2"/>
      <c r="I1715" s="1"/>
      <c r="J1715" s="1"/>
      <c r="K1715" s="1"/>
      <c r="L1715" s="1"/>
      <c r="M1715" s="1"/>
      <c r="N1715" s="2"/>
      <c r="O1715" s="2"/>
      <c r="P1715" s="2"/>
      <c r="Q1715" s="3"/>
      <c r="R1715" s="1"/>
      <c r="S1715" s="1"/>
      <c r="T1715" s="1"/>
      <c r="U1715" s="2"/>
      <c r="V1715" s="1"/>
      <c r="W1715" s="1"/>
      <c r="X1715" s="2"/>
      <c r="Y1715" s="1"/>
      <c r="Z1715" s="1"/>
      <c r="AA1715" s="2"/>
      <c r="AB1715" s="1"/>
      <c r="AC1715" s="1"/>
      <c r="AD1715" s="2"/>
      <c r="AE1715" s="1"/>
    </row>
    <row r="1716" spans="1:31" hidden="1" x14ac:dyDescent="0.25">
      <c r="A1716" s="2"/>
      <c r="B1716" s="51"/>
      <c r="C1716" s="2"/>
      <c r="D1716" s="2"/>
      <c r="E1716" s="2"/>
      <c r="F1716" s="2"/>
      <c r="G1716" s="2"/>
      <c r="H1716" s="2"/>
      <c r="I1716" s="1"/>
      <c r="J1716" s="1"/>
      <c r="K1716" s="1"/>
      <c r="L1716" s="1"/>
      <c r="M1716" s="1"/>
      <c r="N1716" s="2"/>
      <c r="O1716" s="2"/>
      <c r="P1716" s="2"/>
      <c r="Q1716" s="3"/>
      <c r="R1716" s="1"/>
      <c r="S1716" s="1"/>
      <c r="T1716" s="1"/>
      <c r="U1716" s="2"/>
      <c r="V1716" s="1"/>
      <c r="W1716" s="1"/>
      <c r="X1716" s="2"/>
      <c r="Y1716" s="1"/>
      <c r="Z1716" s="1"/>
      <c r="AA1716" s="2"/>
      <c r="AB1716" s="1"/>
      <c r="AC1716" s="1"/>
      <c r="AD1716" s="2"/>
      <c r="AE1716" s="1"/>
    </row>
    <row r="1717" spans="1:31" hidden="1" x14ac:dyDescent="0.25">
      <c r="A1717" s="2"/>
      <c r="B1717" s="51"/>
      <c r="C1717" s="2"/>
      <c r="D1717" s="2"/>
      <c r="E1717" s="2"/>
      <c r="F1717" s="2"/>
      <c r="G1717" s="2"/>
      <c r="H1717" s="2"/>
      <c r="I1717" s="1"/>
      <c r="J1717" s="1"/>
      <c r="K1717" s="1"/>
      <c r="L1717" s="1"/>
      <c r="M1717" s="1"/>
      <c r="N1717" s="2"/>
      <c r="O1717" s="2"/>
      <c r="P1717" s="2"/>
      <c r="Q1717" s="3"/>
      <c r="R1717" s="1"/>
      <c r="S1717" s="1"/>
      <c r="T1717" s="1"/>
      <c r="U1717" s="2"/>
      <c r="V1717" s="1"/>
      <c r="W1717" s="1"/>
      <c r="X1717" s="2"/>
      <c r="Y1717" s="1"/>
      <c r="Z1717" s="1"/>
      <c r="AA1717" s="2"/>
      <c r="AB1717" s="1"/>
      <c r="AC1717" s="1"/>
      <c r="AD1717" s="2"/>
      <c r="AE1717" s="1"/>
    </row>
    <row r="1718" spans="1:31" hidden="1" x14ac:dyDescent="0.25">
      <c r="A1718" s="2"/>
      <c r="B1718" s="51"/>
      <c r="C1718" s="2"/>
      <c r="D1718" s="2"/>
      <c r="E1718" s="2"/>
      <c r="F1718" s="2"/>
      <c r="G1718" s="2"/>
      <c r="H1718" s="2"/>
      <c r="I1718" s="1"/>
      <c r="J1718" s="1"/>
      <c r="K1718" s="1"/>
      <c r="L1718" s="1"/>
      <c r="M1718" s="1"/>
      <c r="N1718" s="2"/>
      <c r="O1718" s="2"/>
      <c r="P1718" s="2"/>
      <c r="Q1718" s="3"/>
      <c r="R1718" s="1"/>
      <c r="S1718" s="1"/>
      <c r="T1718" s="1"/>
      <c r="U1718" s="2"/>
      <c r="V1718" s="1"/>
      <c r="W1718" s="1"/>
      <c r="X1718" s="2"/>
      <c r="Y1718" s="1"/>
      <c r="Z1718" s="1"/>
      <c r="AA1718" s="2"/>
      <c r="AB1718" s="1"/>
      <c r="AC1718" s="1"/>
      <c r="AD1718" s="2"/>
      <c r="AE1718" s="1"/>
    </row>
    <row r="1719" spans="1:31" hidden="1" x14ac:dyDescent="0.25">
      <c r="A1719" s="2"/>
      <c r="B1719" s="51"/>
      <c r="C1719" s="2"/>
      <c r="D1719" s="2"/>
      <c r="E1719" s="2"/>
      <c r="F1719" s="2"/>
      <c r="G1719" s="2"/>
      <c r="H1719" s="2"/>
      <c r="I1719" s="1"/>
      <c r="J1719" s="1"/>
      <c r="K1719" s="1"/>
      <c r="L1719" s="1"/>
      <c r="M1719" s="1"/>
      <c r="N1719" s="2"/>
      <c r="O1719" s="2"/>
      <c r="P1719" s="2"/>
      <c r="Q1719" s="3"/>
      <c r="R1719" s="1"/>
      <c r="S1719" s="1"/>
      <c r="T1719" s="1"/>
      <c r="U1719" s="2"/>
      <c r="V1719" s="1"/>
      <c r="W1719" s="1"/>
      <c r="X1719" s="2"/>
      <c r="Y1719" s="1"/>
      <c r="Z1719" s="1"/>
      <c r="AA1719" s="2"/>
      <c r="AB1719" s="1"/>
      <c r="AC1719" s="1"/>
      <c r="AD1719" s="2"/>
      <c r="AE1719" s="1"/>
    </row>
    <row r="1720" spans="1:31" hidden="1" x14ac:dyDescent="0.25">
      <c r="A1720" s="2"/>
      <c r="B1720" s="51"/>
      <c r="C1720" s="2"/>
      <c r="D1720" s="2"/>
      <c r="E1720" s="2"/>
      <c r="F1720" s="2"/>
      <c r="G1720" s="2"/>
      <c r="H1720" s="2"/>
      <c r="I1720" s="1"/>
      <c r="J1720" s="1"/>
      <c r="K1720" s="1"/>
      <c r="L1720" s="1"/>
      <c r="M1720" s="1"/>
      <c r="N1720" s="2"/>
      <c r="O1720" s="2"/>
      <c r="P1720" s="2"/>
      <c r="Q1720" s="3"/>
      <c r="R1720" s="1"/>
      <c r="S1720" s="1"/>
      <c r="T1720" s="1"/>
      <c r="U1720" s="2"/>
      <c r="V1720" s="1"/>
      <c r="W1720" s="1"/>
      <c r="X1720" s="2"/>
      <c r="Y1720" s="1"/>
      <c r="Z1720" s="1"/>
      <c r="AA1720" s="2"/>
      <c r="AB1720" s="1"/>
      <c r="AC1720" s="1"/>
      <c r="AD1720" s="2"/>
      <c r="AE1720" s="1"/>
    </row>
    <row r="1721" spans="1:31" hidden="1" x14ac:dyDescent="0.25">
      <c r="A1721" s="2"/>
      <c r="B1721" s="51"/>
      <c r="C1721" s="2"/>
      <c r="D1721" s="2"/>
      <c r="E1721" s="2"/>
      <c r="F1721" s="2"/>
      <c r="G1721" s="2"/>
      <c r="H1721" s="2"/>
      <c r="I1721" s="1"/>
      <c r="J1721" s="1"/>
      <c r="K1721" s="1"/>
      <c r="L1721" s="1"/>
      <c r="M1721" s="1"/>
      <c r="N1721" s="2"/>
      <c r="O1721" s="2"/>
      <c r="P1721" s="2"/>
      <c r="Q1721" s="3"/>
      <c r="R1721" s="1"/>
      <c r="S1721" s="1"/>
      <c r="T1721" s="1"/>
      <c r="U1721" s="2"/>
      <c r="V1721" s="1"/>
      <c r="W1721" s="1"/>
      <c r="X1721" s="2"/>
      <c r="Y1721" s="1"/>
      <c r="Z1721" s="1"/>
      <c r="AA1721" s="2"/>
      <c r="AB1721" s="1"/>
      <c r="AC1721" s="1"/>
      <c r="AD1721" s="2"/>
      <c r="AE1721" s="1"/>
    </row>
    <row r="1722" spans="1:31" hidden="1" x14ac:dyDescent="0.25">
      <c r="A1722" s="2"/>
      <c r="B1722" s="51"/>
      <c r="C1722" s="2"/>
      <c r="D1722" s="2"/>
      <c r="E1722" s="2"/>
      <c r="F1722" s="2"/>
      <c r="G1722" s="2"/>
      <c r="H1722" s="2"/>
      <c r="I1722" s="1"/>
      <c r="J1722" s="1"/>
      <c r="K1722" s="1"/>
      <c r="L1722" s="1"/>
      <c r="M1722" s="1"/>
      <c r="N1722" s="2"/>
      <c r="O1722" s="2"/>
      <c r="P1722" s="2"/>
      <c r="Q1722" s="3"/>
      <c r="R1722" s="1"/>
      <c r="S1722" s="1"/>
      <c r="T1722" s="1"/>
      <c r="U1722" s="2"/>
      <c r="V1722" s="1"/>
      <c r="W1722" s="1"/>
      <c r="X1722" s="2"/>
      <c r="Y1722" s="1"/>
      <c r="Z1722" s="1"/>
      <c r="AA1722" s="2"/>
      <c r="AB1722" s="1"/>
      <c r="AC1722" s="1"/>
      <c r="AD1722" s="2"/>
      <c r="AE1722" s="1"/>
    </row>
    <row r="1723" spans="1:31" s="62" customFormat="1" hidden="1" x14ac:dyDescent="0.25">
      <c r="A1723" s="2"/>
      <c r="B1723" s="51"/>
      <c r="C1723" s="2"/>
      <c r="D1723" s="2"/>
      <c r="E1723" s="2"/>
      <c r="F1723" s="2"/>
      <c r="G1723" s="2"/>
      <c r="H1723" s="2"/>
      <c r="I1723" s="1"/>
      <c r="J1723" s="1"/>
      <c r="K1723" s="1"/>
      <c r="L1723" s="1"/>
      <c r="M1723" s="1"/>
      <c r="N1723" s="2"/>
      <c r="O1723" s="2"/>
      <c r="P1723" s="2"/>
      <c r="Q1723" s="3"/>
      <c r="R1723" s="1"/>
      <c r="S1723" s="1"/>
      <c r="T1723" s="1"/>
      <c r="U1723" s="2"/>
      <c r="V1723" s="1"/>
      <c r="W1723" s="1"/>
      <c r="X1723" s="2"/>
      <c r="Y1723" s="1"/>
      <c r="Z1723" s="1"/>
      <c r="AA1723" s="2"/>
      <c r="AB1723" s="1"/>
      <c r="AC1723" s="1"/>
      <c r="AD1723" s="2"/>
      <c r="AE1723" s="1"/>
    </row>
    <row r="1724" spans="1:31" hidden="1" x14ac:dyDescent="0.25">
      <c r="A1724" s="2"/>
      <c r="B1724" s="51"/>
      <c r="C1724" s="2"/>
      <c r="D1724" s="2"/>
      <c r="E1724" s="2"/>
      <c r="F1724" s="2"/>
      <c r="G1724" s="2"/>
      <c r="H1724" s="2"/>
      <c r="I1724" s="1"/>
      <c r="J1724" s="1"/>
      <c r="K1724" s="1"/>
      <c r="L1724" s="1"/>
      <c r="M1724" s="1"/>
      <c r="N1724" s="2"/>
      <c r="O1724" s="2"/>
      <c r="P1724" s="2"/>
      <c r="Q1724" s="3"/>
      <c r="R1724" s="1"/>
      <c r="S1724" s="1"/>
      <c r="T1724" s="1"/>
      <c r="U1724" s="2"/>
      <c r="V1724" s="1"/>
      <c r="W1724" s="1"/>
      <c r="X1724" s="2"/>
      <c r="Y1724" s="1"/>
      <c r="Z1724" s="1"/>
      <c r="AA1724" s="2"/>
      <c r="AB1724" s="1"/>
      <c r="AC1724" s="1"/>
      <c r="AD1724" s="2"/>
      <c r="AE1724" s="1"/>
    </row>
    <row r="1725" spans="1:31" hidden="1" x14ac:dyDescent="0.25">
      <c r="A1725" s="2"/>
      <c r="B1725" s="51"/>
      <c r="C1725" s="2"/>
      <c r="D1725" s="2"/>
      <c r="E1725" s="2"/>
      <c r="F1725" s="2"/>
      <c r="G1725" s="2"/>
      <c r="H1725" s="2"/>
      <c r="I1725" s="1"/>
      <c r="J1725" s="1"/>
      <c r="K1725" s="1"/>
      <c r="L1725" s="1"/>
      <c r="M1725" s="1"/>
      <c r="N1725" s="2"/>
      <c r="O1725" s="2"/>
      <c r="P1725" s="2"/>
      <c r="Q1725" s="3"/>
      <c r="R1725" s="1"/>
      <c r="S1725" s="1"/>
      <c r="T1725" s="1"/>
      <c r="U1725" s="2"/>
      <c r="V1725" s="1"/>
      <c r="W1725" s="1"/>
      <c r="X1725" s="2"/>
      <c r="Y1725" s="1"/>
      <c r="Z1725" s="1"/>
      <c r="AA1725" s="2"/>
      <c r="AB1725" s="1"/>
      <c r="AC1725" s="1"/>
      <c r="AD1725" s="2"/>
      <c r="AE1725" s="1"/>
    </row>
    <row r="1726" spans="1:31" hidden="1" x14ac:dyDescent="0.25">
      <c r="A1726" s="2"/>
      <c r="B1726" s="51"/>
      <c r="C1726" s="2"/>
      <c r="D1726" s="2"/>
      <c r="E1726" s="2"/>
      <c r="F1726" s="2"/>
      <c r="G1726" s="2"/>
      <c r="H1726" s="2"/>
      <c r="I1726" s="1"/>
      <c r="J1726" s="1"/>
      <c r="K1726" s="1"/>
      <c r="L1726" s="1"/>
      <c r="M1726" s="1"/>
      <c r="N1726" s="2"/>
      <c r="O1726" s="2"/>
      <c r="P1726" s="2"/>
      <c r="Q1726" s="3"/>
      <c r="R1726" s="1"/>
      <c r="S1726" s="1"/>
      <c r="T1726" s="1"/>
      <c r="U1726" s="2"/>
      <c r="V1726" s="1"/>
      <c r="W1726" s="1"/>
      <c r="X1726" s="2"/>
      <c r="Y1726" s="1"/>
      <c r="Z1726" s="1"/>
      <c r="AA1726" s="2"/>
      <c r="AB1726" s="1"/>
      <c r="AC1726" s="1"/>
      <c r="AD1726" s="2"/>
      <c r="AE1726" s="1"/>
    </row>
    <row r="1727" spans="1:31" hidden="1" x14ac:dyDescent="0.25">
      <c r="A1727" s="2"/>
      <c r="B1727" s="51"/>
      <c r="C1727" s="2"/>
      <c r="D1727" s="2"/>
      <c r="E1727" s="2"/>
      <c r="F1727" s="2"/>
      <c r="G1727" s="2"/>
      <c r="H1727" s="2"/>
      <c r="I1727" s="1"/>
      <c r="J1727" s="1"/>
      <c r="K1727" s="1"/>
      <c r="L1727" s="1"/>
      <c r="M1727" s="1"/>
      <c r="N1727" s="2"/>
      <c r="O1727" s="2"/>
      <c r="P1727" s="2"/>
      <c r="Q1727" s="3"/>
      <c r="R1727" s="1"/>
      <c r="S1727" s="1"/>
      <c r="T1727" s="1"/>
      <c r="U1727" s="2"/>
      <c r="V1727" s="1"/>
      <c r="W1727" s="1"/>
      <c r="X1727" s="2"/>
      <c r="Y1727" s="1"/>
      <c r="Z1727" s="1"/>
      <c r="AA1727" s="2"/>
      <c r="AB1727" s="1"/>
      <c r="AC1727" s="1"/>
      <c r="AD1727" s="2"/>
      <c r="AE1727" s="1"/>
    </row>
    <row r="1728" spans="1:31" hidden="1" x14ac:dyDescent="0.25">
      <c r="A1728" s="2"/>
      <c r="B1728" s="51"/>
      <c r="C1728" s="2"/>
      <c r="D1728" s="2"/>
      <c r="E1728" s="2"/>
      <c r="F1728" s="2"/>
      <c r="G1728" s="2"/>
      <c r="H1728" s="2"/>
      <c r="I1728" s="1"/>
      <c r="J1728" s="1"/>
      <c r="K1728" s="1"/>
      <c r="L1728" s="1"/>
      <c r="M1728" s="1"/>
      <c r="N1728" s="2"/>
      <c r="O1728" s="2"/>
      <c r="P1728" s="2"/>
      <c r="Q1728" s="3"/>
      <c r="R1728" s="1"/>
      <c r="S1728" s="1"/>
      <c r="T1728" s="1"/>
      <c r="U1728" s="2"/>
      <c r="V1728" s="1"/>
      <c r="W1728" s="1"/>
      <c r="X1728" s="2"/>
      <c r="Y1728" s="1"/>
      <c r="Z1728" s="1"/>
      <c r="AA1728" s="2"/>
      <c r="AB1728" s="1"/>
      <c r="AC1728" s="1"/>
      <c r="AD1728" s="2"/>
      <c r="AE1728" s="1"/>
    </row>
    <row r="1729" spans="1:31" hidden="1" x14ac:dyDescent="0.25">
      <c r="A1729" s="2"/>
      <c r="B1729" s="51"/>
      <c r="C1729" s="2"/>
      <c r="D1729" s="2"/>
      <c r="E1729" s="2"/>
      <c r="F1729" s="2"/>
      <c r="G1729" s="2"/>
      <c r="H1729" s="2"/>
      <c r="I1729" s="1"/>
      <c r="J1729" s="1"/>
      <c r="K1729" s="1"/>
      <c r="L1729" s="1"/>
      <c r="M1729" s="1"/>
      <c r="N1729" s="2"/>
      <c r="O1729" s="2"/>
      <c r="P1729" s="2"/>
      <c r="Q1729" s="3"/>
      <c r="R1729" s="1"/>
      <c r="S1729" s="1"/>
      <c r="T1729" s="1"/>
      <c r="U1729" s="2"/>
      <c r="V1729" s="1"/>
      <c r="W1729" s="1"/>
      <c r="X1729" s="2"/>
      <c r="Y1729" s="1"/>
      <c r="Z1729" s="1"/>
      <c r="AA1729" s="2"/>
      <c r="AB1729" s="1"/>
      <c r="AC1729" s="1"/>
      <c r="AD1729" s="2"/>
      <c r="AE1729" s="1"/>
    </row>
    <row r="1730" spans="1:31" hidden="1" x14ac:dyDescent="0.25">
      <c r="A1730" s="2"/>
      <c r="B1730" s="51"/>
      <c r="C1730" s="2"/>
      <c r="D1730" s="2"/>
      <c r="E1730" s="2"/>
      <c r="F1730" s="2"/>
      <c r="G1730" s="2"/>
      <c r="H1730" s="2"/>
      <c r="I1730" s="1"/>
      <c r="J1730" s="1"/>
      <c r="K1730" s="1"/>
      <c r="L1730" s="1"/>
      <c r="M1730" s="1"/>
      <c r="N1730" s="2"/>
      <c r="O1730" s="2"/>
      <c r="P1730" s="2"/>
      <c r="Q1730" s="3"/>
      <c r="R1730" s="1"/>
      <c r="S1730" s="1"/>
      <c r="T1730" s="1"/>
      <c r="U1730" s="2"/>
      <c r="V1730" s="1"/>
      <c r="W1730" s="1"/>
      <c r="X1730" s="2"/>
      <c r="Y1730" s="1"/>
      <c r="Z1730" s="1"/>
      <c r="AA1730" s="2"/>
      <c r="AB1730" s="1"/>
      <c r="AC1730" s="1"/>
      <c r="AD1730" s="2"/>
      <c r="AE1730" s="1"/>
    </row>
    <row r="1731" spans="1:31" s="62" customFormat="1" hidden="1" x14ac:dyDescent="0.25">
      <c r="A1731" s="2"/>
      <c r="B1731" s="51"/>
      <c r="C1731" s="2"/>
      <c r="D1731" s="2"/>
      <c r="E1731" s="2"/>
      <c r="F1731" s="2"/>
      <c r="G1731" s="2"/>
      <c r="H1731" s="2"/>
      <c r="I1731" s="1"/>
      <c r="J1731" s="1"/>
      <c r="K1731" s="1"/>
      <c r="L1731" s="1"/>
      <c r="M1731" s="1"/>
      <c r="N1731" s="2"/>
      <c r="O1731" s="2"/>
      <c r="P1731" s="2"/>
      <c r="Q1731" s="3"/>
      <c r="R1731" s="1"/>
      <c r="S1731" s="1"/>
      <c r="T1731" s="1"/>
      <c r="U1731" s="2"/>
      <c r="V1731" s="1"/>
      <c r="W1731" s="1"/>
      <c r="X1731" s="2"/>
      <c r="Y1731" s="1"/>
      <c r="Z1731" s="1"/>
      <c r="AA1731" s="2"/>
      <c r="AB1731" s="1"/>
      <c r="AC1731" s="1"/>
      <c r="AD1731" s="2"/>
      <c r="AE1731" s="1"/>
    </row>
    <row r="1732" spans="1:31" hidden="1" x14ac:dyDescent="0.25">
      <c r="A1732" s="2"/>
      <c r="B1732" s="51"/>
      <c r="C1732" s="2"/>
      <c r="D1732" s="2"/>
      <c r="E1732" s="2"/>
      <c r="F1732" s="2"/>
      <c r="G1732" s="2"/>
      <c r="H1732" s="2"/>
      <c r="I1732" s="1"/>
      <c r="J1732" s="1"/>
      <c r="K1732" s="1"/>
      <c r="L1732" s="1"/>
      <c r="M1732" s="1"/>
      <c r="N1732" s="2"/>
      <c r="O1732" s="2"/>
      <c r="P1732" s="2"/>
      <c r="Q1732" s="3"/>
      <c r="R1732" s="1"/>
      <c r="S1732" s="1"/>
      <c r="T1732" s="1"/>
      <c r="U1732" s="2"/>
      <c r="V1732" s="1"/>
      <c r="W1732" s="1"/>
      <c r="X1732" s="2"/>
      <c r="Y1732" s="1"/>
      <c r="Z1732" s="1"/>
      <c r="AA1732" s="2"/>
      <c r="AB1732" s="1"/>
      <c r="AC1732" s="1"/>
      <c r="AD1732" s="2"/>
      <c r="AE1732" s="1"/>
    </row>
    <row r="1733" spans="1:31" hidden="1" x14ac:dyDescent="0.25">
      <c r="A1733" s="2"/>
      <c r="B1733" s="51"/>
      <c r="C1733" s="2"/>
      <c r="D1733" s="2"/>
      <c r="E1733" s="2"/>
      <c r="F1733" s="2"/>
      <c r="G1733" s="2"/>
      <c r="H1733" s="2"/>
      <c r="I1733" s="1"/>
      <c r="J1733" s="1"/>
      <c r="K1733" s="1"/>
      <c r="L1733" s="1"/>
      <c r="M1733" s="1"/>
      <c r="N1733" s="2"/>
      <c r="O1733" s="2"/>
      <c r="P1733" s="2"/>
      <c r="Q1733" s="3"/>
      <c r="R1733" s="1"/>
      <c r="S1733" s="1"/>
      <c r="T1733" s="1"/>
      <c r="U1733" s="2"/>
      <c r="V1733" s="1"/>
      <c r="W1733" s="1"/>
      <c r="X1733" s="2"/>
      <c r="Y1733" s="1"/>
      <c r="Z1733" s="1"/>
      <c r="AA1733" s="2"/>
      <c r="AB1733" s="1"/>
      <c r="AC1733" s="1"/>
      <c r="AD1733" s="2"/>
      <c r="AE1733" s="1"/>
    </row>
    <row r="1734" spans="1:31" hidden="1" x14ac:dyDescent="0.25">
      <c r="A1734" s="2"/>
      <c r="B1734" s="51"/>
      <c r="C1734" s="2"/>
      <c r="D1734" s="2"/>
      <c r="E1734" s="2"/>
      <c r="F1734" s="2"/>
      <c r="G1734" s="2"/>
      <c r="H1734" s="2"/>
      <c r="I1734" s="1"/>
      <c r="J1734" s="1"/>
      <c r="K1734" s="1"/>
      <c r="L1734" s="1"/>
      <c r="M1734" s="1"/>
      <c r="N1734" s="2"/>
      <c r="O1734" s="2"/>
      <c r="P1734" s="2"/>
      <c r="Q1734" s="3"/>
      <c r="R1734" s="1"/>
      <c r="S1734" s="1"/>
      <c r="T1734" s="1"/>
      <c r="U1734" s="2"/>
      <c r="V1734" s="1"/>
      <c r="W1734" s="1"/>
      <c r="X1734" s="2"/>
      <c r="Y1734" s="1"/>
      <c r="Z1734" s="1"/>
      <c r="AA1734" s="2"/>
      <c r="AB1734" s="1"/>
      <c r="AC1734" s="1"/>
      <c r="AD1734" s="2"/>
      <c r="AE1734" s="1"/>
    </row>
    <row r="1735" spans="1:31" hidden="1" x14ac:dyDescent="0.25">
      <c r="A1735" s="2"/>
      <c r="B1735" s="51"/>
      <c r="C1735" s="2"/>
      <c r="D1735" s="2"/>
      <c r="E1735" s="2"/>
      <c r="F1735" s="2"/>
      <c r="G1735" s="2"/>
      <c r="H1735" s="2"/>
      <c r="I1735" s="1"/>
      <c r="J1735" s="1"/>
      <c r="K1735" s="1"/>
      <c r="L1735" s="1"/>
      <c r="M1735" s="1"/>
      <c r="N1735" s="2"/>
      <c r="O1735" s="2"/>
      <c r="P1735" s="2"/>
      <c r="Q1735" s="3"/>
      <c r="R1735" s="1"/>
      <c r="S1735" s="1"/>
      <c r="T1735" s="1"/>
      <c r="U1735" s="2"/>
      <c r="V1735" s="1"/>
      <c r="W1735" s="1"/>
      <c r="X1735" s="2"/>
      <c r="Y1735" s="1"/>
      <c r="Z1735" s="1"/>
      <c r="AA1735" s="2"/>
      <c r="AB1735" s="1"/>
      <c r="AC1735" s="1"/>
      <c r="AD1735" s="2"/>
      <c r="AE1735" s="1"/>
    </row>
    <row r="1736" spans="1:31" hidden="1" x14ac:dyDescent="0.25">
      <c r="A1736" s="2"/>
      <c r="B1736" s="51"/>
      <c r="C1736" s="2"/>
      <c r="D1736" s="2"/>
      <c r="E1736" s="2"/>
      <c r="F1736" s="2"/>
      <c r="G1736" s="2"/>
      <c r="H1736" s="2"/>
      <c r="I1736" s="1"/>
      <c r="J1736" s="1"/>
      <c r="K1736" s="1"/>
      <c r="L1736" s="1"/>
      <c r="M1736" s="1"/>
      <c r="N1736" s="2"/>
      <c r="O1736" s="2"/>
      <c r="P1736" s="2"/>
      <c r="Q1736" s="3"/>
      <c r="R1736" s="1"/>
      <c r="S1736" s="1"/>
      <c r="T1736" s="1"/>
      <c r="U1736" s="2"/>
      <c r="V1736" s="1"/>
      <c r="W1736" s="1"/>
      <c r="X1736" s="2"/>
      <c r="Y1736" s="1"/>
      <c r="Z1736" s="1"/>
      <c r="AA1736" s="2"/>
      <c r="AB1736" s="1"/>
      <c r="AC1736" s="1"/>
      <c r="AD1736" s="2"/>
      <c r="AE1736" s="1"/>
    </row>
    <row r="1737" spans="1:31" hidden="1" x14ac:dyDescent="0.25">
      <c r="A1737" s="2"/>
      <c r="B1737" s="51"/>
      <c r="C1737" s="2"/>
      <c r="D1737" s="2"/>
      <c r="E1737" s="2"/>
      <c r="F1737" s="2"/>
      <c r="G1737" s="2"/>
      <c r="H1737" s="2"/>
      <c r="I1737" s="1"/>
      <c r="J1737" s="1"/>
      <c r="K1737" s="1"/>
      <c r="L1737" s="1"/>
      <c r="M1737" s="1"/>
      <c r="N1737" s="2"/>
      <c r="O1737" s="2"/>
      <c r="P1737" s="2"/>
      <c r="Q1737" s="3"/>
      <c r="R1737" s="1"/>
      <c r="S1737" s="1"/>
      <c r="T1737" s="1"/>
      <c r="U1737" s="2"/>
      <c r="V1737" s="1"/>
      <c r="W1737" s="1"/>
      <c r="X1737" s="2"/>
      <c r="Y1737" s="1"/>
      <c r="Z1737" s="1"/>
      <c r="AA1737" s="2"/>
      <c r="AB1737" s="1"/>
      <c r="AC1737" s="1"/>
      <c r="AD1737" s="2"/>
      <c r="AE1737" s="1"/>
    </row>
    <row r="1738" spans="1:31" hidden="1" x14ac:dyDescent="0.25">
      <c r="A1738" s="2"/>
      <c r="B1738" s="51"/>
      <c r="C1738" s="2"/>
      <c r="D1738" s="2"/>
      <c r="E1738" s="2"/>
      <c r="F1738" s="2"/>
      <c r="G1738" s="2"/>
      <c r="H1738" s="2"/>
      <c r="I1738" s="1"/>
      <c r="J1738" s="1"/>
      <c r="K1738" s="1"/>
      <c r="L1738" s="1"/>
      <c r="M1738" s="1"/>
      <c r="N1738" s="2"/>
      <c r="O1738" s="2"/>
      <c r="P1738" s="2"/>
      <c r="Q1738" s="3"/>
      <c r="R1738" s="1"/>
      <c r="S1738" s="1"/>
      <c r="T1738" s="1"/>
      <c r="U1738" s="2"/>
      <c r="V1738" s="1"/>
      <c r="W1738" s="1"/>
      <c r="X1738" s="2"/>
      <c r="Y1738" s="1"/>
      <c r="Z1738" s="1"/>
      <c r="AA1738" s="2"/>
      <c r="AB1738" s="1"/>
      <c r="AC1738" s="1"/>
      <c r="AD1738" s="2"/>
      <c r="AE1738" s="1"/>
    </row>
    <row r="1739" spans="1:31" s="62" customFormat="1" hidden="1" x14ac:dyDescent="0.25">
      <c r="A1739" s="2"/>
      <c r="B1739" s="51"/>
      <c r="C1739" s="2"/>
      <c r="D1739" s="2"/>
      <c r="E1739" s="2"/>
      <c r="F1739" s="2"/>
      <c r="G1739" s="2"/>
      <c r="H1739" s="2"/>
      <c r="I1739" s="1"/>
      <c r="J1739" s="1"/>
      <c r="K1739" s="1"/>
      <c r="L1739" s="1"/>
      <c r="M1739" s="1"/>
      <c r="N1739" s="2"/>
      <c r="O1739" s="2"/>
      <c r="P1739" s="2"/>
      <c r="Q1739" s="3"/>
      <c r="R1739" s="1"/>
      <c r="S1739" s="1"/>
      <c r="T1739" s="1"/>
      <c r="U1739" s="2"/>
      <c r="V1739" s="1"/>
      <c r="W1739" s="1"/>
      <c r="X1739" s="2"/>
      <c r="Y1739" s="1"/>
      <c r="Z1739" s="1"/>
      <c r="AA1739" s="2"/>
      <c r="AB1739" s="1"/>
      <c r="AC1739" s="1"/>
      <c r="AD1739" s="2"/>
      <c r="AE1739" s="1"/>
    </row>
    <row r="1740" spans="1:31" hidden="1" x14ac:dyDescent="0.25">
      <c r="A1740" s="2"/>
      <c r="B1740" s="51"/>
      <c r="C1740" s="2"/>
      <c r="D1740" s="2"/>
      <c r="E1740" s="2"/>
      <c r="F1740" s="2"/>
      <c r="G1740" s="2"/>
      <c r="H1740" s="2"/>
      <c r="I1740" s="1"/>
      <c r="J1740" s="1"/>
      <c r="K1740" s="1"/>
      <c r="L1740" s="1"/>
      <c r="M1740" s="1"/>
      <c r="N1740" s="2"/>
      <c r="O1740" s="2"/>
      <c r="P1740" s="2"/>
      <c r="Q1740" s="3"/>
      <c r="R1740" s="1"/>
      <c r="S1740" s="1"/>
      <c r="T1740" s="1"/>
      <c r="U1740" s="2"/>
      <c r="V1740" s="1"/>
      <c r="W1740" s="1"/>
      <c r="X1740" s="2"/>
      <c r="Y1740" s="1"/>
      <c r="Z1740" s="1"/>
      <c r="AA1740" s="2"/>
      <c r="AB1740" s="1"/>
      <c r="AC1740" s="1"/>
      <c r="AD1740" s="2"/>
      <c r="AE1740" s="1"/>
    </row>
    <row r="1741" spans="1:31" hidden="1" x14ac:dyDescent="0.25">
      <c r="A1741" s="2"/>
      <c r="B1741" s="51"/>
      <c r="C1741" s="2"/>
      <c r="D1741" s="2"/>
      <c r="E1741" s="2"/>
      <c r="F1741" s="2"/>
      <c r="G1741" s="2"/>
      <c r="H1741" s="2"/>
      <c r="I1741" s="1"/>
      <c r="J1741" s="1"/>
      <c r="K1741" s="1"/>
      <c r="L1741" s="1"/>
      <c r="M1741" s="1"/>
      <c r="N1741" s="2"/>
      <c r="O1741" s="2"/>
      <c r="P1741" s="2"/>
      <c r="Q1741" s="3"/>
      <c r="R1741" s="1"/>
      <c r="S1741" s="1"/>
      <c r="T1741" s="1"/>
      <c r="U1741" s="2"/>
      <c r="V1741" s="1"/>
      <c r="W1741" s="1"/>
      <c r="X1741" s="2"/>
      <c r="Y1741" s="1"/>
      <c r="Z1741" s="1"/>
      <c r="AA1741" s="2"/>
      <c r="AB1741" s="1"/>
      <c r="AC1741" s="1"/>
      <c r="AD1741" s="2"/>
      <c r="AE1741" s="1"/>
    </row>
    <row r="1742" spans="1:31" hidden="1" x14ac:dyDescent="0.25">
      <c r="A1742" s="2"/>
      <c r="B1742" s="51"/>
      <c r="C1742" s="2"/>
      <c r="D1742" s="2"/>
      <c r="E1742" s="2"/>
      <c r="F1742" s="2"/>
      <c r="G1742" s="2"/>
      <c r="H1742" s="2"/>
      <c r="I1742" s="1"/>
      <c r="J1742" s="1"/>
      <c r="K1742" s="1"/>
      <c r="L1742" s="1"/>
      <c r="M1742" s="1"/>
      <c r="N1742" s="2"/>
      <c r="O1742" s="2"/>
      <c r="P1742" s="2"/>
      <c r="Q1742" s="3"/>
      <c r="R1742" s="1"/>
      <c r="S1742" s="1"/>
      <c r="T1742" s="1"/>
      <c r="U1742" s="2"/>
      <c r="V1742" s="1"/>
      <c r="W1742" s="1"/>
      <c r="X1742" s="2"/>
      <c r="Y1742" s="1"/>
      <c r="Z1742" s="1"/>
      <c r="AA1742" s="2"/>
      <c r="AB1742" s="1"/>
      <c r="AC1742" s="1"/>
      <c r="AD1742" s="2"/>
      <c r="AE1742" s="1"/>
    </row>
    <row r="1743" spans="1:31" hidden="1" x14ac:dyDescent="0.25">
      <c r="A1743" s="2"/>
      <c r="B1743" s="51"/>
      <c r="C1743" s="2"/>
      <c r="D1743" s="2"/>
      <c r="E1743" s="2"/>
      <c r="F1743" s="2"/>
      <c r="G1743" s="2"/>
      <c r="H1743" s="2"/>
      <c r="I1743" s="1"/>
      <c r="J1743" s="1"/>
      <c r="K1743" s="1"/>
      <c r="L1743" s="1"/>
      <c r="M1743" s="1"/>
      <c r="N1743" s="2"/>
      <c r="O1743" s="2"/>
      <c r="P1743" s="2"/>
      <c r="Q1743" s="3"/>
      <c r="R1743" s="1"/>
      <c r="S1743" s="1"/>
      <c r="T1743" s="1"/>
      <c r="U1743" s="2"/>
      <c r="V1743" s="1"/>
      <c r="W1743" s="1"/>
      <c r="X1743" s="2"/>
      <c r="Y1743" s="1"/>
      <c r="Z1743" s="1"/>
      <c r="AA1743" s="2"/>
      <c r="AB1743" s="1"/>
      <c r="AC1743" s="1"/>
      <c r="AD1743" s="2"/>
      <c r="AE1743" s="1"/>
    </row>
    <row r="1744" spans="1:31" hidden="1" x14ac:dyDescent="0.25">
      <c r="A1744" s="2"/>
      <c r="B1744" s="51"/>
      <c r="C1744" s="2"/>
      <c r="D1744" s="2"/>
      <c r="E1744" s="2"/>
      <c r="F1744" s="2"/>
      <c r="G1744" s="2"/>
      <c r="H1744" s="2"/>
      <c r="I1744" s="1"/>
      <c r="J1744" s="1"/>
      <c r="K1744" s="1"/>
      <c r="L1744" s="1"/>
      <c r="M1744" s="1"/>
      <c r="N1744" s="2"/>
      <c r="O1744" s="2"/>
      <c r="P1744" s="2"/>
      <c r="Q1744" s="3"/>
      <c r="R1744" s="1"/>
      <c r="S1744" s="1"/>
      <c r="T1744" s="1"/>
      <c r="U1744" s="2"/>
      <c r="V1744" s="1"/>
      <c r="W1744" s="1"/>
      <c r="X1744" s="2"/>
      <c r="Y1744" s="1"/>
      <c r="Z1744" s="1"/>
      <c r="AA1744" s="2"/>
      <c r="AB1744" s="1"/>
      <c r="AC1744" s="1"/>
      <c r="AD1744" s="2"/>
      <c r="AE1744" s="1"/>
    </row>
    <row r="1745" spans="1:31" hidden="1" x14ac:dyDescent="0.25">
      <c r="A1745" s="2"/>
      <c r="B1745" s="51"/>
      <c r="C1745" s="2"/>
      <c r="D1745" s="2"/>
      <c r="E1745" s="2"/>
      <c r="F1745" s="2"/>
      <c r="G1745" s="2"/>
      <c r="H1745" s="2"/>
      <c r="I1745" s="1"/>
      <c r="J1745" s="1"/>
      <c r="K1745" s="1"/>
      <c r="L1745" s="1"/>
      <c r="M1745" s="1"/>
      <c r="N1745" s="2"/>
      <c r="O1745" s="2"/>
      <c r="P1745" s="2"/>
      <c r="Q1745" s="3"/>
      <c r="R1745" s="1"/>
      <c r="S1745" s="1"/>
      <c r="T1745" s="1"/>
      <c r="U1745" s="2"/>
      <c r="V1745" s="1"/>
      <c r="W1745" s="1"/>
      <c r="X1745" s="2"/>
      <c r="Y1745" s="1"/>
      <c r="Z1745" s="1"/>
      <c r="AA1745" s="2"/>
      <c r="AB1745" s="1"/>
      <c r="AC1745" s="1"/>
      <c r="AD1745" s="2"/>
      <c r="AE1745" s="1"/>
    </row>
    <row r="1746" spans="1:31" hidden="1" x14ac:dyDescent="0.25">
      <c r="A1746" s="2"/>
      <c r="B1746" s="51"/>
      <c r="C1746" s="2"/>
      <c r="D1746" s="2"/>
      <c r="E1746" s="2"/>
      <c r="F1746" s="2"/>
      <c r="G1746" s="2"/>
      <c r="H1746" s="2"/>
      <c r="I1746" s="1"/>
      <c r="J1746" s="1"/>
      <c r="K1746" s="1"/>
      <c r="L1746" s="1"/>
      <c r="M1746" s="1"/>
      <c r="N1746" s="2"/>
      <c r="O1746" s="2"/>
      <c r="P1746" s="2"/>
      <c r="Q1746" s="3"/>
      <c r="R1746" s="1"/>
      <c r="S1746" s="1"/>
      <c r="T1746" s="1"/>
      <c r="U1746" s="2"/>
      <c r="V1746" s="1"/>
      <c r="W1746" s="1"/>
      <c r="X1746" s="2"/>
      <c r="Y1746" s="1"/>
      <c r="Z1746" s="1"/>
      <c r="AA1746" s="2"/>
      <c r="AB1746" s="1"/>
      <c r="AC1746" s="1"/>
      <c r="AD1746" s="2"/>
      <c r="AE1746" s="1"/>
    </row>
    <row r="1747" spans="1:31" s="62" customFormat="1" hidden="1" x14ac:dyDescent="0.25">
      <c r="A1747" s="2"/>
      <c r="B1747" s="51"/>
      <c r="C1747" s="2"/>
      <c r="D1747" s="2"/>
      <c r="E1747" s="2"/>
      <c r="F1747" s="2"/>
      <c r="G1747" s="2"/>
      <c r="H1747" s="2"/>
      <c r="I1747" s="1"/>
      <c r="J1747" s="1"/>
      <c r="K1747" s="1"/>
      <c r="L1747" s="1"/>
      <c r="M1747" s="1"/>
      <c r="N1747" s="2"/>
      <c r="O1747" s="2"/>
      <c r="P1747" s="2"/>
      <c r="Q1747" s="3"/>
      <c r="R1747" s="1"/>
      <c r="S1747" s="1"/>
      <c r="T1747" s="1"/>
      <c r="U1747" s="2"/>
      <c r="V1747" s="1"/>
      <c r="W1747" s="1"/>
      <c r="X1747" s="2"/>
      <c r="Y1747" s="1"/>
      <c r="Z1747" s="1"/>
      <c r="AA1747" s="2"/>
      <c r="AB1747" s="1"/>
      <c r="AC1747" s="1"/>
      <c r="AD1747" s="2"/>
      <c r="AE1747" s="1"/>
    </row>
    <row r="1748" spans="1:31" hidden="1" x14ac:dyDescent="0.25">
      <c r="A1748" s="2"/>
      <c r="B1748" s="51"/>
      <c r="C1748" s="2"/>
      <c r="D1748" s="2"/>
      <c r="E1748" s="2"/>
      <c r="F1748" s="2"/>
      <c r="G1748" s="2"/>
      <c r="H1748" s="2"/>
      <c r="I1748" s="1"/>
      <c r="J1748" s="1"/>
      <c r="K1748" s="1"/>
      <c r="L1748" s="1"/>
      <c r="M1748" s="1"/>
      <c r="N1748" s="2"/>
      <c r="O1748" s="2"/>
      <c r="P1748" s="2"/>
      <c r="Q1748" s="3"/>
      <c r="R1748" s="1"/>
      <c r="S1748" s="1"/>
      <c r="T1748" s="1"/>
      <c r="U1748" s="2"/>
      <c r="V1748" s="1"/>
      <c r="W1748" s="1"/>
      <c r="X1748" s="2"/>
      <c r="Y1748" s="1"/>
      <c r="Z1748" s="1"/>
      <c r="AA1748" s="2"/>
      <c r="AB1748" s="1"/>
      <c r="AC1748" s="1"/>
      <c r="AD1748" s="2"/>
      <c r="AE1748" s="1"/>
    </row>
    <row r="1749" spans="1:31" hidden="1" x14ac:dyDescent="0.25">
      <c r="A1749" s="2"/>
      <c r="B1749" s="51"/>
      <c r="C1749" s="2"/>
      <c r="D1749" s="2"/>
      <c r="E1749" s="2"/>
      <c r="F1749" s="2"/>
      <c r="G1749" s="2"/>
      <c r="H1749" s="2"/>
      <c r="I1749" s="1"/>
      <c r="J1749" s="1"/>
      <c r="K1749" s="1"/>
      <c r="L1749" s="1"/>
      <c r="M1749" s="1"/>
      <c r="N1749" s="2"/>
      <c r="O1749" s="2"/>
      <c r="P1749" s="2"/>
      <c r="Q1749" s="3"/>
      <c r="R1749" s="1"/>
      <c r="S1749" s="1"/>
      <c r="T1749" s="1"/>
      <c r="U1749" s="2"/>
      <c r="V1749" s="1"/>
      <c r="W1749" s="1"/>
      <c r="X1749" s="2"/>
      <c r="Y1749" s="1"/>
      <c r="Z1749" s="1"/>
      <c r="AA1749" s="2"/>
      <c r="AB1749" s="1"/>
      <c r="AC1749" s="1"/>
      <c r="AD1749" s="2"/>
      <c r="AE1749" s="1"/>
    </row>
    <row r="1750" spans="1:31" hidden="1" x14ac:dyDescent="0.25">
      <c r="A1750" s="2"/>
      <c r="B1750" s="51"/>
      <c r="C1750" s="2"/>
      <c r="D1750" s="2"/>
      <c r="E1750" s="2"/>
      <c r="F1750" s="2"/>
      <c r="G1750" s="2"/>
      <c r="H1750" s="2"/>
      <c r="I1750" s="1"/>
      <c r="J1750" s="1"/>
      <c r="K1750" s="1"/>
      <c r="L1750" s="1"/>
      <c r="M1750" s="1"/>
      <c r="N1750" s="2"/>
      <c r="O1750" s="2"/>
      <c r="P1750" s="2"/>
      <c r="Q1750" s="3"/>
      <c r="R1750" s="1"/>
      <c r="S1750" s="1"/>
      <c r="T1750" s="1"/>
      <c r="U1750" s="2"/>
      <c r="V1750" s="1"/>
      <c r="W1750" s="1"/>
      <c r="X1750" s="2"/>
      <c r="Y1750" s="1"/>
      <c r="Z1750" s="1"/>
      <c r="AA1750" s="2"/>
      <c r="AB1750" s="1"/>
      <c r="AC1750" s="1"/>
      <c r="AD1750" s="2"/>
      <c r="AE1750" s="1"/>
    </row>
    <row r="1751" spans="1:31" hidden="1" x14ac:dyDescent="0.25">
      <c r="A1751" s="2"/>
      <c r="B1751" s="51"/>
      <c r="C1751" s="2"/>
      <c r="D1751" s="2"/>
      <c r="E1751" s="2"/>
      <c r="F1751" s="2"/>
      <c r="G1751" s="2"/>
      <c r="H1751" s="2"/>
      <c r="I1751" s="1"/>
      <c r="J1751" s="1"/>
      <c r="K1751" s="1"/>
      <c r="L1751" s="1"/>
      <c r="M1751" s="1"/>
      <c r="N1751" s="2"/>
      <c r="O1751" s="2"/>
      <c r="P1751" s="2"/>
      <c r="Q1751" s="3"/>
      <c r="R1751" s="1"/>
      <c r="S1751" s="1"/>
      <c r="T1751" s="1"/>
      <c r="U1751" s="2"/>
      <c r="V1751" s="1"/>
      <c r="W1751" s="1"/>
      <c r="X1751" s="2"/>
      <c r="Y1751" s="1"/>
      <c r="Z1751" s="1"/>
      <c r="AA1751" s="2"/>
      <c r="AB1751" s="1"/>
      <c r="AC1751" s="1"/>
      <c r="AD1751" s="2"/>
      <c r="AE1751" s="1"/>
    </row>
    <row r="1752" spans="1:31" hidden="1" x14ac:dyDescent="0.25">
      <c r="A1752" s="2"/>
      <c r="B1752" s="51"/>
      <c r="C1752" s="2"/>
      <c r="D1752" s="2"/>
      <c r="E1752" s="2"/>
      <c r="F1752" s="2"/>
      <c r="G1752" s="2"/>
      <c r="H1752" s="2"/>
      <c r="I1752" s="1"/>
      <c r="J1752" s="1"/>
      <c r="K1752" s="1"/>
      <c r="L1752" s="1"/>
      <c r="M1752" s="1"/>
      <c r="N1752" s="2"/>
      <c r="O1752" s="2"/>
      <c r="P1752" s="2"/>
      <c r="Q1752" s="3"/>
      <c r="R1752" s="1"/>
      <c r="S1752" s="1"/>
      <c r="T1752" s="1"/>
      <c r="U1752" s="2"/>
      <c r="V1752" s="1"/>
      <c r="W1752" s="1"/>
      <c r="X1752" s="2"/>
      <c r="Y1752" s="1"/>
      <c r="Z1752" s="1"/>
      <c r="AA1752" s="2"/>
      <c r="AB1752" s="1"/>
      <c r="AC1752" s="1"/>
      <c r="AD1752" s="2"/>
      <c r="AE1752" s="1"/>
    </row>
    <row r="1753" spans="1:31" hidden="1" x14ac:dyDescent="0.25">
      <c r="A1753" s="2"/>
      <c r="B1753" s="51"/>
      <c r="C1753" s="2"/>
      <c r="D1753" s="2"/>
      <c r="E1753" s="2"/>
      <c r="F1753" s="2"/>
      <c r="G1753" s="2"/>
      <c r="H1753" s="2"/>
      <c r="I1753" s="1"/>
      <c r="J1753" s="1"/>
      <c r="K1753" s="1"/>
      <c r="L1753" s="1"/>
      <c r="M1753" s="1"/>
      <c r="N1753" s="2"/>
      <c r="O1753" s="2"/>
      <c r="P1753" s="2"/>
      <c r="Q1753" s="3"/>
      <c r="R1753" s="1"/>
      <c r="S1753" s="1"/>
      <c r="T1753" s="1"/>
      <c r="U1753" s="2"/>
      <c r="V1753" s="1"/>
      <c r="W1753" s="1"/>
      <c r="X1753" s="2"/>
      <c r="Y1753" s="1"/>
      <c r="Z1753" s="1"/>
      <c r="AA1753" s="2"/>
      <c r="AB1753" s="1"/>
      <c r="AC1753" s="1"/>
      <c r="AD1753" s="2"/>
      <c r="AE1753" s="1"/>
    </row>
    <row r="1754" spans="1:31" hidden="1" x14ac:dyDescent="0.25">
      <c r="A1754" s="2"/>
      <c r="B1754" s="51"/>
      <c r="C1754" s="2"/>
      <c r="D1754" s="2"/>
      <c r="E1754" s="2"/>
      <c r="F1754" s="2"/>
      <c r="G1754" s="2"/>
      <c r="H1754" s="2"/>
      <c r="I1754" s="1"/>
      <c r="J1754" s="1"/>
      <c r="K1754" s="1"/>
      <c r="L1754" s="1"/>
      <c r="M1754" s="1"/>
      <c r="N1754" s="2"/>
      <c r="O1754" s="2"/>
      <c r="P1754" s="2"/>
      <c r="Q1754" s="3"/>
      <c r="R1754" s="1"/>
      <c r="S1754" s="1"/>
      <c r="T1754" s="1"/>
      <c r="U1754" s="2"/>
      <c r="V1754" s="1"/>
      <c r="W1754" s="1"/>
      <c r="X1754" s="2"/>
      <c r="Y1754" s="1"/>
      <c r="Z1754" s="1"/>
      <c r="AA1754" s="2"/>
      <c r="AB1754" s="1"/>
      <c r="AC1754" s="1"/>
      <c r="AD1754" s="2"/>
      <c r="AE1754" s="1"/>
    </row>
    <row r="1755" spans="1:31" s="62" customFormat="1" hidden="1" x14ac:dyDescent="0.25">
      <c r="A1755" s="2"/>
      <c r="B1755" s="51"/>
      <c r="C1755" s="2"/>
      <c r="D1755" s="2"/>
      <c r="E1755" s="2"/>
      <c r="F1755" s="2"/>
      <c r="G1755" s="2"/>
      <c r="H1755" s="2"/>
      <c r="I1755" s="1"/>
      <c r="J1755" s="1"/>
      <c r="K1755" s="1"/>
      <c r="L1755" s="1"/>
      <c r="M1755" s="1"/>
      <c r="N1755" s="2"/>
      <c r="O1755" s="2"/>
      <c r="P1755" s="2"/>
      <c r="Q1755" s="3"/>
      <c r="R1755" s="1"/>
      <c r="S1755" s="1"/>
      <c r="T1755" s="1"/>
      <c r="U1755" s="2"/>
      <c r="V1755" s="1"/>
      <c r="W1755" s="1"/>
      <c r="X1755" s="2"/>
      <c r="Y1755" s="1"/>
      <c r="Z1755" s="1"/>
      <c r="AA1755" s="2"/>
      <c r="AB1755" s="1"/>
      <c r="AC1755" s="1"/>
      <c r="AD1755" s="2"/>
      <c r="AE1755" s="1"/>
    </row>
    <row r="1756" spans="1:31" hidden="1" x14ac:dyDescent="0.25">
      <c r="A1756" s="2"/>
      <c r="B1756" s="51"/>
      <c r="C1756" s="2"/>
      <c r="D1756" s="2"/>
      <c r="E1756" s="2"/>
      <c r="F1756" s="2"/>
      <c r="G1756" s="2"/>
      <c r="H1756" s="2"/>
      <c r="I1756" s="1"/>
      <c r="J1756" s="1"/>
      <c r="K1756" s="1"/>
      <c r="L1756" s="1"/>
      <c r="M1756" s="1"/>
      <c r="N1756" s="2"/>
      <c r="O1756" s="2"/>
      <c r="P1756" s="2"/>
      <c r="Q1756" s="3"/>
      <c r="R1756" s="1"/>
      <c r="S1756" s="1"/>
      <c r="T1756" s="1"/>
      <c r="U1756" s="2"/>
      <c r="V1756" s="1"/>
      <c r="W1756" s="1"/>
      <c r="X1756" s="2"/>
      <c r="Y1756" s="1"/>
      <c r="Z1756" s="1"/>
      <c r="AA1756" s="2"/>
      <c r="AB1756" s="1"/>
      <c r="AC1756" s="1"/>
      <c r="AD1756" s="2"/>
      <c r="AE1756" s="1"/>
    </row>
    <row r="1757" spans="1:31" hidden="1" x14ac:dyDescent="0.25">
      <c r="A1757" s="2"/>
      <c r="B1757" s="51"/>
      <c r="C1757" s="2"/>
      <c r="D1757" s="2"/>
      <c r="E1757" s="2"/>
      <c r="F1757" s="2"/>
      <c r="G1757" s="2"/>
      <c r="H1757" s="2"/>
      <c r="I1757" s="1"/>
      <c r="J1757" s="1"/>
      <c r="K1757" s="1"/>
      <c r="L1757" s="1"/>
      <c r="M1757" s="1"/>
      <c r="N1757" s="2"/>
      <c r="O1757" s="2"/>
      <c r="P1757" s="2"/>
      <c r="Q1757" s="3"/>
      <c r="R1757" s="1"/>
      <c r="S1757" s="1"/>
      <c r="T1757" s="1"/>
      <c r="U1757" s="2"/>
      <c r="V1757" s="1"/>
      <c r="W1757" s="1"/>
      <c r="X1757" s="2"/>
      <c r="Y1757" s="1"/>
      <c r="Z1757" s="1"/>
      <c r="AA1757" s="2"/>
      <c r="AB1757" s="1"/>
      <c r="AC1757" s="1"/>
      <c r="AD1757" s="2"/>
      <c r="AE1757" s="1"/>
    </row>
    <row r="1758" spans="1:31" hidden="1" x14ac:dyDescent="0.25">
      <c r="A1758" s="2"/>
      <c r="B1758" s="51"/>
      <c r="C1758" s="2"/>
      <c r="D1758" s="2"/>
      <c r="E1758" s="2"/>
      <c r="F1758" s="2"/>
      <c r="G1758" s="2"/>
      <c r="H1758" s="2"/>
      <c r="I1758" s="1"/>
      <c r="J1758" s="1"/>
      <c r="K1758" s="1"/>
      <c r="L1758" s="1"/>
      <c r="M1758" s="1"/>
      <c r="N1758" s="2"/>
      <c r="O1758" s="2"/>
      <c r="P1758" s="2"/>
      <c r="Q1758" s="3"/>
      <c r="R1758" s="1"/>
      <c r="S1758" s="1"/>
      <c r="T1758" s="1"/>
      <c r="U1758" s="2"/>
      <c r="V1758" s="1"/>
      <c r="W1758" s="1"/>
      <c r="X1758" s="2"/>
      <c r="Y1758" s="1"/>
      <c r="Z1758" s="1"/>
      <c r="AA1758" s="2"/>
      <c r="AB1758" s="1"/>
      <c r="AC1758" s="1"/>
      <c r="AD1758" s="2"/>
      <c r="AE1758" s="1"/>
    </row>
    <row r="1759" spans="1:31" hidden="1" x14ac:dyDescent="0.25">
      <c r="A1759" s="2"/>
      <c r="B1759" s="51"/>
      <c r="C1759" s="2"/>
      <c r="D1759" s="2"/>
      <c r="E1759" s="2"/>
      <c r="F1759" s="2"/>
      <c r="G1759" s="2"/>
      <c r="H1759" s="2"/>
      <c r="I1759" s="1"/>
      <c r="J1759" s="1"/>
      <c r="K1759" s="1"/>
      <c r="L1759" s="1"/>
      <c r="M1759" s="1"/>
      <c r="N1759" s="2"/>
      <c r="O1759" s="2"/>
      <c r="P1759" s="2"/>
      <c r="Q1759" s="3"/>
      <c r="R1759" s="1"/>
      <c r="S1759" s="1"/>
      <c r="T1759" s="1"/>
      <c r="U1759" s="2"/>
      <c r="V1759" s="1"/>
      <c r="W1759" s="1"/>
      <c r="X1759" s="2"/>
      <c r="Y1759" s="1"/>
      <c r="Z1759" s="1"/>
      <c r="AA1759" s="2"/>
      <c r="AB1759" s="1"/>
      <c r="AC1759" s="1"/>
      <c r="AD1759" s="2"/>
      <c r="AE1759" s="1"/>
    </row>
    <row r="1760" spans="1:31" hidden="1" x14ac:dyDescent="0.25">
      <c r="A1760" s="2"/>
      <c r="B1760" s="51"/>
      <c r="C1760" s="2"/>
      <c r="D1760" s="2"/>
      <c r="E1760" s="2"/>
      <c r="F1760" s="2"/>
      <c r="G1760" s="2"/>
      <c r="H1760" s="2"/>
      <c r="I1760" s="1"/>
      <c r="J1760" s="1"/>
      <c r="K1760" s="1"/>
      <c r="L1760" s="1"/>
      <c r="M1760" s="1"/>
      <c r="N1760" s="2"/>
      <c r="O1760" s="2"/>
      <c r="P1760" s="2"/>
      <c r="Q1760" s="3"/>
      <c r="R1760" s="1"/>
      <c r="S1760" s="1"/>
      <c r="T1760" s="1"/>
      <c r="U1760" s="2"/>
      <c r="V1760" s="1"/>
      <c r="W1760" s="1"/>
      <c r="X1760" s="2"/>
      <c r="Y1760" s="1"/>
      <c r="Z1760" s="1"/>
      <c r="AA1760" s="2"/>
      <c r="AB1760" s="1"/>
      <c r="AC1760" s="1"/>
      <c r="AD1760" s="2"/>
      <c r="AE1760" s="1"/>
    </row>
    <row r="1761" spans="1:31" hidden="1" x14ac:dyDescent="0.25">
      <c r="A1761" s="2"/>
      <c r="B1761" s="51"/>
      <c r="C1761" s="2"/>
      <c r="D1761" s="2"/>
      <c r="E1761" s="2"/>
      <c r="F1761" s="2"/>
      <c r="G1761" s="2"/>
      <c r="H1761" s="2"/>
      <c r="I1761" s="1"/>
      <c r="J1761" s="1"/>
      <c r="K1761" s="1"/>
      <c r="L1761" s="1"/>
      <c r="M1761" s="1"/>
      <c r="N1761" s="2"/>
      <c r="O1761" s="2"/>
      <c r="P1761" s="2"/>
      <c r="Q1761" s="3"/>
      <c r="R1761" s="1"/>
      <c r="S1761" s="1"/>
      <c r="T1761" s="1"/>
      <c r="U1761" s="2"/>
      <c r="V1761" s="1"/>
      <c r="W1761" s="1"/>
      <c r="X1761" s="2"/>
      <c r="Y1761" s="1"/>
      <c r="Z1761" s="1"/>
      <c r="AA1761" s="2"/>
      <c r="AB1761" s="1"/>
      <c r="AC1761" s="1"/>
      <c r="AD1761" s="2"/>
      <c r="AE1761" s="1"/>
    </row>
    <row r="1762" spans="1:31" hidden="1" x14ac:dyDescent="0.25">
      <c r="A1762" s="2"/>
      <c r="B1762" s="51"/>
      <c r="C1762" s="2"/>
      <c r="D1762" s="2"/>
      <c r="E1762" s="2"/>
      <c r="F1762" s="2"/>
      <c r="G1762" s="2"/>
      <c r="H1762" s="2"/>
      <c r="I1762" s="1"/>
      <c r="J1762" s="1"/>
      <c r="K1762" s="1"/>
      <c r="L1762" s="1"/>
      <c r="M1762" s="1"/>
      <c r="N1762" s="2"/>
      <c r="O1762" s="2"/>
      <c r="P1762" s="2"/>
      <c r="Q1762" s="3"/>
      <c r="R1762" s="1"/>
      <c r="S1762" s="1"/>
      <c r="T1762" s="1"/>
      <c r="U1762" s="2"/>
      <c r="V1762" s="1"/>
      <c r="W1762" s="1"/>
      <c r="X1762" s="2"/>
      <c r="Y1762" s="1"/>
      <c r="Z1762" s="1"/>
      <c r="AA1762" s="2"/>
      <c r="AB1762" s="1"/>
      <c r="AC1762" s="1"/>
      <c r="AD1762" s="2"/>
      <c r="AE1762" s="1"/>
    </row>
    <row r="1763" spans="1:31" s="62" customFormat="1" hidden="1" x14ac:dyDescent="0.25">
      <c r="A1763" s="2"/>
      <c r="B1763" s="51"/>
      <c r="C1763" s="2"/>
      <c r="D1763" s="2"/>
      <c r="E1763" s="2"/>
      <c r="F1763" s="2"/>
      <c r="G1763" s="2"/>
      <c r="H1763" s="2"/>
      <c r="I1763" s="1"/>
      <c r="J1763" s="1"/>
      <c r="K1763" s="1"/>
      <c r="L1763" s="1"/>
      <c r="M1763" s="1"/>
      <c r="N1763" s="2"/>
      <c r="O1763" s="2"/>
      <c r="P1763" s="2"/>
      <c r="Q1763" s="3"/>
      <c r="R1763" s="1"/>
      <c r="S1763" s="1"/>
      <c r="T1763" s="1"/>
      <c r="U1763" s="2"/>
      <c r="V1763" s="1"/>
      <c r="W1763" s="1"/>
      <c r="X1763" s="2"/>
      <c r="Y1763" s="1"/>
      <c r="Z1763" s="1"/>
      <c r="AA1763" s="2"/>
      <c r="AB1763" s="1"/>
      <c r="AC1763" s="1"/>
      <c r="AD1763" s="2"/>
      <c r="AE1763" s="1"/>
    </row>
    <row r="1764" spans="1:31" hidden="1" x14ac:dyDescent="0.25">
      <c r="A1764" s="2"/>
      <c r="B1764" s="51"/>
      <c r="C1764" s="2"/>
      <c r="D1764" s="2"/>
      <c r="E1764" s="2"/>
      <c r="F1764" s="2"/>
      <c r="G1764" s="2"/>
      <c r="H1764" s="2"/>
      <c r="I1764" s="1"/>
      <c r="J1764" s="1"/>
      <c r="K1764" s="1"/>
      <c r="L1764" s="1"/>
      <c r="M1764" s="1"/>
      <c r="N1764" s="2"/>
      <c r="O1764" s="2"/>
      <c r="P1764" s="2"/>
      <c r="Q1764" s="3"/>
      <c r="R1764" s="1"/>
      <c r="S1764" s="1"/>
      <c r="T1764" s="1"/>
      <c r="U1764" s="2"/>
      <c r="V1764" s="1"/>
      <c r="W1764" s="1"/>
      <c r="X1764" s="2"/>
      <c r="Y1764" s="1"/>
      <c r="Z1764" s="1"/>
      <c r="AA1764" s="2"/>
      <c r="AB1764" s="1"/>
      <c r="AC1764" s="1"/>
      <c r="AD1764" s="2"/>
      <c r="AE1764" s="1"/>
    </row>
    <row r="1765" spans="1:31" hidden="1" x14ac:dyDescent="0.25">
      <c r="A1765" s="2"/>
      <c r="B1765" s="51"/>
      <c r="C1765" s="2"/>
      <c r="D1765" s="2"/>
      <c r="E1765" s="2"/>
      <c r="F1765" s="2"/>
      <c r="G1765" s="2"/>
      <c r="H1765" s="2"/>
      <c r="I1765" s="1"/>
      <c r="J1765" s="1"/>
      <c r="K1765" s="1"/>
      <c r="L1765" s="1"/>
      <c r="M1765" s="1"/>
      <c r="N1765" s="2"/>
      <c r="O1765" s="2"/>
      <c r="P1765" s="2"/>
      <c r="Q1765" s="3"/>
      <c r="R1765" s="1"/>
      <c r="S1765" s="1"/>
      <c r="T1765" s="1"/>
      <c r="U1765" s="2"/>
      <c r="V1765" s="1"/>
      <c r="W1765" s="1"/>
      <c r="X1765" s="2"/>
      <c r="Y1765" s="1"/>
      <c r="Z1765" s="1"/>
      <c r="AA1765" s="2"/>
      <c r="AB1765" s="1"/>
      <c r="AC1765" s="1"/>
      <c r="AD1765" s="2"/>
      <c r="AE1765" s="1"/>
    </row>
    <row r="1766" spans="1:31" hidden="1" x14ac:dyDescent="0.25">
      <c r="A1766" s="2"/>
      <c r="B1766" s="51"/>
      <c r="C1766" s="2"/>
      <c r="D1766" s="2"/>
      <c r="E1766" s="2"/>
      <c r="F1766" s="2"/>
      <c r="G1766" s="2"/>
      <c r="H1766" s="2"/>
      <c r="I1766" s="1"/>
      <c r="J1766" s="1"/>
      <c r="K1766" s="1"/>
      <c r="L1766" s="1"/>
      <c r="M1766" s="1"/>
      <c r="N1766" s="2"/>
      <c r="O1766" s="2"/>
      <c r="P1766" s="2"/>
      <c r="Q1766" s="3"/>
      <c r="R1766" s="1"/>
      <c r="S1766" s="1"/>
      <c r="T1766" s="1"/>
      <c r="U1766" s="2"/>
      <c r="V1766" s="1"/>
      <c r="W1766" s="1"/>
      <c r="X1766" s="2"/>
      <c r="Y1766" s="1"/>
      <c r="Z1766" s="1"/>
      <c r="AA1766" s="2"/>
      <c r="AB1766" s="1"/>
      <c r="AC1766" s="1"/>
      <c r="AD1766" s="2"/>
      <c r="AE1766" s="1"/>
    </row>
    <row r="1767" spans="1:31" s="62" customFormat="1" hidden="1" x14ac:dyDescent="0.25">
      <c r="A1767" s="2"/>
      <c r="B1767" s="51"/>
      <c r="C1767" s="2"/>
      <c r="D1767" s="2"/>
      <c r="E1767" s="2"/>
      <c r="F1767" s="2"/>
      <c r="G1767" s="2"/>
      <c r="H1767" s="2"/>
      <c r="I1767" s="1"/>
      <c r="J1767" s="1"/>
      <c r="K1767" s="1"/>
      <c r="L1767" s="1"/>
      <c r="M1767" s="1"/>
      <c r="N1767" s="2"/>
      <c r="O1767" s="2"/>
      <c r="P1767" s="2"/>
      <c r="Q1767" s="3"/>
      <c r="R1767" s="1"/>
      <c r="S1767" s="1"/>
      <c r="T1767" s="1"/>
      <c r="U1767" s="2"/>
      <c r="V1767" s="1"/>
      <c r="W1767" s="1"/>
      <c r="X1767" s="2"/>
      <c r="Y1767" s="1"/>
      <c r="Z1767" s="1"/>
      <c r="AA1767" s="2"/>
      <c r="AB1767" s="1"/>
      <c r="AC1767" s="1"/>
      <c r="AD1767" s="2"/>
      <c r="AE1767" s="1"/>
    </row>
    <row r="1768" spans="1:31" hidden="1" x14ac:dyDescent="0.25">
      <c r="A1768" s="2"/>
      <c r="B1768" s="51"/>
      <c r="C1768" s="2"/>
      <c r="D1768" s="2"/>
      <c r="E1768" s="2"/>
      <c r="F1768" s="2"/>
      <c r="G1768" s="2"/>
      <c r="H1768" s="2"/>
      <c r="I1768" s="1"/>
      <c r="J1768" s="1"/>
      <c r="K1768" s="1"/>
      <c r="L1768" s="1"/>
      <c r="M1768" s="1"/>
      <c r="N1768" s="2"/>
      <c r="O1768" s="2"/>
      <c r="P1768" s="2"/>
      <c r="Q1768" s="3"/>
      <c r="R1768" s="1"/>
      <c r="S1768" s="1"/>
      <c r="T1768" s="1"/>
      <c r="U1768" s="2"/>
      <c r="V1768" s="1"/>
      <c r="W1768" s="1"/>
      <c r="X1768" s="2"/>
      <c r="Y1768" s="1"/>
      <c r="Z1768" s="1"/>
      <c r="AA1768" s="2"/>
      <c r="AB1768" s="1"/>
      <c r="AC1768" s="1"/>
      <c r="AD1768" s="2"/>
      <c r="AE1768" s="1"/>
    </row>
    <row r="1769" spans="1:31" hidden="1" x14ac:dyDescent="0.25">
      <c r="A1769" s="2"/>
      <c r="B1769" s="51"/>
      <c r="C1769" s="2"/>
      <c r="D1769" s="2"/>
      <c r="E1769" s="2"/>
      <c r="F1769" s="2"/>
      <c r="G1769" s="2"/>
      <c r="H1769" s="2"/>
      <c r="I1769" s="1"/>
      <c r="J1769" s="1"/>
      <c r="K1769" s="1"/>
      <c r="L1769" s="1"/>
      <c r="M1769" s="1"/>
      <c r="N1769" s="2"/>
      <c r="O1769" s="2"/>
      <c r="P1769" s="2"/>
      <c r="Q1769" s="3"/>
      <c r="R1769" s="1"/>
      <c r="S1769" s="1"/>
      <c r="T1769" s="1"/>
      <c r="U1769" s="2"/>
      <c r="V1769" s="1"/>
      <c r="W1769" s="1"/>
      <c r="X1769" s="2"/>
      <c r="Y1769" s="1"/>
      <c r="Z1769" s="1"/>
      <c r="AA1769" s="2"/>
      <c r="AB1769" s="1"/>
      <c r="AC1769" s="1"/>
      <c r="AD1769" s="2"/>
      <c r="AE1769" s="1"/>
    </row>
    <row r="1770" spans="1:31" hidden="1" x14ac:dyDescent="0.25">
      <c r="A1770" s="2"/>
      <c r="B1770" s="51"/>
      <c r="C1770" s="2"/>
      <c r="D1770" s="2"/>
      <c r="E1770" s="2"/>
      <c r="F1770" s="2"/>
      <c r="G1770" s="2"/>
      <c r="H1770" s="2"/>
      <c r="I1770" s="1"/>
      <c r="J1770" s="1"/>
      <c r="K1770" s="1"/>
      <c r="L1770" s="1"/>
      <c r="M1770" s="1"/>
      <c r="N1770" s="2"/>
      <c r="O1770" s="2"/>
      <c r="P1770" s="2"/>
      <c r="Q1770" s="3"/>
      <c r="R1770" s="1"/>
      <c r="S1770" s="1"/>
      <c r="T1770" s="1"/>
      <c r="U1770" s="2"/>
      <c r="V1770" s="1"/>
      <c r="W1770" s="1"/>
      <c r="X1770" s="2"/>
      <c r="Y1770" s="1"/>
      <c r="Z1770" s="1"/>
      <c r="AA1770" s="2"/>
      <c r="AB1770" s="1"/>
      <c r="AC1770" s="1"/>
      <c r="AD1770" s="2"/>
      <c r="AE1770" s="1"/>
    </row>
    <row r="1771" spans="1:31" hidden="1" x14ac:dyDescent="0.25">
      <c r="A1771" s="2"/>
      <c r="B1771" s="51"/>
      <c r="C1771" s="2"/>
      <c r="D1771" s="2"/>
      <c r="E1771" s="2"/>
      <c r="F1771" s="2"/>
      <c r="G1771" s="2"/>
      <c r="H1771" s="2"/>
      <c r="I1771" s="1"/>
      <c r="J1771" s="1"/>
      <c r="K1771" s="1"/>
      <c r="L1771" s="1"/>
      <c r="M1771" s="1"/>
      <c r="N1771" s="2"/>
      <c r="O1771" s="2"/>
      <c r="P1771" s="2"/>
      <c r="Q1771" s="3"/>
      <c r="R1771" s="1"/>
      <c r="S1771" s="1"/>
      <c r="T1771" s="1"/>
      <c r="U1771" s="2"/>
      <c r="V1771" s="1"/>
      <c r="W1771" s="1"/>
      <c r="X1771" s="2"/>
      <c r="Y1771" s="1"/>
      <c r="Z1771" s="1"/>
      <c r="AA1771" s="2"/>
      <c r="AB1771" s="1"/>
      <c r="AC1771" s="1"/>
      <c r="AD1771" s="2"/>
      <c r="AE1771" s="1"/>
    </row>
    <row r="1772" spans="1:31" hidden="1" x14ac:dyDescent="0.25">
      <c r="A1772" s="2"/>
      <c r="B1772" s="51"/>
      <c r="C1772" s="2"/>
      <c r="D1772" s="2"/>
      <c r="E1772" s="2"/>
      <c r="F1772" s="2"/>
      <c r="G1772" s="2"/>
      <c r="H1772" s="2"/>
      <c r="I1772" s="1"/>
      <c r="J1772" s="1"/>
      <c r="K1772" s="1"/>
      <c r="L1772" s="1"/>
      <c r="M1772" s="1"/>
      <c r="N1772" s="2"/>
      <c r="O1772" s="2"/>
      <c r="P1772" s="2"/>
      <c r="Q1772" s="3"/>
      <c r="R1772" s="1"/>
      <c r="S1772" s="1"/>
      <c r="T1772" s="1"/>
      <c r="U1772" s="2"/>
      <c r="V1772" s="1"/>
      <c r="W1772" s="1"/>
      <c r="X1772" s="2"/>
      <c r="Y1772" s="1"/>
      <c r="Z1772" s="1"/>
      <c r="AA1772" s="2"/>
      <c r="AB1772" s="1"/>
      <c r="AC1772" s="1"/>
      <c r="AD1772" s="2"/>
      <c r="AE1772" s="1"/>
    </row>
    <row r="1773" spans="1:31" hidden="1" x14ac:dyDescent="0.25">
      <c r="A1773" s="2"/>
      <c r="B1773" s="51"/>
      <c r="C1773" s="2"/>
      <c r="D1773" s="2"/>
      <c r="E1773" s="2"/>
      <c r="F1773" s="2"/>
      <c r="G1773" s="2"/>
      <c r="H1773" s="2"/>
      <c r="I1773" s="1"/>
      <c r="J1773" s="1"/>
      <c r="K1773" s="1"/>
      <c r="L1773" s="1"/>
      <c r="M1773" s="1"/>
      <c r="N1773" s="2"/>
      <c r="O1773" s="2"/>
      <c r="P1773" s="2"/>
      <c r="Q1773" s="3"/>
      <c r="R1773" s="1"/>
      <c r="S1773" s="1"/>
      <c r="T1773" s="1"/>
      <c r="U1773" s="2"/>
      <c r="V1773" s="1"/>
      <c r="W1773" s="1"/>
      <c r="X1773" s="2"/>
      <c r="Y1773" s="1"/>
      <c r="Z1773" s="1"/>
      <c r="AA1773" s="2"/>
      <c r="AB1773" s="1"/>
      <c r="AC1773" s="1"/>
      <c r="AD1773" s="2"/>
      <c r="AE1773" s="1"/>
    </row>
    <row r="1774" spans="1:31" hidden="1" x14ac:dyDescent="0.25">
      <c r="A1774" s="2"/>
      <c r="B1774" s="51"/>
      <c r="C1774" s="2"/>
      <c r="D1774" s="2"/>
      <c r="E1774" s="2"/>
      <c r="F1774" s="2"/>
      <c r="G1774" s="2"/>
      <c r="H1774" s="2"/>
      <c r="I1774" s="1"/>
      <c r="J1774" s="1"/>
      <c r="K1774" s="1"/>
      <c r="L1774" s="1"/>
      <c r="M1774" s="1"/>
      <c r="N1774" s="2"/>
      <c r="O1774" s="2"/>
      <c r="P1774" s="2"/>
      <c r="Q1774" s="3"/>
      <c r="R1774" s="1"/>
      <c r="S1774" s="1"/>
      <c r="T1774" s="1"/>
      <c r="U1774" s="2"/>
      <c r="V1774" s="1"/>
      <c r="W1774" s="1"/>
      <c r="X1774" s="2"/>
      <c r="Y1774" s="1"/>
      <c r="Z1774" s="1"/>
      <c r="AA1774" s="2"/>
      <c r="AB1774" s="1"/>
      <c r="AC1774" s="1"/>
      <c r="AD1774" s="2"/>
      <c r="AE1774" s="1"/>
    </row>
    <row r="1775" spans="1:31" hidden="1" x14ac:dyDescent="0.25">
      <c r="A1775" s="2"/>
      <c r="B1775" s="51"/>
      <c r="C1775" s="2"/>
      <c r="D1775" s="2"/>
      <c r="E1775" s="2"/>
      <c r="F1775" s="2"/>
      <c r="G1775" s="2"/>
      <c r="H1775" s="2"/>
      <c r="I1775" s="1"/>
      <c r="J1775" s="1"/>
      <c r="K1775" s="1"/>
      <c r="L1775" s="1"/>
      <c r="M1775" s="1"/>
      <c r="N1775" s="2"/>
      <c r="O1775" s="2"/>
      <c r="P1775" s="2"/>
      <c r="Q1775" s="3"/>
      <c r="R1775" s="1"/>
      <c r="S1775" s="1"/>
      <c r="T1775" s="1"/>
      <c r="U1775" s="2"/>
      <c r="V1775" s="1"/>
      <c r="W1775" s="1"/>
      <c r="X1775" s="2"/>
      <c r="Y1775" s="1"/>
      <c r="Z1775" s="1"/>
      <c r="AA1775" s="2"/>
      <c r="AB1775" s="1"/>
      <c r="AC1775" s="1"/>
      <c r="AD1775" s="2"/>
      <c r="AE1775" s="1"/>
    </row>
    <row r="1776" spans="1:31" hidden="1" x14ac:dyDescent="0.25">
      <c r="A1776" s="2"/>
      <c r="B1776" s="51"/>
      <c r="C1776" s="2"/>
      <c r="D1776" s="2"/>
      <c r="E1776" s="2"/>
      <c r="F1776" s="2"/>
      <c r="G1776" s="2"/>
      <c r="H1776" s="2"/>
      <c r="I1776" s="1"/>
      <c r="J1776" s="1"/>
      <c r="K1776" s="1"/>
      <c r="L1776" s="1"/>
      <c r="M1776" s="1"/>
      <c r="N1776" s="2"/>
      <c r="O1776" s="2"/>
      <c r="P1776" s="2"/>
      <c r="Q1776" s="3"/>
      <c r="R1776" s="1"/>
      <c r="S1776" s="1"/>
      <c r="T1776" s="1"/>
      <c r="U1776" s="2"/>
      <c r="V1776" s="1"/>
      <c r="W1776" s="1"/>
      <c r="X1776" s="2"/>
      <c r="Y1776" s="1"/>
      <c r="Z1776" s="1"/>
      <c r="AA1776" s="2"/>
      <c r="AB1776" s="1"/>
      <c r="AC1776" s="1"/>
      <c r="AD1776" s="2"/>
      <c r="AE1776" s="1"/>
    </row>
    <row r="1777" spans="1:31" hidden="1" x14ac:dyDescent="0.25">
      <c r="A1777" s="2"/>
      <c r="B1777" s="51"/>
      <c r="C1777" s="2"/>
      <c r="D1777" s="2"/>
      <c r="E1777" s="2"/>
      <c r="F1777" s="2"/>
      <c r="G1777" s="2"/>
      <c r="H1777" s="2"/>
      <c r="I1777" s="1"/>
      <c r="J1777" s="1"/>
      <c r="K1777" s="1"/>
      <c r="L1777" s="1"/>
      <c r="M1777" s="1"/>
      <c r="N1777" s="2"/>
      <c r="O1777" s="2"/>
      <c r="P1777" s="2"/>
      <c r="Q1777" s="3"/>
      <c r="R1777" s="1"/>
      <c r="S1777" s="1"/>
      <c r="T1777" s="1"/>
      <c r="U1777" s="2"/>
      <c r="V1777" s="1"/>
      <c r="W1777" s="1"/>
      <c r="X1777" s="2"/>
      <c r="Y1777" s="1"/>
      <c r="Z1777" s="1"/>
      <c r="AA1777" s="2"/>
      <c r="AB1777" s="1"/>
      <c r="AC1777" s="1"/>
      <c r="AD1777" s="2"/>
      <c r="AE1777" s="1"/>
    </row>
    <row r="1778" spans="1:31" hidden="1" x14ac:dyDescent="0.25">
      <c r="A1778" s="2"/>
      <c r="B1778" s="51"/>
      <c r="C1778" s="2"/>
      <c r="D1778" s="2"/>
      <c r="E1778" s="2"/>
      <c r="F1778" s="2"/>
      <c r="G1778" s="2"/>
      <c r="H1778" s="2"/>
      <c r="I1778" s="1"/>
      <c r="J1778" s="1"/>
      <c r="K1778" s="1"/>
      <c r="L1778" s="1"/>
      <c r="M1778" s="1"/>
      <c r="N1778" s="2"/>
      <c r="O1778" s="2"/>
      <c r="P1778" s="2"/>
      <c r="Q1778" s="3"/>
      <c r="R1778" s="1"/>
      <c r="S1778" s="1"/>
      <c r="T1778" s="1"/>
      <c r="U1778" s="2"/>
      <c r="V1778" s="1"/>
      <c r="W1778" s="1"/>
      <c r="X1778" s="2"/>
      <c r="Y1778" s="1"/>
      <c r="Z1778" s="1"/>
      <c r="AA1778" s="2"/>
      <c r="AB1778" s="1"/>
      <c r="AC1778" s="1"/>
      <c r="AD1778" s="2"/>
      <c r="AE1778" s="1"/>
    </row>
    <row r="1779" spans="1:31" hidden="1" x14ac:dyDescent="0.25">
      <c r="A1779" s="2"/>
      <c r="B1779" s="51"/>
      <c r="C1779" s="2"/>
      <c r="D1779" s="2"/>
      <c r="E1779" s="2"/>
      <c r="F1779" s="2"/>
      <c r="G1779" s="2"/>
      <c r="H1779" s="2"/>
      <c r="I1779" s="1"/>
      <c r="J1779" s="1"/>
      <c r="K1779" s="1"/>
      <c r="L1779" s="1"/>
      <c r="M1779" s="1"/>
      <c r="N1779" s="2"/>
      <c r="O1779" s="2"/>
      <c r="P1779" s="2"/>
      <c r="Q1779" s="3"/>
      <c r="R1779" s="1"/>
      <c r="S1779" s="1"/>
      <c r="T1779" s="1"/>
      <c r="U1779" s="2"/>
      <c r="V1779" s="1"/>
      <c r="W1779" s="1"/>
      <c r="X1779" s="2"/>
      <c r="Y1779" s="1"/>
      <c r="Z1779" s="1"/>
      <c r="AA1779" s="2"/>
      <c r="AB1779" s="1"/>
      <c r="AC1779" s="1"/>
      <c r="AD1779" s="2"/>
      <c r="AE1779" s="1"/>
    </row>
    <row r="1780" spans="1:31" hidden="1" x14ac:dyDescent="0.25">
      <c r="A1780" s="2"/>
      <c r="B1780" s="51"/>
      <c r="C1780" s="2"/>
      <c r="D1780" s="2"/>
      <c r="E1780" s="2"/>
      <c r="F1780" s="2"/>
      <c r="G1780" s="2"/>
      <c r="H1780" s="2"/>
      <c r="I1780" s="1"/>
      <c r="J1780" s="1"/>
      <c r="K1780" s="1"/>
      <c r="L1780" s="1"/>
      <c r="M1780" s="1"/>
      <c r="N1780" s="2"/>
      <c r="O1780" s="2"/>
      <c r="P1780" s="2"/>
      <c r="Q1780" s="3"/>
      <c r="R1780" s="1"/>
      <c r="S1780" s="1"/>
      <c r="T1780" s="1"/>
      <c r="U1780" s="2"/>
      <c r="V1780" s="1"/>
      <c r="W1780" s="1"/>
      <c r="X1780" s="2"/>
      <c r="Y1780" s="1"/>
      <c r="Z1780" s="1"/>
      <c r="AA1780" s="2"/>
      <c r="AB1780" s="1"/>
      <c r="AC1780" s="1"/>
      <c r="AD1780" s="2"/>
      <c r="AE1780" s="1"/>
    </row>
    <row r="1781" spans="1:31" hidden="1" x14ac:dyDescent="0.25">
      <c r="A1781" s="2"/>
      <c r="B1781" s="51"/>
      <c r="C1781" s="2"/>
      <c r="D1781" s="2"/>
      <c r="E1781" s="2"/>
      <c r="F1781" s="2"/>
      <c r="G1781" s="2"/>
      <c r="H1781" s="2"/>
      <c r="I1781" s="1"/>
      <c r="J1781" s="1"/>
      <c r="K1781" s="1"/>
      <c r="L1781" s="1"/>
      <c r="M1781" s="1"/>
      <c r="N1781" s="2"/>
      <c r="O1781" s="2"/>
      <c r="P1781" s="2"/>
      <c r="Q1781" s="3"/>
      <c r="R1781" s="1"/>
      <c r="S1781" s="1"/>
      <c r="T1781" s="1"/>
      <c r="U1781" s="2"/>
      <c r="V1781" s="1"/>
      <c r="W1781" s="1"/>
      <c r="X1781" s="2"/>
      <c r="Y1781" s="1"/>
      <c r="Z1781" s="1"/>
      <c r="AA1781" s="2"/>
      <c r="AB1781" s="1"/>
      <c r="AC1781" s="1"/>
      <c r="AD1781" s="2"/>
      <c r="AE1781" s="1"/>
    </row>
    <row r="1782" spans="1:31" hidden="1" x14ac:dyDescent="0.25">
      <c r="A1782" s="2"/>
      <c r="B1782" s="51"/>
      <c r="C1782" s="2"/>
      <c r="D1782" s="2"/>
      <c r="E1782" s="2"/>
      <c r="F1782" s="2"/>
      <c r="G1782" s="2"/>
      <c r="H1782" s="2"/>
      <c r="I1782" s="1"/>
      <c r="J1782" s="1"/>
      <c r="K1782" s="1"/>
      <c r="L1782" s="1"/>
      <c r="M1782" s="1"/>
      <c r="N1782" s="2"/>
      <c r="O1782" s="2"/>
      <c r="P1782" s="2"/>
      <c r="Q1782" s="3"/>
      <c r="R1782" s="1"/>
      <c r="S1782" s="1"/>
      <c r="T1782" s="1"/>
      <c r="U1782" s="2"/>
      <c r="V1782" s="1"/>
      <c r="W1782" s="1"/>
      <c r="X1782" s="2"/>
      <c r="Y1782" s="1"/>
      <c r="Z1782" s="1"/>
      <c r="AA1782" s="2"/>
      <c r="AB1782" s="1"/>
      <c r="AC1782" s="1"/>
      <c r="AD1782" s="2"/>
      <c r="AE1782" s="1"/>
    </row>
    <row r="1783" spans="1:31" hidden="1" x14ac:dyDescent="0.25">
      <c r="A1783" s="2"/>
      <c r="B1783" s="51"/>
      <c r="C1783" s="2"/>
      <c r="D1783" s="2"/>
      <c r="E1783" s="2"/>
      <c r="F1783" s="2"/>
      <c r="G1783" s="2"/>
      <c r="H1783" s="2"/>
      <c r="I1783" s="1"/>
      <c r="J1783" s="1"/>
      <c r="K1783" s="1"/>
      <c r="L1783" s="1"/>
      <c r="M1783" s="1"/>
      <c r="N1783" s="2"/>
      <c r="O1783" s="2"/>
      <c r="P1783" s="2"/>
      <c r="Q1783" s="3"/>
      <c r="R1783" s="1"/>
      <c r="S1783" s="1"/>
      <c r="T1783" s="1"/>
      <c r="U1783" s="2"/>
      <c r="V1783" s="1"/>
      <c r="W1783" s="1"/>
      <c r="X1783" s="2"/>
      <c r="Y1783" s="1"/>
      <c r="Z1783" s="1"/>
      <c r="AA1783" s="2"/>
      <c r="AB1783" s="1"/>
      <c r="AC1783" s="1"/>
      <c r="AD1783" s="2"/>
      <c r="AE1783" s="1"/>
    </row>
    <row r="1784" spans="1:31" hidden="1" x14ac:dyDescent="0.25">
      <c r="A1784" s="2"/>
      <c r="B1784" s="51"/>
      <c r="C1784" s="2"/>
      <c r="D1784" s="2"/>
      <c r="E1784" s="2"/>
      <c r="F1784" s="2"/>
      <c r="G1784" s="2"/>
      <c r="H1784" s="2"/>
      <c r="I1784" s="1"/>
      <c r="J1784" s="1"/>
      <c r="K1784" s="1"/>
      <c r="L1784" s="1"/>
      <c r="M1784" s="1"/>
      <c r="N1784" s="2"/>
      <c r="O1784" s="2"/>
      <c r="P1784" s="2"/>
      <c r="Q1784" s="3"/>
      <c r="R1784" s="1"/>
      <c r="S1784" s="1"/>
      <c r="T1784" s="1"/>
      <c r="U1784" s="2"/>
      <c r="V1784" s="1"/>
      <c r="W1784" s="1"/>
      <c r="X1784" s="2"/>
      <c r="Y1784" s="1"/>
      <c r="Z1784" s="1"/>
      <c r="AA1784" s="2"/>
      <c r="AB1784" s="1"/>
      <c r="AC1784" s="1"/>
      <c r="AD1784" s="2"/>
      <c r="AE1784" s="1"/>
    </row>
    <row r="1785" spans="1:31" hidden="1" x14ac:dyDescent="0.25">
      <c r="A1785" s="2"/>
      <c r="B1785" s="51"/>
      <c r="C1785" s="2"/>
      <c r="D1785" s="2"/>
      <c r="E1785" s="2"/>
      <c r="F1785" s="2"/>
      <c r="G1785" s="2"/>
      <c r="H1785" s="2"/>
      <c r="I1785" s="1"/>
      <c r="J1785" s="1"/>
      <c r="K1785" s="1"/>
      <c r="L1785" s="1"/>
      <c r="M1785" s="1"/>
      <c r="N1785" s="2"/>
      <c r="O1785" s="2"/>
      <c r="P1785" s="2"/>
      <c r="Q1785" s="3"/>
      <c r="R1785" s="1"/>
      <c r="S1785" s="1"/>
      <c r="T1785" s="1"/>
      <c r="U1785" s="2"/>
      <c r="V1785" s="1"/>
      <c r="W1785" s="1"/>
      <c r="X1785" s="2"/>
      <c r="Y1785" s="1"/>
      <c r="Z1785" s="1"/>
      <c r="AA1785" s="2"/>
      <c r="AB1785" s="1"/>
      <c r="AC1785" s="1"/>
      <c r="AD1785" s="2"/>
      <c r="AE1785" s="1"/>
    </row>
    <row r="1786" spans="1:31" hidden="1" x14ac:dyDescent="0.25">
      <c r="A1786" s="2"/>
      <c r="B1786" s="51"/>
      <c r="C1786" s="2"/>
      <c r="D1786" s="2"/>
      <c r="E1786" s="2"/>
      <c r="F1786" s="2"/>
      <c r="G1786" s="2"/>
      <c r="H1786" s="2"/>
      <c r="I1786" s="1"/>
      <c r="J1786" s="1"/>
      <c r="K1786" s="1"/>
      <c r="L1786" s="1"/>
      <c r="M1786" s="1"/>
      <c r="N1786" s="2"/>
      <c r="O1786" s="2"/>
      <c r="P1786" s="2"/>
      <c r="Q1786" s="3"/>
      <c r="R1786" s="1"/>
      <c r="S1786" s="1"/>
      <c r="T1786" s="1"/>
      <c r="U1786" s="2"/>
      <c r="V1786" s="1"/>
      <c r="W1786" s="1"/>
      <c r="X1786" s="2"/>
      <c r="Y1786" s="1"/>
      <c r="Z1786" s="1"/>
      <c r="AA1786" s="2"/>
      <c r="AB1786" s="1"/>
      <c r="AC1786" s="1"/>
      <c r="AD1786" s="2"/>
      <c r="AE1786" s="1"/>
    </row>
    <row r="1787" spans="1:31" hidden="1" x14ac:dyDescent="0.25">
      <c r="A1787" s="2"/>
      <c r="B1787" s="51"/>
      <c r="C1787" s="2"/>
      <c r="D1787" s="2"/>
      <c r="E1787" s="2"/>
      <c r="F1787" s="2"/>
      <c r="G1787" s="2"/>
      <c r="H1787" s="2"/>
      <c r="I1787" s="1"/>
      <c r="J1787" s="1"/>
      <c r="K1787" s="1"/>
      <c r="L1787" s="1"/>
      <c r="M1787" s="1"/>
      <c r="N1787" s="2"/>
      <c r="O1787" s="2"/>
      <c r="P1787" s="2"/>
      <c r="Q1787" s="3"/>
      <c r="R1787" s="1"/>
      <c r="S1787" s="1"/>
      <c r="T1787" s="1"/>
      <c r="U1787" s="2"/>
      <c r="V1787" s="1"/>
      <c r="W1787" s="1"/>
      <c r="X1787" s="2"/>
      <c r="Y1787" s="1"/>
      <c r="Z1787" s="1"/>
      <c r="AA1787" s="2"/>
      <c r="AB1787" s="1"/>
      <c r="AC1787" s="1"/>
      <c r="AD1787" s="2"/>
      <c r="AE1787" s="1"/>
    </row>
    <row r="1788" spans="1:31" hidden="1" x14ac:dyDescent="0.25">
      <c r="A1788" s="2"/>
      <c r="B1788" s="51"/>
      <c r="C1788" s="2"/>
      <c r="D1788" s="2"/>
      <c r="E1788" s="2"/>
      <c r="F1788" s="2"/>
      <c r="G1788" s="2"/>
      <c r="H1788" s="2"/>
      <c r="I1788" s="1"/>
      <c r="J1788" s="1"/>
      <c r="K1788" s="1"/>
      <c r="L1788" s="1"/>
      <c r="M1788" s="1"/>
      <c r="N1788" s="2"/>
      <c r="O1788" s="2"/>
      <c r="P1788" s="2"/>
      <c r="Q1788" s="3"/>
      <c r="R1788" s="1"/>
      <c r="S1788" s="1"/>
      <c r="T1788" s="1"/>
      <c r="U1788" s="2"/>
      <c r="V1788" s="1"/>
      <c r="W1788" s="1"/>
      <c r="X1788" s="2"/>
      <c r="Y1788" s="1"/>
      <c r="Z1788" s="1"/>
      <c r="AA1788" s="2"/>
      <c r="AB1788" s="1"/>
      <c r="AC1788" s="1"/>
      <c r="AD1788" s="2"/>
      <c r="AE1788" s="1"/>
    </row>
    <row r="1789" spans="1:31" hidden="1" x14ac:dyDescent="0.25">
      <c r="A1789" s="2"/>
      <c r="B1789" s="51"/>
      <c r="C1789" s="2"/>
      <c r="D1789" s="2"/>
      <c r="E1789" s="2"/>
      <c r="F1789" s="2"/>
      <c r="G1789" s="2"/>
      <c r="H1789" s="2"/>
      <c r="I1789" s="1"/>
      <c r="J1789" s="1"/>
      <c r="K1789" s="1"/>
      <c r="L1789" s="1"/>
      <c r="M1789" s="1"/>
      <c r="N1789" s="2"/>
      <c r="O1789" s="2"/>
      <c r="P1789" s="2"/>
      <c r="Q1789" s="3"/>
      <c r="R1789" s="1"/>
      <c r="S1789" s="1"/>
      <c r="T1789" s="1"/>
      <c r="U1789" s="2"/>
      <c r="V1789" s="1"/>
      <c r="W1789" s="1"/>
      <c r="X1789" s="2"/>
      <c r="Y1789" s="1"/>
      <c r="Z1789" s="1"/>
      <c r="AA1789" s="2"/>
      <c r="AB1789" s="1"/>
      <c r="AC1789" s="1"/>
      <c r="AD1789" s="2"/>
      <c r="AE1789" s="1"/>
    </row>
    <row r="1790" spans="1:31" hidden="1" x14ac:dyDescent="0.25">
      <c r="A1790" s="2"/>
      <c r="B1790" s="51"/>
      <c r="C1790" s="2"/>
      <c r="D1790" s="2"/>
      <c r="E1790" s="2"/>
      <c r="F1790" s="2"/>
      <c r="G1790" s="2"/>
      <c r="H1790" s="2"/>
      <c r="I1790" s="1"/>
      <c r="J1790" s="1"/>
      <c r="K1790" s="1"/>
      <c r="L1790" s="1"/>
      <c r="M1790" s="1"/>
      <c r="N1790" s="2"/>
      <c r="O1790" s="2"/>
      <c r="P1790" s="2"/>
      <c r="Q1790" s="3"/>
      <c r="R1790" s="1"/>
      <c r="S1790" s="1"/>
      <c r="T1790" s="1"/>
      <c r="U1790" s="2"/>
      <c r="V1790" s="1"/>
      <c r="W1790" s="1"/>
      <c r="X1790" s="2"/>
      <c r="Y1790" s="1"/>
      <c r="Z1790" s="1"/>
      <c r="AA1790" s="2"/>
      <c r="AB1790" s="1"/>
      <c r="AC1790" s="1"/>
      <c r="AD1790" s="2"/>
      <c r="AE1790" s="1"/>
    </row>
    <row r="1791" spans="1:31" hidden="1" x14ac:dyDescent="0.25">
      <c r="A1791" s="2"/>
      <c r="B1791" s="51"/>
      <c r="C1791" s="2"/>
      <c r="D1791" s="2"/>
      <c r="E1791" s="2"/>
      <c r="F1791" s="2"/>
      <c r="G1791" s="2"/>
      <c r="H1791" s="2"/>
      <c r="I1791" s="1"/>
      <c r="J1791" s="1"/>
      <c r="K1791" s="1"/>
      <c r="L1791" s="1"/>
      <c r="M1791" s="1"/>
      <c r="N1791" s="2"/>
      <c r="O1791" s="2"/>
      <c r="P1791" s="2"/>
      <c r="Q1791" s="3"/>
      <c r="R1791" s="1"/>
      <c r="S1791" s="1"/>
      <c r="T1791" s="1"/>
      <c r="U1791" s="2"/>
      <c r="V1791" s="1"/>
      <c r="W1791" s="1"/>
      <c r="X1791" s="2"/>
      <c r="Y1791" s="1"/>
      <c r="Z1791" s="1"/>
      <c r="AA1791" s="2"/>
      <c r="AB1791" s="1"/>
      <c r="AC1791" s="1"/>
      <c r="AD1791" s="2"/>
      <c r="AE1791" s="1"/>
    </row>
    <row r="1792" spans="1:31" hidden="1" x14ac:dyDescent="0.25">
      <c r="A1792" s="2"/>
      <c r="B1792" s="51"/>
      <c r="C1792" s="2"/>
      <c r="D1792" s="2"/>
      <c r="E1792" s="2"/>
      <c r="F1792" s="2"/>
      <c r="G1792" s="2"/>
      <c r="H1792" s="2"/>
      <c r="I1792" s="1"/>
      <c r="J1792" s="1"/>
      <c r="K1792" s="1"/>
      <c r="L1792" s="1"/>
      <c r="M1792" s="1"/>
      <c r="N1792" s="2"/>
      <c r="O1792" s="2"/>
      <c r="P1792" s="2"/>
      <c r="Q1792" s="3"/>
      <c r="R1792" s="1"/>
      <c r="S1792" s="1"/>
      <c r="T1792" s="1"/>
      <c r="U1792" s="2"/>
      <c r="V1792" s="1"/>
      <c r="W1792" s="1"/>
      <c r="X1792" s="2"/>
      <c r="Y1792" s="1"/>
      <c r="Z1792" s="1"/>
      <c r="AA1792" s="2"/>
      <c r="AB1792" s="1"/>
      <c r="AC1792" s="1"/>
      <c r="AD1792" s="2"/>
      <c r="AE1792" s="1"/>
    </row>
    <row r="1793" spans="1:31" hidden="1" x14ac:dyDescent="0.25">
      <c r="A1793" s="2"/>
      <c r="B1793" s="51"/>
      <c r="C1793" s="2"/>
      <c r="D1793" s="2"/>
      <c r="E1793" s="2"/>
      <c r="F1793" s="2"/>
      <c r="G1793" s="2"/>
      <c r="H1793" s="2"/>
      <c r="I1793" s="1"/>
      <c r="J1793" s="1"/>
      <c r="K1793" s="1"/>
      <c r="L1793" s="1"/>
      <c r="M1793" s="1"/>
      <c r="N1793" s="2"/>
      <c r="O1793" s="2"/>
      <c r="P1793" s="2"/>
      <c r="Q1793" s="3"/>
      <c r="R1793" s="1"/>
      <c r="S1793" s="1"/>
      <c r="T1793" s="1"/>
      <c r="U1793" s="2"/>
      <c r="V1793" s="1"/>
      <c r="W1793" s="1"/>
      <c r="X1793" s="2"/>
      <c r="Y1793" s="1"/>
      <c r="Z1793" s="1"/>
      <c r="AA1793" s="2"/>
      <c r="AB1793" s="1"/>
      <c r="AC1793" s="1"/>
      <c r="AD1793" s="2"/>
      <c r="AE1793" s="1"/>
    </row>
    <row r="1794" spans="1:31" hidden="1" x14ac:dyDescent="0.25">
      <c r="A1794" s="2"/>
      <c r="B1794" s="51"/>
      <c r="C1794" s="2"/>
      <c r="D1794" s="2"/>
      <c r="E1794" s="2"/>
      <c r="F1794" s="2"/>
      <c r="G1794" s="2"/>
      <c r="H1794" s="2"/>
      <c r="I1794" s="1"/>
      <c r="J1794" s="1"/>
      <c r="K1794" s="1"/>
      <c r="L1794" s="1"/>
      <c r="M1794" s="1"/>
      <c r="N1794" s="2"/>
      <c r="O1794" s="2"/>
      <c r="P1794" s="2"/>
      <c r="Q1794" s="3"/>
      <c r="R1794" s="1"/>
      <c r="S1794" s="1"/>
      <c r="T1794" s="1"/>
      <c r="U1794" s="2"/>
      <c r="V1794" s="1"/>
      <c r="W1794" s="1"/>
      <c r="X1794" s="2"/>
      <c r="Y1794" s="1"/>
      <c r="Z1794" s="1"/>
      <c r="AA1794" s="2"/>
      <c r="AB1794" s="1"/>
      <c r="AC1794" s="1"/>
      <c r="AD1794" s="2"/>
      <c r="AE1794" s="1"/>
    </row>
    <row r="1795" spans="1:31" hidden="1" x14ac:dyDescent="0.25">
      <c r="A1795" s="2"/>
      <c r="B1795" s="51"/>
      <c r="C1795" s="2"/>
      <c r="D1795" s="2"/>
      <c r="E1795" s="2"/>
      <c r="F1795" s="2"/>
      <c r="G1795" s="2"/>
      <c r="H1795" s="2"/>
      <c r="I1795" s="1"/>
      <c r="J1795" s="1"/>
      <c r="K1795" s="1"/>
      <c r="L1795" s="1"/>
      <c r="M1795" s="1"/>
      <c r="N1795" s="2"/>
      <c r="O1795" s="2"/>
      <c r="P1795" s="2"/>
      <c r="Q1795" s="3"/>
      <c r="R1795" s="1"/>
      <c r="S1795" s="1"/>
      <c r="T1795" s="1"/>
      <c r="U1795" s="2"/>
      <c r="V1795" s="1"/>
      <c r="W1795" s="1"/>
      <c r="X1795" s="2"/>
      <c r="Y1795" s="1"/>
      <c r="Z1795" s="1"/>
      <c r="AA1795" s="2"/>
      <c r="AB1795" s="1"/>
      <c r="AC1795" s="1"/>
      <c r="AD1795" s="2"/>
      <c r="AE1795" s="1"/>
    </row>
    <row r="1796" spans="1:31" hidden="1" x14ac:dyDescent="0.25">
      <c r="A1796" s="2"/>
      <c r="B1796" s="51"/>
      <c r="C1796" s="2"/>
      <c r="D1796" s="2"/>
      <c r="E1796" s="2"/>
      <c r="F1796" s="2"/>
      <c r="G1796" s="2"/>
      <c r="H1796" s="2"/>
      <c r="I1796" s="1"/>
      <c r="J1796" s="1"/>
      <c r="K1796" s="1"/>
      <c r="L1796" s="1"/>
      <c r="M1796" s="1"/>
      <c r="N1796" s="2"/>
      <c r="O1796" s="2"/>
      <c r="P1796" s="2"/>
      <c r="Q1796" s="3"/>
      <c r="R1796" s="1"/>
      <c r="S1796" s="1"/>
      <c r="T1796" s="1"/>
      <c r="U1796" s="2"/>
      <c r="V1796" s="1"/>
      <c r="W1796" s="1"/>
      <c r="X1796" s="2"/>
      <c r="Y1796" s="1"/>
      <c r="Z1796" s="1"/>
      <c r="AA1796" s="2"/>
      <c r="AB1796" s="1"/>
      <c r="AC1796" s="1"/>
      <c r="AD1796" s="2"/>
      <c r="AE1796" s="1"/>
    </row>
    <row r="1797" spans="1:31" hidden="1" x14ac:dyDescent="0.25">
      <c r="A1797" s="2"/>
      <c r="B1797" s="51"/>
      <c r="C1797" s="2"/>
      <c r="D1797" s="2"/>
      <c r="E1797" s="2"/>
      <c r="F1797" s="2"/>
      <c r="G1797" s="2"/>
      <c r="H1797" s="2"/>
      <c r="I1797" s="1"/>
      <c r="J1797" s="1"/>
      <c r="K1797" s="1"/>
      <c r="L1797" s="1"/>
      <c r="M1797" s="1"/>
      <c r="N1797" s="2"/>
      <c r="O1797" s="2"/>
      <c r="P1797" s="2"/>
      <c r="Q1797" s="3"/>
      <c r="R1797" s="1"/>
      <c r="S1797" s="1"/>
      <c r="T1797" s="1"/>
      <c r="U1797" s="2"/>
      <c r="V1797" s="1"/>
      <c r="W1797" s="1"/>
      <c r="X1797" s="2"/>
      <c r="Y1797" s="1"/>
      <c r="Z1797" s="1"/>
      <c r="AA1797" s="2"/>
      <c r="AB1797" s="1"/>
      <c r="AC1797" s="1"/>
      <c r="AD1797" s="2"/>
      <c r="AE1797" s="1"/>
    </row>
    <row r="1798" spans="1:31" hidden="1" x14ac:dyDescent="0.25">
      <c r="A1798" s="2"/>
      <c r="B1798" s="51"/>
      <c r="C1798" s="2"/>
      <c r="D1798" s="2"/>
      <c r="E1798" s="2"/>
      <c r="F1798" s="2"/>
      <c r="G1798" s="2"/>
      <c r="H1798" s="2"/>
      <c r="I1798" s="1"/>
      <c r="J1798" s="1"/>
      <c r="K1798" s="1"/>
      <c r="L1798" s="1"/>
      <c r="M1798" s="1"/>
      <c r="N1798" s="2"/>
      <c r="O1798" s="2"/>
      <c r="P1798" s="2"/>
      <c r="Q1798" s="3"/>
      <c r="R1798" s="1"/>
      <c r="S1798" s="1"/>
      <c r="T1798" s="1"/>
      <c r="U1798" s="2"/>
      <c r="V1798" s="1"/>
      <c r="W1798" s="1"/>
      <c r="X1798" s="2"/>
      <c r="Y1798" s="1"/>
      <c r="Z1798" s="1"/>
      <c r="AA1798" s="2"/>
      <c r="AB1798" s="1"/>
      <c r="AC1798" s="1"/>
      <c r="AD1798" s="2"/>
      <c r="AE1798" s="1"/>
    </row>
    <row r="1799" spans="1:31" hidden="1" x14ac:dyDescent="0.25">
      <c r="A1799" s="2"/>
      <c r="B1799" s="51"/>
      <c r="C1799" s="2"/>
      <c r="D1799" s="2"/>
      <c r="E1799" s="2"/>
      <c r="F1799" s="2"/>
      <c r="G1799" s="2"/>
      <c r="H1799" s="2"/>
      <c r="I1799" s="1"/>
      <c r="J1799" s="1"/>
      <c r="K1799" s="1"/>
      <c r="L1799" s="1"/>
      <c r="M1799" s="1"/>
      <c r="N1799" s="2"/>
      <c r="O1799" s="2"/>
      <c r="P1799" s="2"/>
      <c r="Q1799" s="3"/>
      <c r="R1799" s="1"/>
      <c r="S1799" s="1"/>
      <c r="T1799" s="1"/>
      <c r="U1799" s="2"/>
      <c r="V1799" s="1"/>
      <c r="W1799" s="1"/>
      <c r="X1799" s="2"/>
      <c r="Y1799" s="1"/>
      <c r="Z1799" s="1"/>
      <c r="AA1799" s="2"/>
      <c r="AB1799" s="1"/>
      <c r="AC1799" s="1"/>
      <c r="AD1799" s="2"/>
      <c r="AE1799" s="1"/>
    </row>
    <row r="1800" spans="1:31" hidden="1" x14ac:dyDescent="0.25">
      <c r="A1800" s="2"/>
      <c r="B1800" s="51"/>
      <c r="C1800" s="2"/>
      <c r="D1800" s="2"/>
      <c r="E1800" s="2"/>
      <c r="F1800" s="2"/>
      <c r="G1800" s="2"/>
      <c r="H1800" s="2"/>
      <c r="I1800" s="1"/>
      <c r="J1800" s="1"/>
      <c r="K1800" s="1"/>
      <c r="L1800" s="1"/>
      <c r="M1800" s="1"/>
      <c r="N1800" s="2"/>
      <c r="O1800" s="2"/>
      <c r="P1800" s="2"/>
      <c r="Q1800" s="3"/>
      <c r="R1800" s="1"/>
      <c r="S1800" s="1"/>
      <c r="T1800" s="1"/>
      <c r="U1800" s="2"/>
      <c r="V1800" s="1"/>
      <c r="W1800" s="1"/>
      <c r="X1800" s="2"/>
      <c r="Y1800" s="1"/>
      <c r="Z1800" s="1"/>
      <c r="AA1800" s="2"/>
      <c r="AB1800" s="1"/>
      <c r="AC1800" s="1"/>
      <c r="AD1800" s="2"/>
      <c r="AE1800" s="1"/>
    </row>
    <row r="1801" spans="1:31" hidden="1" x14ac:dyDescent="0.25">
      <c r="A1801" s="2"/>
      <c r="B1801" s="51"/>
      <c r="C1801" s="2"/>
      <c r="D1801" s="2"/>
      <c r="E1801" s="2"/>
      <c r="F1801" s="2"/>
      <c r="G1801" s="2"/>
      <c r="H1801" s="2"/>
      <c r="I1801" s="1"/>
      <c r="J1801" s="1"/>
      <c r="K1801" s="1"/>
      <c r="L1801" s="1"/>
      <c r="M1801" s="1"/>
      <c r="N1801" s="2"/>
      <c r="O1801" s="2"/>
      <c r="P1801" s="2"/>
      <c r="Q1801" s="3"/>
      <c r="R1801" s="1"/>
      <c r="S1801" s="1"/>
      <c r="T1801" s="1"/>
      <c r="U1801" s="2"/>
      <c r="V1801" s="1"/>
      <c r="W1801" s="1"/>
      <c r="X1801" s="2"/>
      <c r="Y1801" s="1"/>
      <c r="Z1801" s="1"/>
      <c r="AA1801" s="2"/>
      <c r="AB1801" s="1"/>
      <c r="AC1801" s="1"/>
      <c r="AD1801" s="2"/>
      <c r="AE1801" s="1"/>
    </row>
    <row r="1802" spans="1:31" hidden="1" x14ac:dyDescent="0.25">
      <c r="A1802" s="2"/>
      <c r="B1802" s="51"/>
      <c r="C1802" s="2"/>
      <c r="D1802" s="2"/>
      <c r="E1802" s="2"/>
      <c r="F1802" s="2"/>
      <c r="G1802" s="2"/>
      <c r="H1802" s="2"/>
      <c r="I1802" s="1"/>
      <c r="J1802" s="1"/>
      <c r="K1802" s="1"/>
      <c r="L1802" s="1"/>
      <c r="M1802" s="1"/>
      <c r="N1802" s="2"/>
      <c r="O1802" s="2"/>
      <c r="P1802" s="2"/>
      <c r="Q1802" s="3"/>
      <c r="R1802" s="1"/>
      <c r="S1802" s="1"/>
      <c r="T1802" s="1"/>
      <c r="U1802" s="2"/>
      <c r="V1802" s="1"/>
      <c r="W1802" s="1"/>
      <c r="X1802" s="2"/>
      <c r="Y1802" s="1"/>
      <c r="Z1802" s="1"/>
      <c r="AA1802" s="2"/>
      <c r="AB1802" s="1"/>
      <c r="AC1802" s="1"/>
      <c r="AD1802" s="2"/>
      <c r="AE1802" s="1"/>
    </row>
    <row r="1803" spans="1:31" hidden="1" x14ac:dyDescent="0.25">
      <c r="A1803" s="2"/>
      <c r="B1803" s="51"/>
      <c r="C1803" s="2"/>
      <c r="D1803" s="2"/>
      <c r="E1803" s="2"/>
      <c r="F1803" s="2"/>
      <c r="G1803" s="2"/>
      <c r="H1803" s="2"/>
      <c r="I1803" s="1"/>
      <c r="J1803" s="1"/>
      <c r="K1803" s="1"/>
      <c r="L1803" s="1"/>
      <c r="M1803" s="1"/>
      <c r="N1803" s="2"/>
      <c r="O1803" s="2"/>
      <c r="P1803" s="2"/>
      <c r="Q1803" s="3"/>
      <c r="R1803" s="1"/>
      <c r="S1803" s="1"/>
      <c r="T1803" s="1"/>
      <c r="U1803" s="2"/>
      <c r="V1803" s="1"/>
      <c r="W1803" s="1"/>
      <c r="X1803" s="2"/>
      <c r="Y1803" s="1"/>
      <c r="Z1803" s="1"/>
      <c r="AA1803" s="2"/>
      <c r="AB1803" s="1"/>
      <c r="AC1803" s="1"/>
      <c r="AD1803" s="2"/>
      <c r="AE1803" s="1"/>
    </row>
    <row r="1804" spans="1:31" hidden="1" x14ac:dyDescent="0.25">
      <c r="A1804" s="2"/>
      <c r="B1804" s="51"/>
      <c r="C1804" s="2"/>
      <c r="D1804" s="2"/>
      <c r="E1804" s="2"/>
      <c r="F1804" s="2"/>
      <c r="G1804" s="2"/>
      <c r="H1804" s="2"/>
      <c r="I1804" s="1"/>
      <c r="J1804" s="1"/>
      <c r="K1804" s="1"/>
      <c r="L1804" s="1"/>
      <c r="M1804" s="1"/>
      <c r="N1804" s="2"/>
      <c r="O1804" s="2"/>
      <c r="P1804" s="2"/>
      <c r="Q1804" s="3"/>
      <c r="R1804" s="1"/>
      <c r="S1804" s="1"/>
      <c r="T1804" s="1"/>
      <c r="U1804" s="2"/>
      <c r="V1804" s="1"/>
      <c r="W1804" s="1"/>
      <c r="X1804" s="2"/>
      <c r="Y1804" s="1"/>
      <c r="Z1804" s="1"/>
      <c r="AA1804" s="2"/>
      <c r="AB1804" s="1"/>
      <c r="AC1804" s="1"/>
      <c r="AD1804" s="2"/>
      <c r="AE1804" s="1"/>
    </row>
    <row r="1805" spans="1:31" hidden="1" x14ac:dyDescent="0.25">
      <c r="A1805" s="2"/>
      <c r="B1805" s="51"/>
      <c r="C1805" s="2"/>
      <c r="D1805" s="2"/>
      <c r="E1805" s="2"/>
      <c r="F1805" s="2"/>
      <c r="G1805" s="2"/>
      <c r="H1805" s="2"/>
      <c r="I1805" s="1"/>
      <c r="J1805" s="1"/>
      <c r="K1805" s="1"/>
      <c r="L1805" s="1"/>
      <c r="M1805" s="1"/>
      <c r="N1805" s="2"/>
      <c r="O1805" s="2"/>
      <c r="P1805" s="2"/>
      <c r="Q1805" s="3"/>
      <c r="R1805" s="1"/>
      <c r="S1805" s="1"/>
      <c r="T1805" s="1"/>
      <c r="U1805" s="2"/>
      <c r="V1805" s="1"/>
      <c r="W1805" s="1"/>
      <c r="X1805" s="2"/>
      <c r="Y1805" s="1"/>
      <c r="Z1805" s="1"/>
      <c r="AA1805" s="2"/>
      <c r="AB1805" s="1"/>
      <c r="AC1805" s="1"/>
      <c r="AD1805" s="2"/>
      <c r="AE1805" s="1"/>
    </row>
    <row r="1806" spans="1:31" hidden="1" x14ac:dyDescent="0.25">
      <c r="A1806" s="2"/>
      <c r="B1806" s="51"/>
      <c r="C1806" s="2"/>
      <c r="D1806" s="2"/>
      <c r="E1806" s="2"/>
      <c r="F1806" s="2"/>
      <c r="G1806" s="2"/>
      <c r="H1806" s="2"/>
      <c r="I1806" s="1"/>
      <c r="J1806" s="1"/>
      <c r="K1806" s="1"/>
      <c r="L1806" s="1"/>
      <c r="M1806" s="1"/>
      <c r="N1806" s="2"/>
      <c r="O1806" s="2"/>
      <c r="P1806" s="2"/>
      <c r="Q1806" s="3"/>
      <c r="R1806" s="1"/>
      <c r="S1806" s="1"/>
      <c r="T1806" s="1"/>
      <c r="U1806" s="2"/>
      <c r="V1806" s="1"/>
      <c r="W1806" s="1"/>
      <c r="X1806" s="2"/>
      <c r="Y1806" s="1"/>
      <c r="Z1806" s="1"/>
      <c r="AA1806" s="2"/>
      <c r="AB1806" s="1"/>
      <c r="AC1806" s="1"/>
      <c r="AD1806" s="2"/>
      <c r="AE1806" s="1"/>
    </row>
    <row r="1807" spans="1:31" hidden="1" x14ac:dyDescent="0.25">
      <c r="A1807" s="2"/>
      <c r="B1807" s="51"/>
      <c r="C1807" s="2"/>
      <c r="D1807" s="2"/>
      <c r="E1807" s="2"/>
      <c r="F1807" s="2"/>
      <c r="G1807" s="2"/>
      <c r="H1807" s="2"/>
      <c r="I1807" s="1"/>
      <c r="J1807" s="1"/>
      <c r="K1807" s="1"/>
      <c r="L1807" s="1"/>
      <c r="M1807" s="1"/>
      <c r="N1807" s="2"/>
      <c r="O1807" s="2"/>
      <c r="P1807" s="2"/>
      <c r="Q1807" s="3"/>
      <c r="R1807" s="1"/>
      <c r="S1807" s="1"/>
      <c r="T1807" s="1"/>
      <c r="U1807" s="2"/>
      <c r="V1807" s="1"/>
      <c r="W1807" s="1"/>
      <c r="X1807" s="2"/>
      <c r="Y1807" s="1"/>
      <c r="Z1807" s="1"/>
      <c r="AA1807" s="2"/>
      <c r="AB1807" s="1"/>
      <c r="AC1807" s="1"/>
      <c r="AD1807" s="2"/>
      <c r="AE1807" s="1"/>
    </row>
    <row r="1808" spans="1:31" hidden="1" x14ac:dyDescent="0.25">
      <c r="A1808" s="2"/>
      <c r="B1808" s="51"/>
      <c r="C1808" s="2"/>
      <c r="D1808" s="2"/>
      <c r="E1808" s="2"/>
      <c r="F1808" s="2"/>
      <c r="G1808" s="2"/>
      <c r="H1808" s="2"/>
      <c r="I1808" s="1"/>
      <c r="J1808" s="1"/>
      <c r="K1808" s="1"/>
      <c r="L1808" s="1"/>
      <c r="M1808" s="1"/>
      <c r="N1808" s="2"/>
      <c r="O1808" s="2"/>
      <c r="P1808" s="2"/>
      <c r="Q1808" s="3"/>
      <c r="R1808" s="1"/>
      <c r="S1808" s="1"/>
      <c r="T1808" s="1"/>
      <c r="U1808" s="2"/>
      <c r="V1808" s="1"/>
      <c r="W1808" s="1"/>
      <c r="X1808" s="2"/>
      <c r="Y1808" s="1"/>
      <c r="Z1808" s="1"/>
      <c r="AA1808" s="2"/>
      <c r="AB1808" s="1"/>
      <c r="AC1808" s="1"/>
      <c r="AD1808" s="2"/>
      <c r="AE1808" s="1"/>
    </row>
    <row r="1809" spans="1:31" hidden="1" x14ac:dyDescent="0.25">
      <c r="A1809" s="2"/>
      <c r="B1809" s="51"/>
      <c r="C1809" s="2"/>
      <c r="D1809" s="2"/>
      <c r="E1809" s="2"/>
      <c r="F1809" s="2"/>
      <c r="G1809" s="2"/>
      <c r="H1809" s="2"/>
      <c r="I1809" s="1"/>
      <c r="J1809" s="1"/>
      <c r="K1809" s="1"/>
      <c r="L1809" s="1"/>
      <c r="M1809" s="1"/>
      <c r="N1809" s="2"/>
      <c r="O1809" s="2"/>
      <c r="P1809" s="2"/>
      <c r="Q1809" s="3"/>
      <c r="R1809" s="1"/>
      <c r="S1809" s="1"/>
      <c r="T1809" s="1"/>
      <c r="U1809" s="2"/>
      <c r="V1809" s="1"/>
      <c r="W1809" s="1"/>
      <c r="X1809" s="2"/>
      <c r="Y1809" s="1"/>
      <c r="Z1809" s="1"/>
      <c r="AA1809" s="2"/>
      <c r="AB1809" s="1"/>
      <c r="AC1809" s="1"/>
      <c r="AD1809" s="2"/>
      <c r="AE1809" s="1"/>
    </row>
    <row r="1810" spans="1:31" hidden="1" x14ac:dyDescent="0.25">
      <c r="A1810" s="2"/>
      <c r="B1810" s="51"/>
      <c r="C1810" s="2"/>
      <c r="D1810" s="2"/>
      <c r="E1810" s="2"/>
      <c r="F1810" s="2"/>
      <c r="G1810" s="2"/>
      <c r="H1810" s="2"/>
      <c r="I1810" s="1"/>
      <c r="J1810" s="1"/>
      <c r="K1810" s="1"/>
      <c r="L1810" s="1"/>
      <c r="M1810" s="1"/>
      <c r="N1810" s="2"/>
      <c r="O1810" s="2"/>
      <c r="P1810" s="2"/>
      <c r="Q1810" s="3"/>
      <c r="R1810" s="1"/>
      <c r="S1810" s="1"/>
      <c r="T1810" s="1"/>
      <c r="U1810" s="2"/>
      <c r="V1810" s="1"/>
      <c r="W1810" s="1"/>
      <c r="X1810" s="2"/>
      <c r="Y1810" s="1"/>
      <c r="Z1810" s="1"/>
      <c r="AA1810" s="2"/>
      <c r="AB1810" s="1"/>
      <c r="AC1810" s="1"/>
      <c r="AD1810" s="2"/>
      <c r="AE1810" s="1"/>
    </row>
    <row r="1811" spans="1:31" hidden="1" x14ac:dyDescent="0.25">
      <c r="A1811" s="2"/>
      <c r="B1811" s="51"/>
      <c r="C1811" s="2"/>
      <c r="D1811" s="2"/>
      <c r="E1811" s="2"/>
      <c r="F1811" s="2"/>
      <c r="G1811" s="2"/>
      <c r="H1811" s="2"/>
      <c r="I1811" s="1"/>
      <c r="J1811" s="1"/>
      <c r="K1811" s="1"/>
      <c r="L1811" s="1"/>
      <c r="M1811" s="1"/>
      <c r="N1811" s="2"/>
      <c r="O1811" s="2"/>
      <c r="P1811" s="2"/>
      <c r="Q1811" s="3"/>
      <c r="R1811" s="1"/>
      <c r="S1811" s="1"/>
      <c r="T1811" s="1"/>
      <c r="U1811" s="2"/>
      <c r="V1811" s="1"/>
      <c r="W1811" s="1"/>
      <c r="X1811" s="2"/>
      <c r="Y1811" s="1"/>
      <c r="Z1811" s="1"/>
      <c r="AA1811" s="2"/>
      <c r="AB1811" s="1"/>
      <c r="AC1811" s="1"/>
      <c r="AD1811" s="2"/>
      <c r="AE1811" s="1"/>
    </row>
    <row r="1812" spans="1:31" hidden="1" x14ac:dyDescent="0.25">
      <c r="A1812" s="2"/>
      <c r="B1812" s="51"/>
      <c r="C1812" s="2"/>
      <c r="D1812" s="2"/>
      <c r="E1812" s="2"/>
      <c r="F1812" s="2"/>
      <c r="G1812" s="2"/>
      <c r="H1812" s="2"/>
      <c r="I1812" s="1"/>
      <c r="J1812" s="1"/>
      <c r="K1812" s="1"/>
      <c r="L1812" s="1"/>
      <c r="M1812" s="1"/>
      <c r="N1812" s="2"/>
      <c r="O1812" s="2"/>
      <c r="P1812" s="2"/>
      <c r="Q1812" s="3"/>
      <c r="R1812" s="1"/>
      <c r="S1812" s="1"/>
      <c r="T1812" s="1"/>
      <c r="U1812" s="2"/>
      <c r="V1812" s="1"/>
      <c r="W1812" s="1"/>
      <c r="X1812" s="2"/>
      <c r="Y1812" s="1"/>
      <c r="Z1812" s="1"/>
      <c r="AA1812" s="2"/>
      <c r="AB1812" s="1"/>
      <c r="AC1812" s="1"/>
      <c r="AD1812" s="2"/>
      <c r="AE1812" s="1"/>
    </row>
    <row r="1813" spans="1:31" hidden="1" x14ac:dyDescent="0.25">
      <c r="A1813" s="2"/>
      <c r="B1813" s="51"/>
      <c r="C1813" s="2"/>
      <c r="D1813" s="2"/>
      <c r="E1813" s="2"/>
      <c r="F1813" s="2"/>
      <c r="G1813" s="2"/>
      <c r="H1813" s="2"/>
      <c r="I1813" s="1"/>
      <c r="J1813" s="1"/>
      <c r="K1813" s="1"/>
      <c r="L1813" s="1"/>
      <c r="M1813" s="1"/>
      <c r="N1813" s="2"/>
      <c r="O1813" s="2"/>
      <c r="P1813" s="2"/>
      <c r="Q1813" s="3"/>
      <c r="R1813" s="1"/>
      <c r="S1813" s="1"/>
      <c r="T1813" s="1"/>
      <c r="U1813" s="2"/>
      <c r="V1813" s="1"/>
      <c r="W1813" s="1"/>
      <c r="X1813" s="2"/>
      <c r="Y1813" s="1"/>
      <c r="Z1813" s="1"/>
      <c r="AA1813" s="2"/>
      <c r="AB1813" s="1"/>
      <c r="AC1813" s="1"/>
      <c r="AD1813" s="2"/>
      <c r="AE1813" s="1"/>
    </row>
    <row r="1814" spans="1:31" hidden="1" x14ac:dyDescent="0.25">
      <c r="A1814" s="2"/>
      <c r="B1814" s="51"/>
      <c r="C1814" s="2"/>
      <c r="D1814" s="2"/>
      <c r="E1814" s="2"/>
      <c r="F1814" s="2"/>
      <c r="G1814" s="2"/>
      <c r="H1814" s="2"/>
      <c r="I1814" s="1"/>
      <c r="J1814" s="1"/>
      <c r="K1814" s="1"/>
      <c r="L1814" s="1"/>
      <c r="M1814" s="1"/>
      <c r="N1814" s="2"/>
      <c r="O1814" s="2"/>
      <c r="P1814" s="2"/>
      <c r="Q1814" s="3"/>
      <c r="R1814" s="1"/>
      <c r="S1814" s="1"/>
      <c r="T1814" s="1"/>
      <c r="U1814" s="2"/>
      <c r="V1814" s="1"/>
      <c r="W1814" s="1"/>
      <c r="X1814" s="2"/>
      <c r="Y1814" s="1"/>
      <c r="Z1814" s="1"/>
      <c r="AA1814" s="2"/>
      <c r="AB1814" s="1"/>
      <c r="AC1814" s="1"/>
      <c r="AD1814" s="2"/>
      <c r="AE1814" s="1"/>
    </row>
    <row r="1815" spans="1:31" hidden="1" x14ac:dyDescent="0.25">
      <c r="A1815" s="2"/>
      <c r="B1815" s="51"/>
      <c r="C1815" s="2"/>
      <c r="D1815" s="2"/>
      <c r="E1815" s="2"/>
      <c r="F1815" s="2"/>
      <c r="G1815" s="2"/>
      <c r="H1815" s="2"/>
      <c r="I1815" s="1"/>
      <c r="J1815" s="1"/>
      <c r="K1815" s="1"/>
      <c r="L1815" s="1"/>
      <c r="M1815" s="1"/>
      <c r="N1815" s="2"/>
      <c r="O1815" s="2"/>
      <c r="P1815" s="2"/>
      <c r="Q1815" s="3"/>
      <c r="R1815" s="1"/>
      <c r="S1815" s="1"/>
      <c r="T1815" s="1"/>
      <c r="U1815" s="2"/>
      <c r="V1815" s="1"/>
      <c r="W1815" s="1"/>
      <c r="X1815" s="2"/>
      <c r="Y1815" s="1"/>
      <c r="Z1815" s="1"/>
      <c r="AA1815" s="2"/>
      <c r="AB1815" s="1"/>
      <c r="AC1815" s="1"/>
      <c r="AD1815" s="2"/>
      <c r="AE1815" s="1"/>
    </row>
    <row r="1816" spans="1:31" hidden="1" x14ac:dyDescent="0.25">
      <c r="A1816" s="2"/>
      <c r="B1816" s="51"/>
      <c r="C1816" s="2"/>
      <c r="D1816" s="2"/>
      <c r="E1816" s="2"/>
      <c r="F1816" s="2"/>
      <c r="G1816" s="2"/>
      <c r="H1816" s="2"/>
      <c r="I1816" s="1"/>
      <c r="J1816" s="1"/>
      <c r="K1816" s="1"/>
      <c r="L1816" s="1"/>
      <c r="M1816" s="1"/>
      <c r="N1816" s="2"/>
      <c r="O1816" s="2"/>
      <c r="P1816" s="2"/>
      <c r="Q1816" s="3"/>
      <c r="R1816" s="1"/>
      <c r="S1816" s="1"/>
      <c r="T1816" s="1"/>
      <c r="U1816" s="2"/>
      <c r="V1816" s="1"/>
      <c r="W1816" s="1"/>
      <c r="X1816" s="2"/>
      <c r="Y1816" s="1"/>
      <c r="Z1816" s="1"/>
      <c r="AA1816" s="2"/>
      <c r="AB1816" s="1"/>
      <c r="AC1816" s="1"/>
      <c r="AD1816" s="2"/>
      <c r="AE1816" s="1"/>
    </row>
    <row r="1817" spans="1:31" hidden="1" x14ac:dyDescent="0.25">
      <c r="A1817" s="2"/>
      <c r="B1817" s="51"/>
      <c r="C1817" s="2"/>
      <c r="D1817" s="2"/>
      <c r="E1817" s="2"/>
      <c r="F1817" s="2"/>
      <c r="G1817" s="2"/>
      <c r="H1817" s="2"/>
      <c r="I1817" s="1"/>
      <c r="J1817" s="1"/>
      <c r="K1817" s="1"/>
      <c r="L1817" s="1"/>
      <c r="M1817" s="1"/>
      <c r="N1817" s="2"/>
      <c r="O1817" s="2"/>
      <c r="P1817" s="2"/>
      <c r="Q1817" s="3"/>
      <c r="R1817" s="1"/>
      <c r="S1817" s="1"/>
      <c r="T1817" s="1"/>
      <c r="U1817" s="2"/>
      <c r="V1817" s="1"/>
      <c r="W1817" s="1"/>
      <c r="X1817" s="2"/>
      <c r="Y1817" s="1"/>
      <c r="Z1817" s="1"/>
      <c r="AA1817" s="2"/>
      <c r="AB1817" s="1"/>
      <c r="AC1817" s="1"/>
      <c r="AD1817" s="2"/>
      <c r="AE1817" s="1"/>
    </row>
    <row r="1818" spans="1:31" hidden="1" x14ac:dyDescent="0.25">
      <c r="A1818" s="2"/>
      <c r="B1818" s="51"/>
      <c r="C1818" s="2"/>
      <c r="D1818" s="2"/>
      <c r="E1818" s="2"/>
      <c r="F1818" s="2"/>
      <c r="G1818" s="2"/>
      <c r="H1818" s="2"/>
      <c r="I1818" s="1"/>
      <c r="J1818" s="1"/>
      <c r="K1818" s="1"/>
      <c r="L1818" s="1"/>
      <c r="M1818" s="1"/>
      <c r="N1818" s="2"/>
      <c r="O1818" s="2"/>
      <c r="P1818" s="2"/>
      <c r="Q1818" s="3"/>
      <c r="R1818" s="1"/>
      <c r="S1818" s="1"/>
      <c r="T1818" s="1"/>
      <c r="U1818" s="2"/>
      <c r="V1818" s="1"/>
      <c r="W1818" s="1"/>
      <c r="X1818" s="2"/>
      <c r="Y1818" s="1"/>
      <c r="Z1818" s="1"/>
      <c r="AA1818" s="2"/>
      <c r="AB1818" s="1"/>
      <c r="AC1818" s="1"/>
      <c r="AD1818" s="2"/>
      <c r="AE1818" s="1"/>
    </row>
    <row r="1819" spans="1:31" hidden="1" x14ac:dyDescent="0.25">
      <c r="A1819" s="2"/>
      <c r="B1819" s="51"/>
      <c r="C1819" s="2"/>
      <c r="D1819" s="2"/>
      <c r="E1819" s="2"/>
      <c r="F1819" s="2"/>
      <c r="G1819" s="2"/>
      <c r="H1819" s="2"/>
      <c r="I1819" s="1"/>
      <c r="J1819" s="1"/>
      <c r="K1819" s="1"/>
      <c r="L1819" s="1"/>
      <c r="M1819" s="1"/>
      <c r="N1819" s="2"/>
      <c r="O1819" s="2"/>
      <c r="P1819" s="2"/>
      <c r="Q1819" s="3"/>
      <c r="R1819" s="1"/>
      <c r="S1819" s="1"/>
      <c r="T1819" s="1"/>
      <c r="U1819" s="2"/>
      <c r="V1819" s="1"/>
      <c r="W1819" s="1"/>
      <c r="X1819" s="2"/>
      <c r="Y1819" s="1"/>
      <c r="Z1819" s="1"/>
      <c r="AA1819" s="2"/>
      <c r="AB1819" s="1"/>
      <c r="AC1819" s="1"/>
      <c r="AD1819" s="2"/>
      <c r="AE1819" s="1"/>
    </row>
    <row r="1820" spans="1:31" hidden="1" x14ac:dyDescent="0.25">
      <c r="A1820" s="2"/>
      <c r="B1820" s="51"/>
      <c r="C1820" s="2"/>
      <c r="D1820" s="2"/>
      <c r="E1820" s="2"/>
      <c r="F1820" s="2"/>
      <c r="G1820" s="2"/>
      <c r="H1820" s="2"/>
      <c r="I1820" s="1"/>
      <c r="J1820" s="1"/>
      <c r="K1820" s="1"/>
      <c r="L1820" s="1"/>
      <c r="M1820" s="1"/>
      <c r="N1820" s="2"/>
      <c r="O1820" s="2"/>
      <c r="P1820" s="2"/>
      <c r="Q1820" s="3"/>
      <c r="R1820" s="1"/>
      <c r="S1820" s="1"/>
      <c r="T1820" s="1"/>
      <c r="U1820" s="2"/>
      <c r="V1820" s="1"/>
      <c r="W1820" s="1"/>
      <c r="X1820" s="2"/>
      <c r="Y1820" s="1"/>
      <c r="Z1820" s="1"/>
      <c r="AA1820" s="2"/>
      <c r="AB1820" s="1"/>
      <c r="AC1820" s="1"/>
      <c r="AD1820" s="2"/>
      <c r="AE1820" s="1"/>
    </row>
    <row r="1821" spans="1:31" hidden="1" x14ac:dyDescent="0.25">
      <c r="A1821" s="2"/>
      <c r="B1821" s="51"/>
      <c r="C1821" s="2"/>
      <c r="D1821" s="2"/>
      <c r="E1821" s="2"/>
      <c r="F1821" s="2"/>
      <c r="G1821" s="2"/>
      <c r="H1821" s="2"/>
      <c r="I1821" s="1"/>
      <c r="J1821" s="1"/>
      <c r="K1821" s="1"/>
      <c r="L1821" s="1"/>
      <c r="M1821" s="1"/>
      <c r="N1821" s="2"/>
      <c r="O1821" s="2"/>
      <c r="P1821" s="2"/>
      <c r="Q1821" s="3"/>
      <c r="R1821" s="1"/>
      <c r="S1821" s="1"/>
      <c r="T1821" s="1"/>
      <c r="U1821" s="2"/>
      <c r="V1821" s="1"/>
      <c r="W1821" s="1"/>
      <c r="X1821" s="2"/>
      <c r="Y1821" s="1"/>
      <c r="Z1821" s="1"/>
      <c r="AA1821" s="2"/>
      <c r="AB1821" s="1"/>
      <c r="AC1821" s="1"/>
      <c r="AD1821" s="2"/>
      <c r="AE1821" s="1"/>
    </row>
    <row r="1822" spans="1:31" hidden="1" x14ac:dyDescent="0.25">
      <c r="A1822" s="2"/>
      <c r="B1822" s="51"/>
      <c r="C1822" s="2"/>
      <c r="D1822" s="2"/>
      <c r="E1822" s="2"/>
      <c r="F1822" s="2"/>
      <c r="G1822" s="2"/>
      <c r="H1822" s="2"/>
      <c r="I1822" s="1"/>
      <c r="J1822" s="1"/>
      <c r="K1822" s="1"/>
      <c r="L1822" s="1"/>
      <c r="M1822" s="1"/>
      <c r="N1822" s="2"/>
      <c r="O1822" s="2"/>
      <c r="P1822" s="2"/>
      <c r="Q1822" s="3"/>
      <c r="R1822" s="1"/>
      <c r="S1822" s="1"/>
      <c r="T1822" s="1"/>
      <c r="U1822" s="2"/>
      <c r="V1822" s="1"/>
      <c r="W1822" s="1"/>
      <c r="X1822" s="2"/>
      <c r="Y1822" s="1"/>
      <c r="Z1822" s="1"/>
      <c r="AA1822" s="2"/>
      <c r="AB1822" s="1"/>
      <c r="AC1822" s="1"/>
      <c r="AD1822" s="2"/>
      <c r="AE1822" s="1"/>
    </row>
    <row r="1823" spans="1:31" hidden="1" x14ac:dyDescent="0.25">
      <c r="A1823" s="2"/>
      <c r="B1823" s="51"/>
      <c r="C1823" s="2"/>
      <c r="D1823" s="2"/>
      <c r="E1823" s="2"/>
      <c r="F1823" s="2"/>
      <c r="G1823" s="2"/>
      <c r="H1823" s="2"/>
      <c r="I1823" s="1"/>
      <c r="J1823" s="1"/>
      <c r="K1823" s="1"/>
      <c r="L1823" s="1"/>
      <c r="M1823" s="1"/>
      <c r="N1823" s="2"/>
      <c r="O1823" s="2"/>
      <c r="P1823" s="2"/>
      <c r="Q1823" s="3"/>
      <c r="R1823" s="1"/>
      <c r="S1823" s="1"/>
      <c r="T1823" s="1"/>
      <c r="U1823" s="2"/>
      <c r="V1823" s="1"/>
      <c r="W1823" s="1"/>
      <c r="X1823" s="2"/>
      <c r="Y1823" s="1"/>
      <c r="Z1823" s="1"/>
      <c r="AA1823" s="2"/>
      <c r="AB1823" s="1"/>
      <c r="AC1823" s="1"/>
      <c r="AD1823" s="2"/>
      <c r="AE1823" s="1"/>
    </row>
    <row r="1824" spans="1:31" hidden="1" x14ac:dyDescent="0.25">
      <c r="A1824" s="2"/>
      <c r="B1824" s="51"/>
      <c r="C1824" s="2"/>
      <c r="D1824" s="2"/>
      <c r="E1824" s="2"/>
      <c r="F1824" s="2"/>
      <c r="G1824" s="2"/>
      <c r="H1824" s="2"/>
      <c r="I1824" s="1"/>
      <c r="J1824" s="1"/>
      <c r="K1824" s="1"/>
      <c r="L1824" s="1"/>
      <c r="M1824" s="1"/>
      <c r="N1824" s="2"/>
      <c r="O1824" s="2"/>
      <c r="P1824" s="2"/>
      <c r="Q1824" s="3"/>
      <c r="R1824" s="1"/>
      <c r="S1824" s="1"/>
      <c r="T1824" s="1"/>
      <c r="U1824" s="2"/>
      <c r="V1824" s="1"/>
      <c r="W1824" s="1"/>
      <c r="X1824" s="2"/>
      <c r="Y1824" s="1"/>
      <c r="Z1824" s="1"/>
      <c r="AA1824" s="2"/>
      <c r="AB1824" s="1"/>
      <c r="AC1824" s="1"/>
      <c r="AD1824" s="2"/>
      <c r="AE1824" s="1"/>
    </row>
    <row r="1825" spans="1:31" hidden="1" x14ac:dyDescent="0.25">
      <c r="A1825" s="2"/>
      <c r="B1825" s="51"/>
      <c r="C1825" s="2"/>
      <c r="D1825" s="2"/>
      <c r="E1825" s="2"/>
      <c r="F1825" s="2"/>
      <c r="G1825" s="2"/>
      <c r="H1825" s="2"/>
      <c r="I1825" s="1"/>
      <c r="J1825" s="1"/>
      <c r="K1825" s="1"/>
      <c r="L1825" s="1"/>
      <c r="M1825" s="1"/>
      <c r="N1825" s="2"/>
      <c r="O1825" s="2"/>
      <c r="P1825" s="2"/>
      <c r="Q1825" s="3"/>
      <c r="R1825" s="1"/>
      <c r="S1825" s="1"/>
      <c r="T1825" s="1"/>
      <c r="U1825" s="2"/>
      <c r="V1825" s="1"/>
      <c r="W1825" s="1"/>
      <c r="X1825" s="2"/>
      <c r="Y1825" s="1"/>
      <c r="Z1825" s="1"/>
      <c r="AA1825" s="2"/>
      <c r="AB1825" s="1"/>
      <c r="AC1825" s="1"/>
      <c r="AD1825" s="2"/>
      <c r="AE1825" s="1"/>
    </row>
    <row r="1826" spans="1:31" hidden="1" x14ac:dyDescent="0.25">
      <c r="A1826" s="2"/>
      <c r="B1826" s="51"/>
      <c r="C1826" s="2"/>
      <c r="D1826" s="2"/>
      <c r="E1826" s="2"/>
      <c r="F1826" s="2"/>
      <c r="G1826" s="2"/>
      <c r="H1826" s="2"/>
      <c r="I1826" s="1"/>
      <c r="J1826" s="1"/>
      <c r="K1826" s="1"/>
      <c r="L1826" s="1"/>
      <c r="M1826" s="1"/>
      <c r="N1826" s="2"/>
      <c r="O1826" s="2"/>
      <c r="P1826" s="2"/>
      <c r="Q1826" s="3"/>
      <c r="R1826" s="1"/>
      <c r="S1826" s="1"/>
      <c r="T1826" s="1"/>
      <c r="U1826" s="2"/>
      <c r="V1826" s="1"/>
      <c r="W1826" s="1"/>
      <c r="X1826" s="2"/>
      <c r="Y1826" s="1"/>
      <c r="Z1826" s="1"/>
      <c r="AA1826" s="2"/>
      <c r="AB1826" s="1"/>
      <c r="AC1826" s="1"/>
      <c r="AD1826" s="2"/>
      <c r="AE1826" s="1"/>
    </row>
    <row r="1827" spans="1:31" hidden="1" x14ac:dyDescent="0.25">
      <c r="A1827" s="2"/>
      <c r="B1827" s="51"/>
      <c r="C1827" s="2"/>
      <c r="D1827" s="2"/>
      <c r="E1827" s="2"/>
      <c r="F1827" s="2"/>
      <c r="G1827" s="2"/>
      <c r="H1827" s="2"/>
      <c r="I1827" s="1"/>
      <c r="J1827" s="1"/>
      <c r="K1827" s="1"/>
      <c r="L1827" s="1"/>
      <c r="M1827" s="1"/>
      <c r="N1827" s="2"/>
      <c r="O1827" s="2"/>
      <c r="P1827" s="2"/>
      <c r="Q1827" s="3"/>
      <c r="R1827" s="1"/>
      <c r="S1827" s="1"/>
      <c r="T1827" s="1"/>
      <c r="U1827" s="2"/>
      <c r="V1827" s="1"/>
      <c r="W1827" s="1"/>
      <c r="X1827" s="2"/>
      <c r="Y1827" s="1"/>
      <c r="Z1827" s="1"/>
      <c r="AA1827" s="2"/>
      <c r="AB1827" s="1"/>
      <c r="AC1827" s="1"/>
      <c r="AD1827" s="2"/>
      <c r="AE1827" s="1"/>
    </row>
    <row r="1828" spans="1:31" hidden="1" x14ac:dyDescent="0.25">
      <c r="A1828" s="2"/>
      <c r="B1828" s="51"/>
      <c r="C1828" s="2"/>
      <c r="D1828" s="2"/>
      <c r="E1828" s="2"/>
      <c r="F1828" s="2"/>
      <c r="G1828" s="2"/>
      <c r="H1828" s="2"/>
      <c r="I1828" s="1"/>
      <c r="J1828" s="1"/>
      <c r="K1828" s="1"/>
      <c r="L1828" s="1"/>
      <c r="M1828" s="1"/>
      <c r="N1828" s="2"/>
      <c r="O1828" s="2"/>
      <c r="P1828" s="2"/>
      <c r="Q1828" s="3"/>
      <c r="R1828" s="1"/>
      <c r="S1828" s="1"/>
      <c r="T1828" s="1"/>
      <c r="U1828" s="2"/>
      <c r="V1828" s="1"/>
      <c r="W1828" s="1"/>
      <c r="X1828" s="2"/>
      <c r="Y1828" s="1"/>
      <c r="Z1828" s="1"/>
      <c r="AA1828" s="2"/>
      <c r="AB1828" s="1"/>
      <c r="AC1828" s="1"/>
      <c r="AD1828" s="2"/>
      <c r="AE1828" s="1"/>
    </row>
    <row r="1829" spans="1:31" hidden="1" x14ac:dyDescent="0.25">
      <c r="A1829" s="2"/>
      <c r="B1829" s="51"/>
      <c r="C1829" s="2"/>
      <c r="D1829" s="2"/>
      <c r="E1829" s="2"/>
      <c r="F1829" s="2"/>
      <c r="G1829" s="2"/>
      <c r="H1829" s="2"/>
      <c r="I1829" s="1"/>
      <c r="J1829" s="1"/>
      <c r="K1829" s="1"/>
      <c r="L1829" s="1"/>
      <c r="M1829" s="1"/>
      <c r="N1829" s="2"/>
      <c r="O1829" s="2"/>
      <c r="P1829" s="2"/>
      <c r="Q1829" s="3"/>
      <c r="R1829" s="1"/>
      <c r="S1829" s="1"/>
      <c r="T1829" s="1"/>
      <c r="U1829" s="2"/>
      <c r="V1829" s="1"/>
      <c r="W1829" s="1"/>
      <c r="X1829" s="2"/>
      <c r="Y1829" s="1"/>
      <c r="Z1829" s="1"/>
      <c r="AA1829" s="2"/>
      <c r="AB1829" s="1"/>
      <c r="AC1829" s="1"/>
      <c r="AD1829" s="2"/>
      <c r="AE1829" s="1"/>
    </row>
    <row r="1830" spans="1:31" hidden="1" x14ac:dyDescent="0.25">
      <c r="A1830" s="2"/>
      <c r="B1830" s="51"/>
      <c r="C1830" s="2"/>
      <c r="D1830" s="2"/>
      <c r="E1830" s="2"/>
      <c r="F1830" s="2"/>
      <c r="G1830" s="2"/>
      <c r="H1830" s="2"/>
      <c r="I1830" s="1"/>
      <c r="J1830" s="1"/>
      <c r="K1830" s="1"/>
      <c r="L1830" s="1"/>
      <c r="M1830" s="1"/>
      <c r="N1830" s="2"/>
      <c r="O1830" s="2"/>
      <c r="P1830" s="2"/>
      <c r="Q1830" s="3"/>
      <c r="R1830" s="1"/>
      <c r="S1830" s="1"/>
      <c r="T1830" s="1"/>
      <c r="U1830" s="2"/>
      <c r="V1830" s="1"/>
      <c r="W1830" s="1"/>
      <c r="X1830" s="2"/>
      <c r="Y1830" s="1"/>
      <c r="Z1830" s="1"/>
      <c r="AA1830" s="2"/>
      <c r="AB1830" s="1"/>
      <c r="AC1830" s="1"/>
      <c r="AD1830" s="2"/>
      <c r="AE1830" s="1"/>
    </row>
    <row r="1831" spans="1:31" hidden="1" x14ac:dyDescent="0.25">
      <c r="A1831" s="2"/>
      <c r="B1831" s="51"/>
      <c r="C1831" s="2"/>
      <c r="D1831" s="2"/>
      <c r="E1831" s="2"/>
      <c r="F1831" s="2"/>
      <c r="G1831" s="2"/>
      <c r="H1831" s="2"/>
      <c r="I1831" s="1"/>
      <c r="J1831" s="1"/>
      <c r="K1831" s="1"/>
      <c r="L1831" s="1"/>
      <c r="M1831" s="1"/>
      <c r="N1831" s="2"/>
      <c r="O1831" s="2"/>
      <c r="P1831" s="2"/>
      <c r="Q1831" s="3"/>
      <c r="R1831" s="1"/>
      <c r="S1831" s="1"/>
      <c r="T1831" s="1"/>
      <c r="U1831" s="2"/>
      <c r="V1831" s="1"/>
      <c r="W1831" s="1"/>
      <c r="X1831" s="2"/>
      <c r="Y1831" s="1"/>
      <c r="Z1831" s="1"/>
      <c r="AA1831" s="2"/>
      <c r="AB1831" s="1"/>
      <c r="AC1831" s="1"/>
      <c r="AD1831" s="2"/>
      <c r="AE1831" s="1"/>
    </row>
    <row r="1832" spans="1:31" hidden="1" x14ac:dyDescent="0.25">
      <c r="A1832" s="2"/>
      <c r="B1832" s="51"/>
      <c r="C1832" s="2"/>
      <c r="D1832" s="2"/>
      <c r="E1832" s="2"/>
      <c r="F1832" s="2"/>
      <c r="G1832" s="2"/>
      <c r="H1832" s="2"/>
      <c r="I1832" s="1"/>
      <c r="J1832" s="1"/>
      <c r="K1832" s="1"/>
      <c r="L1832" s="1"/>
      <c r="M1832" s="1"/>
      <c r="N1832" s="2"/>
      <c r="O1832" s="2"/>
      <c r="P1832" s="2"/>
      <c r="Q1832" s="3"/>
      <c r="R1832" s="1"/>
      <c r="S1832" s="1"/>
      <c r="T1832" s="1"/>
      <c r="U1832" s="2"/>
      <c r="V1832" s="1"/>
      <c r="W1832" s="1"/>
      <c r="X1832" s="2"/>
      <c r="Y1832" s="1"/>
      <c r="Z1832" s="1"/>
      <c r="AA1832" s="2"/>
      <c r="AB1832" s="1"/>
      <c r="AC1832" s="1"/>
      <c r="AD1832" s="2"/>
      <c r="AE1832" s="1"/>
    </row>
    <row r="1833" spans="1:31" hidden="1" x14ac:dyDescent="0.25">
      <c r="A1833" s="2"/>
      <c r="B1833" s="51"/>
      <c r="C1833" s="2"/>
      <c r="D1833" s="2"/>
      <c r="E1833" s="2"/>
      <c r="F1833" s="2"/>
      <c r="G1833" s="2"/>
      <c r="H1833" s="2"/>
      <c r="I1833" s="1"/>
      <c r="J1833" s="1"/>
      <c r="K1833" s="1"/>
      <c r="L1833" s="1"/>
      <c r="M1833" s="1"/>
      <c r="N1833" s="2"/>
      <c r="O1833" s="2"/>
      <c r="P1833" s="2"/>
      <c r="Q1833" s="3"/>
      <c r="R1833" s="1"/>
      <c r="S1833" s="1"/>
      <c r="T1833" s="1"/>
      <c r="U1833" s="2"/>
      <c r="V1833" s="1"/>
      <c r="W1833" s="1"/>
      <c r="X1833" s="2"/>
      <c r="Y1833" s="1"/>
      <c r="Z1833" s="1"/>
      <c r="AA1833" s="2"/>
      <c r="AB1833" s="1"/>
      <c r="AC1833" s="1"/>
      <c r="AD1833" s="2"/>
      <c r="AE1833" s="1"/>
    </row>
    <row r="1834" spans="1:31" hidden="1" x14ac:dyDescent="0.25">
      <c r="A1834" s="2"/>
      <c r="B1834" s="51"/>
      <c r="C1834" s="2"/>
      <c r="D1834" s="2"/>
      <c r="E1834" s="2"/>
      <c r="F1834" s="2"/>
      <c r="G1834" s="2"/>
      <c r="H1834" s="2"/>
      <c r="I1834" s="1"/>
      <c r="J1834" s="1"/>
      <c r="K1834" s="1"/>
      <c r="L1834" s="1"/>
      <c r="M1834" s="1"/>
      <c r="N1834" s="2"/>
      <c r="O1834" s="2"/>
      <c r="P1834" s="2"/>
      <c r="Q1834" s="3"/>
      <c r="R1834" s="1"/>
      <c r="S1834" s="1"/>
      <c r="T1834" s="1"/>
      <c r="U1834" s="2"/>
      <c r="V1834" s="1"/>
      <c r="W1834" s="1"/>
      <c r="X1834" s="2"/>
      <c r="Y1834" s="1"/>
      <c r="Z1834" s="1"/>
      <c r="AA1834" s="2"/>
      <c r="AB1834" s="1"/>
      <c r="AC1834" s="1"/>
      <c r="AD1834" s="2"/>
      <c r="AE1834" s="1"/>
    </row>
    <row r="1835" spans="1:31" hidden="1" x14ac:dyDescent="0.25">
      <c r="A1835" s="2"/>
      <c r="B1835" s="51"/>
      <c r="C1835" s="2"/>
      <c r="D1835" s="2"/>
      <c r="E1835" s="2"/>
      <c r="F1835" s="2"/>
      <c r="G1835" s="2"/>
      <c r="H1835" s="2"/>
      <c r="I1835" s="1"/>
      <c r="J1835" s="1"/>
      <c r="K1835" s="1"/>
      <c r="L1835" s="1"/>
      <c r="M1835" s="1"/>
      <c r="N1835" s="2"/>
      <c r="O1835" s="2"/>
      <c r="P1835" s="2"/>
      <c r="Q1835" s="3"/>
      <c r="R1835" s="1"/>
      <c r="S1835" s="1"/>
      <c r="T1835" s="1"/>
      <c r="U1835" s="2"/>
      <c r="V1835" s="1"/>
      <c r="W1835" s="1"/>
      <c r="X1835" s="2"/>
      <c r="Y1835" s="1"/>
      <c r="Z1835" s="1"/>
      <c r="AA1835" s="2"/>
      <c r="AB1835" s="1"/>
      <c r="AC1835" s="1"/>
      <c r="AD1835" s="2"/>
      <c r="AE1835" s="1"/>
    </row>
    <row r="1836" spans="1:31" hidden="1" x14ac:dyDescent="0.25">
      <c r="A1836" s="2"/>
      <c r="B1836" s="51"/>
      <c r="C1836" s="2"/>
      <c r="D1836" s="2"/>
      <c r="E1836" s="2"/>
      <c r="F1836" s="2"/>
      <c r="G1836" s="2"/>
      <c r="H1836" s="2"/>
      <c r="I1836" s="1"/>
      <c r="J1836" s="1"/>
      <c r="K1836" s="1"/>
      <c r="L1836" s="1"/>
      <c r="M1836" s="1"/>
      <c r="N1836" s="2"/>
      <c r="O1836" s="2"/>
      <c r="P1836" s="2"/>
      <c r="Q1836" s="3"/>
      <c r="R1836" s="1"/>
      <c r="S1836" s="1"/>
      <c r="T1836" s="1"/>
      <c r="U1836" s="2"/>
      <c r="V1836" s="1"/>
      <c r="W1836" s="1"/>
      <c r="X1836" s="2"/>
      <c r="Y1836" s="1"/>
      <c r="Z1836" s="1"/>
      <c r="AA1836" s="2"/>
      <c r="AB1836" s="1"/>
      <c r="AC1836" s="1"/>
      <c r="AD1836" s="2"/>
      <c r="AE1836" s="1"/>
    </row>
    <row r="1837" spans="1:31" hidden="1" x14ac:dyDescent="0.25">
      <c r="A1837" s="2"/>
      <c r="B1837" s="51"/>
      <c r="C1837" s="2"/>
      <c r="D1837" s="2"/>
      <c r="E1837" s="2"/>
      <c r="F1837" s="2"/>
      <c r="G1837" s="2"/>
      <c r="H1837" s="2"/>
      <c r="I1837" s="1"/>
      <c r="J1837" s="1"/>
      <c r="K1837" s="1"/>
      <c r="L1837" s="1"/>
      <c r="M1837" s="1"/>
      <c r="N1837" s="2"/>
      <c r="O1837" s="2"/>
      <c r="P1837" s="2"/>
      <c r="Q1837" s="3"/>
      <c r="R1837" s="1"/>
      <c r="S1837" s="1"/>
      <c r="T1837" s="1"/>
      <c r="U1837" s="2"/>
      <c r="V1837" s="1"/>
      <c r="W1837" s="1"/>
      <c r="X1837" s="2"/>
      <c r="Y1837" s="1"/>
      <c r="Z1837" s="1"/>
      <c r="AA1837" s="2"/>
      <c r="AB1837" s="1"/>
      <c r="AC1837" s="1"/>
      <c r="AD1837" s="2"/>
      <c r="AE1837" s="1"/>
    </row>
    <row r="1838" spans="1:31" hidden="1" x14ac:dyDescent="0.25">
      <c r="A1838" s="2"/>
      <c r="B1838" s="51"/>
      <c r="C1838" s="2"/>
      <c r="D1838" s="2"/>
      <c r="E1838" s="2"/>
      <c r="F1838" s="2"/>
      <c r="G1838" s="2"/>
      <c r="H1838" s="2"/>
      <c r="I1838" s="1"/>
      <c r="J1838" s="1"/>
      <c r="K1838" s="1"/>
      <c r="L1838" s="1"/>
      <c r="M1838" s="1"/>
      <c r="N1838" s="2"/>
      <c r="O1838" s="2"/>
      <c r="P1838" s="2"/>
      <c r="Q1838" s="3"/>
      <c r="R1838" s="1"/>
      <c r="S1838" s="1"/>
      <c r="T1838" s="1"/>
      <c r="U1838" s="2"/>
      <c r="V1838" s="1"/>
      <c r="W1838" s="1"/>
      <c r="X1838" s="2"/>
      <c r="Y1838" s="1"/>
      <c r="Z1838" s="1"/>
      <c r="AA1838" s="2"/>
      <c r="AB1838" s="1"/>
      <c r="AC1838" s="1"/>
      <c r="AD1838" s="2"/>
      <c r="AE1838" s="1"/>
    </row>
    <row r="1839" spans="1:31" hidden="1" x14ac:dyDescent="0.25">
      <c r="A1839" s="2"/>
      <c r="B1839" s="51"/>
      <c r="C1839" s="2"/>
      <c r="D1839" s="2"/>
      <c r="E1839" s="2"/>
      <c r="F1839" s="2"/>
      <c r="G1839" s="2"/>
      <c r="H1839" s="2"/>
      <c r="I1839" s="1"/>
      <c r="J1839" s="1"/>
      <c r="K1839" s="1"/>
      <c r="L1839" s="1"/>
      <c r="M1839" s="1"/>
      <c r="N1839" s="2"/>
      <c r="O1839" s="2"/>
      <c r="P1839" s="2"/>
      <c r="Q1839" s="3"/>
      <c r="R1839" s="1"/>
      <c r="S1839" s="1"/>
      <c r="T1839" s="1"/>
      <c r="U1839" s="2"/>
      <c r="V1839" s="1"/>
      <c r="W1839" s="1"/>
      <c r="X1839" s="2"/>
      <c r="Y1839" s="1"/>
      <c r="Z1839" s="1"/>
      <c r="AA1839" s="2"/>
      <c r="AB1839" s="1"/>
      <c r="AC1839" s="1"/>
      <c r="AD1839" s="2"/>
      <c r="AE1839" s="1"/>
    </row>
    <row r="1840" spans="1:31" hidden="1" x14ac:dyDescent="0.25">
      <c r="A1840" s="2"/>
      <c r="B1840" s="51"/>
      <c r="C1840" s="2"/>
      <c r="D1840" s="2"/>
      <c r="E1840" s="2"/>
      <c r="F1840" s="2"/>
      <c r="G1840" s="2"/>
      <c r="H1840" s="2"/>
      <c r="I1840" s="1"/>
      <c r="J1840" s="1"/>
      <c r="K1840" s="1"/>
      <c r="L1840" s="1"/>
      <c r="M1840" s="1"/>
      <c r="N1840" s="2"/>
      <c r="O1840" s="2"/>
      <c r="P1840" s="2"/>
      <c r="Q1840" s="3"/>
      <c r="R1840" s="1"/>
      <c r="S1840" s="1"/>
      <c r="T1840" s="1"/>
      <c r="U1840" s="2"/>
      <c r="V1840" s="1"/>
      <c r="W1840" s="1"/>
      <c r="X1840" s="2"/>
      <c r="Y1840" s="1"/>
      <c r="Z1840" s="1"/>
      <c r="AA1840" s="2"/>
      <c r="AB1840" s="1"/>
      <c r="AC1840" s="1"/>
      <c r="AD1840" s="2"/>
      <c r="AE1840" s="1"/>
    </row>
    <row r="1841" spans="1:31" hidden="1" x14ac:dyDescent="0.25">
      <c r="A1841" s="2"/>
      <c r="B1841" s="51"/>
      <c r="C1841" s="2"/>
      <c r="D1841" s="2"/>
      <c r="E1841" s="2"/>
      <c r="F1841" s="2"/>
      <c r="G1841" s="2"/>
      <c r="H1841" s="2"/>
      <c r="I1841" s="1"/>
      <c r="J1841" s="1"/>
      <c r="K1841" s="1"/>
      <c r="L1841" s="1"/>
      <c r="M1841" s="1"/>
      <c r="N1841" s="2"/>
      <c r="O1841" s="2"/>
      <c r="P1841" s="2"/>
      <c r="Q1841" s="3"/>
      <c r="R1841" s="1"/>
      <c r="S1841" s="1"/>
      <c r="T1841" s="1"/>
      <c r="U1841" s="2"/>
      <c r="V1841" s="1"/>
      <c r="W1841" s="1"/>
      <c r="X1841" s="2"/>
      <c r="Y1841" s="1"/>
      <c r="Z1841" s="1"/>
      <c r="AA1841" s="2"/>
      <c r="AB1841" s="1"/>
      <c r="AC1841" s="1"/>
      <c r="AD1841" s="2"/>
      <c r="AE1841" s="1"/>
    </row>
    <row r="1842" spans="1:31" hidden="1" x14ac:dyDescent="0.25">
      <c r="A1842" s="2"/>
      <c r="B1842" s="51"/>
      <c r="C1842" s="2"/>
      <c r="D1842" s="2"/>
      <c r="E1842" s="2"/>
      <c r="F1842" s="2"/>
      <c r="G1842" s="2"/>
      <c r="H1842" s="2"/>
      <c r="I1842" s="1"/>
      <c r="J1842" s="1"/>
      <c r="K1842" s="1"/>
      <c r="L1842" s="1"/>
      <c r="M1842" s="1"/>
      <c r="N1842" s="2"/>
      <c r="O1842" s="2"/>
      <c r="P1842" s="2"/>
      <c r="Q1842" s="3"/>
      <c r="R1842" s="1"/>
      <c r="S1842" s="1"/>
      <c r="T1842" s="1"/>
      <c r="U1842" s="2"/>
      <c r="V1842" s="1"/>
      <c r="W1842" s="1"/>
      <c r="X1842" s="2"/>
      <c r="Y1842" s="1"/>
      <c r="Z1842" s="1"/>
      <c r="AA1842" s="2"/>
      <c r="AB1842" s="1"/>
      <c r="AC1842" s="1"/>
      <c r="AD1842" s="2"/>
      <c r="AE1842" s="1"/>
    </row>
    <row r="1843" spans="1:31" hidden="1" x14ac:dyDescent="0.25">
      <c r="A1843" s="2"/>
      <c r="B1843" s="51"/>
      <c r="C1843" s="2"/>
      <c r="D1843" s="2"/>
      <c r="E1843" s="2"/>
      <c r="F1843" s="2"/>
      <c r="G1843" s="2"/>
      <c r="H1843" s="2"/>
      <c r="I1843" s="1"/>
      <c r="J1843" s="1"/>
      <c r="K1843" s="1"/>
      <c r="L1843" s="1"/>
      <c r="M1843" s="1"/>
      <c r="N1843" s="2"/>
      <c r="O1843" s="2"/>
      <c r="P1843" s="2"/>
      <c r="Q1843" s="3"/>
      <c r="R1843" s="1"/>
      <c r="S1843" s="1"/>
      <c r="T1843" s="1"/>
      <c r="U1843" s="2"/>
      <c r="V1843" s="1"/>
      <c r="W1843" s="1"/>
      <c r="X1843" s="2"/>
      <c r="Y1843" s="1"/>
      <c r="Z1843" s="1"/>
      <c r="AA1843" s="2"/>
      <c r="AB1843" s="1"/>
      <c r="AC1843" s="1"/>
      <c r="AD1843" s="2"/>
      <c r="AE1843" s="1"/>
    </row>
    <row r="1844" spans="1:31" hidden="1" x14ac:dyDescent="0.25">
      <c r="A1844" s="2"/>
      <c r="B1844" s="51"/>
      <c r="C1844" s="2"/>
      <c r="D1844" s="2"/>
      <c r="E1844" s="2"/>
      <c r="F1844" s="2"/>
      <c r="G1844" s="2"/>
      <c r="H1844" s="2"/>
      <c r="I1844" s="1"/>
      <c r="J1844" s="1"/>
      <c r="K1844" s="1"/>
      <c r="L1844" s="1"/>
      <c r="M1844" s="1"/>
      <c r="N1844" s="2"/>
      <c r="O1844" s="2"/>
      <c r="P1844" s="2"/>
      <c r="Q1844" s="3"/>
      <c r="R1844" s="1"/>
      <c r="S1844" s="1"/>
      <c r="T1844" s="1"/>
      <c r="U1844" s="2"/>
      <c r="V1844" s="1"/>
      <c r="W1844" s="1"/>
      <c r="X1844" s="2"/>
      <c r="Y1844" s="1"/>
      <c r="Z1844" s="1"/>
      <c r="AA1844" s="2"/>
      <c r="AB1844" s="1"/>
      <c r="AC1844" s="1"/>
      <c r="AD1844" s="2"/>
      <c r="AE1844" s="1"/>
    </row>
    <row r="1845" spans="1:31" hidden="1" x14ac:dyDescent="0.25">
      <c r="A1845" s="2"/>
      <c r="B1845" s="51"/>
      <c r="C1845" s="2"/>
      <c r="D1845" s="2"/>
      <c r="E1845" s="2"/>
      <c r="F1845" s="2"/>
      <c r="G1845" s="2"/>
      <c r="H1845" s="2"/>
      <c r="I1845" s="1"/>
      <c r="J1845" s="1"/>
      <c r="K1845" s="1"/>
      <c r="L1845" s="1"/>
      <c r="M1845" s="1"/>
      <c r="N1845" s="2"/>
      <c r="O1845" s="2"/>
      <c r="P1845" s="2"/>
      <c r="Q1845" s="3"/>
      <c r="R1845" s="1"/>
      <c r="S1845" s="1"/>
      <c r="T1845" s="1"/>
      <c r="U1845" s="2"/>
      <c r="V1845" s="1"/>
      <c r="W1845" s="1"/>
      <c r="X1845" s="2"/>
      <c r="Y1845" s="1"/>
      <c r="Z1845" s="1"/>
      <c r="AA1845" s="2"/>
      <c r="AB1845" s="1"/>
      <c r="AC1845" s="1"/>
      <c r="AD1845" s="2"/>
      <c r="AE1845" s="1"/>
    </row>
    <row r="1846" spans="1:31" hidden="1" x14ac:dyDescent="0.25">
      <c r="A1846" s="2"/>
      <c r="B1846" s="51"/>
      <c r="C1846" s="2"/>
      <c r="D1846" s="2"/>
      <c r="E1846" s="2"/>
      <c r="F1846" s="2"/>
      <c r="G1846" s="2"/>
      <c r="H1846" s="2"/>
      <c r="I1846" s="1"/>
      <c r="J1846" s="1"/>
      <c r="K1846" s="1"/>
      <c r="L1846" s="1"/>
      <c r="M1846" s="1"/>
      <c r="N1846" s="2"/>
      <c r="O1846" s="2"/>
      <c r="P1846" s="2"/>
      <c r="Q1846" s="3"/>
      <c r="R1846" s="1"/>
      <c r="S1846" s="1"/>
      <c r="T1846" s="1"/>
      <c r="U1846" s="2"/>
      <c r="V1846" s="1"/>
      <c r="W1846" s="1"/>
      <c r="X1846" s="2"/>
      <c r="Y1846" s="1"/>
      <c r="Z1846" s="1"/>
      <c r="AA1846" s="2"/>
      <c r="AB1846" s="1"/>
      <c r="AC1846" s="1"/>
      <c r="AD1846" s="2"/>
      <c r="AE1846" s="1"/>
    </row>
    <row r="1847" spans="1:31" hidden="1" x14ac:dyDescent="0.25">
      <c r="A1847" s="2"/>
      <c r="B1847" s="51"/>
      <c r="C1847" s="2"/>
      <c r="D1847" s="2"/>
      <c r="E1847" s="2"/>
      <c r="F1847" s="2"/>
      <c r="G1847" s="2"/>
      <c r="H1847" s="2"/>
      <c r="I1847" s="1"/>
      <c r="J1847" s="1"/>
      <c r="K1847" s="1"/>
      <c r="L1847" s="1"/>
      <c r="M1847" s="1"/>
      <c r="N1847" s="2"/>
      <c r="O1847" s="2"/>
      <c r="P1847" s="2"/>
      <c r="Q1847" s="3"/>
      <c r="R1847" s="1"/>
      <c r="S1847" s="1"/>
      <c r="T1847" s="1"/>
      <c r="U1847" s="2"/>
      <c r="V1847" s="1"/>
      <c r="W1847" s="1"/>
      <c r="X1847" s="2"/>
      <c r="Y1847" s="1"/>
      <c r="Z1847" s="1"/>
      <c r="AA1847" s="2"/>
      <c r="AB1847" s="1"/>
      <c r="AC1847" s="1"/>
      <c r="AD1847" s="2"/>
      <c r="AE1847" s="1"/>
    </row>
    <row r="1848" spans="1:31" hidden="1" x14ac:dyDescent="0.25">
      <c r="A1848" s="2"/>
      <c r="B1848" s="51"/>
      <c r="C1848" s="2"/>
      <c r="D1848" s="2"/>
      <c r="E1848" s="2"/>
      <c r="F1848" s="2"/>
      <c r="G1848" s="2"/>
      <c r="H1848" s="2"/>
      <c r="I1848" s="1"/>
      <c r="J1848" s="1"/>
      <c r="K1848" s="1"/>
      <c r="L1848" s="1"/>
      <c r="M1848" s="1"/>
      <c r="N1848" s="2"/>
      <c r="O1848" s="2"/>
      <c r="P1848" s="2"/>
      <c r="Q1848" s="3"/>
      <c r="R1848" s="1"/>
      <c r="S1848" s="1"/>
      <c r="T1848" s="1"/>
      <c r="U1848" s="2"/>
      <c r="V1848" s="1"/>
      <c r="W1848" s="1"/>
      <c r="X1848" s="2"/>
      <c r="Y1848" s="1"/>
      <c r="Z1848" s="1"/>
      <c r="AA1848" s="2"/>
      <c r="AB1848" s="1"/>
      <c r="AC1848" s="1"/>
      <c r="AD1848" s="2"/>
      <c r="AE1848" s="1"/>
    </row>
    <row r="1849" spans="1:31" hidden="1" x14ac:dyDescent="0.25">
      <c r="A1849" s="2"/>
      <c r="B1849" s="51"/>
      <c r="C1849" s="2"/>
      <c r="D1849" s="2"/>
      <c r="E1849" s="2"/>
      <c r="F1849" s="2"/>
      <c r="G1849" s="2"/>
      <c r="H1849" s="2"/>
      <c r="I1849" s="1"/>
      <c r="J1849" s="1"/>
      <c r="K1849" s="1"/>
      <c r="L1849" s="1"/>
      <c r="M1849" s="1"/>
      <c r="N1849" s="2"/>
      <c r="O1849" s="2"/>
      <c r="P1849" s="2"/>
      <c r="Q1849" s="3"/>
      <c r="R1849" s="1"/>
      <c r="S1849" s="1"/>
      <c r="T1849" s="1"/>
      <c r="U1849" s="2"/>
      <c r="V1849" s="1"/>
      <c r="W1849" s="1"/>
      <c r="X1849" s="2"/>
      <c r="Y1849" s="1"/>
      <c r="Z1849" s="1"/>
      <c r="AA1849" s="2"/>
      <c r="AB1849" s="1"/>
      <c r="AC1849" s="1"/>
      <c r="AD1849" s="2"/>
      <c r="AE1849" s="1"/>
    </row>
    <row r="1850" spans="1:31" hidden="1" x14ac:dyDescent="0.25">
      <c r="A1850" s="2"/>
      <c r="B1850" s="51"/>
      <c r="C1850" s="2"/>
      <c r="D1850" s="2"/>
      <c r="E1850" s="2"/>
      <c r="F1850" s="2"/>
      <c r="G1850" s="2"/>
      <c r="H1850" s="2"/>
      <c r="I1850" s="1"/>
      <c r="J1850" s="1"/>
      <c r="K1850" s="1"/>
      <c r="L1850" s="1"/>
      <c r="M1850" s="1"/>
      <c r="N1850" s="2"/>
      <c r="O1850" s="2"/>
      <c r="P1850" s="2"/>
      <c r="Q1850" s="3"/>
      <c r="R1850" s="1"/>
      <c r="S1850" s="1"/>
      <c r="T1850" s="1"/>
      <c r="U1850" s="2"/>
      <c r="V1850" s="1"/>
      <c r="W1850" s="1"/>
      <c r="X1850" s="2"/>
      <c r="Y1850" s="1"/>
      <c r="Z1850" s="1"/>
      <c r="AA1850" s="2"/>
      <c r="AB1850" s="1"/>
      <c r="AC1850" s="1"/>
      <c r="AD1850" s="2"/>
      <c r="AE1850" s="1"/>
    </row>
    <row r="1851" spans="1:31" hidden="1" x14ac:dyDescent="0.25">
      <c r="A1851" s="2"/>
      <c r="B1851" s="51"/>
      <c r="C1851" s="2"/>
      <c r="D1851" s="2"/>
      <c r="E1851" s="2"/>
      <c r="F1851" s="2"/>
      <c r="G1851" s="2"/>
      <c r="H1851" s="2"/>
      <c r="I1851" s="1"/>
      <c r="J1851" s="1"/>
      <c r="K1851" s="1"/>
      <c r="L1851" s="1"/>
      <c r="M1851" s="1"/>
      <c r="N1851" s="2"/>
      <c r="O1851" s="2"/>
      <c r="P1851" s="2"/>
      <c r="Q1851" s="3"/>
      <c r="R1851" s="1"/>
      <c r="S1851" s="1"/>
      <c r="T1851" s="1"/>
      <c r="U1851" s="2"/>
      <c r="V1851" s="1"/>
      <c r="W1851" s="1"/>
      <c r="X1851" s="2"/>
      <c r="Y1851" s="1"/>
      <c r="Z1851" s="1"/>
      <c r="AA1851" s="2"/>
      <c r="AB1851" s="1"/>
      <c r="AC1851" s="1"/>
      <c r="AD1851" s="2"/>
      <c r="AE1851" s="1"/>
    </row>
    <row r="1852" spans="1:31" hidden="1" x14ac:dyDescent="0.25">
      <c r="A1852" s="2"/>
      <c r="B1852" s="51"/>
      <c r="C1852" s="2"/>
      <c r="D1852" s="2"/>
      <c r="E1852" s="2"/>
      <c r="F1852" s="2"/>
      <c r="G1852" s="2"/>
      <c r="H1852" s="2"/>
      <c r="I1852" s="1"/>
      <c r="J1852" s="1"/>
      <c r="K1852" s="1"/>
      <c r="L1852" s="1"/>
      <c r="M1852" s="1"/>
      <c r="N1852" s="2"/>
      <c r="O1852" s="2"/>
      <c r="P1852" s="2"/>
      <c r="Q1852" s="3"/>
      <c r="R1852" s="1"/>
      <c r="S1852" s="1"/>
      <c r="T1852" s="1"/>
      <c r="U1852" s="2"/>
      <c r="V1852" s="1"/>
      <c r="W1852" s="1"/>
      <c r="X1852" s="2"/>
      <c r="Y1852" s="1"/>
      <c r="Z1852" s="1"/>
      <c r="AA1852" s="2"/>
      <c r="AB1852" s="1"/>
      <c r="AC1852" s="1"/>
      <c r="AD1852" s="2"/>
      <c r="AE1852" s="1"/>
    </row>
    <row r="1853" spans="1:31" hidden="1" x14ac:dyDescent="0.25">
      <c r="A1853" s="2"/>
      <c r="B1853" s="51"/>
      <c r="C1853" s="2"/>
      <c r="D1853" s="2"/>
      <c r="E1853" s="2"/>
      <c r="F1853" s="2"/>
      <c r="G1853" s="2"/>
      <c r="H1853" s="2"/>
      <c r="I1853" s="1"/>
      <c r="J1853" s="1"/>
      <c r="K1853" s="1"/>
      <c r="L1853" s="1"/>
      <c r="M1853" s="1"/>
      <c r="N1853" s="2"/>
      <c r="O1853" s="2"/>
      <c r="P1853" s="2"/>
      <c r="Q1853" s="3"/>
      <c r="R1853" s="1"/>
      <c r="S1853" s="1"/>
      <c r="T1853" s="1"/>
      <c r="U1853" s="2"/>
      <c r="V1853" s="1"/>
      <c r="W1853" s="1"/>
      <c r="X1853" s="2"/>
      <c r="Y1853" s="1"/>
      <c r="Z1853" s="1"/>
      <c r="AA1853" s="2"/>
      <c r="AB1853" s="1"/>
      <c r="AC1853" s="1"/>
      <c r="AD1853" s="2"/>
      <c r="AE1853" s="1"/>
    </row>
    <row r="1854" spans="1:31" hidden="1" x14ac:dyDescent="0.25">
      <c r="A1854" s="2"/>
      <c r="B1854" s="51"/>
      <c r="C1854" s="2"/>
      <c r="D1854" s="2"/>
      <c r="E1854" s="2"/>
      <c r="F1854" s="2"/>
      <c r="G1854" s="2"/>
      <c r="H1854" s="2"/>
      <c r="I1854" s="1"/>
      <c r="J1854" s="1"/>
      <c r="K1854" s="1"/>
      <c r="L1854" s="1"/>
      <c r="M1854" s="1"/>
      <c r="N1854" s="2"/>
      <c r="O1854" s="2"/>
      <c r="P1854" s="2"/>
      <c r="Q1854" s="3"/>
      <c r="R1854" s="1"/>
      <c r="S1854" s="1"/>
      <c r="T1854" s="1"/>
      <c r="U1854" s="2"/>
      <c r="V1854" s="1"/>
      <c r="W1854" s="1"/>
      <c r="X1854" s="2"/>
      <c r="Y1854" s="1"/>
      <c r="Z1854" s="1"/>
      <c r="AA1854" s="2"/>
      <c r="AB1854" s="1"/>
      <c r="AC1854" s="1"/>
      <c r="AD1854" s="2"/>
      <c r="AE1854" s="1"/>
    </row>
    <row r="1855" spans="1:31" hidden="1" x14ac:dyDescent="0.25">
      <c r="A1855" s="2"/>
      <c r="B1855" s="51"/>
      <c r="C1855" s="2"/>
      <c r="D1855" s="2"/>
      <c r="E1855" s="2"/>
      <c r="F1855" s="2"/>
      <c r="G1855" s="2"/>
      <c r="H1855" s="2"/>
      <c r="I1855" s="1"/>
      <c r="J1855" s="1"/>
      <c r="K1855" s="1"/>
      <c r="L1855" s="1"/>
      <c r="M1855" s="1"/>
      <c r="N1855" s="2"/>
      <c r="O1855" s="2"/>
      <c r="P1855" s="2"/>
      <c r="Q1855" s="3"/>
      <c r="R1855" s="1"/>
      <c r="S1855" s="1"/>
      <c r="T1855" s="1"/>
      <c r="U1855" s="2"/>
      <c r="V1855" s="1"/>
      <c r="W1855" s="1"/>
      <c r="X1855" s="2"/>
      <c r="Y1855" s="1"/>
      <c r="Z1855" s="1"/>
      <c r="AA1855" s="2"/>
      <c r="AB1855" s="1"/>
      <c r="AC1855" s="1"/>
      <c r="AD1855" s="2"/>
      <c r="AE1855" s="1"/>
    </row>
    <row r="1856" spans="1:31" hidden="1" x14ac:dyDescent="0.25">
      <c r="A1856" s="2"/>
      <c r="B1856" s="51"/>
      <c r="C1856" s="2"/>
      <c r="D1856" s="2"/>
      <c r="E1856" s="2"/>
      <c r="F1856" s="2"/>
      <c r="G1856" s="2"/>
      <c r="H1856" s="2"/>
      <c r="I1856" s="1"/>
      <c r="J1856" s="1"/>
      <c r="K1856" s="1"/>
      <c r="L1856" s="1"/>
      <c r="M1856" s="1"/>
      <c r="N1856" s="2"/>
      <c r="O1856" s="2"/>
      <c r="P1856" s="2"/>
      <c r="Q1856" s="3"/>
      <c r="R1856" s="1"/>
      <c r="S1856" s="1"/>
      <c r="T1856" s="1"/>
      <c r="U1856" s="2"/>
      <c r="V1856" s="1"/>
      <c r="W1856" s="1"/>
      <c r="X1856" s="2"/>
      <c r="Y1856" s="1"/>
      <c r="Z1856" s="1"/>
      <c r="AA1856" s="2"/>
      <c r="AB1856" s="1"/>
      <c r="AC1856" s="1"/>
      <c r="AD1856" s="2"/>
      <c r="AE1856" s="1"/>
    </row>
    <row r="1857" spans="1:32" hidden="1" x14ac:dyDescent="0.25">
      <c r="A1857" s="2"/>
      <c r="B1857" s="51"/>
      <c r="C1857" s="2"/>
      <c r="D1857" s="2"/>
      <c r="E1857" s="2"/>
      <c r="F1857" s="2"/>
      <c r="G1857" s="2"/>
      <c r="H1857" s="2"/>
      <c r="I1857" s="1"/>
      <c r="J1857" s="1"/>
      <c r="K1857" s="1"/>
      <c r="L1857" s="1"/>
      <c r="M1857" s="1"/>
      <c r="N1857" s="2"/>
      <c r="O1857" s="2"/>
      <c r="P1857" s="2"/>
      <c r="Q1857" s="3"/>
      <c r="R1857" s="1"/>
      <c r="S1857" s="1"/>
      <c r="T1857" s="1"/>
      <c r="U1857" s="2"/>
      <c r="V1857" s="1"/>
      <c r="W1857" s="1"/>
      <c r="X1857" s="2"/>
      <c r="Y1857" s="1"/>
      <c r="Z1857" s="1"/>
      <c r="AA1857" s="2"/>
      <c r="AB1857" s="1"/>
      <c r="AC1857" s="1"/>
      <c r="AD1857" s="2"/>
      <c r="AE1857" s="1"/>
    </row>
    <row r="1858" spans="1:32" hidden="1" x14ac:dyDescent="0.25">
      <c r="A1858" s="2"/>
      <c r="B1858" s="51"/>
      <c r="C1858" s="2"/>
      <c r="D1858" s="2"/>
      <c r="E1858" s="2"/>
      <c r="F1858" s="2"/>
      <c r="G1858" s="2"/>
      <c r="H1858" s="2"/>
      <c r="I1858" s="1"/>
      <c r="J1858" s="1"/>
      <c r="K1858" s="1"/>
      <c r="L1858" s="1"/>
      <c r="M1858" s="1"/>
      <c r="N1858" s="2"/>
      <c r="O1858" s="2"/>
      <c r="P1858" s="2"/>
      <c r="Q1858" s="3"/>
      <c r="R1858" s="1"/>
      <c r="S1858" s="1"/>
      <c r="T1858" s="1"/>
      <c r="U1858" s="2"/>
      <c r="V1858" s="1"/>
      <c r="W1858" s="1"/>
      <c r="X1858" s="2"/>
      <c r="Y1858" s="1"/>
      <c r="Z1858" s="1"/>
      <c r="AA1858" s="2"/>
      <c r="AB1858" s="1"/>
      <c r="AC1858" s="1"/>
      <c r="AD1858" s="2"/>
      <c r="AE1858" s="1"/>
    </row>
    <row r="1859" spans="1:32" hidden="1" x14ac:dyDescent="0.25">
      <c r="A1859" s="2"/>
      <c r="B1859" s="51"/>
      <c r="C1859" s="2"/>
      <c r="D1859" s="2"/>
      <c r="E1859" s="2"/>
      <c r="F1859" s="2"/>
      <c r="G1859" s="2"/>
      <c r="H1859" s="2"/>
      <c r="I1859" s="1"/>
      <c r="J1859" s="1"/>
      <c r="K1859" s="1"/>
      <c r="L1859" s="1"/>
      <c r="M1859" s="1"/>
      <c r="N1859" s="2"/>
      <c r="O1859" s="2"/>
      <c r="P1859" s="2"/>
      <c r="Q1859" s="3"/>
      <c r="R1859" s="1"/>
      <c r="S1859" s="1"/>
      <c r="T1859" s="1"/>
      <c r="U1859" s="2"/>
      <c r="V1859" s="1"/>
      <c r="W1859" s="1"/>
      <c r="X1859" s="2"/>
      <c r="Y1859" s="1"/>
      <c r="Z1859" s="1"/>
      <c r="AA1859" s="2"/>
      <c r="AB1859" s="1"/>
      <c r="AC1859" s="1"/>
      <c r="AD1859" s="2"/>
      <c r="AE1859" s="1"/>
    </row>
    <row r="1860" spans="1:32" hidden="1" x14ac:dyDescent="0.25">
      <c r="A1860" s="2"/>
      <c r="B1860" s="51"/>
      <c r="C1860" s="2"/>
      <c r="D1860" s="2"/>
      <c r="E1860" s="2"/>
      <c r="F1860" s="2"/>
      <c r="G1860" s="2"/>
      <c r="H1860" s="2"/>
      <c r="I1860" s="1"/>
      <c r="J1860" s="1"/>
      <c r="K1860" s="1"/>
      <c r="L1860" s="1"/>
      <c r="M1860" s="1"/>
      <c r="N1860" s="2"/>
      <c r="O1860" s="2"/>
      <c r="P1860" s="2"/>
      <c r="Q1860" s="3"/>
      <c r="R1860" s="1"/>
      <c r="S1860" s="1"/>
      <c r="T1860" s="1"/>
      <c r="U1860" s="2"/>
      <c r="V1860" s="1"/>
      <c r="W1860" s="1"/>
      <c r="X1860" s="2"/>
      <c r="Y1860" s="1"/>
      <c r="Z1860" s="1"/>
      <c r="AA1860" s="2"/>
      <c r="AB1860" s="1"/>
      <c r="AC1860" s="1"/>
      <c r="AD1860" s="2"/>
      <c r="AE1860" s="1"/>
    </row>
    <row r="1861" spans="1:32" hidden="1" x14ac:dyDescent="0.25">
      <c r="A1861" s="2"/>
      <c r="B1861" s="52"/>
      <c r="C1861" s="2"/>
      <c r="D1861" s="2"/>
      <c r="E1861" s="2"/>
      <c r="F1861" s="2"/>
      <c r="G1861" s="2"/>
      <c r="H1861" s="2"/>
      <c r="I1861" s="1"/>
      <c r="J1861" s="1"/>
      <c r="K1861" s="1"/>
      <c r="L1861" s="1"/>
      <c r="M1861" s="1"/>
      <c r="N1861" s="2"/>
      <c r="O1861" s="2"/>
      <c r="P1861" s="2"/>
      <c r="Q1861" s="1"/>
      <c r="R1861" s="1"/>
      <c r="S1861" s="1"/>
      <c r="T1861" s="1"/>
      <c r="U1861" s="2"/>
      <c r="V1861" s="1"/>
      <c r="W1861" s="1"/>
      <c r="X1861" s="2"/>
      <c r="Y1861" s="1"/>
      <c r="Z1861" s="1"/>
      <c r="AA1861" s="2"/>
      <c r="AB1861" s="1"/>
      <c r="AC1861" s="1"/>
      <c r="AD1861" s="2"/>
      <c r="AE1861" s="1"/>
      <c r="AF1861" s="2"/>
    </row>
    <row r="1862" spans="1:32" hidden="1" x14ac:dyDescent="0.25">
      <c r="A1862" s="2"/>
      <c r="B1862" s="52"/>
      <c r="C1862" s="2"/>
      <c r="D1862" s="2"/>
      <c r="E1862" s="2"/>
      <c r="F1862" s="2"/>
      <c r="G1862" s="2"/>
      <c r="H1862" s="2"/>
      <c r="I1862" s="1"/>
      <c r="J1862" s="1"/>
      <c r="K1862" s="1"/>
      <c r="L1862" s="1"/>
      <c r="M1862" s="1"/>
      <c r="N1862" s="2"/>
      <c r="O1862" s="2"/>
      <c r="P1862" s="2"/>
      <c r="Q1862" s="1"/>
      <c r="R1862" s="1"/>
      <c r="S1862" s="1"/>
      <c r="T1862" s="1"/>
      <c r="U1862" s="2"/>
      <c r="V1862" s="1"/>
      <c r="W1862" s="1"/>
      <c r="X1862" s="2"/>
      <c r="Y1862" s="1"/>
      <c r="Z1862" s="1"/>
      <c r="AA1862" s="2"/>
      <c r="AB1862" s="1"/>
      <c r="AC1862" s="1"/>
      <c r="AD1862" s="2"/>
      <c r="AE1862" s="1"/>
      <c r="AF1862" s="2"/>
    </row>
    <row r="1863" spans="1:32" hidden="1" x14ac:dyDescent="0.25">
      <c r="A1863" s="2"/>
      <c r="B1863" s="52"/>
      <c r="C1863" s="2"/>
      <c r="D1863" s="2"/>
      <c r="E1863" s="2"/>
      <c r="F1863" s="2"/>
      <c r="G1863" s="2"/>
      <c r="H1863" s="2"/>
      <c r="I1863" s="1"/>
      <c r="J1863" s="1"/>
      <c r="K1863" s="1"/>
      <c r="L1863" s="1"/>
      <c r="M1863" s="1"/>
      <c r="N1863" s="2"/>
      <c r="O1863" s="2"/>
      <c r="P1863" s="2"/>
      <c r="Q1863" s="1"/>
      <c r="R1863" s="1"/>
      <c r="S1863" s="1"/>
      <c r="T1863" s="1"/>
      <c r="U1863" s="2"/>
      <c r="V1863" s="1"/>
      <c r="W1863" s="1"/>
      <c r="X1863" s="2"/>
      <c r="Y1863" s="1"/>
      <c r="Z1863" s="1"/>
      <c r="AA1863" s="2"/>
      <c r="AB1863" s="1"/>
      <c r="AC1863" s="1"/>
      <c r="AD1863" s="2"/>
      <c r="AE1863" s="1"/>
      <c r="AF1863" s="2"/>
    </row>
    <row r="1864" spans="1:32" hidden="1" x14ac:dyDescent="0.25">
      <c r="A1864" s="2"/>
      <c r="B1864" s="52"/>
      <c r="C1864" s="2"/>
      <c r="D1864" s="2"/>
      <c r="E1864" s="2"/>
      <c r="F1864" s="2"/>
      <c r="G1864" s="2"/>
      <c r="H1864" s="2"/>
      <c r="I1864" s="1"/>
      <c r="J1864" s="1"/>
      <c r="K1864" s="1"/>
      <c r="L1864" s="1"/>
      <c r="M1864" s="1"/>
      <c r="N1864" s="2"/>
      <c r="O1864" s="2"/>
      <c r="P1864" s="2"/>
      <c r="Q1864" s="1"/>
      <c r="R1864" s="1"/>
      <c r="S1864" s="1"/>
      <c r="T1864" s="1"/>
      <c r="U1864" s="2"/>
      <c r="V1864" s="1"/>
      <c r="W1864" s="1"/>
      <c r="X1864" s="2"/>
      <c r="Y1864" s="1"/>
      <c r="Z1864" s="1"/>
      <c r="AA1864" s="2"/>
      <c r="AB1864" s="1"/>
      <c r="AC1864" s="1"/>
      <c r="AD1864" s="2"/>
      <c r="AE1864" s="1"/>
      <c r="AF1864" s="2"/>
    </row>
    <row r="1865" spans="1:32" hidden="1" x14ac:dyDescent="0.25">
      <c r="A1865" s="2"/>
      <c r="B1865" s="52"/>
      <c r="C1865" s="2"/>
      <c r="D1865" s="2"/>
      <c r="E1865" s="2"/>
      <c r="F1865" s="2"/>
      <c r="G1865" s="2"/>
      <c r="H1865" s="2"/>
      <c r="I1865" s="1"/>
      <c r="J1865" s="1"/>
      <c r="K1865" s="1"/>
      <c r="L1865" s="1"/>
      <c r="M1865" s="1"/>
      <c r="N1865" s="2"/>
      <c r="O1865" s="2"/>
      <c r="P1865" s="2"/>
      <c r="Q1865" s="1"/>
      <c r="R1865" s="1"/>
      <c r="S1865" s="1"/>
      <c r="T1865" s="1"/>
      <c r="U1865" s="2"/>
      <c r="V1865" s="1"/>
      <c r="W1865" s="1"/>
      <c r="X1865" s="2"/>
      <c r="Y1865" s="1"/>
      <c r="Z1865" s="1"/>
      <c r="AA1865" s="2"/>
      <c r="AB1865" s="1"/>
      <c r="AC1865" s="1"/>
      <c r="AD1865" s="2"/>
      <c r="AE1865" s="1"/>
      <c r="AF1865" s="2"/>
    </row>
    <row r="1866" spans="1:32" hidden="1" x14ac:dyDescent="0.25">
      <c r="A1866" s="2"/>
      <c r="B1866" s="52"/>
      <c r="C1866" s="2"/>
      <c r="D1866" s="2"/>
      <c r="E1866" s="2"/>
      <c r="F1866" s="2"/>
      <c r="G1866" s="2"/>
      <c r="H1866" s="2"/>
      <c r="I1866" s="1"/>
      <c r="J1866" s="1"/>
      <c r="K1866" s="1"/>
      <c r="L1866" s="1"/>
      <c r="M1866" s="1"/>
      <c r="N1866" s="2"/>
      <c r="O1866" s="2"/>
      <c r="P1866" s="2"/>
      <c r="Q1866" s="1"/>
      <c r="R1866" s="1"/>
      <c r="S1866" s="1"/>
      <c r="T1866" s="1"/>
      <c r="U1866" s="2"/>
      <c r="V1866" s="1"/>
      <c r="W1866" s="1"/>
      <c r="X1866" s="2"/>
      <c r="Y1866" s="1"/>
      <c r="Z1866" s="1"/>
      <c r="AA1866" s="2"/>
      <c r="AB1866" s="1"/>
      <c r="AC1866" s="1"/>
      <c r="AD1866" s="2"/>
      <c r="AE1866" s="1"/>
      <c r="AF1866" s="2"/>
    </row>
    <row r="1867" spans="1:32" hidden="1" x14ac:dyDescent="0.25">
      <c r="A1867" s="2"/>
      <c r="B1867" s="52"/>
      <c r="C1867" s="2"/>
      <c r="D1867" s="2"/>
      <c r="E1867" s="2"/>
      <c r="F1867" s="2"/>
      <c r="G1867" s="2"/>
      <c r="H1867" s="2"/>
      <c r="I1867" s="1"/>
      <c r="J1867" s="1"/>
      <c r="K1867" s="1"/>
      <c r="L1867" s="1"/>
      <c r="M1867" s="1"/>
      <c r="N1867" s="2"/>
      <c r="O1867" s="2"/>
      <c r="P1867" s="2"/>
      <c r="Q1867" s="1"/>
      <c r="R1867" s="1"/>
      <c r="S1867" s="1"/>
      <c r="T1867" s="1"/>
      <c r="U1867" s="2"/>
      <c r="V1867" s="1"/>
      <c r="W1867" s="1"/>
      <c r="X1867" s="2"/>
      <c r="Y1867" s="1"/>
      <c r="Z1867" s="1"/>
      <c r="AA1867" s="2"/>
      <c r="AB1867" s="1"/>
      <c r="AC1867" s="1"/>
      <c r="AD1867" s="2"/>
      <c r="AE1867" s="1"/>
      <c r="AF1867" s="2"/>
    </row>
    <row r="1868" spans="1:32" s="62" customFormat="1" hidden="1" x14ac:dyDescent="0.25">
      <c r="A1868" s="2"/>
      <c r="B1868" s="52"/>
      <c r="C1868" s="2"/>
      <c r="D1868" s="2"/>
      <c r="E1868" s="2"/>
      <c r="F1868" s="2"/>
      <c r="G1868" s="2"/>
      <c r="H1868" s="2"/>
      <c r="I1868" s="1"/>
      <c r="J1868" s="1"/>
      <c r="K1868" s="1"/>
      <c r="L1868" s="1"/>
      <c r="M1868" s="1"/>
      <c r="N1868" s="2"/>
      <c r="O1868" s="2"/>
      <c r="P1868" s="2"/>
      <c r="Q1868" s="1"/>
      <c r="R1868" s="1"/>
      <c r="S1868" s="1"/>
      <c r="T1868" s="1"/>
      <c r="U1868" s="2"/>
      <c r="V1868" s="1"/>
      <c r="W1868" s="1"/>
      <c r="X1868" s="2"/>
      <c r="Y1868" s="1"/>
      <c r="Z1868" s="1"/>
      <c r="AA1868" s="2"/>
      <c r="AB1868" s="1"/>
      <c r="AC1868" s="1"/>
      <c r="AD1868" s="2"/>
      <c r="AE1868" s="1"/>
      <c r="AF1868" s="2"/>
    </row>
    <row r="1869" spans="1:32" hidden="1" x14ac:dyDescent="0.25">
      <c r="A1869" s="2"/>
      <c r="B1869" s="52"/>
      <c r="C1869" s="2"/>
      <c r="D1869" s="2"/>
      <c r="E1869" s="2"/>
      <c r="F1869" s="2"/>
      <c r="G1869" s="2"/>
      <c r="H1869" s="2"/>
      <c r="I1869" s="1"/>
      <c r="J1869" s="1"/>
      <c r="K1869" s="1"/>
      <c r="L1869" s="1"/>
      <c r="M1869" s="1"/>
      <c r="N1869" s="2"/>
      <c r="O1869" s="2"/>
      <c r="P1869" s="2"/>
      <c r="Q1869" s="1"/>
      <c r="R1869" s="1"/>
      <c r="S1869" s="1"/>
      <c r="T1869" s="1"/>
      <c r="U1869" s="2"/>
      <c r="V1869" s="1"/>
      <c r="W1869" s="1"/>
      <c r="X1869" s="2"/>
      <c r="Y1869" s="1"/>
      <c r="Z1869" s="1"/>
      <c r="AA1869" s="2"/>
      <c r="AB1869" s="1"/>
      <c r="AC1869" s="1"/>
      <c r="AD1869" s="2"/>
      <c r="AE1869" s="1"/>
      <c r="AF1869" s="2"/>
    </row>
    <row r="1870" spans="1:32" hidden="1" x14ac:dyDescent="0.25">
      <c r="A1870" s="2"/>
      <c r="B1870" s="52"/>
      <c r="C1870" s="2"/>
      <c r="D1870" s="2"/>
      <c r="E1870" s="2"/>
      <c r="F1870" s="2"/>
      <c r="G1870" s="2"/>
      <c r="H1870" s="2"/>
      <c r="I1870" s="1"/>
      <c r="J1870" s="1"/>
      <c r="K1870" s="1"/>
      <c r="L1870" s="1"/>
      <c r="M1870" s="1"/>
      <c r="N1870" s="2"/>
      <c r="O1870" s="2"/>
      <c r="P1870" s="2"/>
      <c r="Q1870" s="1"/>
      <c r="R1870" s="1"/>
      <c r="S1870" s="1"/>
      <c r="T1870" s="1"/>
      <c r="U1870" s="2"/>
      <c r="V1870" s="1"/>
      <c r="W1870" s="1"/>
      <c r="X1870" s="2"/>
      <c r="Y1870" s="1"/>
      <c r="Z1870" s="1"/>
      <c r="AA1870" s="2"/>
      <c r="AB1870" s="1"/>
      <c r="AC1870" s="1"/>
      <c r="AD1870" s="2"/>
      <c r="AE1870" s="1"/>
      <c r="AF1870" s="2"/>
    </row>
    <row r="1871" spans="1:32" hidden="1" x14ac:dyDescent="0.25">
      <c r="A1871" s="2"/>
      <c r="B1871" s="52"/>
      <c r="C1871" s="2"/>
      <c r="D1871" s="2"/>
      <c r="E1871" s="2"/>
      <c r="F1871" s="2"/>
      <c r="G1871" s="2"/>
      <c r="H1871" s="2"/>
      <c r="I1871" s="1"/>
      <c r="J1871" s="1"/>
      <c r="K1871" s="1"/>
      <c r="L1871" s="1"/>
      <c r="M1871" s="1"/>
      <c r="N1871" s="2"/>
      <c r="O1871" s="2"/>
      <c r="P1871" s="2"/>
      <c r="Q1871" s="1"/>
      <c r="R1871" s="1"/>
      <c r="S1871" s="1"/>
      <c r="T1871" s="1"/>
      <c r="U1871" s="2"/>
      <c r="V1871" s="1"/>
      <c r="W1871" s="1"/>
      <c r="X1871" s="2"/>
      <c r="Y1871" s="1"/>
      <c r="Z1871" s="1"/>
      <c r="AA1871" s="2"/>
      <c r="AB1871" s="1"/>
      <c r="AC1871" s="1"/>
      <c r="AD1871" s="2"/>
      <c r="AE1871" s="1"/>
      <c r="AF1871" s="2"/>
    </row>
    <row r="1872" spans="1:32" hidden="1" x14ac:dyDescent="0.25">
      <c r="A1872" s="2"/>
      <c r="B1872" s="52"/>
      <c r="C1872" s="2"/>
      <c r="D1872" s="2"/>
      <c r="E1872" s="2"/>
      <c r="F1872" s="2"/>
      <c r="G1872" s="2"/>
      <c r="H1872" s="2"/>
      <c r="I1872" s="1"/>
      <c r="J1872" s="1"/>
      <c r="K1872" s="1"/>
      <c r="L1872" s="1"/>
      <c r="M1872" s="1"/>
      <c r="N1872" s="2"/>
      <c r="O1872" s="2"/>
      <c r="P1872" s="2"/>
      <c r="Q1872" s="1"/>
      <c r="R1872" s="1"/>
      <c r="S1872" s="1"/>
      <c r="T1872" s="1"/>
      <c r="U1872" s="2"/>
      <c r="V1872" s="1"/>
      <c r="W1872" s="1"/>
      <c r="X1872" s="2"/>
      <c r="Y1872" s="1"/>
      <c r="Z1872" s="1"/>
      <c r="AA1872" s="2"/>
      <c r="AB1872" s="1"/>
      <c r="AC1872" s="1"/>
      <c r="AD1872" s="2"/>
      <c r="AE1872" s="1"/>
      <c r="AF1872" s="2"/>
    </row>
    <row r="1873" spans="1:32" hidden="1" x14ac:dyDescent="0.25">
      <c r="A1873" s="2"/>
      <c r="B1873" s="52"/>
      <c r="C1873" s="2"/>
      <c r="D1873" s="2"/>
      <c r="E1873" s="2"/>
      <c r="F1873" s="2"/>
      <c r="G1873" s="2"/>
      <c r="H1873" s="2"/>
      <c r="I1873" s="1"/>
      <c r="J1873" s="1"/>
      <c r="K1873" s="1"/>
      <c r="L1873" s="1"/>
      <c r="M1873" s="1"/>
      <c r="N1873" s="2"/>
      <c r="O1873" s="2"/>
      <c r="P1873" s="2"/>
      <c r="Q1873" s="1"/>
      <c r="R1873" s="1"/>
      <c r="S1873" s="1"/>
      <c r="T1873" s="1"/>
      <c r="U1873" s="2"/>
      <c r="V1873" s="1"/>
      <c r="W1873" s="1"/>
      <c r="X1873" s="2"/>
      <c r="Y1873" s="1"/>
      <c r="Z1873" s="1"/>
      <c r="AA1873" s="2"/>
      <c r="AB1873" s="1"/>
      <c r="AC1873" s="1"/>
      <c r="AD1873" s="2"/>
      <c r="AE1873" s="1"/>
      <c r="AF1873" s="2"/>
    </row>
    <row r="1874" spans="1:32" hidden="1" x14ac:dyDescent="0.25">
      <c r="A1874" s="2"/>
      <c r="B1874" s="52"/>
      <c r="C1874" s="2"/>
      <c r="D1874" s="2"/>
      <c r="E1874" s="2"/>
      <c r="F1874" s="2"/>
      <c r="G1874" s="2"/>
      <c r="H1874" s="2"/>
      <c r="I1874" s="1"/>
      <c r="J1874" s="1"/>
      <c r="K1874" s="1"/>
      <c r="L1874" s="1"/>
      <c r="M1874" s="1"/>
      <c r="N1874" s="2"/>
      <c r="O1874" s="2"/>
      <c r="P1874" s="2"/>
      <c r="Q1874" s="1"/>
      <c r="R1874" s="1"/>
      <c r="S1874" s="1"/>
      <c r="T1874" s="1"/>
      <c r="U1874" s="2"/>
      <c r="V1874" s="1"/>
      <c r="W1874" s="1"/>
      <c r="X1874" s="2"/>
      <c r="Y1874" s="1"/>
      <c r="Z1874" s="1"/>
      <c r="AA1874" s="2"/>
      <c r="AB1874" s="1"/>
      <c r="AC1874" s="1"/>
      <c r="AD1874" s="2"/>
      <c r="AE1874" s="1"/>
      <c r="AF1874" s="2"/>
    </row>
    <row r="1875" spans="1:32" hidden="1" x14ac:dyDescent="0.25">
      <c r="A1875" s="2"/>
      <c r="B1875" s="52"/>
      <c r="C1875" s="2"/>
      <c r="D1875" s="2"/>
      <c r="E1875" s="2"/>
      <c r="F1875" s="2"/>
      <c r="G1875" s="2"/>
      <c r="H1875" s="2"/>
      <c r="I1875" s="1"/>
      <c r="J1875" s="1"/>
      <c r="K1875" s="1"/>
      <c r="L1875" s="1"/>
      <c r="M1875" s="1"/>
      <c r="N1875" s="2"/>
      <c r="O1875" s="2"/>
      <c r="P1875" s="2"/>
      <c r="Q1875" s="1"/>
      <c r="R1875" s="1"/>
      <c r="S1875" s="1"/>
      <c r="T1875" s="1"/>
      <c r="U1875" s="2"/>
      <c r="V1875" s="1"/>
      <c r="W1875" s="1"/>
      <c r="X1875" s="2"/>
      <c r="Y1875" s="1"/>
      <c r="Z1875" s="1"/>
      <c r="AA1875" s="2"/>
      <c r="AB1875" s="1"/>
      <c r="AC1875" s="1"/>
      <c r="AD1875" s="2"/>
      <c r="AE1875" s="1"/>
      <c r="AF1875" s="2"/>
    </row>
    <row r="1876" spans="1:32" s="62" customFormat="1" hidden="1" x14ac:dyDescent="0.25">
      <c r="A1876" s="2"/>
      <c r="B1876" s="52"/>
      <c r="C1876" s="2"/>
      <c r="D1876" s="2"/>
      <c r="E1876" s="2"/>
      <c r="F1876" s="2"/>
      <c r="G1876" s="2"/>
      <c r="H1876" s="2"/>
      <c r="I1876" s="1"/>
      <c r="J1876" s="1"/>
      <c r="K1876" s="1"/>
      <c r="L1876" s="1"/>
      <c r="M1876" s="1"/>
      <c r="N1876" s="2"/>
      <c r="O1876" s="2"/>
      <c r="P1876" s="2"/>
      <c r="Q1876" s="1"/>
      <c r="R1876" s="1"/>
      <c r="S1876" s="1"/>
      <c r="T1876" s="1"/>
      <c r="U1876" s="2"/>
      <c r="V1876" s="1"/>
      <c r="W1876" s="1"/>
      <c r="X1876" s="2"/>
      <c r="Y1876" s="1"/>
      <c r="Z1876" s="1"/>
      <c r="AA1876" s="2"/>
      <c r="AB1876" s="1"/>
      <c r="AC1876" s="1"/>
      <c r="AD1876" s="2"/>
      <c r="AE1876" s="1"/>
      <c r="AF1876" s="2"/>
    </row>
    <row r="1877" spans="1:32" hidden="1" x14ac:dyDescent="0.25">
      <c r="A1877" s="2"/>
      <c r="B1877" s="52"/>
      <c r="C1877" s="2"/>
      <c r="D1877" s="2"/>
      <c r="E1877" s="2"/>
      <c r="F1877" s="2"/>
      <c r="G1877" s="2"/>
      <c r="H1877" s="2"/>
      <c r="I1877" s="1"/>
      <c r="J1877" s="1"/>
      <c r="K1877" s="1"/>
      <c r="L1877" s="1"/>
      <c r="M1877" s="1"/>
      <c r="N1877" s="2"/>
      <c r="O1877" s="2"/>
      <c r="P1877" s="2"/>
      <c r="Q1877" s="1"/>
      <c r="R1877" s="1"/>
      <c r="S1877" s="1"/>
      <c r="T1877" s="1"/>
      <c r="U1877" s="2"/>
      <c r="V1877" s="1"/>
      <c r="W1877" s="1"/>
      <c r="X1877" s="2"/>
      <c r="Y1877" s="1"/>
      <c r="Z1877" s="1"/>
      <c r="AA1877" s="2"/>
      <c r="AB1877" s="1"/>
      <c r="AC1877" s="1"/>
      <c r="AD1877" s="2"/>
      <c r="AE1877" s="1"/>
      <c r="AF1877" s="2"/>
    </row>
    <row r="1878" spans="1:32" hidden="1" x14ac:dyDescent="0.25">
      <c r="A1878" s="2"/>
      <c r="B1878" s="52"/>
      <c r="C1878" s="2"/>
      <c r="D1878" s="2"/>
      <c r="E1878" s="2"/>
      <c r="F1878" s="2"/>
      <c r="G1878" s="2"/>
      <c r="H1878" s="2"/>
      <c r="I1878" s="1"/>
      <c r="J1878" s="1"/>
      <c r="K1878" s="1"/>
      <c r="L1878" s="1"/>
      <c r="M1878" s="1"/>
      <c r="N1878" s="2"/>
      <c r="O1878" s="2"/>
      <c r="P1878" s="2"/>
      <c r="Q1878" s="1"/>
      <c r="R1878" s="1"/>
      <c r="S1878" s="1"/>
      <c r="T1878" s="1"/>
      <c r="U1878" s="2"/>
      <c r="V1878" s="1"/>
      <c r="W1878" s="1"/>
      <c r="X1878" s="2"/>
      <c r="Y1878" s="1"/>
      <c r="Z1878" s="1"/>
      <c r="AA1878" s="2"/>
      <c r="AB1878" s="1"/>
      <c r="AC1878" s="1"/>
      <c r="AD1878" s="2"/>
      <c r="AE1878" s="1"/>
      <c r="AF1878" s="2"/>
    </row>
    <row r="1879" spans="1:32" hidden="1" x14ac:dyDescent="0.25">
      <c r="A1879" s="2"/>
      <c r="B1879" s="52"/>
      <c r="C1879" s="2"/>
      <c r="D1879" s="2"/>
      <c r="E1879" s="2"/>
      <c r="F1879" s="2"/>
      <c r="G1879" s="2"/>
      <c r="H1879" s="2"/>
      <c r="I1879" s="1"/>
      <c r="J1879" s="1"/>
      <c r="K1879" s="1"/>
      <c r="L1879" s="1"/>
      <c r="M1879" s="1"/>
      <c r="N1879" s="2"/>
      <c r="O1879" s="2"/>
      <c r="P1879" s="2"/>
      <c r="Q1879" s="1"/>
      <c r="R1879" s="1"/>
      <c r="S1879" s="1"/>
      <c r="T1879" s="1"/>
      <c r="U1879" s="2"/>
      <c r="V1879" s="1"/>
      <c r="W1879" s="1"/>
      <c r="X1879" s="2"/>
      <c r="Y1879" s="1"/>
      <c r="Z1879" s="1"/>
      <c r="AA1879" s="2"/>
      <c r="AB1879" s="1"/>
      <c r="AC1879" s="1"/>
      <c r="AD1879" s="2"/>
      <c r="AE1879" s="1"/>
      <c r="AF1879" s="2"/>
    </row>
    <row r="1880" spans="1:32" hidden="1" x14ac:dyDescent="0.25">
      <c r="A1880" s="2"/>
      <c r="B1880" s="52"/>
      <c r="C1880" s="2"/>
      <c r="D1880" s="2"/>
      <c r="E1880" s="2"/>
      <c r="F1880" s="2"/>
      <c r="G1880" s="2"/>
      <c r="H1880" s="2"/>
      <c r="I1880" s="1"/>
      <c r="J1880" s="1"/>
      <c r="K1880" s="1"/>
      <c r="L1880" s="1"/>
      <c r="M1880" s="1"/>
      <c r="N1880" s="2"/>
      <c r="O1880" s="2"/>
      <c r="P1880" s="2"/>
      <c r="Q1880" s="1"/>
      <c r="R1880" s="1"/>
      <c r="S1880" s="1"/>
      <c r="T1880" s="1"/>
      <c r="U1880" s="2"/>
      <c r="V1880" s="1"/>
      <c r="W1880" s="1"/>
      <c r="X1880" s="2"/>
      <c r="Y1880" s="1"/>
      <c r="Z1880" s="1"/>
      <c r="AA1880" s="2"/>
      <c r="AB1880" s="1"/>
      <c r="AC1880" s="1"/>
      <c r="AD1880" s="2"/>
      <c r="AE1880" s="1"/>
      <c r="AF1880" s="2"/>
    </row>
    <row r="1881" spans="1:32" hidden="1" x14ac:dyDescent="0.25">
      <c r="A1881" s="2"/>
      <c r="B1881" s="52"/>
      <c r="C1881" s="2"/>
      <c r="D1881" s="2"/>
      <c r="E1881" s="2"/>
      <c r="F1881" s="2"/>
      <c r="G1881" s="2"/>
      <c r="H1881" s="2"/>
      <c r="I1881" s="1"/>
      <c r="J1881" s="1"/>
      <c r="K1881" s="1"/>
      <c r="L1881" s="1"/>
      <c r="M1881" s="1"/>
      <c r="N1881" s="2"/>
      <c r="O1881" s="2"/>
      <c r="P1881" s="2"/>
      <c r="Q1881" s="1"/>
      <c r="R1881" s="1"/>
      <c r="S1881" s="1"/>
      <c r="T1881" s="1"/>
      <c r="U1881" s="2"/>
      <c r="V1881" s="1"/>
      <c r="W1881" s="1"/>
      <c r="X1881" s="2"/>
      <c r="Y1881" s="1"/>
      <c r="Z1881" s="1"/>
      <c r="AA1881" s="2"/>
      <c r="AB1881" s="1"/>
      <c r="AC1881" s="1"/>
      <c r="AD1881" s="2"/>
      <c r="AE1881" s="1"/>
      <c r="AF1881" s="2"/>
    </row>
    <row r="1882" spans="1:32" hidden="1" x14ac:dyDescent="0.25">
      <c r="A1882" s="2"/>
      <c r="B1882" s="52"/>
      <c r="C1882" s="2"/>
      <c r="D1882" s="2"/>
      <c r="E1882" s="2"/>
      <c r="F1882" s="2"/>
      <c r="G1882" s="2"/>
      <c r="H1882" s="2"/>
      <c r="I1882" s="1"/>
      <c r="J1882" s="1"/>
      <c r="K1882" s="1"/>
      <c r="L1882" s="1"/>
      <c r="M1882" s="1"/>
      <c r="N1882" s="2"/>
      <c r="O1882" s="2"/>
      <c r="P1882" s="2"/>
      <c r="Q1882" s="1"/>
      <c r="R1882" s="1"/>
      <c r="S1882" s="1"/>
      <c r="T1882" s="1"/>
      <c r="U1882" s="2"/>
      <c r="V1882" s="1"/>
      <c r="W1882" s="1"/>
      <c r="X1882" s="2"/>
      <c r="Y1882" s="1"/>
      <c r="Z1882" s="1"/>
      <c r="AA1882" s="2"/>
      <c r="AB1882" s="1"/>
      <c r="AC1882" s="1"/>
      <c r="AD1882" s="2"/>
      <c r="AE1882" s="1"/>
      <c r="AF1882" s="2"/>
    </row>
    <row r="1883" spans="1:32" hidden="1" x14ac:dyDescent="0.25">
      <c r="A1883" s="2"/>
      <c r="B1883" s="52"/>
      <c r="C1883" s="2"/>
      <c r="D1883" s="2"/>
      <c r="E1883" s="2"/>
      <c r="F1883" s="2"/>
      <c r="G1883" s="2"/>
      <c r="H1883" s="2"/>
      <c r="I1883" s="1"/>
      <c r="J1883" s="1"/>
      <c r="K1883" s="1"/>
      <c r="L1883" s="1"/>
      <c r="M1883" s="1"/>
      <c r="N1883" s="2"/>
      <c r="O1883" s="2"/>
      <c r="P1883" s="2"/>
      <c r="Q1883" s="1"/>
      <c r="R1883" s="1"/>
      <c r="S1883" s="1"/>
      <c r="T1883" s="1"/>
      <c r="U1883" s="2"/>
      <c r="V1883" s="1"/>
      <c r="W1883" s="1"/>
      <c r="X1883" s="2"/>
      <c r="Y1883" s="1"/>
      <c r="Z1883" s="1"/>
      <c r="AA1883" s="2"/>
      <c r="AB1883" s="1"/>
      <c r="AC1883" s="1"/>
      <c r="AD1883" s="2"/>
      <c r="AE1883" s="1"/>
      <c r="AF1883" s="2"/>
    </row>
    <row r="1884" spans="1:32" s="62" customFormat="1" hidden="1" x14ac:dyDescent="0.25">
      <c r="A1884" s="2"/>
      <c r="B1884" s="52"/>
      <c r="C1884" s="2"/>
      <c r="D1884" s="2"/>
      <c r="E1884" s="2"/>
      <c r="F1884" s="2"/>
      <c r="G1884" s="2"/>
      <c r="H1884" s="2"/>
      <c r="I1884" s="1"/>
      <c r="J1884" s="1"/>
      <c r="K1884" s="1"/>
      <c r="L1884" s="1"/>
      <c r="M1884" s="1"/>
      <c r="N1884" s="2"/>
      <c r="O1884" s="2"/>
      <c r="P1884" s="2"/>
      <c r="Q1884" s="1"/>
      <c r="R1884" s="1"/>
      <c r="S1884" s="1"/>
      <c r="T1884" s="1"/>
      <c r="U1884" s="2"/>
      <c r="V1884" s="1"/>
      <c r="W1884" s="1"/>
      <c r="X1884" s="2"/>
      <c r="Y1884" s="1"/>
      <c r="Z1884" s="1"/>
      <c r="AA1884" s="2"/>
      <c r="AB1884" s="1"/>
      <c r="AC1884" s="1"/>
      <c r="AD1884" s="2"/>
      <c r="AE1884" s="1"/>
      <c r="AF1884" s="2"/>
    </row>
    <row r="1885" spans="1:32" hidden="1" x14ac:dyDescent="0.25">
      <c r="A1885" s="2"/>
      <c r="B1885" s="52"/>
      <c r="C1885" s="2"/>
      <c r="D1885" s="2"/>
      <c r="E1885" s="2"/>
      <c r="F1885" s="2"/>
      <c r="G1885" s="2"/>
      <c r="H1885" s="2"/>
      <c r="I1885" s="1"/>
      <c r="J1885" s="1"/>
      <c r="K1885" s="1"/>
      <c r="L1885" s="1"/>
      <c r="M1885" s="1"/>
      <c r="N1885" s="2"/>
      <c r="O1885" s="2"/>
      <c r="P1885" s="2"/>
      <c r="Q1885" s="1"/>
      <c r="R1885" s="1"/>
      <c r="S1885" s="1"/>
      <c r="T1885" s="1"/>
      <c r="U1885" s="2"/>
      <c r="V1885" s="1"/>
      <c r="W1885" s="1"/>
      <c r="X1885" s="2"/>
      <c r="Y1885" s="1"/>
      <c r="Z1885" s="1"/>
      <c r="AA1885" s="2"/>
      <c r="AB1885" s="1"/>
      <c r="AC1885" s="1"/>
      <c r="AD1885" s="2"/>
      <c r="AE1885" s="1"/>
      <c r="AF1885" s="2"/>
    </row>
    <row r="1886" spans="1:32" hidden="1" x14ac:dyDescent="0.25">
      <c r="A1886" s="2"/>
      <c r="B1886" s="52"/>
      <c r="C1886" s="2"/>
      <c r="D1886" s="2"/>
      <c r="E1886" s="2"/>
      <c r="F1886" s="2"/>
      <c r="G1886" s="2"/>
      <c r="H1886" s="2"/>
      <c r="I1886" s="1"/>
      <c r="J1886" s="1"/>
      <c r="K1886" s="1"/>
      <c r="L1886" s="1"/>
      <c r="M1886" s="1"/>
      <c r="N1886" s="2"/>
      <c r="O1886" s="2"/>
      <c r="P1886" s="2"/>
      <c r="Q1886" s="1"/>
      <c r="R1886" s="1"/>
      <c r="S1886" s="1"/>
      <c r="T1886" s="1"/>
      <c r="U1886" s="2"/>
      <c r="V1886" s="1"/>
      <c r="W1886" s="1"/>
      <c r="X1886" s="2"/>
      <c r="Y1886" s="1"/>
      <c r="Z1886" s="1"/>
      <c r="AA1886" s="2"/>
      <c r="AB1886" s="1"/>
      <c r="AC1886" s="1"/>
      <c r="AD1886" s="2"/>
      <c r="AE1886" s="1"/>
      <c r="AF1886" s="2"/>
    </row>
    <row r="1887" spans="1:32" hidden="1" x14ac:dyDescent="0.25">
      <c r="A1887" s="2"/>
      <c r="B1887" s="52"/>
      <c r="C1887" s="2"/>
      <c r="D1887" s="2"/>
      <c r="E1887" s="2"/>
      <c r="F1887" s="2"/>
      <c r="G1887" s="2"/>
      <c r="H1887" s="2"/>
      <c r="I1887" s="1"/>
      <c r="J1887" s="1"/>
      <c r="K1887" s="1"/>
      <c r="L1887" s="1"/>
      <c r="M1887" s="1"/>
      <c r="N1887" s="2"/>
      <c r="O1887" s="2"/>
      <c r="P1887" s="2"/>
      <c r="Q1887" s="1"/>
      <c r="R1887" s="1"/>
      <c r="S1887" s="1"/>
      <c r="T1887" s="1"/>
      <c r="U1887" s="2"/>
      <c r="V1887" s="1"/>
      <c r="W1887" s="1"/>
      <c r="X1887" s="2"/>
      <c r="Y1887" s="1"/>
      <c r="Z1887" s="1"/>
      <c r="AA1887" s="2"/>
      <c r="AB1887" s="1"/>
      <c r="AC1887" s="1"/>
      <c r="AD1887" s="2"/>
      <c r="AE1887" s="1"/>
      <c r="AF1887" s="2"/>
    </row>
    <row r="1888" spans="1:32" hidden="1" x14ac:dyDescent="0.25">
      <c r="A1888" s="2"/>
      <c r="B1888" s="52"/>
      <c r="C1888" s="2"/>
      <c r="D1888" s="2"/>
      <c r="E1888" s="2"/>
      <c r="F1888" s="2"/>
      <c r="G1888" s="2"/>
      <c r="H1888" s="2"/>
      <c r="I1888" s="1"/>
      <c r="J1888" s="1"/>
      <c r="K1888" s="1"/>
      <c r="L1888" s="1"/>
      <c r="M1888" s="1"/>
      <c r="N1888" s="2"/>
      <c r="O1888" s="2"/>
      <c r="P1888" s="2"/>
      <c r="Q1888" s="1"/>
      <c r="R1888" s="1"/>
      <c r="S1888" s="1"/>
      <c r="T1888" s="1"/>
      <c r="U1888" s="2"/>
      <c r="V1888" s="1"/>
      <c r="W1888" s="1"/>
      <c r="X1888" s="2"/>
      <c r="Y1888" s="1"/>
      <c r="Z1888" s="1"/>
      <c r="AA1888" s="2"/>
      <c r="AB1888" s="1"/>
      <c r="AC1888" s="1"/>
      <c r="AD1888" s="2"/>
      <c r="AE1888" s="1"/>
      <c r="AF1888" s="2"/>
    </row>
    <row r="1889" spans="1:32" hidden="1" x14ac:dyDescent="0.25">
      <c r="A1889" s="2"/>
      <c r="B1889" s="52"/>
      <c r="C1889" s="2"/>
      <c r="D1889" s="2"/>
      <c r="E1889" s="2"/>
      <c r="F1889" s="2"/>
      <c r="G1889" s="2"/>
      <c r="H1889" s="2"/>
      <c r="I1889" s="1"/>
      <c r="J1889" s="1"/>
      <c r="K1889" s="1"/>
      <c r="L1889" s="1"/>
      <c r="M1889" s="1"/>
      <c r="N1889" s="2"/>
      <c r="O1889" s="2"/>
      <c r="P1889" s="2"/>
      <c r="Q1889" s="1"/>
      <c r="R1889" s="1"/>
      <c r="S1889" s="1"/>
      <c r="T1889" s="1"/>
      <c r="U1889" s="2"/>
      <c r="V1889" s="1"/>
      <c r="W1889" s="1"/>
      <c r="X1889" s="2"/>
      <c r="Y1889" s="1"/>
      <c r="Z1889" s="1"/>
      <c r="AA1889" s="2"/>
      <c r="AB1889" s="1"/>
      <c r="AC1889" s="1"/>
      <c r="AD1889" s="2"/>
      <c r="AE1889" s="1"/>
      <c r="AF1889" s="2"/>
    </row>
    <row r="1890" spans="1:32" hidden="1" x14ac:dyDescent="0.25">
      <c r="A1890" s="2"/>
      <c r="B1890" s="52"/>
      <c r="C1890" s="2"/>
      <c r="D1890" s="2"/>
      <c r="E1890" s="2"/>
      <c r="F1890" s="2"/>
      <c r="G1890" s="2"/>
      <c r="H1890" s="2"/>
      <c r="I1890" s="1"/>
      <c r="J1890" s="1"/>
      <c r="K1890" s="1"/>
      <c r="L1890" s="1"/>
      <c r="M1890" s="1"/>
      <c r="N1890" s="2"/>
      <c r="O1890" s="2"/>
      <c r="P1890" s="2"/>
      <c r="Q1890" s="1"/>
      <c r="R1890" s="1"/>
      <c r="S1890" s="1"/>
      <c r="T1890" s="1"/>
      <c r="U1890" s="2"/>
      <c r="V1890" s="1"/>
      <c r="W1890" s="1"/>
      <c r="X1890" s="2"/>
      <c r="Y1890" s="1"/>
      <c r="Z1890" s="1"/>
      <c r="AA1890" s="2"/>
      <c r="AB1890" s="1"/>
      <c r="AC1890" s="1"/>
      <c r="AD1890" s="2"/>
      <c r="AE1890" s="1"/>
      <c r="AF1890" s="2"/>
    </row>
    <row r="1891" spans="1:32" hidden="1" x14ac:dyDescent="0.25">
      <c r="A1891" s="2"/>
      <c r="B1891" s="52"/>
      <c r="C1891" s="2"/>
      <c r="D1891" s="2"/>
      <c r="E1891" s="2"/>
      <c r="F1891" s="2"/>
      <c r="G1891" s="2"/>
      <c r="H1891" s="2"/>
      <c r="I1891" s="1"/>
      <c r="J1891" s="1"/>
      <c r="K1891" s="1"/>
      <c r="L1891" s="1"/>
      <c r="M1891" s="1"/>
      <c r="N1891" s="2"/>
      <c r="O1891" s="2"/>
      <c r="P1891" s="2"/>
      <c r="Q1891" s="1"/>
      <c r="R1891" s="1"/>
      <c r="S1891" s="1"/>
      <c r="T1891" s="1"/>
      <c r="U1891" s="2"/>
      <c r="V1891" s="1"/>
      <c r="W1891" s="1"/>
      <c r="X1891" s="2"/>
      <c r="Y1891" s="1"/>
      <c r="Z1891" s="1"/>
      <c r="AA1891" s="2"/>
      <c r="AB1891" s="1"/>
      <c r="AC1891" s="1"/>
      <c r="AD1891" s="2"/>
      <c r="AE1891" s="1"/>
      <c r="AF1891" s="2"/>
    </row>
    <row r="1892" spans="1:32" s="62" customFormat="1" hidden="1" x14ac:dyDescent="0.25">
      <c r="A1892" s="2"/>
      <c r="B1892" s="52"/>
      <c r="C1892" s="2"/>
      <c r="D1892" s="2"/>
      <c r="E1892" s="2"/>
      <c r="F1892" s="2"/>
      <c r="G1892" s="2"/>
      <c r="H1892" s="2"/>
      <c r="I1892" s="1"/>
      <c r="J1892" s="1"/>
      <c r="K1892" s="1"/>
      <c r="L1892" s="1"/>
      <c r="M1892" s="1"/>
      <c r="N1892" s="2"/>
      <c r="O1892" s="2"/>
      <c r="P1892" s="2"/>
      <c r="Q1892" s="1"/>
      <c r="R1892" s="1"/>
      <c r="S1892" s="1"/>
      <c r="T1892" s="1"/>
      <c r="U1892" s="2"/>
      <c r="V1892" s="1"/>
      <c r="W1892" s="1"/>
      <c r="X1892" s="2"/>
      <c r="Y1892" s="1"/>
      <c r="Z1892" s="1"/>
      <c r="AA1892" s="2"/>
      <c r="AB1892" s="1"/>
      <c r="AC1892" s="1"/>
      <c r="AD1892" s="2"/>
      <c r="AE1892" s="1"/>
      <c r="AF1892" s="2"/>
    </row>
    <row r="1893" spans="1:32" hidden="1" x14ac:dyDescent="0.25">
      <c r="A1893" s="2"/>
      <c r="B1893" s="52"/>
      <c r="C1893" s="2"/>
      <c r="D1893" s="2"/>
      <c r="E1893" s="2"/>
      <c r="F1893" s="2"/>
      <c r="G1893" s="2"/>
      <c r="H1893" s="2"/>
      <c r="I1893" s="1"/>
      <c r="J1893" s="1"/>
      <c r="K1893" s="1"/>
      <c r="L1893" s="1"/>
      <c r="M1893" s="1"/>
      <c r="N1893" s="2"/>
      <c r="O1893" s="2"/>
      <c r="P1893" s="2"/>
      <c r="Q1893" s="1"/>
      <c r="R1893" s="1"/>
      <c r="S1893" s="1"/>
      <c r="T1893" s="1"/>
      <c r="U1893" s="2"/>
      <c r="V1893" s="1"/>
      <c r="W1893" s="1"/>
      <c r="X1893" s="2"/>
      <c r="Y1893" s="1"/>
      <c r="Z1893" s="1"/>
      <c r="AA1893" s="2"/>
      <c r="AB1893" s="1"/>
      <c r="AC1893" s="1"/>
      <c r="AD1893" s="2"/>
      <c r="AE1893" s="1"/>
      <c r="AF1893" s="2"/>
    </row>
    <row r="1894" spans="1:32" hidden="1" x14ac:dyDescent="0.25">
      <c r="A1894" s="2"/>
      <c r="B1894" s="52"/>
      <c r="C1894" s="2"/>
      <c r="D1894" s="2"/>
      <c r="E1894" s="2"/>
      <c r="F1894" s="2"/>
      <c r="G1894" s="2"/>
      <c r="H1894" s="2"/>
      <c r="I1894" s="1"/>
      <c r="J1894" s="1"/>
      <c r="K1894" s="1"/>
      <c r="L1894" s="1"/>
      <c r="M1894" s="1"/>
      <c r="N1894" s="2"/>
      <c r="O1894" s="2"/>
      <c r="P1894" s="2"/>
      <c r="Q1894" s="1"/>
      <c r="R1894" s="1"/>
      <c r="S1894" s="1"/>
      <c r="T1894" s="1"/>
      <c r="U1894" s="2"/>
      <c r="V1894" s="1"/>
      <c r="W1894" s="1"/>
      <c r="X1894" s="2"/>
      <c r="Y1894" s="1"/>
      <c r="Z1894" s="1"/>
      <c r="AA1894" s="2"/>
      <c r="AB1894" s="1"/>
      <c r="AC1894" s="1"/>
      <c r="AD1894" s="2"/>
      <c r="AE1894" s="1"/>
      <c r="AF1894" s="2"/>
    </row>
    <row r="1895" spans="1:32" hidden="1" x14ac:dyDescent="0.25">
      <c r="A1895" s="2"/>
      <c r="B1895" s="52"/>
      <c r="C1895" s="2"/>
      <c r="D1895" s="2"/>
      <c r="E1895" s="2"/>
      <c r="F1895" s="2"/>
      <c r="G1895" s="2"/>
      <c r="H1895" s="2"/>
      <c r="I1895" s="1"/>
      <c r="J1895" s="1"/>
      <c r="K1895" s="1"/>
      <c r="L1895" s="1"/>
      <c r="M1895" s="1"/>
      <c r="N1895" s="2"/>
      <c r="O1895" s="2"/>
      <c r="P1895" s="2"/>
      <c r="Q1895" s="1"/>
      <c r="R1895" s="1"/>
      <c r="S1895" s="1"/>
      <c r="T1895" s="1"/>
      <c r="U1895" s="2"/>
      <c r="V1895" s="1"/>
      <c r="W1895" s="1"/>
      <c r="X1895" s="2"/>
      <c r="Y1895" s="1"/>
      <c r="Z1895" s="1"/>
      <c r="AA1895" s="2"/>
      <c r="AB1895" s="1"/>
      <c r="AC1895" s="1"/>
      <c r="AD1895" s="2"/>
      <c r="AE1895" s="1"/>
      <c r="AF1895" s="2"/>
    </row>
    <row r="1896" spans="1:32" hidden="1" x14ac:dyDescent="0.25">
      <c r="A1896" s="2"/>
      <c r="B1896" s="52"/>
      <c r="C1896" s="2"/>
      <c r="D1896" s="2"/>
      <c r="E1896" s="2"/>
      <c r="F1896" s="2"/>
      <c r="G1896" s="2"/>
      <c r="H1896" s="2"/>
      <c r="I1896" s="1"/>
      <c r="J1896" s="1"/>
      <c r="K1896" s="1"/>
      <c r="L1896" s="1"/>
      <c r="M1896" s="1"/>
      <c r="N1896" s="2"/>
      <c r="O1896" s="2"/>
      <c r="P1896" s="2"/>
      <c r="Q1896" s="1"/>
      <c r="R1896" s="1"/>
      <c r="S1896" s="1"/>
      <c r="T1896" s="1"/>
      <c r="U1896" s="2"/>
      <c r="V1896" s="1"/>
      <c r="W1896" s="1"/>
      <c r="X1896" s="2"/>
      <c r="Y1896" s="1"/>
      <c r="Z1896" s="1"/>
      <c r="AA1896" s="2"/>
      <c r="AB1896" s="1"/>
      <c r="AC1896" s="1"/>
      <c r="AD1896" s="2"/>
      <c r="AE1896" s="1"/>
      <c r="AF1896" s="2"/>
    </row>
    <row r="1897" spans="1:32" hidden="1" x14ac:dyDescent="0.25">
      <c r="A1897" s="2"/>
      <c r="B1897" s="52"/>
      <c r="C1897" s="2"/>
      <c r="D1897" s="2"/>
      <c r="E1897" s="2"/>
      <c r="F1897" s="2"/>
      <c r="G1897" s="2"/>
      <c r="H1897" s="2"/>
      <c r="I1897" s="1"/>
      <c r="J1897" s="1"/>
      <c r="K1897" s="1"/>
      <c r="L1897" s="1"/>
      <c r="M1897" s="1"/>
      <c r="N1897" s="2"/>
      <c r="O1897" s="2"/>
      <c r="P1897" s="2"/>
      <c r="Q1897" s="1"/>
      <c r="R1897" s="1"/>
      <c r="S1897" s="1"/>
      <c r="T1897" s="1"/>
      <c r="U1897" s="2"/>
      <c r="V1897" s="1"/>
      <c r="W1897" s="1"/>
      <c r="X1897" s="2"/>
      <c r="Y1897" s="1"/>
      <c r="Z1897" s="1"/>
      <c r="AA1897" s="2"/>
      <c r="AB1897" s="1"/>
      <c r="AC1897" s="1"/>
      <c r="AD1897" s="2"/>
      <c r="AE1897" s="1"/>
      <c r="AF1897" s="2"/>
    </row>
    <row r="1898" spans="1:32" hidden="1" x14ac:dyDescent="0.25">
      <c r="A1898" s="2"/>
      <c r="B1898" s="52"/>
      <c r="C1898" s="2"/>
      <c r="D1898" s="2"/>
      <c r="E1898" s="2"/>
      <c r="F1898" s="2"/>
      <c r="G1898" s="2"/>
      <c r="H1898" s="2"/>
      <c r="I1898" s="1"/>
      <c r="J1898" s="1"/>
      <c r="K1898" s="1"/>
      <c r="L1898" s="1"/>
      <c r="M1898" s="1"/>
      <c r="N1898" s="2"/>
      <c r="O1898" s="2"/>
      <c r="P1898" s="2"/>
      <c r="Q1898" s="1"/>
      <c r="R1898" s="1"/>
      <c r="S1898" s="1"/>
      <c r="T1898" s="1"/>
      <c r="U1898" s="2"/>
      <c r="V1898" s="1"/>
      <c r="W1898" s="1"/>
      <c r="X1898" s="2"/>
      <c r="Y1898" s="1"/>
      <c r="Z1898" s="1"/>
      <c r="AA1898" s="2"/>
      <c r="AB1898" s="1"/>
      <c r="AC1898" s="1"/>
      <c r="AD1898" s="2"/>
      <c r="AE1898" s="1"/>
      <c r="AF1898" s="2"/>
    </row>
    <row r="1899" spans="1:32" hidden="1" x14ac:dyDescent="0.25">
      <c r="A1899" s="2"/>
      <c r="B1899" s="52"/>
      <c r="C1899" s="2"/>
      <c r="D1899" s="2"/>
      <c r="E1899" s="2"/>
      <c r="F1899" s="2"/>
      <c r="G1899" s="2"/>
      <c r="H1899" s="2"/>
      <c r="I1899" s="1"/>
      <c r="J1899" s="1"/>
      <c r="K1899" s="1"/>
      <c r="L1899" s="1"/>
      <c r="M1899" s="1"/>
      <c r="N1899" s="2"/>
      <c r="O1899" s="2"/>
      <c r="P1899" s="2"/>
      <c r="Q1899" s="1"/>
      <c r="R1899" s="1"/>
      <c r="S1899" s="1"/>
      <c r="T1899" s="1"/>
      <c r="U1899" s="2"/>
      <c r="V1899" s="1"/>
      <c r="W1899" s="1"/>
      <c r="X1899" s="2"/>
      <c r="Y1899" s="1"/>
      <c r="Z1899" s="1"/>
      <c r="AA1899" s="2"/>
      <c r="AB1899" s="1"/>
      <c r="AC1899" s="1"/>
      <c r="AD1899" s="2"/>
      <c r="AE1899" s="1"/>
      <c r="AF1899" s="2"/>
    </row>
    <row r="1900" spans="1:32" s="62" customFormat="1" hidden="1" x14ac:dyDescent="0.25">
      <c r="A1900" s="2"/>
      <c r="B1900" s="52"/>
      <c r="C1900" s="2"/>
      <c r="D1900" s="2"/>
      <c r="E1900" s="2"/>
      <c r="F1900" s="2"/>
      <c r="G1900" s="2"/>
      <c r="H1900" s="2"/>
      <c r="I1900" s="1"/>
      <c r="J1900" s="1"/>
      <c r="K1900" s="1"/>
      <c r="L1900" s="1"/>
      <c r="M1900" s="1"/>
      <c r="N1900" s="2"/>
      <c r="O1900" s="2"/>
      <c r="P1900" s="2"/>
      <c r="Q1900" s="1"/>
      <c r="R1900" s="1"/>
      <c r="S1900" s="1"/>
      <c r="T1900" s="1"/>
      <c r="U1900" s="2"/>
      <c r="V1900" s="1"/>
      <c r="W1900" s="1"/>
      <c r="X1900" s="2"/>
      <c r="Y1900" s="1"/>
      <c r="Z1900" s="1"/>
      <c r="AA1900" s="2"/>
      <c r="AB1900" s="1"/>
      <c r="AC1900" s="1"/>
      <c r="AD1900" s="2"/>
      <c r="AE1900" s="1"/>
      <c r="AF1900" s="2"/>
    </row>
    <row r="1901" spans="1:32" hidden="1" x14ac:dyDescent="0.25">
      <c r="A1901" s="2"/>
      <c r="B1901" s="52"/>
      <c r="C1901" s="2"/>
      <c r="D1901" s="2"/>
      <c r="E1901" s="2"/>
      <c r="F1901" s="2"/>
      <c r="G1901" s="2"/>
      <c r="H1901" s="2"/>
      <c r="I1901" s="1"/>
      <c r="J1901" s="1"/>
      <c r="K1901" s="1"/>
      <c r="L1901" s="1"/>
      <c r="M1901" s="1"/>
      <c r="N1901" s="2"/>
      <c r="O1901" s="2"/>
      <c r="P1901" s="2"/>
      <c r="Q1901" s="1"/>
      <c r="R1901" s="1"/>
      <c r="S1901" s="1"/>
      <c r="T1901" s="1"/>
      <c r="U1901" s="2"/>
      <c r="V1901" s="1"/>
      <c r="W1901" s="1"/>
      <c r="X1901" s="2"/>
      <c r="Y1901" s="1"/>
      <c r="Z1901" s="1"/>
      <c r="AA1901" s="2"/>
      <c r="AB1901" s="1"/>
      <c r="AC1901" s="1"/>
      <c r="AD1901" s="2"/>
      <c r="AE1901" s="1"/>
      <c r="AF1901" s="2"/>
    </row>
    <row r="1902" spans="1:32" hidden="1" x14ac:dyDescent="0.25">
      <c r="A1902" s="2"/>
      <c r="B1902" s="52"/>
      <c r="C1902" s="2"/>
      <c r="D1902" s="2"/>
      <c r="E1902" s="2"/>
      <c r="F1902" s="2"/>
      <c r="G1902" s="2"/>
      <c r="H1902" s="2"/>
      <c r="I1902" s="1"/>
      <c r="J1902" s="1"/>
      <c r="K1902" s="1"/>
      <c r="L1902" s="1"/>
      <c r="M1902" s="1"/>
      <c r="N1902" s="2"/>
      <c r="O1902" s="2"/>
      <c r="P1902" s="2"/>
      <c r="Q1902" s="1"/>
      <c r="R1902" s="1"/>
      <c r="S1902" s="1"/>
      <c r="T1902" s="1"/>
      <c r="U1902" s="2"/>
      <c r="V1902" s="1"/>
      <c r="W1902" s="1"/>
      <c r="X1902" s="2"/>
      <c r="Y1902" s="1"/>
      <c r="Z1902" s="1"/>
      <c r="AA1902" s="2"/>
      <c r="AB1902" s="1"/>
      <c r="AC1902" s="1"/>
      <c r="AD1902" s="2"/>
      <c r="AE1902" s="1"/>
      <c r="AF1902" s="2"/>
    </row>
    <row r="1903" spans="1:32" hidden="1" x14ac:dyDescent="0.25">
      <c r="A1903" s="2"/>
      <c r="B1903" s="52"/>
      <c r="C1903" s="2"/>
      <c r="D1903" s="2"/>
      <c r="E1903" s="2"/>
      <c r="F1903" s="2"/>
      <c r="G1903" s="2"/>
      <c r="H1903" s="2"/>
      <c r="I1903" s="1"/>
      <c r="J1903" s="1"/>
      <c r="K1903" s="1"/>
      <c r="L1903" s="1"/>
      <c r="M1903" s="1"/>
      <c r="N1903" s="2"/>
      <c r="O1903" s="2"/>
      <c r="P1903" s="2"/>
      <c r="Q1903" s="1"/>
      <c r="R1903" s="1"/>
      <c r="S1903" s="1"/>
      <c r="T1903" s="1"/>
      <c r="U1903" s="2"/>
      <c r="V1903" s="1"/>
      <c r="W1903" s="1"/>
      <c r="X1903" s="2"/>
      <c r="Y1903" s="1"/>
      <c r="Z1903" s="1"/>
      <c r="AA1903" s="2"/>
      <c r="AB1903" s="1"/>
      <c r="AC1903" s="1"/>
      <c r="AD1903" s="2"/>
      <c r="AE1903" s="1"/>
      <c r="AF1903" s="2"/>
    </row>
    <row r="1904" spans="1:32" hidden="1" x14ac:dyDescent="0.25">
      <c r="A1904" s="2"/>
      <c r="B1904" s="52"/>
      <c r="C1904" s="2"/>
      <c r="D1904" s="2"/>
      <c r="E1904" s="2"/>
      <c r="F1904" s="2"/>
      <c r="G1904" s="2"/>
      <c r="H1904" s="2"/>
      <c r="I1904" s="1"/>
      <c r="J1904" s="1"/>
      <c r="K1904" s="1"/>
      <c r="L1904" s="1"/>
      <c r="M1904" s="1"/>
      <c r="N1904" s="2"/>
      <c r="O1904" s="2"/>
      <c r="P1904" s="2"/>
      <c r="Q1904" s="1"/>
      <c r="R1904" s="1"/>
      <c r="S1904" s="1"/>
      <c r="T1904" s="1"/>
      <c r="U1904" s="2"/>
      <c r="V1904" s="1"/>
      <c r="W1904" s="1"/>
      <c r="X1904" s="2"/>
      <c r="Y1904" s="1"/>
      <c r="Z1904" s="1"/>
      <c r="AA1904" s="2"/>
      <c r="AB1904" s="1"/>
      <c r="AC1904" s="1"/>
      <c r="AD1904" s="2"/>
      <c r="AE1904" s="1"/>
      <c r="AF1904" s="2"/>
    </row>
    <row r="1905" spans="1:32" hidden="1" x14ac:dyDescent="0.25">
      <c r="A1905" s="2"/>
      <c r="B1905" s="52"/>
      <c r="C1905" s="2"/>
      <c r="D1905" s="2"/>
      <c r="E1905" s="2"/>
      <c r="F1905" s="2"/>
      <c r="G1905" s="2"/>
      <c r="H1905" s="2"/>
      <c r="I1905" s="1"/>
      <c r="J1905" s="1"/>
      <c r="K1905" s="1"/>
      <c r="L1905" s="1"/>
      <c r="M1905" s="1"/>
      <c r="N1905" s="2"/>
      <c r="O1905" s="2"/>
      <c r="P1905" s="2"/>
      <c r="Q1905" s="1"/>
      <c r="R1905" s="1"/>
      <c r="S1905" s="1"/>
      <c r="T1905" s="1"/>
      <c r="U1905" s="2"/>
      <c r="V1905" s="1"/>
      <c r="W1905" s="1"/>
      <c r="X1905" s="2"/>
      <c r="Y1905" s="1"/>
      <c r="Z1905" s="1"/>
      <c r="AA1905" s="2"/>
      <c r="AB1905" s="1"/>
      <c r="AC1905" s="1"/>
      <c r="AD1905" s="2"/>
      <c r="AE1905" s="1"/>
      <c r="AF1905" s="2"/>
    </row>
    <row r="1906" spans="1:32" hidden="1" x14ac:dyDescent="0.25">
      <c r="A1906" s="2"/>
      <c r="B1906" s="52"/>
      <c r="C1906" s="2"/>
      <c r="D1906" s="2"/>
      <c r="E1906" s="2"/>
      <c r="F1906" s="2"/>
      <c r="G1906" s="2"/>
      <c r="H1906" s="2"/>
      <c r="I1906" s="1"/>
      <c r="J1906" s="1"/>
      <c r="K1906" s="1"/>
      <c r="L1906" s="1"/>
      <c r="M1906" s="1"/>
      <c r="N1906" s="2"/>
      <c r="O1906" s="2"/>
      <c r="P1906" s="2"/>
      <c r="Q1906" s="1"/>
      <c r="R1906" s="1"/>
      <c r="S1906" s="1"/>
      <c r="T1906" s="1"/>
      <c r="U1906" s="2"/>
      <c r="V1906" s="1"/>
      <c r="W1906" s="1"/>
      <c r="X1906" s="2"/>
      <c r="Y1906" s="1"/>
      <c r="Z1906" s="1"/>
      <c r="AA1906" s="2"/>
      <c r="AB1906" s="1"/>
      <c r="AC1906" s="1"/>
      <c r="AD1906" s="2"/>
      <c r="AE1906" s="1"/>
      <c r="AF1906" s="2"/>
    </row>
    <row r="1907" spans="1:32" hidden="1" x14ac:dyDescent="0.25">
      <c r="A1907" s="2"/>
      <c r="B1907" s="52"/>
      <c r="C1907" s="2"/>
      <c r="D1907" s="2"/>
      <c r="E1907" s="2"/>
      <c r="F1907" s="2"/>
      <c r="G1907" s="2"/>
      <c r="H1907" s="2"/>
      <c r="I1907" s="1"/>
      <c r="J1907" s="1"/>
      <c r="K1907" s="1"/>
      <c r="L1907" s="1"/>
      <c r="M1907" s="1"/>
      <c r="N1907" s="2"/>
      <c r="O1907" s="2"/>
      <c r="P1907" s="2"/>
      <c r="Q1907" s="1"/>
      <c r="R1907" s="1"/>
      <c r="S1907" s="1"/>
      <c r="T1907" s="1"/>
      <c r="U1907" s="2"/>
      <c r="V1907" s="1"/>
      <c r="W1907" s="1"/>
      <c r="X1907" s="2"/>
      <c r="Y1907" s="1"/>
      <c r="Z1907" s="1"/>
      <c r="AA1907" s="2"/>
      <c r="AB1907" s="1"/>
      <c r="AC1907" s="1"/>
      <c r="AD1907" s="2"/>
      <c r="AE1907" s="1"/>
      <c r="AF1907" s="2"/>
    </row>
    <row r="1908" spans="1:32" s="62" customFormat="1" hidden="1" x14ac:dyDescent="0.25">
      <c r="A1908" s="2"/>
      <c r="B1908" s="52"/>
      <c r="C1908" s="2"/>
      <c r="D1908" s="2"/>
      <c r="E1908" s="2"/>
      <c r="F1908" s="2"/>
      <c r="G1908" s="2"/>
      <c r="H1908" s="2"/>
      <c r="I1908" s="1"/>
      <c r="J1908" s="1"/>
      <c r="K1908" s="1"/>
      <c r="L1908" s="1"/>
      <c r="M1908" s="1"/>
      <c r="N1908" s="2"/>
      <c r="O1908" s="2"/>
      <c r="P1908" s="2"/>
      <c r="Q1908" s="1"/>
      <c r="R1908" s="1"/>
      <c r="S1908" s="1"/>
      <c r="T1908" s="1"/>
      <c r="U1908" s="2"/>
      <c r="V1908" s="1"/>
      <c r="W1908" s="1"/>
      <c r="X1908" s="2"/>
      <c r="Y1908" s="1"/>
      <c r="Z1908" s="1"/>
      <c r="AA1908" s="2"/>
      <c r="AB1908" s="1"/>
      <c r="AC1908" s="1"/>
      <c r="AD1908" s="2"/>
      <c r="AE1908" s="1"/>
      <c r="AF1908" s="2"/>
    </row>
    <row r="1909" spans="1:32" hidden="1" x14ac:dyDescent="0.25">
      <c r="A1909" s="2"/>
      <c r="B1909" s="52"/>
      <c r="C1909" s="2"/>
      <c r="D1909" s="2"/>
      <c r="E1909" s="2"/>
      <c r="F1909" s="2"/>
      <c r="G1909" s="2"/>
      <c r="H1909" s="2"/>
      <c r="I1909" s="1"/>
      <c r="J1909" s="1"/>
      <c r="K1909" s="1"/>
      <c r="L1909" s="1"/>
      <c r="M1909" s="1"/>
      <c r="N1909" s="2"/>
      <c r="O1909" s="2"/>
      <c r="P1909" s="2"/>
      <c r="Q1909" s="1"/>
      <c r="R1909" s="1"/>
      <c r="S1909" s="1"/>
      <c r="T1909" s="1"/>
      <c r="U1909" s="2"/>
      <c r="V1909" s="1"/>
      <c r="W1909" s="1"/>
      <c r="X1909" s="2"/>
      <c r="Y1909" s="1"/>
      <c r="Z1909" s="1"/>
      <c r="AA1909" s="2"/>
      <c r="AB1909" s="1"/>
      <c r="AC1909" s="1"/>
      <c r="AD1909" s="2"/>
      <c r="AE1909" s="1"/>
      <c r="AF1909" s="2"/>
    </row>
    <row r="1910" spans="1:32" hidden="1" x14ac:dyDescent="0.25">
      <c r="A1910" s="2"/>
      <c r="B1910" s="52"/>
      <c r="C1910" s="2"/>
      <c r="D1910" s="2"/>
      <c r="E1910" s="2"/>
      <c r="F1910" s="2"/>
      <c r="G1910" s="2"/>
      <c r="H1910" s="2"/>
      <c r="I1910" s="1"/>
      <c r="J1910" s="1"/>
      <c r="K1910" s="1"/>
      <c r="L1910" s="1"/>
      <c r="M1910" s="1"/>
      <c r="N1910" s="2"/>
      <c r="O1910" s="2"/>
      <c r="P1910" s="2"/>
      <c r="Q1910" s="1"/>
      <c r="R1910" s="1"/>
      <c r="S1910" s="1"/>
      <c r="T1910" s="1"/>
      <c r="U1910" s="2"/>
      <c r="V1910" s="1"/>
      <c r="W1910" s="1"/>
      <c r="X1910" s="2"/>
      <c r="Y1910" s="1"/>
      <c r="Z1910" s="1"/>
      <c r="AA1910" s="2"/>
      <c r="AB1910" s="1"/>
      <c r="AC1910" s="1"/>
      <c r="AD1910" s="2"/>
      <c r="AE1910" s="1"/>
      <c r="AF1910" s="2"/>
    </row>
    <row r="1911" spans="1:32" hidden="1" x14ac:dyDescent="0.25">
      <c r="A1911" s="2"/>
      <c r="B1911" s="52"/>
      <c r="C1911" s="2"/>
      <c r="D1911" s="2"/>
      <c r="E1911" s="2"/>
      <c r="F1911" s="2"/>
      <c r="G1911" s="2"/>
      <c r="H1911" s="2"/>
      <c r="I1911" s="1"/>
      <c r="J1911" s="1"/>
      <c r="K1911" s="1"/>
      <c r="L1911" s="1"/>
      <c r="M1911" s="1"/>
      <c r="N1911" s="2"/>
      <c r="O1911" s="2"/>
      <c r="P1911" s="2"/>
      <c r="Q1911" s="1"/>
      <c r="R1911" s="1"/>
      <c r="S1911" s="1"/>
      <c r="T1911" s="1"/>
      <c r="U1911" s="2"/>
      <c r="V1911" s="1"/>
      <c r="W1911" s="1"/>
      <c r="X1911" s="2"/>
      <c r="Y1911" s="1"/>
      <c r="Z1911" s="1"/>
      <c r="AA1911" s="2"/>
      <c r="AB1911" s="1"/>
      <c r="AC1911" s="1"/>
      <c r="AD1911" s="2"/>
      <c r="AE1911" s="1"/>
      <c r="AF1911" s="2"/>
    </row>
    <row r="1912" spans="1:32" hidden="1" x14ac:dyDescent="0.25">
      <c r="A1912" s="2"/>
      <c r="B1912" s="52"/>
      <c r="C1912" s="2"/>
      <c r="D1912" s="2"/>
      <c r="E1912" s="2"/>
      <c r="F1912" s="2"/>
      <c r="G1912" s="2"/>
      <c r="H1912" s="2"/>
      <c r="I1912" s="1"/>
      <c r="J1912" s="1"/>
      <c r="K1912" s="1"/>
      <c r="L1912" s="1"/>
      <c r="M1912" s="1"/>
      <c r="N1912" s="2"/>
      <c r="O1912" s="2"/>
      <c r="P1912" s="2"/>
      <c r="Q1912" s="1"/>
      <c r="R1912" s="1"/>
      <c r="S1912" s="1"/>
      <c r="T1912" s="1"/>
      <c r="U1912" s="2"/>
      <c r="V1912" s="1"/>
      <c r="W1912" s="1"/>
      <c r="X1912" s="2"/>
      <c r="Y1912" s="1"/>
      <c r="Z1912" s="1"/>
      <c r="AA1912" s="2"/>
      <c r="AB1912" s="1"/>
      <c r="AC1912" s="1"/>
      <c r="AD1912" s="2"/>
      <c r="AE1912" s="1"/>
      <c r="AF1912" s="2"/>
    </row>
    <row r="1913" spans="1:32" hidden="1" x14ac:dyDescent="0.25">
      <c r="A1913" s="2"/>
      <c r="B1913" s="52"/>
      <c r="C1913" s="2"/>
      <c r="D1913" s="2"/>
      <c r="E1913" s="2"/>
      <c r="F1913" s="2"/>
      <c r="G1913" s="2"/>
      <c r="H1913" s="2"/>
      <c r="I1913" s="1"/>
      <c r="J1913" s="1"/>
      <c r="K1913" s="1"/>
      <c r="L1913" s="1"/>
      <c r="M1913" s="1"/>
      <c r="N1913" s="2"/>
      <c r="O1913" s="2"/>
      <c r="P1913" s="2"/>
      <c r="Q1913" s="1"/>
      <c r="R1913" s="1"/>
      <c r="S1913" s="1"/>
      <c r="T1913" s="1"/>
      <c r="U1913" s="2"/>
      <c r="V1913" s="1"/>
      <c r="W1913" s="1"/>
      <c r="X1913" s="2"/>
      <c r="Y1913" s="1"/>
      <c r="Z1913" s="1"/>
      <c r="AA1913" s="2"/>
      <c r="AB1913" s="1"/>
      <c r="AC1913" s="1"/>
      <c r="AD1913" s="2"/>
      <c r="AE1913" s="1"/>
      <c r="AF1913" s="2"/>
    </row>
    <row r="1914" spans="1:32" hidden="1" x14ac:dyDescent="0.25">
      <c r="A1914" s="2"/>
      <c r="B1914" s="52"/>
      <c r="C1914" s="2"/>
      <c r="D1914" s="2"/>
      <c r="E1914" s="2"/>
      <c r="F1914" s="2"/>
      <c r="G1914" s="2"/>
      <c r="H1914" s="2"/>
      <c r="I1914" s="1"/>
      <c r="J1914" s="1"/>
      <c r="K1914" s="1"/>
      <c r="L1914" s="1"/>
      <c r="M1914" s="1"/>
      <c r="N1914" s="2"/>
      <c r="O1914" s="2"/>
      <c r="P1914" s="2"/>
      <c r="Q1914" s="1"/>
      <c r="R1914" s="1"/>
      <c r="S1914" s="1"/>
      <c r="T1914" s="1"/>
      <c r="U1914" s="2"/>
      <c r="V1914" s="1"/>
      <c r="W1914" s="1"/>
      <c r="X1914" s="2"/>
      <c r="Y1914" s="1"/>
      <c r="Z1914" s="1"/>
      <c r="AA1914" s="2"/>
      <c r="AB1914" s="1"/>
      <c r="AC1914" s="1"/>
      <c r="AD1914" s="2"/>
      <c r="AE1914" s="1"/>
      <c r="AF1914" s="2"/>
    </row>
    <row r="1915" spans="1:32" hidden="1" x14ac:dyDescent="0.25">
      <c r="A1915" s="2"/>
      <c r="B1915" s="52"/>
      <c r="C1915" s="2"/>
      <c r="D1915" s="2"/>
      <c r="E1915" s="2"/>
      <c r="F1915" s="2"/>
      <c r="G1915" s="2"/>
      <c r="H1915" s="2"/>
      <c r="I1915" s="1"/>
      <c r="J1915" s="1"/>
      <c r="K1915" s="1"/>
      <c r="L1915" s="1"/>
      <c r="M1915" s="1"/>
      <c r="N1915" s="2"/>
      <c r="O1915" s="2"/>
      <c r="P1915" s="2"/>
      <c r="Q1915" s="1"/>
      <c r="R1915" s="1"/>
      <c r="S1915" s="1"/>
      <c r="T1915" s="1"/>
      <c r="U1915" s="2"/>
      <c r="V1915" s="1"/>
      <c r="W1915" s="1"/>
      <c r="X1915" s="2"/>
      <c r="Y1915" s="1"/>
      <c r="Z1915" s="1"/>
      <c r="AA1915" s="2"/>
      <c r="AB1915" s="1"/>
      <c r="AC1915" s="1"/>
      <c r="AD1915" s="2"/>
      <c r="AE1915" s="1"/>
      <c r="AF1915" s="2"/>
    </row>
    <row r="1916" spans="1:32" s="62" customFormat="1" hidden="1" x14ac:dyDescent="0.25">
      <c r="A1916" s="2"/>
      <c r="B1916" s="52"/>
      <c r="C1916" s="2"/>
      <c r="D1916" s="2"/>
      <c r="E1916" s="2"/>
      <c r="F1916" s="2"/>
      <c r="G1916" s="2"/>
      <c r="H1916" s="2"/>
      <c r="I1916" s="1"/>
      <c r="J1916" s="1"/>
      <c r="K1916" s="1"/>
      <c r="L1916" s="1"/>
      <c r="M1916" s="1"/>
      <c r="N1916" s="2"/>
      <c r="O1916" s="2"/>
      <c r="P1916" s="2"/>
      <c r="Q1916" s="1"/>
      <c r="R1916" s="1"/>
      <c r="S1916" s="1"/>
      <c r="T1916" s="1"/>
      <c r="U1916" s="2"/>
      <c r="V1916" s="1"/>
      <c r="W1916" s="1"/>
      <c r="X1916" s="2"/>
      <c r="Y1916" s="1"/>
      <c r="Z1916" s="1"/>
      <c r="AA1916" s="2"/>
      <c r="AB1916" s="1"/>
      <c r="AC1916" s="1"/>
      <c r="AD1916" s="2"/>
      <c r="AE1916" s="1"/>
      <c r="AF1916" s="2"/>
    </row>
    <row r="1917" spans="1:32" hidden="1" x14ac:dyDescent="0.25">
      <c r="A1917" s="2"/>
      <c r="B1917" s="52"/>
      <c r="C1917" s="2"/>
      <c r="D1917" s="2"/>
      <c r="E1917" s="2"/>
      <c r="F1917" s="2"/>
      <c r="G1917" s="2"/>
      <c r="H1917" s="2"/>
      <c r="I1917" s="1"/>
      <c r="J1917" s="1"/>
      <c r="K1917" s="1"/>
      <c r="L1917" s="1"/>
      <c r="M1917" s="1"/>
      <c r="N1917" s="2"/>
      <c r="O1917" s="2"/>
      <c r="P1917" s="2"/>
      <c r="Q1917" s="1"/>
      <c r="R1917" s="1"/>
      <c r="S1917" s="1"/>
      <c r="T1917" s="1"/>
      <c r="U1917" s="2"/>
      <c r="V1917" s="1"/>
      <c r="W1917" s="1"/>
      <c r="X1917" s="2"/>
      <c r="Y1917" s="1"/>
      <c r="Z1917" s="1"/>
      <c r="AA1917" s="2"/>
      <c r="AB1917" s="1"/>
      <c r="AC1917" s="1"/>
      <c r="AD1917" s="2"/>
      <c r="AE1917" s="1"/>
      <c r="AF1917" s="2"/>
    </row>
    <row r="1918" spans="1:32" hidden="1" x14ac:dyDescent="0.25">
      <c r="A1918" s="2"/>
      <c r="B1918" s="52"/>
      <c r="C1918" s="2"/>
      <c r="D1918" s="2"/>
      <c r="E1918" s="2"/>
      <c r="F1918" s="2"/>
      <c r="G1918" s="2"/>
      <c r="H1918" s="2"/>
      <c r="I1918" s="1"/>
      <c r="J1918" s="1"/>
      <c r="K1918" s="1"/>
      <c r="L1918" s="1"/>
      <c r="M1918" s="1"/>
      <c r="N1918" s="2"/>
      <c r="O1918" s="2"/>
      <c r="P1918" s="2"/>
      <c r="Q1918" s="1"/>
      <c r="R1918" s="1"/>
      <c r="S1918" s="1"/>
      <c r="T1918" s="1"/>
      <c r="U1918" s="2"/>
      <c r="V1918" s="1"/>
      <c r="W1918" s="1"/>
      <c r="X1918" s="2"/>
      <c r="Y1918" s="1"/>
      <c r="Z1918" s="1"/>
      <c r="AA1918" s="2"/>
      <c r="AB1918" s="1"/>
      <c r="AC1918" s="1"/>
      <c r="AD1918" s="2"/>
      <c r="AE1918" s="1"/>
      <c r="AF1918" s="2"/>
    </row>
    <row r="1919" spans="1:32" hidden="1" x14ac:dyDescent="0.25">
      <c r="A1919" s="2"/>
      <c r="B1919" s="52"/>
      <c r="C1919" s="2"/>
      <c r="D1919" s="2"/>
      <c r="E1919" s="2"/>
      <c r="F1919" s="2"/>
      <c r="G1919" s="2"/>
      <c r="H1919" s="2"/>
      <c r="I1919" s="1"/>
      <c r="J1919" s="1"/>
      <c r="K1919" s="1"/>
      <c r="L1919" s="1"/>
      <c r="M1919" s="1"/>
      <c r="N1919" s="2"/>
      <c r="O1919" s="2"/>
      <c r="P1919" s="2"/>
      <c r="Q1919" s="1"/>
      <c r="R1919" s="1"/>
      <c r="S1919" s="1"/>
      <c r="T1919" s="1"/>
      <c r="U1919" s="2"/>
      <c r="V1919" s="1"/>
      <c r="W1919" s="1"/>
      <c r="X1919" s="2"/>
      <c r="Y1919" s="1"/>
      <c r="Z1919" s="1"/>
      <c r="AA1919" s="2"/>
      <c r="AB1919" s="1"/>
      <c r="AC1919" s="1"/>
      <c r="AD1919" s="2"/>
      <c r="AE1919" s="1"/>
      <c r="AF1919" s="2"/>
    </row>
    <row r="1920" spans="1:32" hidden="1" x14ac:dyDescent="0.25">
      <c r="A1920" s="2"/>
      <c r="B1920" s="52"/>
      <c r="C1920" s="2"/>
      <c r="D1920" s="2"/>
      <c r="E1920" s="2"/>
      <c r="F1920" s="2"/>
      <c r="G1920" s="2"/>
      <c r="H1920" s="2"/>
      <c r="I1920" s="1"/>
      <c r="J1920" s="1"/>
      <c r="K1920" s="1"/>
      <c r="L1920" s="1"/>
      <c r="M1920" s="1"/>
      <c r="N1920" s="2"/>
      <c r="O1920" s="2"/>
      <c r="P1920" s="2"/>
      <c r="Q1920" s="1"/>
      <c r="R1920" s="1"/>
      <c r="S1920" s="1"/>
      <c r="T1920" s="1"/>
      <c r="U1920" s="2"/>
      <c r="V1920" s="1"/>
      <c r="W1920" s="1"/>
      <c r="X1920" s="2"/>
      <c r="Y1920" s="1"/>
      <c r="Z1920" s="1"/>
      <c r="AA1920" s="2"/>
      <c r="AB1920" s="1"/>
      <c r="AC1920" s="1"/>
      <c r="AD1920" s="2"/>
      <c r="AE1920" s="1"/>
      <c r="AF1920" s="2"/>
    </row>
    <row r="1921" spans="1:32" hidden="1" x14ac:dyDescent="0.25">
      <c r="A1921" s="2"/>
      <c r="B1921" s="52"/>
      <c r="C1921" s="2"/>
      <c r="D1921" s="2"/>
      <c r="E1921" s="2"/>
      <c r="F1921" s="2"/>
      <c r="G1921" s="2"/>
      <c r="H1921" s="2"/>
      <c r="I1921" s="1"/>
      <c r="J1921" s="1"/>
      <c r="K1921" s="1"/>
      <c r="L1921" s="1"/>
      <c r="M1921" s="1"/>
      <c r="N1921" s="2"/>
      <c r="O1921" s="2"/>
      <c r="P1921" s="2"/>
      <c r="Q1921" s="1"/>
      <c r="R1921" s="1"/>
      <c r="S1921" s="1"/>
      <c r="T1921" s="1"/>
      <c r="U1921" s="2"/>
      <c r="V1921" s="1"/>
      <c r="W1921" s="1"/>
      <c r="X1921" s="2"/>
      <c r="Y1921" s="1"/>
      <c r="Z1921" s="1"/>
      <c r="AA1921" s="2"/>
      <c r="AB1921" s="1"/>
      <c r="AC1921" s="1"/>
      <c r="AD1921" s="2"/>
      <c r="AE1921" s="1"/>
      <c r="AF1921" s="2"/>
    </row>
    <row r="1922" spans="1:32" hidden="1" x14ac:dyDescent="0.25">
      <c r="A1922" s="2"/>
      <c r="B1922" s="52"/>
      <c r="C1922" s="2"/>
      <c r="D1922" s="2"/>
      <c r="E1922" s="2"/>
      <c r="F1922" s="2"/>
      <c r="G1922" s="2"/>
      <c r="H1922" s="2"/>
      <c r="I1922" s="1"/>
      <c r="J1922" s="1"/>
      <c r="K1922" s="1"/>
      <c r="L1922" s="1"/>
      <c r="M1922" s="1"/>
      <c r="N1922" s="2"/>
      <c r="O1922" s="2"/>
      <c r="P1922" s="2"/>
      <c r="Q1922" s="1"/>
      <c r="R1922" s="1"/>
      <c r="S1922" s="1"/>
      <c r="T1922" s="1"/>
      <c r="U1922" s="2"/>
      <c r="V1922" s="1"/>
      <c r="W1922" s="1"/>
      <c r="X1922" s="2"/>
      <c r="Y1922" s="1"/>
      <c r="Z1922" s="1"/>
      <c r="AA1922" s="2"/>
      <c r="AB1922" s="1"/>
      <c r="AC1922" s="1"/>
      <c r="AD1922" s="2"/>
      <c r="AE1922" s="1"/>
      <c r="AF1922" s="2"/>
    </row>
    <row r="1923" spans="1:32" hidden="1" x14ac:dyDescent="0.25">
      <c r="A1923" s="2"/>
      <c r="B1923" s="52"/>
      <c r="C1923" s="2"/>
      <c r="D1923" s="2"/>
      <c r="E1923" s="2"/>
      <c r="F1923" s="2"/>
      <c r="G1923" s="2"/>
      <c r="H1923" s="2"/>
      <c r="I1923" s="1"/>
      <c r="J1923" s="1"/>
      <c r="K1923" s="1"/>
      <c r="L1923" s="1"/>
      <c r="M1923" s="1"/>
      <c r="N1923" s="2"/>
      <c r="O1923" s="2"/>
      <c r="P1923" s="2"/>
      <c r="Q1923" s="1"/>
      <c r="R1923" s="1"/>
      <c r="S1923" s="1"/>
      <c r="T1923" s="1"/>
      <c r="U1923" s="2"/>
      <c r="V1923" s="1"/>
      <c r="W1923" s="1"/>
      <c r="X1923" s="2"/>
      <c r="Y1923" s="1"/>
      <c r="Z1923" s="1"/>
      <c r="AA1923" s="2"/>
      <c r="AB1923" s="1"/>
      <c r="AC1923" s="1"/>
      <c r="AD1923" s="2"/>
      <c r="AE1923" s="1"/>
      <c r="AF1923" s="2"/>
    </row>
    <row r="1924" spans="1:32" hidden="1" x14ac:dyDescent="0.25">
      <c r="A1924" s="2"/>
      <c r="B1924" s="52"/>
      <c r="C1924" s="2"/>
      <c r="D1924" s="2"/>
      <c r="E1924" s="2"/>
      <c r="F1924" s="2"/>
      <c r="G1924" s="2"/>
      <c r="H1924" s="2"/>
      <c r="I1924" s="1"/>
      <c r="J1924" s="1"/>
      <c r="K1924" s="1"/>
      <c r="L1924" s="1"/>
      <c r="M1924" s="1"/>
      <c r="N1924" s="2"/>
      <c r="O1924" s="2"/>
      <c r="P1924" s="2"/>
      <c r="Q1924" s="1"/>
      <c r="R1924" s="1"/>
      <c r="S1924" s="1"/>
      <c r="T1924" s="1"/>
      <c r="U1924" s="2"/>
      <c r="V1924" s="1"/>
      <c r="W1924" s="1"/>
      <c r="X1924" s="2"/>
      <c r="Y1924" s="1"/>
      <c r="Z1924" s="1"/>
      <c r="AA1924" s="2"/>
      <c r="AB1924" s="1"/>
      <c r="AC1924" s="1"/>
      <c r="AD1924" s="2"/>
      <c r="AE1924" s="1"/>
      <c r="AF1924" s="2"/>
    </row>
    <row r="1925" spans="1:32" s="62" customFormat="1" hidden="1" x14ac:dyDescent="0.25">
      <c r="A1925" s="2"/>
      <c r="B1925" s="52"/>
      <c r="C1925" s="2"/>
      <c r="D1925" s="2"/>
      <c r="E1925" s="2"/>
      <c r="F1925" s="2"/>
      <c r="G1925" s="2"/>
      <c r="H1925" s="2"/>
      <c r="I1925" s="1"/>
      <c r="J1925" s="1"/>
      <c r="K1925" s="1"/>
      <c r="L1925" s="1"/>
      <c r="M1925" s="1"/>
      <c r="N1925" s="2"/>
      <c r="O1925" s="2"/>
      <c r="P1925" s="2"/>
      <c r="Q1925" s="1"/>
      <c r="R1925" s="1"/>
      <c r="S1925" s="1"/>
      <c r="T1925" s="1"/>
      <c r="U1925" s="2"/>
      <c r="V1925" s="1"/>
      <c r="W1925" s="1"/>
      <c r="X1925" s="2"/>
      <c r="Y1925" s="1"/>
      <c r="Z1925" s="1"/>
      <c r="AA1925" s="2"/>
      <c r="AB1925" s="1"/>
      <c r="AC1925" s="1"/>
      <c r="AD1925" s="2"/>
      <c r="AE1925" s="1"/>
      <c r="AF1925" s="2"/>
    </row>
    <row r="1926" spans="1:32" hidden="1" x14ac:dyDescent="0.25">
      <c r="A1926" s="2"/>
      <c r="B1926" s="52"/>
      <c r="C1926" s="2"/>
      <c r="D1926" s="2"/>
      <c r="E1926" s="2"/>
      <c r="F1926" s="2"/>
      <c r="G1926" s="2"/>
      <c r="H1926" s="2"/>
      <c r="I1926" s="1"/>
      <c r="J1926" s="1"/>
      <c r="K1926" s="1"/>
      <c r="L1926" s="1"/>
      <c r="M1926" s="1"/>
      <c r="N1926" s="2"/>
      <c r="O1926" s="2"/>
      <c r="P1926" s="2"/>
      <c r="Q1926" s="1"/>
      <c r="R1926" s="1"/>
      <c r="S1926" s="1"/>
      <c r="T1926" s="1"/>
      <c r="U1926" s="2"/>
      <c r="V1926" s="1"/>
      <c r="W1926" s="1"/>
      <c r="X1926" s="2"/>
      <c r="Y1926" s="1"/>
      <c r="Z1926" s="1"/>
      <c r="AA1926" s="2"/>
      <c r="AB1926" s="1"/>
      <c r="AC1926" s="1"/>
      <c r="AD1926" s="2"/>
      <c r="AE1926" s="1"/>
      <c r="AF1926" s="2"/>
    </row>
    <row r="1927" spans="1:32" hidden="1" x14ac:dyDescent="0.25">
      <c r="A1927" s="2"/>
      <c r="B1927" s="52"/>
      <c r="C1927" s="2"/>
      <c r="D1927" s="2"/>
      <c r="E1927" s="2"/>
      <c r="F1927" s="2"/>
      <c r="G1927" s="2"/>
      <c r="H1927" s="2"/>
      <c r="I1927" s="1"/>
      <c r="J1927" s="1"/>
      <c r="K1927" s="1"/>
      <c r="L1927" s="1"/>
      <c r="M1927" s="1"/>
      <c r="N1927" s="2"/>
      <c r="O1927" s="2"/>
      <c r="P1927" s="2"/>
      <c r="Q1927" s="1"/>
      <c r="R1927" s="1"/>
      <c r="S1927" s="1"/>
      <c r="T1927" s="1"/>
      <c r="U1927" s="2"/>
      <c r="V1927" s="1"/>
      <c r="W1927" s="1"/>
      <c r="X1927" s="2"/>
      <c r="Y1927" s="1"/>
      <c r="Z1927" s="1"/>
      <c r="AA1927" s="2"/>
      <c r="AB1927" s="1"/>
      <c r="AC1927" s="1"/>
      <c r="AD1927" s="2"/>
      <c r="AE1927" s="1"/>
      <c r="AF1927" s="2"/>
    </row>
    <row r="1928" spans="1:32" hidden="1" x14ac:dyDescent="0.25">
      <c r="A1928" s="2"/>
      <c r="B1928" s="52"/>
      <c r="C1928" s="2"/>
      <c r="D1928" s="2"/>
      <c r="E1928" s="2"/>
      <c r="F1928" s="2"/>
      <c r="G1928" s="2"/>
      <c r="H1928" s="2"/>
      <c r="I1928" s="1"/>
      <c r="J1928" s="1"/>
      <c r="K1928" s="1"/>
      <c r="L1928" s="1"/>
      <c r="M1928" s="1"/>
      <c r="N1928" s="2"/>
      <c r="O1928" s="2"/>
      <c r="P1928" s="2"/>
      <c r="Q1928" s="1"/>
      <c r="R1928" s="1"/>
      <c r="S1928" s="1"/>
      <c r="T1928" s="1"/>
      <c r="U1928" s="2"/>
      <c r="V1928" s="1"/>
      <c r="W1928" s="1"/>
      <c r="X1928" s="2"/>
      <c r="Y1928" s="1"/>
      <c r="Z1928" s="1"/>
      <c r="AA1928" s="2"/>
      <c r="AB1928" s="1"/>
      <c r="AC1928" s="1"/>
      <c r="AD1928" s="2"/>
      <c r="AE1928" s="1"/>
      <c r="AF1928" s="2"/>
    </row>
    <row r="1929" spans="1:32" hidden="1" x14ac:dyDescent="0.25">
      <c r="A1929" s="2"/>
      <c r="B1929" s="52"/>
      <c r="C1929" s="2"/>
      <c r="D1929" s="2"/>
      <c r="E1929" s="2"/>
      <c r="F1929" s="2"/>
      <c r="G1929" s="2"/>
      <c r="H1929" s="2"/>
      <c r="I1929" s="1"/>
      <c r="J1929" s="1"/>
      <c r="K1929" s="1"/>
      <c r="L1929" s="1"/>
      <c r="M1929" s="1"/>
      <c r="N1929" s="2"/>
      <c r="O1929" s="2"/>
      <c r="P1929" s="2"/>
      <c r="Q1929" s="1"/>
      <c r="R1929" s="1"/>
      <c r="S1929" s="1"/>
      <c r="T1929" s="1"/>
      <c r="U1929" s="2"/>
      <c r="V1929" s="1"/>
      <c r="W1929" s="1"/>
      <c r="X1929" s="2"/>
      <c r="Y1929" s="1"/>
      <c r="Z1929" s="1"/>
      <c r="AA1929" s="2"/>
      <c r="AB1929" s="1"/>
      <c r="AC1929" s="1"/>
      <c r="AD1929" s="2"/>
      <c r="AE1929" s="1"/>
      <c r="AF1929" s="2"/>
    </row>
    <row r="1930" spans="1:32" hidden="1" x14ac:dyDescent="0.25">
      <c r="A1930" s="2"/>
      <c r="B1930" s="52"/>
      <c r="C1930" s="2"/>
      <c r="D1930" s="2"/>
      <c r="E1930" s="2"/>
      <c r="F1930" s="2"/>
      <c r="G1930" s="2"/>
      <c r="H1930" s="2"/>
      <c r="I1930" s="1"/>
      <c r="J1930" s="1"/>
      <c r="K1930" s="1"/>
      <c r="L1930" s="1"/>
      <c r="M1930" s="1"/>
      <c r="N1930" s="2"/>
      <c r="O1930" s="2"/>
      <c r="P1930" s="2"/>
      <c r="Q1930" s="1"/>
      <c r="R1930" s="1"/>
      <c r="S1930" s="1"/>
      <c r="T1930" s="1"/>
      <c r="U1930" s="2"/>
      <c r="V1930" s="1"/>
      <c r="W1930" s="1"/>
      <c r="X1930" s="2"/>
      <c r="Y1930" s="1"/>
      <c r="Z1930" s="1"/>
      <c r="AA1930" s="2"/>
      <c r="AB1930" s="1"/>
      <c r="AC1930" s="1"/>
      <c r="AD1930" s="2"/>
      <c r="AE1930" s="1"/>
      <c r="AF1930" s="2"/>
    </row>
    <row r="1931" spans="1:32" hidden="1" x14ac:dyDescent="0.25">
      <c r="A1931" s="2"/>
      <c r="B1931" s="52"/>
      <c r="C1931" s="2"/>
      <c r="D1931" s="2"/>
      <c r="E1931" s="2"/>
      <c r="F1931" s="2"/>
      <c r="G1931" s="2"/>
      <c r="H1931" s="2"/>
      <c r="I1931" s="1"/>
      <c r="J1931" s="1"/>
      <c r="K1931" s="1"/>
      <c r="L1931" s="1"/>
      <c r="M1931" s="1"/>
      <c r="N1931" s="2"/>
      <c r="O1931" s="2"/>
      <c r="P1931" s="2"/>
      <c r="Q1931" s="1"/>
      <c r="R1931" s="1"/>
      <c r="S1931" s="1"/>
      <c r="T1931" s="1"/>
      <c r="U1931" s="2"/>
      <c r="V1931" s="1"/>
      <c r="W1931" s="1"/>
      <c r="X1931" s="2"/>
      <c r="Y1931" s="1"/>
      <c r="Z1931" s="1"/>
      <c r="AA1931" s="2"/>
      <c r="AB1931" s="1"/>
      <c r="AC1931" s="1"/>
      <c r="AD1931" s="2"/>
      <c r="AE1931" s="1"/>
      <c r="AF1931" s="2"/>
    </row>
    <row r="1932" spans="1:32" hidden="1" x14ac:dyDescent="0.25">
      <c r="A1932" s="2"/>
      <c r="B1932" s="52"/>
      <c r="C1932" s="2"/>
      <c r="D1932" s="2"/>
      <c r="E1932" s="2"/>
      <c r="F1932" s="2"/>
      <c r="G1932" s="2"/>
      <c r="H1932" s="2"/>
      <c r="I1932" s="1"/>
      <c r="J1932" s="1"/>
      <c r="K1932" s="1"/>
      <c r="L1932" s="1"/>
      <c r="M1932" s="1"/>
      <c r="N1932" s="2"/>
      <c r="O1932" s="2"/>
      <c r="P1932" s="2"/>
      <c r="Q1932" s="1"/>
      <c r="R1932" s="1"/>
      <c r="S1932" s="1"/>
      <c r="T1932" s="1"/>
      <c r="U1932" s="2"/>
      <c r="V1932" s="1"/>
      <c r="W1932" s="1"/>
      <c r="X1932" s="2"/>
      <c r="Y1932" s="1"/>
      <c r="Z1932" s="1"/>
      <c r="AA1932" s="2"/>
      <c r="AB1932" s="1"/>
      <c r="AC1932" s="1"/>
      <c r="AD1932" s="2"/>
      <c r="AE1932" s="1"/>
      <c r="AF1932" s="2"/>
    </row>
    <row r="1933" spans="1:32" s="62" customFormat="1" hidden="1" x14ac:dyDescent="0.25">
      <c r="A1933" s="2"/>
      <c r="B1933" s="52"/>
      <c r="C1933" s="2"/>
      <c r="D1933" s="2"/>
      <c r="E1933" s="2"/>
      <c r="F1933" s="2"/>
      <c r="G1933" s="2"/>
      <c r="H1933" s="2"/>
      <c r="I1933" s="1"/>
      <c r="J1933" s="1"/>
      <c r="K1933" s="1"/>
      <c r="L1933" s="1"/>
      <c r="M1933" s="1"/>
      <c r="N1933" s="2"/>
      <c r="O1933" s="2"/>
      <c r="P1933" s="2"/>
      <c r="Q1933" s="1"/>
      <c r="R1933" s="1"/>
      <c r="S1933" s="1"/>
      <c r="T1933" s="1"/>
      <c r="U1933" s="2"/>
      <c r="V1933" s="1"/>
      <c r="W1933" s="1"/>
      <c r="X1933" s="2"/>
      <c r="Y1933" s="1"/>
      <c r="Z1933" s="1"/>
      <c r="AA1933" s="2"/>
      <c r="AB1933" s="1"/>
      <c r="AC1933" s="1"/>
      <c r="AD1933" s="2"/>
      <c r="AE1933" s="1"/>
      <c r="AF1933" s="2"/>
    </row>
    <row r="1934" spans="1:32" hidden="1" x14ac:dyDescent="0.25">
      <c r="A1934" s="2"/>
      <c r="B1934" s="52"/>
      <c r="C1934" s="2"/>
      <c r="D1934" s="2"/>
      <c r="E1934" s="2"/>
      <c r="F1934" s="2"/>
      <c r="G1934" s="2"/>
      <c r="H1934" s="2"/>
      <c r="I1934" s="1"/>
      <c r="J1934" s="1"/>
      <c r="K1934" s="1"/>
      <c r="L1934" s="1"/>
      <c r="M1934" s="1"/>
      <c r="N1934" s="2"/>
      <c r="O1934" s="2"/>
      <c r="P1934" s="2"/>
      <c r="Q1934" s="1"/>
      <c r="R1934" s="1"/>
      <c r="S1934" s="1"/>
      <c r="T1934" s="1"/>
      <c r="U1934" s="2"/>
      <c r="V1934" s="1"/>
      <c r="W1934" s="1"/>
      <c r="X1934" s="2"/>
      <c r="Y1934" s="1"/>
      <c r="Z1934" s="1"/>
      <c r="AA1934" s="2"/>
      <c r="AB1934" s="1"/>
      <c r="AC1934" s="1"/>
      <c r="AD1934" s="2"/>
      <c r="AE1934" s="1"/>
      <c r="AF1934" s="2"/>
    </row>
    <row r="1935" spans="1:32" hidden="1" x14ac:dyDescent="0.25">
      <c r="A1935" s="2"/>
      <c r="B1935" s="52"/>
      <c r="C1935" s="2"/>
      <c r="D1935" s="2"/>
      <c r="E1935" s="2"/>
      <c r="F1935" s="2"/>
      <c r="G1935" s="2"/>
      <c r="H1935" s="2"/>
      <c r="I1935" s="1"/>
      <c r="J1935" s="1"/>
      <c r="K1935" s="1"/>
      <c r="L1935" s="1"/>
      <c r="M1935" s="1"/>
      <c r="N1935" s="2"/>
      <c r="O1935" s="2"/>
      <c r="P1935" s="2"/>
      <c r="Q1935" s="1"/>
      <c r="R1935" s="1"/>
      <c r="S1935" s="1"/>
      <c r="T1935" s="1"/>
      <c r="U1935" s="2"/>
      <c r="V1935" s="1"/>
      <c r="W1935" s="1"/>
      <c r="X1935" s="2"/>
      <c r="Y1935" s="1"/>
      <c r="Z1935" s="1"/>
      <c r="AA1935" s="2"/>
      <c r="AB1935" s="1"/>
      <c r="AC1935" s="1"/>
      <c r="AD1935" s="2"/>
      <c r="AE1935" s="1"/>
      <c r="AF1935" s="2"/>
    </row>
    <row r="1936" spans="1:32" hidden="1" x14ac:dyDescent="0.25">
      <c r="A1936" s="2"/>
      <c r="B1936" s="52"/>
      <c r="C1936" s="2"/>
      <c r="D1936" s="2"/>
      <c r="E1936" s="2"/>
      <c r="F1936" s="2"/>
      <c r="G1936" s="2"/>
      <c r="H1936" s="2"/>
      <c r="I1936" s="1"/>
      <c r="J1936" s="1"/>
      <c r="K1936" s="1"/>
      <c r="L1936" s="1"/>
      <c r="M1936" s="1"/>
      <c r="N1936" s="2"/>
      <c r="O1936" s="2"/>
      <c r="P1936" s="2"/>
      <c r="Q1936" s="1"/>
      <c r="R1936" s="1"/>
      <c r="S1936" s="1"/>
      <c r="T1936" s="1"/>
      <c r="U1936" s="2"/>
      <c r="V1936" s="1"/>
      <c r="W1936" s="1"/>
      <c r="X1936" s="2"/>
      <c r="Y1936" s="1"/>
      <c r="Z1936" s="1"/>
      <c r="AA1936" s="2"/>
      <c r="AB1936" s="1"/>
      <c r="AC1936" s="1"/>
      <c r="AD1936" s="2"/>
      <c r="AE1936" s="1"/>
      <c r="AF1936" s="2"/>
    </row>
    <row r="1937" spans="1:32" hidden="1" x14ac:dyDescent="0.25">
      <c r="A1937" s="2"/>
      <c r="B1937" s="52"/>
      <c r="C1937" s="2"/>
      <c r="D1937" s="2"/>
      <c r="E1937" s="2"/>
      <c r="F1937" s="2"/>
      <c r="G1937" s="2"/>
      <c r="H1937" s="2"/>
      <c r="I1937" s="1"/>
      <c r="J1937" s="1"/>
      <c r="K1937" s="1"/>
      <c r="L1937" s="1"/>
      <c r="M1937" s="1"/>
      <c r="N1937" s="2"/>
      <c r="O1937" s="2"/>
      <c r="P1937" s="2"/>
      <c r="Q1937" s="1"/>
      <c r="R1937" s="1"/>
      <c r="S1937" s="1"/>
      <c r="T1937" s="1"/>
      <c r="U1937" s="2"/>
      <c r="V1937" s="1"/>
      <c r="W1937" s="1"/>
      <c r="X1937" s="2"/>
      <c r="Y1937" s="1"/>
      <c r="Z1937" s="1"/>
      <c r="AA1937" s="2"/>
      <c r="AB1937" s="1"/>
      <c r="AC1937" s="1"/>
      <c r="AD1937" s="2"/>
      <c r="AE1937" s="1"/>
      <c r="AF1937" s="2"/>
    </row>
    <row r="1938" spans="1:32" hidden="1" x14ac:dyDescent="0.25">
      <c r="A1938" s="2"/>
      <c r="B1938" s="52"/>
      <c r="C1938" s="2"/>
      <c r="D1938" s="2"/>
      <c r="E1938" s="2"/>
      <c r="F1938" s="2"/>
      <c r="G1938" s="2"/>
      <c r="H1938" s="2"/>
      <c r="I1938" s="1"/>
      <c r="J1938" s="1"/>
      <c r="K1938" s="1"/>
      <c r="L1938" s="1"/>
      <c r="M1938" s="1"/>
      <c r="N1938" s="2"/>
      <c r="O1938" s="2"/>
      <c r="P1938" s="2"/>
      <c r="Q1938" s="1"/>
      <c r="R1938" s="1"/>
      <c r="S1938" s="1"/>
      <c r="T1938" s="1"/>
      <c r="U1938" s="2"/>
      <c r="V1938" s="1"/>
      <c r="W1938" s="1"/>
      <c r="X1938" s="2"/>
      <c r="Y1938" s="1"/>
      <c r="Z1938" s="1"/>
      <c r="AA1938" s="2"/>
      <c r="AB1938" s="1"/>
      <c r="AC1938" s="1"/>
      <c r="AD1938" s="2"/>
      <c r="AE1938" s="1"/>
      <c r="AF1938" s="2"/>
    </row>
    <row r="1939" spans="1:32" hidden="1" x14ac:dyDescent="0.25">
      <c r="A1939" s="2"/>
      <c r="B1939" s="52"/>
      <c r="C1939" s="2"/>
      <c r="D1939" s="2"/>
      <c r="E1939" s="2"/>
      <c r="F1939" s="2"/>
      <c r="G1939" s="2"/>
      <c r="H1939" s="2"/>
      <c r="I1939" s="1"/>
      <c r="J1939" s="1"/>
      <c r="K1939" s="1"/>
      <c r="L1939" s="1"/>
      <c r="M1939" s="1"/>
      <c r="N1939" s="2"/>
      <c r="O1939" s="2"/>
      <c r="P1939" s="2"/>
      <c r="Q1939" s="1"/>
      <c r="R1939" s="1"/>
      <c r="S1939" s="1"/>
      <c r="T1939" s="1"/>
      <c r="U1939" s="2"/>
      <c r="V1939" s="1"/>
      <c r="W1939" s="1"/>
      <c r="X1939" s="2"/>
      <c r="Y1939" s="1"/>
      <c r="Z1939" s="1"/>
      <c r="AA1939" s="2"/>
      <c r="AB1939" s="1"/>
      <c r="AC1939" s="1"/>
      <c r="AD1939" s="2"/>
      <c r="AE1939" s="1"/>
      <c r="AF1939" s="2"/>
    </row>
    <row r="1940" spans="1:32" hidden="1" x14ac:dyDescent="0.25">
      <c r="A1940" s="2"/>
      <c r="B1940" s="52"/>
      <c r="C1940" s="2"/>
      <c r="D1940" s="2"/>
      <c r="E1940" s="2"/>
      <c r="F1940" s="2"/>
      <c r="G1940" s="2"/>
      <c r="H1940" s="2"/>
      <c r="I1940" s="1"/>
      <c r="J1940" s="1"/>
      <c r="K1940" s="1"/>
      <c r="L1940" s="1"/>
      <c r="M1940" s="1"/>
      <c r="N1940" s="2"/>
      <c r="O1940" s="2"/>
      <c r="P1940" s="2"/>
      <c r="Q1940" s="1"/>
      <c r="R1940" s="1"/>
      <c r="S1940" s="1"/>
      <c r="T1940" s="1"/>
      <c r="U1940" s="2"/>
      <c r="V1940" s="1"/>
      <c r="W1940" s="1"/>
      <c r="X1940" s="2"/>
      <c r="Y1940" s="1"/>
      <c r="Z1940" s="1"/>
      <c r="AA1940" s="2"/>
      <c r="AB1940" s="1"/>
      <c r="AC1940" s="1"/>
      <c r="AD1940" s="2"/>
      <c r="AE1940" s="1"/>
      <c r="AF1940" s="2"/>
    </row>
    <row r="1941" spans="1:32" s="62" customFormat="1" hidden="1" x14ac:dyDescent="0.25">
      <c r="A1941" s="2"/>
      <c r="B1941" s="52"/>
      <c r="C1941" s="2"/>
      <c r="D1941" s="2"/>
      <c r="E1941" s="2"/>
      <c r="F1941" s="2"/>
      <c r="G1941" s="2"/>
      <c r="H1941" s="2"/>
      <c r="I1941" s="1"/>
      <c r="J1941" s="1"/>
      <c r="K1941" s="1"/>
      <c r="L1941" s="1"/>
      <c r="M1941" s="1"/>
      <c r="N1941" s="2"/>
      <c r="O1941" s="2"/>
      <c r="P1941" s="2"/>
      <c r="Q1941" s="1"/>
      <c r="R1941" s="1"/>
      <c r="S1941" s="1"/>
      <c r="T1941" s="1"/>
      <c r="U1941" s="2"/>
      <c r="V1941" s="1"/>
      <c r="W1941" s="1"/>
      <c r="X1941" s="2"/>
      <c r="Y1941" s="1"/>
      <c r="Z1941" s="1"/>
      <c r="AA1941" s="2"/>
      <c r="AB1941" s="1"/>
      <c r="AC1941" s="1"/>
      <c r="AD1941" s="2"/>
      <c r="AE1941" s="1"/>
      <c r="AF1941" s="2"/>
    </row>
    <row r="1942" spans="1:32" hidden="1" x14ac:dyDescent="0.25">
      <c r="A1942" s="2"/>
      <c r="B1942" s="52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1"/>
      <c r="AA1942" s="2"/>
      <c r="AB1942" s="1"/>
      <c r="AC1942" s="1"/>
      <c r="AD1942" s="2"/>
      <c r="AE1942" s="1"/>
      <c r="AF1942" s="2"/>
    </row>
    <row r="1943" spans="1:32" hidden="1" x14ac:dyDescent="0.25">
      <c r="A1943" s="2"/>
      <c r="B1943" s="52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1"/>
      <c r="AA1943" s="2"/>
      <c r="AB1943" s="1"/>
      <c r="AC1943" s="1"/>
      <c r="AD1943" s="2"/>
      <c r="AE1943" s="1"/>
      <c r="AF1943" s="2"/>
    </row>
    <row r="1944" spans="1:32" hidden="1" x14ac:dyDescent="0.25">
      <c r="A1944" s="2"/>
      <c r="B1944" s="52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1"/>
      <c r="AA1944" s="2"/>
      <c r="AB1944" s="1"/>
      <c r="AC1944" s="1"/>
      <c r="AD1944" s="2"/>
      <c r="AE1944" s="1"/>
      <c r="AF1944" s="2"/>
    </row>
    <row r="1945" spans="1:32" s="62" customFormat="1" hidden="1" x14ac:dyDescent="0.25">
      <c r="A1945" s="2"/>
      <c r="B1945" s="52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1"/>
      <c r="AA1945" s="2"/>
      <c r="AB1945" s="1"/>
      <c r="AC1945" s="1"/>
      <c r="AD1945" s="2"/>
      <c r="AE1945" s="1"/>
      <c r="AF1945" s="2"/>
    </row>
    <row r="1946" spans="1:32" hidden="1" x14ac:dyDescent="0.25">
      <c r="A1946" s="2"/>
      <c r="B1946" s="52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1"/>
      <c r="AA1946" s="2"/>
      <c r="AB1946" s="1"/>
      <c r="AC1946" s="1"/>
      <c r="AD1946" s="2"/>
      <c r="AE1946" s="1"/>
      <c r="AF1946" s="2"/>
    </row>
    <row r="1947" spans="1:32" hidden="1" x14ac:dyDescent="0.25">
      <c r="A1947" s="2"/>
      <c r="B1947" s="52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1"/>
      <c r="AA1947" s="2"/>
      <c r="AB1947" s="1"/>
      <c r="AC1947" s="1"/>
      <c r="AD1947" s="2"/>
      <c r="AE1947" s="1"/>
      <c r="AF1947" s="2"/>
    </row>
    <row r="1948" spans="1:32" hidden="1" x14ac:dyDescent="0.25">
      <c r="A1948" s="2"/>
      <c r="B1948" s="52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1"/>
      <c r="AA1948" s="2"/>
      <c r="AB1948" s="1"/>
      <c r="AC1948" s="1"/>
      <c r="AD1948" s="2"/>
      <c r="AE1948" s="1"/>
      <c r="AF1948" s="2"/>
    </row>
    <row r="1949" spans="1:32" hidden="1" x14ac:dyDescent="0.25">
      <c r="A1949" s="2"/>
      <c r="B1949" s="52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1"/>
      <c r="AA1949" s="2"/>
      <c r="AB1949" s="1"/>
      <c r="AC1949" s="1"/>
      <c r="AD1949" s="2"/>
      <c r="AE1949" s="1"/>
      <c r="AF1949" s="2"/>
    </row>
    <row r="1950" spans="1:32" hidden="1" x14ac:dyDescent="0.25">
      <c r="A1950" s="2"/>
      <c r="B1950" s="52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1"/>
      <c r="AA1950" s="2"/>
      <c r="AB1950" s="1"/>
      <c r="AC1950" s="1"/>
      <c r="AD1950" s="2"/>
      <c r="AE1950" s="1"/>
      <c r="AF1950" s="2"/>
    </row>
    <row r="1951" spans="1:32" hidden="1" x14ac:dyDescent="0.25">
      <c r="A1951" s="2"/>
      <c r="B1951" s="52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1"/>
      <c r="AA1951" s="2"/>
      <c r="AB1951" s="1"/>
      <c r="AC1951" s="1"/>
      <c r="AD1951" s="2"/>
      <c r="AE1951" s="1"/>
      <c r="AF1951" s="2"/>
    </row>
    <row r="1952" spans="1:32" hidden="1" x14ac:dyDescent="0.25">
      <c r="A1952" s="2"/>
      <c r="B1952" s="52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1"/>
      <c r="AA1952" s="2"/>
      <c r="AB1952" s="1"/>
      <c r="AC1952" s="1"/>
      <c r="AD1952" s="2"/>
      <c r="AE1952" s="1"/>
      <c r="AF1952" s="2"/>
    </row>
    <row r="1953" spans="1:32" s="62" customFormat="1" hidden="1" x14ac:dyDescent="0.25">
      <c r="A1953" s="2"/>
      <c r="B1953" s="52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1"/>
      <c r="AA1953" s="2"/>
      <c r="AB1953" s="1"/>
      <c r="AC1953" s="1"/>
      <c r="AD1953" s="2"/>
      <c r="AE1953" s="1"/>
      <c r="AF1953" s="2"/>
    </row>
    <row r="1954" spans="1:32" hidden="1" x14ac:dyDescent="0.25">
      <c r="A1954" s="2"/>
      <c r="B1954" s="52"/>
      <c r="C1954" s="2"/>
      <c r="D1954" s="2"/>
      <c r="E1954" s="2"/>
      <c r="F1954" s="2"/>
      <c r="G1954" s="2"/>
      <c r="H1954" s="2"/>
      <c r="I1954" s="1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1"/>
      <c r="AA1954" s="2"/>
      <c r="AB1954" s="1"/>
      <c r="AC1954" s="1"/>
      <c r="AD1954" s="2"/>
      <c r="AE1954" s="1"/>
      <c r="AF1954" s="2"/>
    </row>
    <row r="1955" spans="1:32" hidden="1" x14ac:dyDescent="0.25">
      <c r="A1955" s="2"/>
      <c r="B1955" s="52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1"/>
      <c r="AA1955" s="2"/>
      <c r="AB1955" s="1"/>
      <c r="AC1955" s="1"/>
      <c r="AD1955" s="2"/>
      <c r="AE1955" s="1"/>
      <c r="AF1955" s="2"/>
    </row>
    <row r="1956" spans="1:32" hidden="1" x14ac:dyDescent="0.25">
      <c r="A1956" s="2"/>
      <c r="B1956" s="52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1"/>
      <c r="AA1956" s="2"/>
      <c r="AB1956" s="1"/>
      <c r="AC1956" s="1"/>
      <c r="AD1956" s="2"/>
      <c r="AE1956" s="1"/>
      <c r="AF1956" s="2"/>
    </row>
    <row r="1957" spans="1:32" hidden="1" x14ac:dyDescent="0.25">
      <c r="A1957" s="2"/>
      <c r="B1957" s="52"/>
      <c r="C1957" s="2"/>
      <c r="D1957" s="2"/>
      <c r="E1957" s="2"/>
      <c r="F1957" s="2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1"/>
      <c r="AA1957" s="2"/>
      <c r="AB1957" s="1"/>
      <c r="AC1957" s="1"/>
      <c r="AD1957" s="2"/>
      <c r="AE1957" s="1"/>
      <c r="AF1957" s="2"/>
    </row>
    <row r="1958" spans="1:32" hidden="1" x14ac:dyDescent="0.25">
      <c r="A1958" s="2"/>
      <c r="B1958" s="52"/>
      <c r="C1958" s="2"/>
      <c r="D1958" s="2"/>
      <c r="E1958" s="2"/>
      <c r="F1958" s="2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1"/>
      <c r="AA1958" s="2"/>
      <c r="AB1958" s="1"/>
      <c r="AC1958" s="1"/>
      <c r="AD1958" s="2"/>
      <c r="AE1958" s="1"/>
      <c r="AF1958" s="2"/>
    </row>
    <row r="1959" spans="1:32" hidden="1" x14ac:dyDescent="0.25">
      <c r="A1959" s="2"/>
      <c r="B1959" s="52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1"/>
      <c r="AA1959" s="2"/>
      <c r="AB1959" s="1"/>
      <c r="AC1959" s="1"/>
      <c r="AD1959" s="2"/>
      <c r="AE1959" s="1"/>
      <c r="AF1959" s="2"/>
    </row>
    <row r="1960" spans="1:32" hidden="1" x14ac:dyDescent="0.25">
      <c r="A1960" s="2"/>
      <c r="B1960" s="52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1"/>
      <c r="AA1960" s="2"/>
      <c r="AB1960" s="1"/>
      <c r="AC1960" s="1"/>
      <c r="AD1960" s="2"/>
      <c r="AE1960" s="1"/>
      <c r="AF1960" s="2"/>
    </row>
    <row r="1961" spans="1:32" hidden="1" x14ac:dyDescent="0.25">
      <c r="A1961" s="2"/>
      <c r="B1961" s="52"/>
      <c r="C1961" s="2"/>
      <c r="D1961" s="2"/>
      <c r="E1961" s="2"/>
      <c r="F1961" s="2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1"/>
      <c r="AA1961" s="2"/>
      <c r="AB1961" s="1"/>
      <c r="AC1961" s="1"/>
      <c r="AD1961" s="2"/>
      <c r="AE1961" s="1"/>
      <c r="AF1961" s="2"/>
    </row>
    <row r="1962" spans="1:32" hidden="1" x14ac:dyDescent="0.25">
      <c r="A1962" s="2"/>
      <c r="B1962" s="52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1"/>
      <c r="AA1962" s="2"/>
      <c r="AB1962" s="1"/>
      <c r="AC1962" s="1"/>
      <c r="AD1962" s="2"/>
      <c r="AE1962" s="1"/>
      <c r="AF1962" s="2"/>
    </row>
    <row r="1963" spans="1:32" hidden="1" x14ac:dyDescent="0.25">
      <c r="A1963" s="2"/>
      <c r="B1963" s="52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1"/>
      <c r="AA1963" s="2"/>
      <c r="AB1963" s="1"/>
      <c r="AC1963" s="1"/>
      <c r="AD1963" s="2"/>
      <c r="AE1963" s="1"/>
      <c r="AF1963" s="2"/>
    </row>
    <row r="1964" spans="1:32" hidden="1" x14ac:dyDescent="0.25">
      <c r="A1964" s="2"/>
      <c r="B1964" s="52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1"/>
      <c r="AA1964" s="2"/>
      <c r="AB1964" s="1"/>
      <c r="AC1964" s="1"/>
      <c r="AD1964" s="2"/>
      <c r="AE1964" s="1"/>
      <c r="AF1964" s="2"/>
    </row>
    <row r="1965" spans="1:32" hidden="1" x14ac:dyDescent="0.25">
      <c r="A1965" s="2"/>
      <c r="B1965" s="52"/>
      <c r="C1965" s="2"/>
      <c r="D1965" s="2"/>
      <c r="E1965" s="2"/>
      <c r="F1965" s="2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1"/>
      <c r="AA1965" s="2"/>
      <c r="AB1965" s="1"/>
      <c r="AC1965" s="1"/>
      <c r="AD1965" s="2"/>
      <c r="AE1965" s="1"/>
      <c r="AF1965" s="2"/>
    </row>
    <row r="1966" spans="1:32" hidden="1" x14ac:dyDescent="0.25">
      <c r="A1966" s="2"/>
      <c r="B1966" s="52"/>
      <c r="C1966" s="2"/>
      <c r="D1966" s="2"/>
      <c r="E1966" s="2"/>
      <c r="F1966" s="2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1"/>
      <c r="AA1966" s="2"/>
      <c r="AB1966" s="1"/>
      <c r="AC1966" s="1"/>
      <c r="AD1966" s="2"/>
      <c r="AE1966" s="1"/>
      <c r="AF1966" s="2"/>
    </row>
    <row r="1967" spans="1:32" hidden="1" x14ac:dyDescent="0.25">
      <c r="A1967" s="2"/>
      <c r="B1967" s="52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1"/>
      <c r="AA1967" s="2"/>
      <c r="AB1967" s="1"/>
      <c r="AC1967" s="1"/>
      <c r="AD1967" s="2"/>
      <c r="AE1967" s="1"/>
      <c r="AF1967" s="2"/>
    </row>
    <row r="1968" spans="1:32" hidden="1" x14ac:dyDescent="0.25">
      <c r="A1968" s="2"/>
      <c r="B1968" s="52"/>
      <c r="C1968" s="2"/>
      <c r="D1968" s="2"/>
      <c r="E1968" s="2"/>
      <c r="F1968" s="2"/>
      <c r="G1968" s="2"/>
      <c r="H1968" s="2"/>
      <c r="I1968" s="1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1"/>
      <c r="AA1968" s="2"/>
      <c r="AB1968" s="1"/>
      <c r="AC1968" s="1"/>
      <c r="AD1968" s="2"/>
      <c r="AE1968" s="1"/>
      <c r="AF1968" s="2"/>
    </row>
    <row r="1969" spans="1:32" s="62" customFormat="1" hidden="1" x14ac:dyDescent="0.25">
      <c r="A1969" s="2"/>
      <c r="B1969" s="52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1"/>
      <c r="AA1969" s="2"/>
      <c r="AB1969" s="1"/>
      <c r="AC1969" s="1"/>
      <c r="AD1969" s="2"/>
      <c r="AE1969" s="1"/>
      <c r="AF1969" s="2"/>
    </row>
    <row r="1970" spans="1:32" s="62" customFormat="1" hidden="1" x14ac:dyDescent="0.25">
      <c r="A1970" s="2"/>
      <c r="B1970" s="52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1"/>
      <c r="AA1970" s="2"/>
      <c r="AB1970" s="1"/>
      <c r="AC1970" s="1"/>
      <c r="AD1970" s="2"/>
      <c r="AE1970" s="1"/>
      <c r="AF1970" s="2"/>
    </row>
    <row r="1971" spans="1:32" s="62" customFormat="1" hidden="1" x14ac:dyDescent="0.25">
      <c r="A1971" s="2"/>
      <c r="B1971" s="52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1"/>
      <c r="AA1971" s="2"/>
      <c r="AB1971" s="1"/>
      <c r="AC1971" s="1"/>
      <c r="AD1971" s="2"/>
      <c r="AE1971" s="1"/>
      <c r="AF1971" s="2"/>
    </row>
    <row r="1972" spans="1:32" s="62" customFormat="1" hidden="1" x14ac:dyDescent="0.25">
      <c r="A1972" s="2"/>
      <c r="B1972" s="52"/>
      <c r="C1972" s="2"/>
      <c r="D1972" s="2"/>
      <c r="E1972" s="2"/>
      <c r="F1972" s="2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1"/>
      <c r="AA1972" s="2"/>
      <c r="AB1972" s="1"/>
      <c r="AC1972" s="1"/>
      <c r="AD1972" s="2"/>
      <c r="AE1972" s="1"/>
      <c r="AF1972" s="2"/>
    </row>
    <row r="1973" spans="1:32" s="62" customFormat="1" hidden="1" x14ac:dyDescent="0.25">
      <c r="A1973" s="2"/>
      <c r="B1973" s="52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1"/>
      <c r="AA1973" s="2"/>
      <c r="AB1973" s="1"/>
      <c r="AC1973" s="1"/>
      <c r="AD1973" s="2"/>
      <c r="AE1973" s="1"/>
      <c r="AF1973" s="2"/>
    </row>
    <row r="1974" spans="1:32" s="62" customFormat="1" hidden="1" x14ac:dyDescent="0.25">
      <c r="A1974" s="2"/>
      <c r="B1974" s="52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1"/>
      <c r="AA1974" s="2"/>
      <c r="AB1974" s="1"/>
      <c r="AC1974" s="1"/>
      <c r="AD1974" s="2"/>
      <c r="AE1974" s="1"/>
      <c r="AF1974" s="2"/>
    </row>
    <row r="1975" spans="1:32" s="62" customFormat="1" hidden="1" x14ac:dyDescent="0.25">
      <c r="A1975" s="2"/>
      <c r="B1975" s="52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1"/>
      <c r="AA1975" s="2"/>
      <c r="AB1975" s="1"/>
      <c r="AC1975" s="1"/>
      <c r="AD1975" s="2"/>
      <c r="AE1975" s="1"/>
      <c r="AF1975" s="2"/>
    </row>
    <row r="1976" spans="1:32" s="62" customFormat="1" hidden="1" x14ac:dyDescent="0.25">
      <c r="A1976" s="2"/>
      <c r="B1976" s="52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1"/>
      <c r="AA1976" s="2"/>
      <c r="AB1976" s="1"/>
      <c r="AC1976" s="1"/>
      <c r="AD1976" s="2"/>
      <c r="AE1976" s="1"/>
      <c r="AF1976" s="2"/>
    </row>
    <row r="1977" spans="1:32" s="62" customFormat="1" hidden="1" x14ac:dyDescent="0.25">
      <c r="A1977" s="2"/>
      <c r="B1977" s="52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1"/>
      <c r="AA1977" s="2"/>
      <c r="AB1977" s="1"/>
      <c r="AC1977" s="1"/>
      <c r="AD1977" s="2"/>
      <c r="AE1977" s="1"/>
      <c r="AF1977" s="2"/>
    </row>
    <row r="1978" spans="1:32" hidden="1" x14ac:dyDescent="0.25">
      <c r="A1978" s="2"/>
      <c r="B1978" s="52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1"/>
      <c r="AA1978" s="2"/>
      <c r="AB1978" s="1"/>
      <c r="AC1978" s="1"/>
      <c r="AD1978" s="2"/>
      <c r="AE1978" s="1"/>
      <c r="AF1978" s="2"/>
    </row>
    <row r="1979" spans="1:32" hidden="1" x14ac:dyDescent="0.25">
      <c r="A1979" s="2"/>
      <c r="B1979" s="52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1"/>
      <c r="AA1979" s="2"/>
      <c r="AB1979" s="1"/>
      <c r="AC1979" s="1"/>
      <c r="AD1979" s="2"/>
      <c r="AE1979" s="1"/>
      <c r="AF1979" s="2"/>
    </row>
    <row r="1980" spans="1:32" hidden="1" x14ac:dyDescent="0.25">
      <c r="A1980" s="2"/>
      <c r="B1980" s="52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1"/>
      <c r="AA1980" s="2"/>
      <c r="AB1980" s="1"/>
      <c r="AC1980" s="1"/>
      <c r="AD1980" s="2"/>
      <c r="AE1980" s="1"/>
      <c r="AF1980" s="2"/>
    </row>
    <row r="1981" spans="1:32" hidden="1" x14ac:dyDescent="0.25">
      <c r="A1981" s="2"/>
      <c r="B1981" s="52"/>
      <c r="C1981" s="2"/>
      <c r="D1981" s="2"/>
      <c r="E1981" s="2"/>
      <c r="F1981" s="2"/>
      <c r="G1981" s="2"/>
      <c r="H1981" s="2"/>
      <c r="I1981" s="1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1"/>
      <c r="AA1981" s="2"/>
      <c r="AB1981" s="1"/>
      <c r="AC1981" s="1"/>
      <c r="AD1981" s="2"/>
      <c r="AE1981" s="1"/>
      <c r="AF1981" s="2"/>
    </row>
    <row r="1982" spans="1:32" hidden="1" x14ac:dyDescent="0.25">
      <c r="A1982" s="2"/>
      <c r="B1982" s="52"/>
      <c r="C1982" s="2"/>
      <c r="D1982" s="2"/>
      <c r="E1982" s="2"/>
      <c r="F1982" s="2"/>
      <c r="G1982" s="2"/>
      <c r="H1982" s="2"/>
      <c r="I1982" s="1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1"/>
      <c r="AA1982" s="2"/>
      <c r="AB1982" s="1"/>
      <c r="AC1982" s="1"/>
      <c r="AD1982" s="2"/>
      <c r="AE1982" s="1"/>
      <c r="AF1982" s="2"/>
    </row>
    <row r="1983" spans="1:32" hidden="1" x14ac:dyDescent="0.25">
      <c r="A1983" s="2"/>
      <c r="B1983" s="52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1"/>
      <c r="AA1983" s="2"/>
      <c r="AB1983" s="1"/>
      <c r="AC1983" s="1"/>
      <c r="AD1983" s="2"/>
      <c r="AE1983" s="1"/>
      <c r="AF1983" s="2"/>
    </row>
    <row r="1984" spans="1:32" hidden="1" x14ac:dyDescent="0.25">
      <c r="A1984" s="2"/>
      <c r="B1984" s="52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1"/>
      <c r="AA1984" s="2"/>
      <c r="AB1984" s="1"/>
      <c r="AC1984" s="1"/>
      <c r="AD1984" s="2"/>
      <c r="AE1984" s="1"/>
      <c r="AF1984" s="2"/>
    </row>
    <row r="1985" spans="1:32" hidden="1" x14ac:dyDescent="0.25">
      <c r="A1985" s="2"/>
      <c r="B1985" s="52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1"/>
      <c r="AA1985" s="2"/>
      <c r="AB1985" s="1"/>
      <c r="AC1985" s="1"/>
      <c r="AD1985" s="2"/>
      <c r="AE1985" s="1"/>
      <c r="AF1985" s="2"/>
    </row>
    <row r="1986" spans="1:32" hidden="1" x14ac:dyDescent="0.25">
      <c r="A1986" s="2"/>
      <c r="B1986" s="52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1"/>
      <c r="AA1986" s="2"/>
      <c r="AB1986" s="1"/>
      <c r="AC1986" s="1"/>
      <c r="AD1986" s="2"/>
      <c r="AE1986" s="1"/>
      <c r="AF1986" s="2"/>
    </row>
    <row r="1987" spans="1:32" hidden="1" x14ac:dyDescent="0.25">
      <c r="A1987" s="2"/>
      <c r="B1987" s="52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1"/>
      <c r="AA1987" s="2"/>
      <c r="AB1987" s="1"/>
      <c r="AC1987" s="1"/>
      <c r="AD1987" s="2"/>
      <c r="AE1987" s="1"/>
      <c r="AF1987" s="2"/>
    </row>
    <row r="1988" spans="1:32" hidden="1" x14ac:dyDescent="0.25">
      <c r="A1988" s="2"/>
      <c r="B1988" s="52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1"/>
      <c r="AA1988" s="2"/>
      <c r="AB1988" s="1"/>
      <c r="AC1988" s="1"/>
      <c r="AD1988" s="2"/>
      <c r="AE1988" s="1"/>
      <c r="AF1988" s="2"/>
    </row>
    <row r="1989" spans="1:32" hidden="1" x14ac:dyDescent="0.25">
      <c r="A1989" s="2"/>
      <c r="B1989" s="52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1"/>
      <c r="AA1989" s="2"/>
      <c r="AB1989" s="1"/>
      <c r="AC1989" s="1"/>
      <c r="AD1989" s="2"/>
      <c r="AE1989" s="1"/>
      <c r="AF1989" s="2"/>
    </row>
    <row r="1990" spans="1:32" hidden="1" x14ac:dyDescent="0.25">
      <c r="A1990" s="2"/>
      <c r="B1990" s="52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1"/>
      <c r="AA1990" s="2"/>
      <c r="AB1990" s="1"/>
      <c r="AC1990" s="1"/>
      <c r="AD1990" s="2"/>
      <c r="AE1990" s="1"/>
      <c r="AF1990" s="2"/>
    </row>
    <row r="1991" spans="1:32" hidden="1" x14ac:dyDescent="0.25">
      <c r="A1991" s="2"/>
      <c r="B1991" s="52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1"/>
      <c r="AA1991" s="2"/>
      <c r="AB1991" s="1"/>
      <c r="AC1991" s="1"/>
      <c r="AD1991" s="2"/>
      <c r="AE1991" s="1"/>
      <c r="AF1991" s="2"/>
    </row>
    <row r="1992" spans="1:32" hidden="1" x14ac:dyDescent="0.25">
      <c r="A1992" s="2"/>
      <c r="B1992" s="52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1"/>
      <c r="AA1992" s="2"/>
      <c r="AB1992" s="1"/>
      <c r="AC1992" s="1"/>
      <c r="AD1992" s="2"/>
      <c r="AE1992" s="1"/>
      <c r="AF1992" s="2"/>
    </row>
    <row r="1993" spans="1:32" hidden="1" x14ac:dyDescent="0.25">
      <c r="A1993" s="2"/>
      <c r="B1993" s="52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1"/>
      <c r="AA1993" s="2"/>
      <c r="AB1993" s="1"/>
      <c r="AC1993" s="1"/>
      <c r="AD1993" s="2"/>
      <c r="AE1993" s="1"/>
      <c r="AF1993" s="2"/>
    </row>
    <row r="1994" spans="1:32" hidden="1" x14ac:dyDescent="0.25">
      <c r="A1994" s="2"/>
      <c r="B1994" s="52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1"/>
      <c r="AA1994" s="2"/>
      <c r="AB1994" s="1"/>
      <c r="AC1994" s="1"/>
      <c r="AD1994" s="2"/>
      <c r="AE1994" s="1"/>
      <c r="AF1994" s="2"/>
    </row>
    <row r="1995" spans="1:32" hidden="1" x14ac:dyDescent="0.25">
      <c r="A1995" s="2"/>
      <c r="B1995" s="52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1"/>
      <c r="AA1995" s="2"/>
      <c r="AB1995" s="1"/>
      <c r="AC1995" s="1"/>
      <c r="AD1995" s="2"/>
      <c r="AE1995" s="1"/>
      <c r="AF1995" s="2"/>
    </row>
    <row r="1996" spans="1:32" hidden="1" x14ac:dyDescent="0.25">
      <c r="A1996" s="2"/>
      <c r="B1996" s="52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1"/>
      <c r="AA1996" s="2"/>
      <c r="AB1996" s="1"/>
      <c r="AC1996" s="1"/>
      <c r="AD1996" s="2"/>
      <c r="AE1996" s="1"/>
      <c r="AF1996" s="2"/>
    </row>
    <row r="1997" spans="1:32" hidden="1" x14ac:dyDescent="0.25">
      <c r="A1997" s="2"/>
      <c r="B1997" s="52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1"/>
      <c r="AA1997" s="2"/>
      <c r="AB1997" s="1"/>
      <c r="AC1997" s="1"/>
      <c r="AD1997" s="2"/>
      <c r="AE1997" s="1"/>
      <c r="AF1997" s="2"/>
    </row>
    <row r="1998" spans="1:32" hidden="1" x14ac:dyDescent="0.25">
      <c r="A1998" s="2"/>
      <c r="B1998" s="52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1"/>
      <c r="AA1998" s="2"/>
      <c r="AB1998" s="1"/>
      <c r="AC1998" s="1"/>
      <c r="AD1998" s="2"/>
      <c r="AE1998" s="1"/>
      <c r="AF1998" s="2"/>
    </row>
    <row r="1999" spans="1:32" hidden="1" x14ac:dyDescent="0.25">
      <c r="A1999" s="2"/>
      <c r="B1999" s="52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1"/>
      <c r="AA1999" s="2"/>
      <c r="AB1999" s="1"/>
      <c r="AC1999" s="1"/>
      <c r="AD1999" s="2"/>
      <c r="AE1999" s="1"/>
      <c r="AF1999" s="2"/>
    </row>
    <row r="2000" spans="1:32" hidden="1" x14ac:dyDescent="0.25">
      <c r="A2000" s="2"/>
      <c r="B2000" s="52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1"/>
      <c r="AA2000" s="2"/>
      <c r="AB2000" s="1"/>
      <c r="AC2000" s="1"/>
      <c r="AD2000" s="2"/>
      <c r="AE2000" s="1"/>
      <c r="AF2000" s="2"/>
    </row>
    <row r="2001" spans="1:32" hidden="1" x14ac:dyDescent="0.25">
      <c r="A2001" s="2"/>
      <c r="B2001" s="52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1"/>
      <c r="AA2001" s="2"/>
      <c r="AB2001" s="1"/>
      <c r="AC2001" s="1"/>
      <c r="AD2001" s="2"/>
      <c r="AE2001" s="1"/>
      <c r="AF2001" s="2"/>
    </row>
    <row r="2002" spans="1:32" hidden="1" x14ac:dyDescent="0.25">
      <c r="A2002" s="2"/>
      <c r="B2002" s="52"/>
      <c r="C2002" s="2"/>
      <c r="D2002" s="2"/>
      <c r="E2002" s="2"/>
      <c r="F2002" s="2"/>
      <c r="G2002" s="2"/>
      <c r="H2002" s="2"/>
      <c r="I2002" s="1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1"/>
      <c r="AA2002" s="2"/>
      <c r="AB2002" s="1"/>
      <c r="AC2002" s="1"/>
      <c r="AD2002" s="2"/>
      <c r="AE2002" s="1"/>
      <c r="AF2002" s="2"/>
    </row>
    <row r="2003" spans="1:32" hidden="1" x14ac:dyDescent="0.25">
      <c r="A2003" s="2"/>
      <c r="B2003" s="52"/>
      <c r="C2003" s="2"/>
      <c r="D2003" s="2"/>
      <c r="E2003" s="2"/>
      <c r="F2003" s="2"/>
      <c r="G2003" s="2"/>
      <c r="H2003" s="2"/>
      <c r="I2003" s="1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1"/>
      <c r="AA2003" s="2"/>
      <c r="AB2003" s="1"/>
      <c r="AC2003" s="1"/>
      <c r="AD2003" s="2"/>
      <c r="AE2003" s="1"/>
      <c r="AF2003" s="2"/>
    </row>
    <row r="2004" spans="1:32" hidden="1" x14ac:dyDescent="0.25">
      <c r="A2004" s="2"/>
      <c r="B2004" s="52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1"/>
      <c r="AA2004" s="2"/>
      <c r="AB2004" s="1"/>
      <c r="AC2004" s="1"/>
      <c r="AD2004" s="2"/>
      <c r="AE2004" s="1"/>
      <c r="AF2004" s="2"/>
    </row>
    <row r="2005" spans="1:32" hidden="1" x14ac:dyDescent="0.25">
      <c r="A2005" s="2"/>
      <c r="B2005" s="52"/>
      <c r="C2005" s="2"/>
      <c r="D2005" s="2"/>
      <c r="E2005" s="2"/>
      <c r="F2005" s="2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1"/>
      <c r="AA2005" s="2"/>
      <c r="AB2005" s="1"/>
      <c r="AC2005" s="1"/>
      <c r="AD2005" s="2"/>
      <c r="AE2005" s="1"/>
      <c r="AF2005" s="2"/>
    </row>
    <row r="2006" spans="1:32" hidden="1" x14ac:dyDescent="0.25">
      <c r="A2006" s="2"/>
      <c r="B2006" s="52"/>
      <c r="C2006" s="2"/>
      <c r="D2006" s="2"/>
      <c r="E2006" s="2"/>
      <c r="F2006" s="2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1"/>
      <c r="AA2006" s="2"/>
      <c r="AB2006" s="1"/>
      <c r="AC2006" s="1"/>
      <c r="AD2006" s="2"/>
      <c r="AE2006" s="1"/>
      <c r="AF2006" s="2"/>
    </row>
    <row r="2007" spans="1:32" hidden="1" x14ac:dyDescent="0.25">
      <c r="A2007" s="2"/>
      <c r="B2007" s="52"/>
      <c r="C2007" s="2"/>
      <c r="D2007" s="2"/>
      <c r="E2007" s="2"/>
      <c r="F2007" s="2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1"/>
      <c r="AA2007" s="2"/>
      <c r="AB2007" s="1"/>
      <c r="AC2007" s="1"/>
      <c r="AD2007" s="2"/>
      <c r="AE2007" s="1"/>
      <c r="AF2007" s="2"/>
    </row>
    <row r="2008" spans="1:32" hidden="1" x14ac:dyDescent="0.25">
      <c r="A2008" s="2"/>
      <c r="B2008" s="52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1"/>
      <c r="AA2008" s="2"/>
      <c r="AB2008" s="1"/>
      <c r="AC2008" s="1"/>
      <c r="AD2008" s="2"/>
      <c r="AE2008" s="1"/>
      <c r="AF2008" s="2"/>
    </row>
    <row r="2009" spans="1:32" hidden="1" x14ac:dyDescent="0.25">
      <c r="A2009" s="2"/>
      <c r="B2009" s="52"/>
      <c r="C2009" s="2"/>
      <c r="D2009" s="2"/>
      <c r="E2009" s="2"/>
      <c r="F2009" s="2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1"/>
      <c r="AA2009" s="2"/>
      <c r="AB2009" s="1"/>
      <c r="AC2009" s="1"/>
      <c r="AD2009" s="2"/>
      <c r="AE2009" s="1"/>
      <c r="AF2009" s="2"/>
    </row>
    <row r="2010" spans="1:32" hidden="1" x14ac:dyDescent="0.25">
      <c r="A2010" s="2"/>
      <c r="B2010" s="52"/>
      <c r="C2010" s="2"/>
      <c r="D2010" s="2"/>
      <c r="E2010" s="2"/>
      <c r="F2010" s="2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1"/>
      <c r="AA2010" s="2"/>
      <c r="AB2010" s="1"/>
      <c r="AC2010" s="1"/>
      <c r="AD2010" s="2"/>
      <c r="AE2010" s="1"/>
      <c r="AF2010" s="2"/>
    </row>
    <row r="2011" spans="1:32" hidden="1" x14ac:dyDescent="0.25">
      <c r="A2011" s="2"/>
      <c r="B2011" s="52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1"/>
      <c r="AA2011" s="2"/>
      <c r="AB2011" s="1"/>
      <c r="AC2011" s="1"/>
      <c r="AD2011" s="2"/>
      <c r="AE2011" s="1"/>
      <c r="AF2011" s="2"/>
    </row>
    <row r="2012" spans="1:32" hidden="1" x14ac:dyDescent="0.25">
      <c r="A2012" s="2"/>
      <c r="B2012" s="52"/>
      <c r="C2012" s="2"/>
      <c r="D2012" s="2"/>
      <c r="E2012" s="2"/>
      <c r="F2012" s="2"/>
      <c r="G2012" s="2"/>
      <c r="H2012" s="2"/>
      <c r="I2012" s="1"/>
      <c r="J2012" s="1"/>
      <c r="K2012" s="1"/>
      <c r="L2012" s="1"/>
      <c r="M2012" s="1"/>
      <c r="N2012" s="2"/>
      <c r="O2012" s="2"/>
      <c r="P2012" s="2"/>
      <c r="Q2012" s="1"/>
      <c r="R2012" s="1"/>
      <c r="S2012" s="1"/>
      <c r="T2012" s="1"/>
      <c r="U2012" s="2"/>
      <c r="V2012" s="1"/>
      <c r="W2012" s="1"/>
      <c r="X2012" s="2"/>
      <c r="Y2012" s="1"/>
      <c r="Z2012" s="1"/>
      <c r="AA2012" s="2"/>
      <c r="AB2012" s="1"/>
      <c r="AC2012" s="1"/>
      <c r="AD2012" s="2"/>
      <c r="AE2012" s="1"/>
      <c r="AF2012" s="2"/>
    </row>
    <row r="2013" spans="1:32" hidden="1" x14ac:dyDescent="0.25">
      <c r="A2013" s="2"/>
      <c r="B2013" s="52"/>
      <c r="C2013" s="2"/>
      <c r="D2013" s="2"/>
      <c r="E2013" s="2"/>
      <c r="F2013" s="2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1"/>
      <c r="AA2013" s="2"/>
      <c r="AB2013" s="1"/>
      <c r="AC2013" s="1"/>
      <c r="AD2013" s="2"/>
      <c r="AE2013" s="1"/>
      <c r="AF2013" s="2"/>
    </row>
    <row r="2014" spans="1:32" hidden="1" x14ac:dyDescent="0.25">
      <c r="A2014" s="2"/>
      <c r="B2014" s="52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1"/>
      <c r="AA2014" s="2"/>
      <c r="AB2014" s="1"/>
      <c r="AC2014" s="1"/>
      <c r="AD2014" s="2"/>
      <c r="AE2014" s="1"/>
      <c r="AF2014" s="2"/>
    </row>
    <row r="2015" spans="1:32" hidden="1" x14ac:dyDescent="0.25">
      <c r="A2015" s="2"/>
      <c r="B2015" s="52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1"/>
      <c r="AA2015" s="2"/>
      <c r="AB2015" s="1"/>
      <c r="AC2015" s="1"/>
      <c r="AD2015" s="2"/>
      <c r="AE2015" s="1"/>
      <c r="AF2015" s="2"/>
    </row>
    <row r="2016" spans="1:32" hidden="1" x14ac:dyDescent="0.25">
      <c r="A2016" s="2"/>
      <c r="B2016" s="52"/>
      <c r="C2016" s="2"/>
      <c r="D2016" s="2"/>
      <c r="E2016" s="2"/>
      <c r="F2016" s="2"/>
      <c r="G2016" s="2"/>
      <c r="H2016" s="2"/>
      <c r="I2016" s="1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1"/>
      <c r="AA2016" s="2"/>
      <c r="AB2016" s="1"/>
      <c r="AC2016" s="1"/>
      <c r="AD2016" s="2"/>
      <c r="AE2016" s="1"/>
      <c r="AF2016" s="2"/>
    </row>
    <row r="2017" spans="1:32" hidden="1" x14ac:dyDescent="0.25">
      <c r="A2017" s="2"/>
      <c r="B2017" s="52"/>
      <c r="C2017" s="2"/>
      <c r="D2017" s="2"/>
      <c r="E2017" s="2"/>
      <c r="F2017" s="2"/>
      <c r="G2017" s="2"/>
      <c r="H2017" s="2"/>
      <c r="I2017" s="1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1"/>
      <c r="AA2017" s="2"/>
      <c r="AB2017" s="1"/>
      <c r="AC2017" s="1"/>
      <c r="AD2017" s="2"/>
      <c r="AE2017" s="1"/>
      <c r="AF2017" s="2"/>
    </row>
    <row r="2018" spans="1:32" hidden="1" x14ac:dyDescent="0.25">
      <c r="A2018" s="2"/>
      <c r="B2018" s="52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1"/>
      <c r="AA2018" s="2"/>
      <c r="AB2018" s="1"/>
      <c r="AC2018" s="1"/>
      <c r="AD2018" s="2"/>
      <c r="AE2018" s="1"/>
      <c r="AF2018" s="2"/>
    </row>
    <row r="2019" spans="1:32" hidden="1" x14ac:dyDescent="0.25">
      <c r="A2019" s="2"/>
      <c r="B2019" s="52"/>
      <c r="C2019" s="2"/>
      <c r="D2019" s="2"/>
      <c r="E2019" s="2"/>
      <c r="F2019" s="2"/>
      <c r="G2019" s="2"/>
      <c r="H2019" s="2"/>
      <c r="I2019" s="1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1"/>
      <c r="AA2019" s="2"/>
      <c r="AB2019" s="1"/>
      <c r="AC2019" s="1"/>
      <c r="AD2019" s="2"/>
      <c r="AE2019" s="1"/>
      <c r="AF2019" s="2"/>
    </row>
    <row r="2020" spans="1:32" hidden="1" x14ac:dyDescent="0.25">
      <c r="A2020" s="2"/>
      <c r="B2020" s="52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1"/>
      <c r="AA2020" s="2"/>
      <c r="AB2020" s="1"/>
      <c r="AC2020" s="1"/>
      <c r="AD2020" s="2"/>
      <c r="AE2020" s="1"/>
      <c r="AF2020" s="2"/>
    </row>
    <row r="2021" spans="1:32" hidden="1" x14ac:dyDescent="0.25">
      <c r="A2021" s="2"/>
      <c r="B2021" s="52"/>
      <c r="C2021" s="2"/>
      <c r="D2021" s="2"/>
      <c r="E2021" s="2"/>
      <c r="F2021" s="2"/>
      <c r="G2021" s="2"/>
      <c r="H2021" s="2"/>
      <c r="I2021" s="1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1"/>
      <c r="AA2021" s="2"/>
      <c r="AB2021" s="1"/>
      <c r="AC2021" s="1"/>
      <c r="AD2021" s="2"/>
      <c r="AE2021" s="1"/>
      <c r="AF2021" s="2"/>
    </row>
    <row r="2022" spans="1:32" hidden="1" x14ac:dyDescent="0.25">
      <c r="A2022" s="2"/>
      <c r="B2022" s="52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1"/>
      <c r="AA2022" s="2"/>
      <c r="AB2022" s="1"/>
      <c r="AC2022" s="1"/>
      <c r="AD2022" s="2"/>
      <c r="AE2022" s="1"/>
      <c r="AF2022" s="2"/>
    </row>
    <row r="2023" spans="1:32" hidden="1" x14ac:dyDescent="0.25">
      <c r="A2023" s="2"/>
      <c r="B2023" s="52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1"/>
      <c r="AA2023" s="2"/>
      <c r="AB2023" s="1"/>
      <c r="AC2023" s="1"/>
      <c r="AD2023" s="2"/>
      <c r="AE2023" s="1"/>
      <c r="AF2023" s="2"/>
    </row>
    <row r="2024" spans="1:32" hidden="1" x14ac:dyDescent="0.25">
      <c r="A2024" s="2"/>
      <c r="B2024" s="52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1"/>
      <c r="AA2024" s="2"/>
      <c r="AB2024" s="1"/>
      <c r="AC2024" s="1"/>
      <c r="AD2024" s="2"/>
      <c r="AE2024" s="1"/>
      <c r="AF2024" s="2"/>
    </row>
    <row r="2025" spans="1:32" hidden="1" x14ac:dyDescent="0.25">
      <c r="A2025" s="2"/>
      <c r="B2025" s="52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1"/>
      <c r="AA2025" s="2"/>
      <c r="AB2025" s="1"/>
      <c r="AC2025" s="1"/>
      <c r="AD2025" s="2"/>
      <c r="AE2025" s="1"/>
      <c r="AF2025" s="2"/>
    </row>
    <row r="2026" spans="1:32" hidden="1" x14ac:dyDescent="0.25">
      <c r="A2026" s="2"/>
      <c r="B2026" s="52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1"/>
      <c r="AA2026" s="2"/>
      <c r="AB2026" s="1"/>
      <c r="AC2026" s="1"/>
      <c r="AD2026" s="2"/>
      <c r="AE2026" s="1"/>
      <c r="AF2026" s="2"/>
    </row>
    <row r="2027" spans="1:32" hidden="1" x14ac:dyDescent="0.25">
      <c r="A2027" s="2"/>
      <c r="B2027" s="52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1"/>
      <c r="AA2027" s="2"/>
      <c r="AB2027" s="1"/>
      <c r="AC2027" s="1"/>
      <c r="AD2027" s="2"/>
      <c r="AE2027" s="1"/>
      <c r="AF2027" s="2"/>
    </row>
    <row r="2028" spans="1:32" hidden="1" x14ac:dyDescent="0.25">
      <c r="A2028" s="2"/>
      <c r="B2028" s="52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1"/>
      <c r="AA2028" s="2"/>
      <c r="AB2028" s="1"/>
      <c r="AC2028" s="1"/>
      <c r="AD2028" s="2"/>
      <c r="AE2028" s="1"/>
      <c r="AF2028" s="2"/>
    </row>
    <row r="2029" spans="1:32" hidden="1" x14ac:dyDescent="0.25">
      <c r="A2029" s="2"/>
      <c r="B2029" s="52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1"/>
      <c r="AA2029" s="2"/>
      <c r="AB2029" s="1"/>
      <c r="AC2029" s="1"/>
      <c r="AD2029" s="2"/>
      <c r="AE2029" s="1"/>
      <c r="AF2029" s="2"/>
    </row>
    <row r="2030" spans="1:32" hidden="1" x14ac:dyDescent="0.25">
      <c r="A2030" s="2"/>
      <c r="B2030" s="52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1"/>
      <c r="AA2030" s="2"/>
      <c r="AB2030" s="1"/>
      <c r="AC2030" s="1"/>
      <c r="AD2030" s="2"/>
      <c r="AE2030" s="1"/>
      <c r="AF2030" s="2"/>
    </row>
    <row r="2031" spans="1:32" hidden="1" x14ac:dyDescent="0.25">
      <c r="A2031" s="2"/>
      <c r="B2031" s="52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1"/>
      <c r="AA2031" s="2"/>
      <c r="AB2031" s="1"/>
      <c r="AC2031" s="1"/>
      <c r="AD2031" s="2"/>
      <c r="AE2031" s="1"/>
      <c r="AF2031" s="2"/>
    </row>
    <row r="2032" spans="1:32" hidden="1" x14ac:dyDescent="0.25">
      <c r="A2032" s="2"/>
      <c r="B2032" s="52"/>
      <c r="C2032" s="2"/>
      <c r="D2032" s="2"/>
      <c r="E2032" s="2"/>
      <c r="F2032" s="2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1"/>
      <c r="AA2032" s="2"/>
      <c r="AB2032" s="1"/>
      <c r="AC2032" s="1"/>
      <c r="AD2032" s="2"/>
      <c r="AE2032" s="1"/>
      <c r="AF2032" s="2"/>
    </row>
    <row r="2033" spans="1:32" hidden="1" x14ac:dyDescent="0.25">
      <c r="A2033" s="2"/>
      <c r="B2033" s="52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1"/>
      <c r="AA2033" s="2"/>
      <c r="AB2033" s="1"/>
      <c r="AC2033" s="1"/>
      <c r="AD2033" s="2"/>
      <c r="AE2033" s="1"/>
      <c r="AF2033" s="2"/>
    </row>
    <row r="2034" spans="1:32" hidden="1" x14ac:dyDescent="0.25">
      <c r="A2034" s="2"/>
      <c r="B2034" s="52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1"/>
      <c r="AA2034" s="2"/>
      <c r="AB2034" s="1"/>
      <c r="AC2034" s="1"/>
      <c r="AD2034" s="2"/>
      <c r="AE2034" s="1"/>
      <c r="AF2034" s="2"/>
    </row>
    <row r="2035" spans="1:32" hidden="1" x14ac:dyDescent="0.25">
      <c r="A2035" s="2"/>
      <c r="B2035" s="52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1"/>
      <c r="AA2035" s="2"/>
      <c r="AB2035" s="1"/>
      <c r="AC2035" s="1"/>
      <c r="AD2035" s="2"/>
      <c r="AE2035" s="1"/>
      <c r="AF2035" s="2"/>
    </row>
    <row r="2036" spans="1:32" hidden="1" x14ac:dyDescent="0.25">
      <c r="A2036" s="2"/>
      <c r="B2036" s="52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1"/>
      <c r="AA2036" s="2"/>
      <c r="AB2036" s="1"/>
      <c r="AC2036" s="1"/>
      <c r="AD2036" s="2"/>
      <c r="AE2036" s="1"/>
      <c r="AF2036" s="2"/>
    </row>
    <row r="2037" spans="1:32" hidden="1" x14ac:dyDescent="0.25">
      <c r="A2037" s="2"/>
      <c r="B2037" s="52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1"/>
      <c r="AA2037" s="2"/>
      <c r="AB2037" s="1"/>
      <c r="AC2037" s="1"/>
      <c r="AD2037" s="2"/>
      <c r="AE2037" s="1"/>
      <c r="AF2037" s="2"/>
    </row>
    <row r="2038" spans="1:32" hidden="1" x14ac:dyDescent="0.25">
      <c r="A2038" s="2"/>
      <c r="B2038" s="52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1"/>
      <c r="AA2038" s="2"/>
      <c r="AB2038" s="1"/>
      <c r="AC2038" s="1"/>
      <c r="AD2038" s="2"/>
      <c r="AE2038" s="1"/>
      <c r="AF2038" s="2"/>
    </row>
    <row r="2039" spans="1:32" hidden="1" x14ac:dyDescent="0.25">
      <c r="A2039" s="2"/>
      <c r="B2039" s="52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1"/>
      <c r="AA2039" s="2"/>
      <c r="AB2039" s="1"/>
      <c r="AC2039" s="1"/>
      <c r="AD2039" s="2"/>
      <c r="AE2039" s="1"/>
      <c r="AF2039" s="2"/>
    </row>
    <row r="2040" spans="1:32" hidden="1" x14ac:dyDescent="0.25">
      <c r="A2040" s="2"/>
      <c r="B2040" s="52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1"/>
      <c r="AA2040" s="2"/>
      <c r="AB2040" s="1"/>
      <c r="AC2040" s="1"/>
      <c r="AD2040" s="2"/>
      <c r="AE2040" s="1"/>
      <c r="AF2040" s="2"/>
    </row>
    <row r="2041" spans="1:32" hidden="1" x14ac:dyDescent="0.25">
      <c r="A2041" s="2"/>
      <c r="B2041" s="52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1"/>
      <c r="AA2041" s="2"/>
      <c r="AB2041" s="1"/>
      <c r="AC2041" s="1"/>
      <c r="AD2041" s="2"/>
      <c r="AE2041" s="1"/>
      <c r="AF2041" s="2"/>
    </row>
    <row r="2042" spans="1:32" hidden="1" x14ac:dyDescent="0.25">
      <c r="A2042" s="2"/>
      <c r="B2042" s="52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1"/>
      <c r="AA2042" s="2"/>
      <c r="AB2042" s="1"/>
      <c r="AC2042" s="1"/>
      <c r="AD2042" s="2"/>
      <c r="AE2042" s="1"/>
      <c r="AF2042" s="2"/>
    </row>
    <row r="2043" spans="1:32" hidden="1" x14ac:dyDescent="0.25">
      <c r="A2043" s="2"/>
      <c r="B2043" s="52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1"/>
      <c r="AA2043" s="2"/>
      <c r="AB2043" s="1"/>
      <c r="AC2043" s="1"/>
      <c r="AD2043" s="2"/>
      <c r="AE2043" s="1"/>
      <c r="AF2043" s="2"/>
    </row>
    <row r="2044" spans="1:32" hidden="1" x14ac:dyDescent="0.25">
      <c r="A2044" s="2"/>
      <c r="B2044" s="52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1"/>
      <c r="AA2044" s="2"/>
      <c r="AB2044" s="1"/>
      <c r="AC2044" s="1"/>
      <c r="AD2044" s="2"/>
      <c r="AE2044" s="1"/>
      <c r="AF2044" s="2"/>
    </row>
    <row r="2045" spans="1:32" ht="14.25" hidden="1" customHeight="1" x14ac:dyDescent="0.25">
      <c r="A2045" s="2"/>
      <c r="B2045" s="52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1"/>
      <c r="AA2045" s="2"/>
      <c r="AB2045" s="1"/>
      <c r="AC2045" s="1"/>
      <c r="AD2045" s="2"/>
      <c r="AE2045" s="1"/>
      <c r="AF2045" s="2"/>
    </row>
    <row r="2046" spans="1:32" ht="14.25" hidden="1" customHeight="1" x14ac:dyDescent="0.25">
      <c r="A2046" s="2"/>
      <c r="B2046" s="52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1"/>
      <c r="AA2046" s="2"/>
      <c r="AB2046" s="1"/>
      <c r="AC2046" s="1"/>
      <c r="AD2046" s="2"/>
      <c r="AE2046" s="1"/>
      <c r="AF2046" s="2"/>
    </row>
    <row r="2047" spans="1:32" ht="14.25" hidden="1" customHeight="1" x14ac:dyDescent="0.25">
      <c r="A2047" s="2"/>
      <c r="B2047" s="52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1"/>
      <c r="AA2047" s="2"/>
      <c r="AB2047" s="1"/>
      <c r="AC2047" s="1"/>
      <c r="AD2047" s="2"/>
      <c r="AE2047" s="1"/>
      <c r="AF2047" s="2"/>
    </row>
    <row r="2048" spans="1:32" hidden="1" x14ac:dyDescent="0.25">
      <c r="A2048" s="2"/>
      <c r="B2048" s="52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1"/>
      <c r="AA2048" s="2"/>
      <c r="AB2048" s="1"/>
      <c r="AC2048" s="1"/>
      <c r="AD2048" s="2"/>
      <c r="AE2048" s="1"/>
      <c r="AF2048" s="2"/>
    </row>
    <row r="2049" spans="1:32" hidden="1" x14ac:dyDescent="0.25">
      <c r="A2049" s="2"/>
      <c r="B2049" s="52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1"/>
      <c r="AA2049" s="2"/>
      <c r="AB2049" s="1"/>
      <c r="AC2049" s="1"/>
      <c r="AD2049" s="2"/>
      <c r="AE2049" s="1"/>
      <c r="AF2049" s="2"/>
    </row>
    <row r="2050" spans="1:32" hidden="1" x14ac:dyDescent="0.25">
      <c r="A2050" s="2"/>
      <c r="B2050" s="52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1"/>
      <c r="AA2050" s="2"/>
      <c r="AB2050" s="1"/>
      <c r="AC2050" s="1"/>
      <c r="AD2050" s="2"/>
      <c r="AE2050" s="1"/>
      <c r="AF2050" s="2"/>
    </row>
    <row r="2051" spans="1:32" hidden="1" x14ac:dyDescent="0.25">
      <c r="A2051" s="2"/>
      <c r="B2051" s="52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1"/>
      <c r="AA2051" s="2"/>
      <c r="AB2051" s="1"/>
      <c r="AC2051" s="1"/>
      <c r="AD2051" s="2"/>
      <c r="AE2051" s="1"/>
      <c r="AF2051" s="2"/>
    </row>
    <row r="2052" spans="1:32" hidden="1" x14ac:dyDescent="0.25">
      <c r="A2052" s="2"/>
      <c r="B2052" s="52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1"/>
      <c r="AA2052" s="2"/>
      <c r="AB2052" s="1"/>
      <c r="AC2052" s="1"/>
      <c r="AD2052" s="2"/>
      <c r="AE2052" s="1"/>
      <c r="AF2052" s="2"/>
    </row>
    <row r="2053" spans="1:32" hidden="1" x14ac:dyDescent="0.25">
      <c r="A2053" s="2"/>
      <c r="B2053" s="52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1"/>
      <c r="AA2053" s="2"/>
      <c r="AB2053" s="1"/>
      <c r="AC2053" s="1"/>
      <c r="AD2053" s="2"/>
      <c r="AE2053" s="1"/>
      <c r="AF2053" s="2"/>
    </row>
    <row r="2054" spans="1:32" hidden="1" x14ac:dyDescent="0.25">
      <c r="A2054" s="2"/>
      <c r="B2054" s="52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1"/>
      <c r="AA2054" s="2"/>
      <c r="AB2054" s="1"/>
      <c r="AC2054" s="1"/>
      <c r="AD2054" s="2"/>
      <c r="AE2054" s="1"/>
      <c r="AF2054" s="2"/>
    </row>
    <row r="2055" spans="1:32" hidden="1" x14ac:dyDescent="0.25">
      <c r="A2055" s="2"/>
      <c r="B2055" s="52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1"/>
      <c r="AA2055" s="2"/>
      <c r="AB2055" s="1"/>
      <c r="AC2055" s="1"/>
      <c r="AD2055" s="2"/>
      <c r="AE2055" s="1"/>
      <c r="AF2055" s="2"/>
    </row>
    <row r="2056" spans="1:32" hidden="1" x14ac:dyDescent="0.25">
      <c r="A2056" s="2"/>
      <c r="B2056" s="52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1"/>
      <c r="AA2056" s="2"/>
      <c r="AB2056" s="1"/>
      <c r="AC2056" s="1"/>
      <c r="AD2056" s="2"/>
      <c r="AE2056" s="1"/>
      <c r="AF2056" s="2"/>
    </row>
    <row r="2057" spans="1:32" hidden="1" x14ac:dyDescent="0.25">
      <c r="A2057" s="2"/>
      <c r="B2057" s="52"/>
      <c r="C2057" s="2"/>
      <c r="D2057" s="2"/>
      <c r="E2057" s="2"/>
      <c r="F2057" s="2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1"/>
      <c r="AA2057" s="2"/>
      <c r="AB2057" s="1"/>
      <c r="AC2057" s="1"/>
      <c r="AD2057" s="2"/>
      <c r="AE2057" s="1"/>
      <c r="AF2057" s="2"/>
    </row>
    <row r="2058" spans="1:32" hidden="1" x14ac:dyDescent="0.25">
      <c r="A2058" s="2"/>
      <c r="B2058" s="52"/>
      <c r="C2058" s="2"/>
      <c r="D2058" s="2"/>
      <c r="E2058" s="2"/>
      <c r="F2058" s="2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1"/>
      <c r="AA2058" s="2"/>
      <c r="AB2058" s="1"/>
      <c r="AC2058" s="1"/>
      <c r="AD2058" s="2"/>
      <c r="AE2058" s="1"/>
      <c r="AF2058" s="2"/>
    </row>
    <row r="2059" spans="1:32" hidden="1" x14ac:dyDescent="0.25">
      <c r="A2059" s="2"/>
      <c r="B2059" s="52"/>
      <c r="C2059" s="2"/>
      <c r="D2059" s="2"/>
      <c r="E2059" s="2"/>
      <c r="F2059" s="2"/>
      <c r="G2059" s="2"/>
      <c r="H2059" s="2"/>
      <c r="I2059" s="1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1"/>
      <c r="AA2059" s="2"/>
      <c r="AB2059" s="1"/>
      <c r="AC2059" s="1"/>
      <c r="AD2059" s="2"/>
      <c r="AE2059" s="1"/>
      <c r="AF2059" s="2"/>
    </row>
    <row r="2060" spans="1:32" hidden="1" x14ac:dyDescent="0.25">
      <c r="A2060" s="2"/>
      <c r="B2060" s="52"/>
      <c r="C2060" s="2"/>
      <c r="D2060" s="2"/>
      <c r="E2060" s="2"/>
      <c r="F2060" s="2"/>
      <c r="G2060" s="2"/>
      <c r="H2060" s="2"/>
      <c r="I2060" s="1"/>
      <c r="J2060" s="1"/>
      <c r="K2060" s="1"/>
      <c r="L2060" s="1"/>
      <c r="M2060" s="1"/>
      <c r="N2060" s="2"/>
      <c r="O2060" s="2"/>
      <c r="P2060" s="2"/>
      <c r="Q2060" s="1"/>
      <c r="R2060" s="1"/>
      <c r="S2060" s="1"/>
      <c r="T2060" s="1"/>
      <c r="U2060" s="2"/>
      <c r="V2060" s="1"/>
      <c r="W2060" s="1"/>
      <c r="X2060" s="2"/>
      <c r="Y2060" s="1"/>
      <c r="Z2060" s="1"/>
      <c r="AA2060" s="2"/>
      <c r="AB2060" s="1"/>
      <c r="AC2060" s="1"/>
      <c r="AD2060" s="2"/>
      <c r="AE2060" s="1"/>
      <c r="AF2060" s="2"/>
    </row>
    <row r="2061" spans="1:32" hidden="1" x14ac:dyDescent="0.25">
      <c r="A2061" s="2"/>
      <c r="B2061" s="52"/>
      <c r="C2061" s="2"/>
      <c r="D2061" s="2"/>
      <c r="E2061" s="2"/>
      <c r="F2061" s="2"/>
      <c r="G2061" s="2"/>
      <c r="H2061" s="2"/>
      <c r="I2061" s="1"/>
      <c r="J2061" s="1"/>
      <c r="K2061" s="1"/>
      <c r="L2061" s="1"/>
      <c r="M2061" s="1"/>
      <c r="N2061" s="2"/>
      <c r="O2061" s="2"/>
      <c r="P2061" s="2"/>
      <c r="Q2061" s="1"/>
      <c r="R2061" s="1"/>
      <c r="S2061" s="1"/>
      <c r="T2061" s="1"/>
      <c r="U2061" s="2"/>
      <c r="V2061" s="1"/>
      <c r="W2061" s="1"/>
      <c r="X2061" s="2"/>
      <c r="Y2061" s="1"/>
      <c r="Z2061" s="1"/>
      <c r="AA2061" s="2"/>
      <c r="AB2061" s="1"/>
      <c r="AC2061" s="1"/>
      <c r="AD2061" s="2"/>
      <c r="AE2061" s="1"/>
      <c r="AF2061" s="2"/>
    </row>
    <row r="2062" spans="1:32" hidden="1" x14ac:dyDescent="0.25">
      <c r="A2062" s="2"/>
      <c r="B2062" s="52"/>
      <c r="C2062" s="2"/>
      <c r="D2062" s="2"/>
      <c r="E2062" s="2"/>
      <c r="F2062" s="2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1"/>
      <c r="AA2062" s="2"/>
      <c r="AB2062" s="1"/>
      <c r="AC2062" s="1"/>
      <c r="AD2062" s="2"/>
      <c r="AE2062" s="1"/>
      <c r="AF2062" s="2"/>
    </row>
    <row r="2063" spans="1:32" hidden="1" x14ac:dyDescent="0.25">
      <c r="A2063" s="2"/>
      <c r="B2063" s="52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1"/>
      <c r="AA2063" s="2"/>
      <c r="AB2063" s="1"/>
      <c r="AC2063" s="1"/>
      <c r="AD2063" s="2"/>
      <c r="AE2063" s="1"/>
      <c r="AF2063" s="2"/>
    </row>
    <row r="2064" spans="1:32" hidden="1" x14ac:dyDescent="0.25">
      <c r="A2064" s="2"/>
      <c r="B2064" s="52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1"/>
      <c r="AA2064" s="2"/>
      <c r="AB2064" s="1"/>
      <c r="AC2064" s="1"/>
      <c r="AD2064" s="2"/>
      <c r="AE2064" s="1"/>
      <c r="AF2064" s="2"/>
    </row>
    <row r="2065" spans="1:32" hidden="1" x14ac:dyDescent="0.25">
      <c r="A2065" s="2"/>
      <c r="B2065" s="52"/>
      <c r="C2065" s="2"/>
      <c r="D2065" s="2"/>
      <c r="E2065" s="2"/>
      <c r="F2065" s="2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1"/>
      <c r="AA2065" s="2"/>
      <c r="AB2065" s="1"/>
      <c r="AC2065" s="1"/>
      <c r="AD2065" s="2"/>
      <c r="AE2065" s="1"/>
      <c r="AF2065" s="2"/>
    </row>
    <row r="2066" spans="1:32" hidden="1" x14ac:dyDescent="0.25">
      <c r="A2066" s="2"/>
      <c r="B2066" s="52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1"/>
      <c r="AA2066" s="2"/>
      <c r="AB2066" s="1"/>
      <c r="AC2066" s="1"/>
      <c r="AD2066" s="2"/>
      <c r="AE2066" s="1"/>
      <c r="AF2066" s="2"/>
    </row>
    <row r="2067" spans="1:32" hidden="1" x14ac:dyDescent="0.25">
      <c r="A2067" s="2"/>
      <c r="B2067" s="52"/>
      <c r="C2067" s="2"/>
      <c r="D2067" s="2"/>
      <c r="E2067" s="2"/>
      <c r="F2067" s="2"/>
      <c r="G2067" s="2"/>
      <c r="H2067" s="2"/>
      <c r="I2067" s="1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1"/>
      <c r="AA2067" s="2"/>
      <c r="AB2067" s="1"/>
      <c r="AC2067" s="1"/>
      <c r="AD2067" s="2"/>
      <c r="AE2067" s="1"/>
      <c r="AF2067" s="2"/>
    </row>
    <row r="2068" spans="1:32" hidden="1" x14ac:dyDescent="0.25">
      <c r="A2068" s="2"/>
      <c r="B2068" s="52"/>
      <c r="C2068" s="2"/>
      <c r="D2068" s="2"/>
      <c r="E2068" s="2"/>
      <c r="F2068" s="2"/>
      <c r="G2068" s="2"/>
      <c r="H2068" s="2"/>
      <c r="I2068" s="1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1"/>
      <c r="AA2068" s="2"/>
      <c r="AB2068" s="1"/>
      <c r="AC2068" s="1"/>
      <c r="AD2068" s="2"/>
      <c r="AE2068" s="1"/>
      <c r="AF2068" s="2"/>
    </row>
    <row r="2069" spans="1:32" hidden="1" x14ac:dyDescent="0.25">
      <c r="A2069" s="2"/>
      <c r="B2069" s="52"/>
      <c r="C2069" s="2"/>
      <c r="D2069" s="2"/>
      <c r="E2069" s="2"/>
      <c r="F2069" s="2"/>
      <c r="G2069" s="2"/>
      <c r="H2069" s="2"/>
      <c r="I2069" s="1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1"/>
      <c r="AA2069" s="2"/>
      <c r="AB2069" s="1"/>
      <c r="AC2069" s="1"/>
      <c r="AD2069" s="2"/>
      <c r="AE2069" s="1"/>
      <c r="AF2069" s="2"/>
    </row>
    <row r="2070" spans="1:32" hidden="1" x14ac:dyDescent="0.25">
      <c r="A2070" s="2"/>
      <c r="B2070" s="52"/>
      <c r="C2070" s="2"/>
      <c r="D2070" s="2"/>
      <c r="E2070" s="2"/>
      <c r="F2070" s="2"/>
      <c r="G2070" s="2"/>
      <c r="H2070" s="2"/>
      <c r="I2070" s="1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1"/>
      <c r="AA2070" s="2"/>
      <c r="AB2070" s="1"/>
      <c r="AC2070" s="1"/>
      <c r="AD2070" s="2"/>
      <c r="AE2070" s="1"/>
      <c r="AF2070" s="2"/>
    </row>
    <row r="2071" spans="1:32" hidden="1" x14ac:dyDescent="0.25">
      <c r="A2071" s="2"/>
      <c r="B2071" s="52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1"/>
      <c r="AA2071" s="2"/>
      <c r="AB2071" s="1"/>
      <c r="AC2071" s="1"/>
      <c r="AD2071" s="2"/>
      <c r="AE2071" s="1"/>
      <c r="AF2071" s="2"/>
    </row>
    <row r="2072" spans="1:32" hidden="1" x14ac:dyDescent="0.25">
      <c r="A2072" s="2"/>
      <c r="B2072" s="52"/>
      <c r="C2072" s="2"/>
      <c r="D2072" s="2"/>
      <c r="E2072" s="2"/>
      <c r="F2072" s="2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1"/>
      <c r="AA2072" s="2"/>
      <c r="AB2072" s="1"/>
      <c r="AC2072" s="1"/>
      <c r="AD2072" s="2"/>
      <c r="AE2072" s="1"/>
      <c r="AF2072" s="2"/>
    </row>
    <row r="2073" spans="1:32" hidden="1" x14ac:dyDescent="0.25">
      <c r="A2073" s="2"/>
      <c r="B2073" s="52"/>
      <c r="C2073" s="2"/>
      <c r="D2073" s="2"/>
      <c r="E2073" s="2"/>
      <c r="F2073" s="2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1"/>
      <c r="AA2073" s="2"/>
      <c r="AB2073" s="1"/>
      <c r="AC2073" s="1"/>
      <c r="AD2073" s="2"/>
      <c r="AE2073" s="1"/>
      <c r="AF2073" s="2"/>
    </row>
    <row r="2074" spans="1:32" hidden="1" x14ac:dyDescent="0.25">
      <c r="A2074" s="2"/>
      <c r="B2074" s="52"/>
      <c r="C2074" s="2"/>
      <c r="D2074" s="2"/>
      <c r="E2074" s="2"/>
      <c r="F2074" s="2"/>
      <c r="G2074" s="2"/>
      <c r="H2074" s="2"/>
      <c r="I2074" s="1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1"/>
      <c r="AA2074" s="2"/>
      <c r="AB2074" s="1"/>
      <c r="AC2074" s="1"/>
      <c r="AD2074" s="2"/>
      <c r="AE2074" s="1"/>
      <c r="AF2074" s="2"/>
    </row>
    <row r="2075" spans="1:32" hidden="1" x14ac:dyDescent="0.25">
      <c r="A2075" s="2"/>
      <c r="B2075" s="52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1"/>
      <c r="AA2075" s="2"/>
      <c r="AB2075" s="1"/>
      <c r="AC2075" s="1"/>
      <c r="AD2075" s="2"/>
      <c r="AE2075" s="1"/>
      <c r="AF2075" s="2"/>
    </row>
    <row r="2076" spans="1:32" hidden="1" x14ac:dyDescent="0.25">
      <c r="A2076" s="2"/>
      <c r="B2076" s="52"/>
      <c r="C2076" s="2"/>
      <c r="D2076" s="2"/>
      <c r="E2076" s="2"/>
      <c r="F2076" s="2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1"/>
      <c r="AA2076" s="2"/>
      <c r="AB2076" s="1"/>
      <c r="AC2076" s="1"/>
      <c r="AD2076" s="2"/>
      <c r="AE2076" s="1"/>
      <c r="AF2076" s="2"/>
    </row>
    <row r="2077" spans="1:32" hidden="1" x14ac:dyDescent="0.25">
      <c r="A2077" s="2"/>
      <c r="B2077" s="52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1"/>
      <c r="AA2077" s="2"/>
      <c r="AB2077" s="1"/>
      <c r="AC2077" s="1"/>
      <c r="AD2077" s="2"/>
      <c r="AE2077" s="1"/>
      <c r="AF2077" s="2"/>
    </row>
    <row r="2078" spans="1:32" hidden="1" x14ac:dyDescent="0.25">
      <c r="A2078" s="2"/>
      <c r="B2078" s="52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1"/>
      <c r="AA2078" s="2"/>
      <c r="AB2078" s="1"/>
      <c r="AC2078" s="1"/>
      <c r="AD2078" s="2"/>
      <c r="AE2078" s="1"/>
      <c r="AF2078" s="2"/>
    </row>
    <row r="2079" spans="1:32" hidden="1" x14ac:dyDescent="0.25">
      <c r="A2079" s="2"/>
      <c r="B2079" s="52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1"/>
      <c r="AA2079" s="2"/>
      <c r="AB2079" s="1"/>
      <c r="AC2079" s="1"/>
      <c r="AD2079" s="2"/>
      <c r="AE2079" s="1"/>
      <c r="AF2079" s="2"/>
    </row>
    <row r="2080" spans="1:32" hidden="1" x14ac:dyDescent="0.25">
      <c r="A2080" s="2"/>
      <c r="B2080" s="52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1"/>
      <c r="AA2080" s="2"/>
      <c r="AB2080" s="1"/>
      <c r="AC2080" s="1"/>
      <c r="AD2080" s="2"/>
      <c r="AE2080" s="1"/>
      <c r="AF2080" s="2"/>
    </row>
    <row r="2081" spans="1:32" hidden="1" x14ac:dyDescent="0.25">
      <c r="A2081" s="2"/>
      <c r="B2081" s="52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1"/>
      <c r="AA2081" s="2"/>
      <c r="AB2081" s="1"/>
      <c r="AC2081" s="1"/>
      <c r="AD2081" s="2"/>
      <c r="AE2081" s="1"/>
      <c r="AF2081" s="2"/>
    </row>
    <row r="2082" spans="1:32" hidden="1" x14ac:dyDescent="0.25">
      <c r="A2082" s="2"/>
      <c r="B2082" s="52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1"/>
      <c r="AA2082" s="2"/>
      <c r="AB2082" s="1"/>
      <c r="AC2082" s="1"/>
      <c r="AD2082" s="2"/>
      <c r="AE2082" s="1"/>
      <c r="AF2082" s="2"/>
    </row>
    <row r="2083" spans="1:32" hidden="1" x14ac:dyDescent="0.25">
      <c r="A2083" s="2"/>
      <c r="B2083" s="52"/>
      <c r="C2083" s="2"/>
      <c r="D2083" s="2"/>
      <c r="E2083" s="2"/>
      <c r="F2083" s="2"/>
      <c r="G2083" s="2"/>
      <c r="H2083" s="2"/>
      <c r="I2083" s="1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1"/>
      <c r="AA2083" s="2"/>
      <c r="AB2083" s="1"/>
      <c r="AC2083" s="1"/>
      <c r="AD2083" s="2"/>
      <c r="AE2083" s="1"/>
      <c r="AF2083" s="2"/>
    </row>
    <row r="2084" spans="1:32" hidden="1" x14ac:dyDescent="0.25">
      <c r="A2084" s="2"/>
      <c r="B2084" s="52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1"/>
      <c r="AA2084" s="2"/>
      <c r="AB2084" s="1"/>
      <c r="AC2084" s="1"/>
      <c r="AD2084" s="2"/>
      <c r="AE2084" s="1"/>
      <c r="AF2084" s="2"/>
    </row>
    <row r="2085" spans="1:32" hidden="1" x14ac:dyDescent="0.25">
      <c r="A2085" s="2"/>
      <c r="B2085" s="52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1"/>
      <c r="V2085" s="1"/>
      <c r="W2085" s="1"/>
      <c r="X2085" s="1"/>
      <c r="Y2085" s="1"/>
      <c r="Z2085" s="1"/>
      <c r="AA2085" s="1"/>
      <c r="AB2085" s="1"/>
      <c r="AC2085" s="1"/>
      <c r="AD2085" s="1"/>
      <c r="AE2085" s="1"/>
      <c r="AF2085" s="2"/>
    </row>
    <row r="2086" spans="1:32" hidden="1" x14ac:dyDescent="0.25">
      <c r="A2086" s="2"/>
      <c r="B2086" s="52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1"/>
      <c r="AA2086" s="2"/>
      <c r="AB2086" s="1"/>
      <c r="AC2086" s="1"/>
      <c r="AD2086" s="2"/>
      <c r="AE2086" s="1"/>
      <c r="AF2086" s="2"/>
    </row>
    <row r="2087" spans="1:32" hidden="1" x14ac:dyDescent="0.25">
      <c r="A2087" s="2"/>
      <c r="B2087" s="52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1"/>
      <c r="AA2087" s="2"/>
      <c r="AB2087" s="1"/>
      <c r="AC2087" s="1"/>
      <c r="AD2087" s="2"/>
      <c r="AE2087" s="1"/>
      <c r="AF2087" s="2"/>
    </row>
    <row r="2088" spans="1:32" hidden="1" x14ac:dyDescent="0.25">
      <c r="A2088" s="2"/>
      <c r="B2088" s="52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1"/>
      <c r="AA2088" s="2"/>
      <c r="AB2088" s="1"/>
      <c r="AC2088" s="1"/>
      <c r="AD2088" s="2"/>
      <c r="AE2088" s="1"/>
      <c r="AF2088" s="2"/>
    </row>
    <row r="2089" spans="1:32" hidden="1" x14ac:dyDescent="0.25">
      <c r="A2089" s="2"/>
      <c r="B2089" s="52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1"/>
      <c r="AA2089" s="2"/>
      <c r="AB2089" s="1"/>
      <c r="AC2089" s="1"/>
      <c r="AD2089" s="2"/>
      <c r="AE2089" s="1"/>
      <c r="AF2089" s="2"/>
    </row>
    <row r="2090" spans="1:32" hidden="1" x14ac:dyDescent="0.25">
      <c r="A2090" s="2"/>
      <c r="B2090" s="52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1"/>
      <c r="AA2090" s="2"/>
      <c r="AB2090" s="1"/>
      <c r="AC2090" s="1"/>
      <c r="AD2090" s="2"/>
      <c r="AE2090" s="1"/>
      <c r="AF2090" s="2"/>
    </row>
    <row r="2091" spans="1:32" hidden="1" x14ac:dyDescent="0.25">
      <c r="A2091" s="2"/>
      <c r="B2091" s="52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1"/>
      <c r="AA2091" s="2"/>
      <c r="AB2091" s="1"/>
      <c r="AC2091" s="1"/>
      <c r="AD2091" s="2"/>
      <c r="AE2091" s="1"/>
      <c r="AF2091" s="2"/>
    </row>
    <row r="2092" spans="1:32" hidden="1" x14ac:dyDescent="0.25">
      <c r="A2092" s="2"/>
      <c r="B2092" s="52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1"/>
      <c r="AA2092" s="2"/>
      <c r="AB2092" s="1"/>
      <c r="AC2092" s="1"/>
      <c r="AD2092" s="2"/>
      <c r="AE2092" s="1"/>
      <c r="AF2092" s="2"/>
    </row>
    <row r="2093" spans="1:32" hidden="1" x14ac:dyDescent="0.25">
      <c r="A2093" s="2"/>
      <c r="B2093" s="52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1"/>
      <c r="AA2093" s="2"/>
      <c r="AB2093" s="1"/>
      <c r="AC2093" s="1"/>
      <c r="AD2093" s="2"/>
      <c r="AE2093" s="1"/>
      <c r="AF2093" s="2"/>
    </row>
    <row r="2094" spans="1:32" hidden="1" x14ac:dyDescent="0.25">
      <c r="A2094" s="2"/>
      <c r="B2094" s="52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1"/>
      <c r="AA2094" s="2"/>
      <c r="AB2094" s="1"/>
      <c r="AC2094" s="1"/>
      <c r="AD2094" s="2"/>
      <c r="AE2094" s="1"/>
      <c r="AF2094" s="2"/>
    </row>
    <row r="2095" spans="1:32" hidden="1" x14ac:dyDescent="0.25">
      <c r="A2095" s="2"/>
      <c r="B2095" s="52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3"/>
      <c r="R2095" s="1"/>
      <c r="S2095" s="1"/>
      <c r="T2095" s="1"/>
      <c r="U2095" s="2"/>
      <c r="V2095" s="1"/>
      <c r="W2095" s="1"/>
      <c r="X2095" s="2"/>
      <c r="Y2095" s="1"/>
      <c r="Z2095" s="1"/>
      <c r="AA2095" s="2"/>
      <c r="AB2095" s="1"/>
      <c r="AC2095" s="1"/>
      <c r="AD2095" s="2"/>
      <c r="AE2095" s="1"/>
      <c r="AF2095" s="2"/>
    </row>
    <row r="2096" spans="1:32" hidden="1" x14ac:dyDescent="0.25">
      <c r="A2096" s="2"/>
      <c r="B2096" s="52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1"/>
      <c r="AA2096" s="2"/>
      <c r="AB2096" s="1"/>
      <c r="AC2096" s="1"/>
      <c r="AD2096" s="2"/>
      <c r="AE2096" s="1"/>
      <c r="AF2096" s="2"/>
    </row>
    <row r="2097" spans="1:32" hidden="1" x14ac:dyDescent="0.25">
      <c r="A2097" s="2"/>
      <c r="B2097" s="52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1"/>
      <c r="AA2097" s="2"/>
      <c r="AB2097" s="1"/>
      <c r="AC2097" s="1"/>
      <c r="AD2097" s="2"/>
      <c r="AE2097" s="1"/>
      <c r="AF2097" s="2"/>
    </row>
    <row r="2098" spans="1:32" hidden="1" x14ac:dyDescent="0.25">
      <c r="A2098" s="2"/>
      <c r="B2098" s="52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1"/>
      <c r="AA2098" s="2"/>
      <c r="AB2098" s="1"/>
      <c r="AC2098" s="1"/>
      <c r="AD2098" s="2"/>
      <c r="AE2098" s="1"/>
      <c r="AF2098" s="2"/>
    </row>
    <row r="2099" spans="1:32" hidden="1" x14ac:dyDescent="0.25">
      <c r="A2099" s="2"/>
      <c r="B2099" s="52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1"/>
      <c r="AA2099" s="2"/>
      <c r="AB2099" s="1"/>
      <c r="AC2099" s="1"/>
      <c r="AD2099" s="2"/>
      <c r="AE2099" s="1"/>
      <c r="AF2099" s="2"/>
    </row>
    <row r="2100" spans="1:32" hidden="1" x14ac:dyDescent="0.25">
      <c r="A2100" s="2"/>
      <c r="B2100" s="52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1"/>
      <c r="AA2100" s="2"/>
      <c r="AB2100" s="1"/>
      <c r="AC2100" s="1"/>
      <c r="AD2100" s="2"/>
      <c r="AE2100" s="1"/>
      <c r="AF2100" s="2"/>
    </row>
    <row r="2101" spans="1:32" hidden="1" x14ac:dyDescent="0.25">
      <c r="A2101" s="2"/>
      <c r="B2101" s="52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1"/>
      <c r="AA2101" s="2"/>
      <c r="AB2101" s="1"/>
      <c r="AC2101" s="1"/>
      <c r="AD2101" s="2"/>
      <c r="AE2101" s="1"/>
      <c r="AF2101" s="2"/>
    </row>
    <row r="2102" spans="1:32" hidden="1" x14ac:dyDescent="0.25">
      <c r="A2102" s="2"/>
      <c r="B2102" s="52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1"/>
      <c r="AA2102" s="2"/>
      <c r="AB2102" s="1"/>
      <c r="AC2102" s="1"/>
      <c r="AD2102" s="2"/>
      <c r="AE2102" s="1"/>
      <c r="AF2102" s="2"/>
    </row>
    <row r="2103" spans="1:32" hidden="1" x14ac:dyDescent="0.25">
      <c r="A2103" s="2"/>
      <c r="B2103" s="52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1"/>
      <c r="Y2103" s="1"/>
      <c r="Z2103" s="1"/>
      <c r="AA2103" s="1"/>
      <c r="AB2103" s="1"/>
      <c r="AC2103" s="1"/>
      <c r="AD2103" s="1"/>
      <c r="AE2103" s="1"/>
      <c r="AF2103" s="2"/>
    </row>
    <row r="2104" spans="1:32" hidden="1" x14ac:dyDescent="0.25">
      <c r="A2104" s="2"/>
      <c r="B2104" s="52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1"/>
      <c r="AA2104" s="2"/>
      <c r="AB2104" s="1"/>
      <c r="AC2104" s="1"/>
      <c r="AD2104" s="2"/>
      <c r="AE2104" s="1"/>
      <c r="AF2104" s="2"/>
    </row>
    <row r="2105" spans="1:32" hidden="1" x14ac:dyDescent="0.25">
      <c r="A2105" s="2"/>
      <c r="B2105" s="52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1"/>
      <c r="AA2105" s="2"/>
      <c r="AB2105" s="1"/>
      <c r="AC2105" s="1"/>
      <c r="AD2105" s="2"/>
      <c r="AE2105" s="1"/>
      <c r="AF2105" s="2"/>
    </row>
    <row r="2106" spans="1:32" hidden="1" x14ac:dyDescent="0.25">
      <c r="A2106" s="2"/>
      <c r="B2106" s="52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1"/>
      <c r="AA2106" s="2"/>
      <c r="AB2106" s="1"/>
      <c r="AC2106" s="1"/>
      <c r="AD2106" s="2"/>
      <c r="AE2106" s="1"/>
      <c r="AF2106" s="2"/>
    </row>
    <row r="2107" spans="1:32" hidden="1" x14ac:dyDescent="0.25">
      <c r="A2107" s="2"/>
      <c r="B2107" s="52"/>
      <c r="C2107" s="2"/>
      <c r="D2107" s="2"/>
      <c r="E2107" s="2"/>
      <c r="F2107" s="2"/>
      <c r="G2107" s="2"/>
      <c r="H2107" s="2"/>
      <c r="I2107" s="1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1"/>
      <c r="AA2107" s="2"/>
      <c r="AB2107" s="1"/>
      <c r="AC2107" s="1"/>
      <c r="AD2107" s="2"/>
      <c r="AE2107" s="1"/>
      <c r="AF2107" s="2"/>
    </row>
    <row r="2108" spans="1:32" hidden="1" x14ac:dyDescent="0.25">
      <c r="A2108" s="2"/>
      <c r="B2108" s="52"/>
      <c r="C2108" s="2"/>
      <c r="D2108" s="2"/>
      <c r="E2108" s="2"/>
      <c r="F2108" s="2"/>
      <c r="G2108" s="2"/>
      <c r="H2108" s="2"/>
      <c r="I2108" s="1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1"/>
      <c r="AA2108" s="2"/>
      <c r="AB2108" s="1"/>
      <c r="AC2108" s="1"/>
      <c r="AD2108" s="2"/>
      <c r="AE2108" s="1"/>
      <c r="AF2108" s="2"/>
    </row>
    <row r="2109" spans="1:32" hidden="1" x14ac:dyDescent="0.25">
      <c r="A2109" s="2"/>
      <c r="B2109" s="52"/>
      <c r="C2109" s="2"/>
      <c r="D2109" s="2"/>
      <c r="E2109" s="2"/>
      <c r="F2109" s="2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1"/>
      <c r="AA2109" s="2"/>
      <c r="AB2109" s="1"/>
      <c r="AC2109" s="1"/>
      <c r="AD2109" s="2"/>
      <c r="AE2109" s="1"/>
      <c r="AF2109" s="2"/>
    </row>
    <row r="2110" spans="1:32" hidden="1" x14ac:dyDescent="0.25">
      <c r="A2110" s="2"/>
      <c r="B2110" s="52"/>
      <c r="C2110" s="2"/>
      <c r="D2110" s="2"/>
      <c r="E2110" s="2"/>
      <c r="F2110" s="2"/>
      <c r="G2110" s="2"/>
      <c r="H2110" s="2"/>
      <c r="I2110" s="1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1"/>
      <c r="AA2110" s="2"/>
      <c r="AB2110" s="1"/>
      <c r="AC2110" s="1"/>
      <c r="AD2110" s="2"/>
      <c r="AE2110" s="1"/>
      <c r="AF2110" s="2"/>
    </row>
    <row r="2111" spans="1:32" hidden="1" x14ac:dyDescent="0.25">
      <c r="A2111" s="2"/>
      <c r="B2111" s="52"/>
      <c r="C2111" s="2"/>
      <c r="D2111" s="2"/>
      <c r="E2111" s="2"/>
      <c r="F2111" s="2"/>
      <c r="G2111" s="2"/>
      <c r="H2111" s="2"/>
      <c r="I2111" s="1"/>
      <c r="J2111" s="1"/>
      <c r="K2111" s="1"/>
      <c r="L2111" s="1"/>
      <c r="M2111" s="1"/>
      <c r="N2111" s="2"/>
      <c r="O2111" s="2"/>
      <c r="P2111" s="2"/>
      <c r="Q2111" s="1"/>
      <c r="R2111" s="1"/>
      <c r="S2111" s="1"/>
      <c r="T2111" s="1"/>
      <c r="U2111" s="2"/>
      <c r="V2111" s="1"/>
      <c r="W2111" s="1"/>
      <c r="X2111" s="2"/>
      <c r="Y2111" s="1"/>
      <c r="Z2111" s="1"/>
      <c r="AA2111" s="2"/>
      <c r="AB2111" s="1"/>
      <c r="AC2111" s="1"/>
      <c r="AD2111" s="2"/>
      <c r="AE2111" s="1"/>
      <c r="AF2111" s="2"/>
    </row>
    <row r="2112" spans="1:32" hidden="1" x14ac:dyDescent="0.25">
      <c r="A2112" s="2"/>
      <c r="B2112" s="52"/>
      <c r="C2112" s="2"/>
      <c r="D2112" s="2"/>
      <c r="E2112" s="2"/>
      <c r="F2112" s="2"/>
      <c r="G2112" s="2"/>
      <c r="H2112" s="2"/>
      <c r="I2112" s="1"/>
      <c r="J2112" s="1"/>
      <c r="K2112" s="1"/>
      <c r="L2112" s="1"/>
      <c r="M2112" s="1"/>
      <c r="N2112" s="2"/>
      <c r="O2112" s="2"/>
      <c r="P2112" s="2"/>
      <c r="Q2112" s="1"/>
      <c r="R2112" s="1"/>
      <c r="S2112" s="1"/>
      <c r="T2112" s="1"/>
      <c r="U2112" s="2"/>
      <c r="V2112" s="1"/>
      <c r="W2112" s="1"/>
      <c r="X2112" s="2"/>
      <c r="Y2112" s="1"/>
      <c r="Z2112" s="1"/>
      <c r="AA2112" s="2"/>
      <c r="AB2112" s="1"/>
      <c r="AC2112" s="1"/>
      <c r="AD2112" s="2"/>
      <c r="AE2112" s="1"/>
      <c r="AF2112" s="2"/>
    </row>
    <row r="2113" spans="1:32" hidden="1" x14ac:dyDescent="0.25">
      <c r="A2113" s="2"/>
      <c r="B2113" s="52"/>
      <c r="C2113" s="2"/>
      <c r="D2113" s="2"/>
      <c r="E2113" s="2"/>
      <c r="F2113" s="2"/>
      <c r="G2113" s="2"/>
      <c r="H2113" s="2"/>
      <c r="I2113" s="1"/>
      <c r="J2113" s="1"/>
      <c r="K2113" s="1"/>
      <c r="L2113" s="1"/>
      <c r="M2113" s="1"/>
      <c r="N2113" s="2"/>
      <c r="O2113" s="2"/>
      <c r="P2113" s="2"/>
      <c r="Q2113" s="1"/>
      <c r="R2113" s="1"/>
      <c r="S2113" s="1"/>
      <c r="T2113" s="1"/>
      <c r="U2113" s="2"/>
      <c r="V2113" s="1"/>
      <c r="W2113" s="1"/>
      <c r="X2113" s="2"/>
      <c r="Y2113" s="1"/>
      <c r="Z2113" s="1"/>
      <c r="AA2113" s="2"/>
      <c r="AB2113" s="1"/>
      <c r="AC2113" s="1"/>
      <c r="AD2113" s="2"/>
      <c r="AE2113" s="1"/>
      <c r="AF2113" s="2"/>
    </row>
    <row r="2114" spans="1:32" hidden="1" x14ac:dyDescent="0.25">
      <c r="A2114" s="2"/>
      <c r="B2114" s="52"/>
      <c r="C2114" s="2"/>
      <c r="D2114" s="2"/>
      <c r="E2114" s="2"/>
      <c r="F2114" s="2"/>
      <c r="G2114" s="2"/>
      <c r="H2114" s="2"/>
      <c r="I2114" s="1"/>
      <c r="J2114" s="1"/>
      <c r="K2114" s="1"/>
      <c r="L2114" s="1"/>
      <c r="M2114" s="1"/>
      <c r="N2114" s="2"/>
      <c r="O2114" s="2"/>
      <c r="P2114" s="2"/>
      <c r="Q2114" s="1"/>
      <c r="R2114" s="1"/>
      <c r="S2114" s="1"/>
      <c r="T2114" s="1"/>
      <c r="U2114" s="2"/>
      <c r="V2114" s="1"/>
      <c r="W2114" s="1"/>
      <c r="X2114" s="2"/>
      <c r="Y2114" s="1"/>
      <c r="Z2114" s="1"/>
      <c r="AA2114" s="2"/>
      <c r="AB2114" s="1"/>
      <c r="AC2114" s="1"/>
      <c r="AD2114" s="2"/>
      <c r="AE2114" s="1"/>
      <c r="AF2114" s="2"/>
    </row>
    <row r="2115" spans="1:32" hidden="1" x14ac:dyDescent="0.25">
      <c r="A2115" s="2"/>
      <c r="B2115" s="52"/>
      <c r="C2115" s="2"/>
      <c r="D2115" s="2"/>
      <c r="E2115" s="2"/>
      <c r="F2115" s="2"/>
      <c r="G2115" s="2"/>
      <c r="H2115" s="2"/>
      <c r="I2115" s="1"/>
      <c r="J2115" s="1"/>
      <c r="K2115" s="1"/>
      <c r="L2115" s="1"/>
      <c r="M2115" s="1"/>
      <c r="N2115" s="2"/>
      <c r="O2115" s="2"/>
      <c r="P2115" s="2"/>
      <c r="Q2115" s="1"/>
      <c r="R2115" s="1"/>
      <c r="S2115" s="1"/>
      <c r="T2115" s="1"/>
      <c r="U2115" s="2"/>
      <c r="V2115" s="1"/>
      <c r="W2115" s="1"/>
      <c r="X2115" s="2"/>
      <c r="Y2115" s="1"/>
      <c r="Z2115" s="1"/>
      <c r="AA2115" s="2"/>
      <c r="AB2115" s="1"/>
      <c r="AC2115" s="1"/>
      <c r="AD2115" s="2"/>
      <c r="AE2115" s="1"/>
      <c r="AF2115" s="2"/>
    </row>
    <row r="2116" spans="1:32" hidden="1" x14ac:dyDescent="0.25">
      <c r="A2116" s="2"/>
      <c r="B2116" s="52"/>
      <c r="C2116" s="2"/>
      <c r="D2116" s="2"/>
      <c r="E2116" s="2"/>
      <c r="F2116" s="2"/>
      <c r="G2116" s="2"/>
      <c r="H2116" s="2"/>
      <c r="I2116" s="1"/>
      <c r="J2116" s="1"/>
      <c r="K2116" s="1"/>
      <c r="L2116" s="1"/>
      <c r="M2116" s="1"/>
      <c r="N2116" s="2"/>
      <c r="O2116" s="2"/>
      <c r="P2116" s="2"/>
      <c r="Q2116" s="1"/>
      <c r="R2116" s="1"/>
      <c r="S2116" s="1"/>
      <c r="T2116" s="1"/>
      <c r="U2116" s="2"/>
      <c r="V2116" s="1"/>
      <c r="W2116" s="1"/>
      <c r="X2116" s="2"/>
      <c r="Y2116" s="1"/>
      <c r="Z2116" s="1"/>
      <c r="AA2116" s="2"/>
      <c r="AB2116" s="1"/>
      <c r="AC2116" s="1"/>
      <c r="AD2116" s="2"/>
      <c r="AE2116" s="1"/>
      <c r="AF2116" s="2"/>
    </row>
    <row r="2117" spans="1:32" hidden="1" x14ac:dyDescent="0.25">
      <c r="A2117" s="2"/>
      <c r="B2117" s="52"/>
      <c r="C2117" s="2"/>
      <c r="D2117" s="2"/>
      <c r="E2117" s="2"/>
      <c r="F2117" s="2"/>
      <c r="G2117" s="2"/>
      <c r="H2117" s="2"/>
      <c r="I2117" s="1"/>
      <c r="J2117" s="1"/>
      <c r="K2117" s="1"/>
      <c r="L2117" s="1"/>
      <c r="M2117" s="1"/>
      <c r="N2117" s="2"/>
      <c r="O2117" s="2"/>
      <c r="P2117" s="2"/>
      <c r="Q2117" s="1"/>
      <c r="R2117" s="1"/>
      <c r="S2117" s="1"/>
      <c r="T2117" s="1"/>
      <c r="U2117" s="1"/>
      <c r="V2117" s="1"/>
      <c r="W2117" s="1"/>
      <c r="X2117" s="1"/>
      <c r="Y2117" s="1"/>
      <c r="Z2117" s="1"/>
      <c r="AA2117" s="1"/>
      <c r="AB2117" s="1"/>
      <c r="AC2117" s="1"/>
      <c r="AD2117" s="1"/>
      <c r="AE2117" s="1"/>
      <c r="AF2117" s="2"/>
    </row>
    <row r="2118" spans="1:32" hidden="1" x14ac:dyDescent="0.25">
      <c r="A2118" s="2"/>
      <c r="B2118" s="52"/>
      <c r="C2118" s="2"/>
      <c r="D2118" s="2"/>
      <c r="E2118" s="2"/>
      <c r="F2118" s="2"/>
      <c r="G2118" s="2"/>
      <c r="H2118" s="2"/>
      <c r="I2118" s="1"/>
      <c r="J2118" s="1"/>
      <c r="K2118" s="1"/>
      <c r="L2118" s="1"/>
      <c r="M2118" s="1"/>
      <c r="N2118" s="2"/>
      <c r="O2118" s="2"/>
      <c r="P2118" s="2"/>
      <c r="Q2118" s="1"/>
      <c r="R2118" s="1"/>
      <c r="S2118" s="1"/>
      <c r="T2118" s="1"/>
      <c r="U2118" s="2"/>
      <c r="V2118" s="1"/>
      <c r="W2118" s="1"/>
      <c r="X2118" s="2"/>
      <c r="Y2118" s="1"/>
      <c r="Z2118" s="1"/>
      <c r="AA2118" s="2"/>
      <c r="AB2118" s="1"/>
      <c r="AC2118" s="1"/>
      <c r="AD2118" s="2"/>
      <c r="AE2118" s="1"/>
      <c r="AF2118" s="2"/>
    </row>
    <row r="2119" spans="1:32" hidden="1" x14ac:dyDescent="0.25">
      <c r="A2119" s="2"/>
      <c r="B2119" s="52"/>
      <c r="C2119" s="2"/>
      <c r="D2119" s="2"/>
      <c r="E2119" s="2"/>
      <c r="F2119" s="2"/>
      <c r="G2119" s="2"/>
      <c r="H2119" s="2"/>
      <c r="I2119" s="1"/>
      <c r="J2119" s="1"/>
      <c r="K2119" s="1"/>
      <c r="L2119" s="1"/>
      <c r="M2119" s="1"/>
      <c r="N2119" s="2"/>
      <c r="O2119" s="2"/>
      <c r="P2119" s="2"/>
      <c r="Q2119" s="1"/>
      <c r="R2119" s="1"/>
      <c r="S2119" s="1"/>
      <c r="T2119" s="1"/>
      <c r="U2119" s="2"/>
      <c r="V2119" s="1"/>
      <c r="W2119" s="1"/>
      <c r="X2119" s="2"/>
      <c r="Y2119" s="1"/>
      <c r="Z2119" s="1"/>
      <c r="AA2119" s="2"/>
      <c r="AB2119" s="1"/>
      <c r="AC2119" s="1"/>
      <c r="AD2119" s="2"/>
      <c r="AE2119" s="1"/>
      <c r="AF2119" s="2"/>
    </row>
    <row r="2120" spans="1:32" hidden="1" x14ac:dyDescent="0.25">
      <c r="A2120" s="2"/>
      <c r="B2120" s="52"/>
      <c r="C2120" s="2"/>
      <c r="D2120" s="2"/>
      <c r="E2120" s="2"/>
      <c r="F2120" s="2"/>
      <c r="G2120" s="2"/>
      <c r="H2120" s="2"/>
      <c r="I2120" s="1"/>
      <c r="J2120" s="1"/>
      <c r="K2120" s="1"/>
      <c r="L2120" s="1"/>
      <c r="M2120" s="1"/>
      <c r="N2120" s="2"/>
      <c r="O2120" s="2"/>
      <c r="P2120" s="2"/>
      <c r="Q2120" s="1"/>
      <c r="R2120" s="1"/>
      <c r="S2120" s="1"/>
      <c r="T2120" s="1"/>
      <c r="U2120" s="2"/>
      <c r="V2120" s="1"/>
      <c r="W2120" s="1"/>
      <c r="X2120" s="2"/>
      <c r="Y2120" s="1"/>
      <c r="Z2120" s="1"/>
      <c r="AA2120" s="2"/>
      <c r="AB2120" s="1"/>
      <c r="AC2120" s="1"/>
      <c r="AD2120" s="2"/>
      <c r="AE2120" s="1"/>
      <c r="AF2120" s="2"/>
    </row>
    <row r="2121" spans="1:32" hidden="1" x14ac:dyDescent="0.25">
      <c r="A2121" s="2"/>
      <c r="B2121" s="52"/>
      <c r="C2121" s="2"/>
      <c r="D2121" s="2"/>
      <c r="E2121" s="2"/>
      <c r="F2121" s="2"/>
      <c r="G2121" s="2"/>
      <c r="H2121" s="2"/>
      <c r="I2121" s="1"/>
      <c r="J2121" s="1"/>
      <c r="K2121" s="1"/>
      <c r="L2121" s="1"/>
      <c r="M2121" s="1"/>
      <c r="N2121" s="2"/>
      <c r="O2121" s="2"/>
      <c r="P2121" s="2"/>
      <c r="Q2121" s="1"/>
      <c r="R2121" s="1"/>
      <c r="S2121" s="1"/>
      <c r="T2121" s="1"/>
      <c r="U2121" s="2"/>
      <c r="V2121" s="1"/>
      <c r="W2121" s="1"/>
      <c r="X2121" s="2"/>
      <c r="Y2121" s="1"/>
      <c r="Z2121" s="1"/>
      <c r="AA2121" s="2"/>
      <c r="AB2121" s="1"/>
      <c r="AC2121" s="1"/>
      <c r="AD2121" s="2"/>
      <c r="AE2121" s="1"/>
      <c r="AF2121" s="2"/>
    </row>
    <row r="2122" spans="1:32" hidden="1" x14ac:dyDescent="0.25">
      <c r="A2122" s="2"/>
      <c r="B2122" s="52"/>
      <c r="C2122" s="2"/>
      <c r="D2122" s="2"/>
      <c r="E2122" s="2"/>
      <c r="F2122" s="2"/>
      <c r="G2122" s="2"/>
      <c r="H2122" s="2"/>
      <c r="I2122" s="1"/>
      <c r="J2122" s="1"/>
      <c r="K2122" s="1"/>
      <c r="L2122" s="1"/>
      <c r="M2122" s="1"/>
      <c r="N2122" s="2"/>
      <c r="O2122" s="2"/>
      <c r="P2122" s="2"/>
      <c r="Q2122" s="1"/>
      <c r="R2122" s="1"/>
      <c r="S2122" s="1"/>
      <c r="T2122" s="1"/>
      <c r="U2122" s="2"/>
      <c r="V2122" s="1"/>
      <c r="W2122" s="1"/>
      <c r="X2122" s="2"/>
      <c r="Y2122" s="1"/>
      <c r="Z2122" s="1"/>
      <c r="AA2122" s="2"/>
      <c r="AB2122" s="1"/>
      <c r="AC2122" s="1"/>
      <c r="AD2122" s="2"/>
      <c r="AE2122" s="1"/>
      <c r="AF2122" s="2"/>
    </row>
    <row r="2123" spans="1:32" hidden="1" x14ac:dyDescent="0.25">
      <c r="A2123" s="2"/>
      <c r="B2123" s="52"/>
      <c r="C2123" s="2"/>
      <c r="D2123" s="2"/>
      <c r="E2123" s="2"/>
      <c r="F2123" s="2"/>
      <c r="G2123" s="2"/>
      <c r="H2123" s="2"/>
      <c r="I2123" s="1"/>
      <c r="J2123" s="1"/>
      <c r="K2123" s="1"/>
      <c r="L2123" s="1"/>
      <c r="M2123" s="1"/>
      <c r="N2123" s="2"/>
      <c r="O2123" s="2"/>
      <c r="P2123" s="2"/>
      <c r="Q2123" s="1"/>
      <c r="R2123" s="1"/>
      <c r="S2123" s="1"/>
      <c r="T2123" s="1"/>
      <c r="U2123" s="2"/>
      <c r="V2123" s="1"/>
      <c r="W2123" s="1"/>
      <c r="X2123" s="2"/>
      <c r="Y2123" s="1"/>
      <c r="Z2123" s="1"/>
      <c r="AA2123" s="2"/>
      <c r="AB2123" s="1"/>
      <c r="AC2123" s="1"/>
      <c r="AD2123" s="2"/>
      <c r="AE2123" s="1"/>
      <c r="AF2123" s="2"/>
    </row>
    <row r="2124" spans="1:32" hidden="1" x14ac:dyDescent="0.25">
      <c r="A2124" s="2"/>
      <c r="B2124" s="52"/>
      <c r="C2124" s="2"/>
      <c r="D2124" s="2"/>
      <c r="E2124" s="2"/>
      <c r="F2124" s="2"/>
      <c r="G2124" s="2"/>
      <c r="H2124" s="2"/>
      <c r="I2124" s="1"/>
      <c r="J2124" s="1"/>
      <c r="K2124" s="1"/>
      <c r="L2124" s="1"/>
      <c r="M2124" s="1"/>
      <c r="N2124" s="2"/>
      <c r="O2124" s="2"/>
      <c r="P2124" s="2"/>
      <c r="Q2124" s="1"/>
      <c r="R2124" s="1"/>
      <c r="S2124" s="1"/>
      <c r="T2124" s="1"/>
      <c r="U2124" s="2"/>
      <c r="V2124" s="1"/>
      <c r="W2124" s="1"/>
      <c r="X2124" s="2"/>
      <c r="Y2124" s="1"/>
      <c r="Z2124" s="1"/>
      <c r="AA2124" s="2"/>
      <c r="AB2124" s="1"/>
      <c r="AC2124" s="1"/>
      <c r="AD2124" s="2"/>
      <c r="AE2124" s="1"/>
      <c r="AF2124" s="2"/>
    </row>
    <row r="2125" spans="1:32" hidden="1" x14ac:dyDescent="0.25">
      <c r="A2125" s="2"/>
      <c r="B2125" s="52"/>
      <c r="C2125" s="2"/>
      <c r="D2125" s="2"/>
      <c r="E2125" s="2"/>
      <c r="F2125" s="2"/>
      <c r="G2125" s="2"/>
      <c r="H2125" s="2"/>
      <c r="I2125" s="1"/>
      <c r="J2125" s="1"/>
      <c r="K2125" s="1"/>
      <c r="L2125" s="1"/>
      <c r="M2125" s="1"/>
      <c r="N2125" s="2"/>
      <c r="O2125" s="2"/>
      <c r="P2125" s="2"/>
      <c r="Q2125" s="1"/>
      <c r="R2125" s="1"/>
      <c r="S2125" s="1"/>
      <c r="T2125" s="1"/>
      <c r="U2125" s="2"/>
      <c r="V2125" s="1"/>
      <c r="W2125" s="1"/>
      <c r="X2125" s="2"/>
      <c r="Y2125" s="1"/>
      <c r="Z2125" s="1"/>
      <c r="AA2125" s="2"/>
      <c r="AB2125" s="1"/>
      <c r="AC2125" s="1"/>
      <c r="AD2125" s="2"/>
      <c r="AE2125" s="1"/>
      <c r="AF2125" s="2"/>
    </row>
    <row r="2126" spans="1:32" hidden="1" x14ac:dyDescent="0.25">
      <c r="A2126" s="2"/>
      <c r="B2126" s="52"/>
      <c r="C2126" s="2"/>
      <c r="D2126" s="2"/>
      <c r="E2126" s="2"/>
      <c r="F2126" s="2"/>
      <c r="G2126" s="2"/>
      <c r="H2126" s="2"/>
      <c r="I2126" s="1"/>
      <c r="J2126" s="1"/>
      <c r="K2126" s="1"/>
      <c r="L2126" s="1"/>
      <c r="M2126" s="1"/>
      <c r="N2126" s="2"/>
      <c r="O2126" s="2"/>
      <c r="P2126" s="2"/>
      <c r="Q2126" s="3"/>
      <c r="R2126" s="1"/>
      <c r="S2126" s="1"/>
      <c r="T2126" s="1"/>
      <c r="U2126" s="2"/>
      <c r="V2126" s="1"/>
      <c r="W2126" s="1"/>
      <c r="X2126" s="2"/>
      <c r="Y2126" s="1"/>
      <c r="Z2126" s="1"/>
      <c r="AA2126" s="2"/>
      <c r="AB2126" s="1"/>
      <c r="AC2126" s="1"/>
      <c r="AD2126" s="2"/>
      <c r="AE2126" s="1"/>
      <c r="AF2126" s="2"/>
    </row>
    <row r="2127" spans="1:32" hidden="1" x14ac:dyDescent="0.25">
      <c r="A2127" s="2"/>
      <c r="B2127" s="52"/>
      <c r="C2127" s="2"/>
      <c r="D2127" s="2"/>
      <c r="E2127" s="2"/>
      <c r="F2127" s="2"/>
      <c r="G2127" s="2"/>
      <c r="H2127" s="2"/>
      <c r="I2127" s="1"/>
      <c r="J2127" s="1"/>
      <c r="K2127" s="1"/>
      <c r="L2127" s="1"/>
      <c r="M2127" s="1"/>
      <c r="N2127" s="2"/>
      <c r="O2127" s="2"/>
      <c r="P2127" s="2"/>
      <c r="Q2127" s="1"/>
      <c r="R2127" s="1"/>
      <c r="S2127" s="1"/>
      <c r="T2127" s="1"/>
      <c r="U2127" s="2"/>
      <c r="V2127" s="1"/>
      <c r="W2127" s="1"/>
      <c r="X2127" s="2"/>
      <c r="Y2127" s="1"/>
      <c r="Z2127" s="1"/>
      <c r="AA2127" s="2"/>
      <c r="AB2127" s="1"/>
      <c r="AC2127" s="1"/>
      <c r="AD2127" s="2"/>
      <c r="AE2127" s="1"/>
      <c r="AF2127" s="2"/>
    </row>
    <row r="2128" spans="1:32" hidden="1" x14ac:dyDescent="0.25">
      <c r="A2128" s="2"/>
      <c r="B2128" s="52"/>
      <c r="C2128" s="2"/>
      <c r="D2128" s="2"/>
      <c r="E2128" s="2"/>
      <c r="F2128" s="2"/>
      <c r="G2128" s="2"/>
      <c r="H2128" s="2"/>
      <c r="I2128" s="1"/>
      <c r="J2128" s="1"/>
      <c r="K2128" s="1"/>
      <c r="L2128" s="1"/>
      <c r="M2128" s="1"/>
      <c r="N2128" s="2"/>
      <c r="O2128" s="2"/>
      <c r="P2128" s="2"/>
      <c r="Q2128" s="1"/>
      <c r="R2128" s="1"/>
      <c r="S2128" s="1"/>
      <c r="T2128" s="1"/>
      <c r="U2128" s="2"/>
      <c r="V2128" s="1"/>
      <c r="W2128" s="1"/>
      <c r="X2128" s="2"/>
      <c r="Y2128" s="1"/>
      <c r="Z2128" s="1"/>
      <c r="AA2128" s="2"/>
      <c r="AB2128" s="1"/>
      <c r="AC2128" s="1"/>
      <c r="AD2128" s="2"/>
      <c r="AE2128" s="1"/>
      <c r="AF2128" s="2"/>
    </row>
    <row r="2129" spans="1:32" hidden="1" x14ac:dyDescent="0.25">
      <c r="A2129" s="2"/>
      <c r="B2129" s="52"/>
      <c r="C2129" s="2"/>
      <c r="D2129" s="2"/>
      <c r="E2129" s="2"/>
      <c r="F2129" s="2"/>
      <c r="G2129" s="2"/>
      <c r="H2129" s="2"/>
      <c r="I2129" s="1"/>
      <c r="J2129" s="1"/>
      <c r="K2129" s="1"/>
      <c r="L2129" s="1"/>
      <c r="M2129" s="1"/>
      <c r="N2129" s="2"/>
      <c r="O2129" s="2"/>
      <c r="P2129" s="2"/>
      <c r="Q2129" s="1"/>
      <c r="R2129" s="1"/>
      <c r="S2129" s="1"/>
      <c r="T2129" s="1"/>
      <c r="U2129" s="2"/>
      <c r="V2129" s="1"/>
      <c r="W2129" s="1"/>
      <c r="X2129" s="2"/>
      <c r="Y2129" s="1"/>
      <c r="Z2129" s="1"/>
      <c r="AA2129" s="2"/>
      <c r="AB2129" s="1"/>
      <c r="AC2129" s="1"/>
      <c r="AD2129" s="2"/>
      <c r="AE2129" s="1"/>
      <c r="AF2129" s="2"/>
    </row>
    <row r="2130" spans="1:32" hidden="1" x14ac:dyDescent="0.25">
      <c r="A2130" s="2"/>
      <c r="B2130" s="52"/>
      <c r="C2130" s="2"/>
      <c r="D2130" s="2"/>
      <c r="E2130" s="2"/>
      <c r="F2130" s="2"/>
      <c r="G2130" s="2"/>
      <c r="H2130" s="2"/>
      <c r="I2130" s="1"/>
      <c r="J2130" s="1"/>
      <c r="K2130" s="1"/>
      <c r="L2130" s="1"/>
      <c r="M2130" s="1"/>
      <c r="N2130" s="2"/>
      <c r="O2130" s="2"/>
      <c r="P2130" s="2"/>
      <c r="Q2130" s="1"/>
      <c r="R2130" s="1"/>
      <c r="S2130" s="1"/>
      <c r="T2130" s="1"/>
      <c r="U2130" s="2"/>
      <c r="V2130" s="1"/>
      <c r="W2130" s="1"/>
      <c r="X2130" s="2"/>
      <c r="Y2130" s="1"/>
      <c r="Z2130" s="1"/>
      <c r="AA2130" s="2"/>
      <c r="AB2130" s="1"/>
      <c r="AC2130" s="1"/>
      <c r="AD2130" s="2"/>
      <c r="AE2130" s="1"/>
      <c r="AF2130" s="2"/>
    </row>
    <row r="2131" spans="1:32" hidden="1" x14ac:dyDescent="0.25">
      <c r="A2131" s="2"/>
      <c r="B2131" s="52"/>
      <c r="C2131" s="2"/>
      <c r="D2131" s="2"/>
      <c r="E2131" s="2"/>
      <c r="F2131" s="2"/>
      <c r="G2131" s="2"/>
      <c r="H2131" s="2"/>
      <c r="I2131" s="1"/>
      <c r="J2131" s="1"/>
      <c r="K2131" s="1"/>
      <c r="L2131" s="1"/>
      <c r="M2131" s="1"/>
      <c r="N2131" s="2"/>
      <c r="O2131" s="2"/>
      <c r="P2131" s="2"/>
      <c r="Q2131" s="1"/>
      <c r="R2131" s="1"/>
      <c r="S2131" s="1"/>
      <c r="T2131" s="1"/>
      <c r="U2131" s="2"/>
      <c r="V2131" s="1"/>
      <c r="W2131" s="1"/>
      <c r="X2131" s="2"/>
      <c r="Y2131" s="1"/>
      <c r="Z2131" s="1"/>
      <c r="AA2131" s="1"/>
      <c r="AB2131" s="1"/>
      <c r="AC2131" s="1"/>
      <c r="AD2131" s="1"/>
      <c r="AE2131" s="1"/>
      <c r="AF2131" s="2"/>
    </row>
    <row r="2132" spans="1:32" hidden="1" x14ac:dyDescent="0.25">
      <c r="A2132" s="2"/>
      <c r="B2132" s="52"/>
      <c r="C2132" s="2"/>
      <c r="D2132" s="2"/>
      <c r="E2132" s="2"/>
      <c r="F2132" s="2"/>
      <c r="G2132" s="2"/>
      <c r="H2132" s="2"/>
      <c r="I2132" s="1"/>
      <c r="J2132" s="1"/>
      <c r="K2132" s="1"/>
      <c r="L2132" s="1"/>
      <c r="M2132" s="1"/>
      <c r="N2132" s="2"/>
      <c r="O2132" s="2"/>
      <c r="P2132" s="2"/>
      <c r="Q2132" s="1"/>
      <c r="R2132" s="1"/>
      <c r="S2132" s="1"/>
      <c r="T2132" s="1"/>
      <c r="U2132" s="2"/>
      <c r="V2132" s="1"/>
      <c r="W2132" s="1"/>
      <c r="X2132" s="2"/>
      <c r="Y2132" s="1"/>
      <c r="Z2132" s="1"/>
      <c r="AA2132" s="2"/>
      <c r="AB2132" s="1"/>
      <c r="AC2132" s="1"/>
      <c r="AD2132" s="2"/>
      <c r="AE2132" s="1"/>
      <c r="AF2132" s="2"/>
    </row>
    <row r="2133" spans="1:32" hidden="1" x14ac:dyDescent="0.25">
      <c r="A2133" s="2"/>
      <c r="B2133" s="52"/>
      <c r="C2133" s="2"/>
      <c r="D2133" s="2"/>
      <c r="E2133" s="2"/>
      <c r="F2133" s="2"/>
      <c r="G2133" s="2"/>
      <c r="H2133" s="2"/>
      <c r="I2133" s="1"/>
      <c r="J2133" s="1"/>
      <c r="K2133" s="1"/>
      <c r="L2133" s="1"/>
      <c r="M2133" s="1"/>
      <c r="N2133" s="2"/>
      <c r="O2133" s="2"/>
      <c r="P2133" s="2"/>
      <c r="Q2133" s="1"/>
      <c r="R2133" s="1"/>
      <c r="S2133" s="1"/>
      <c r="T2133" s="1"/>
      <c r="U2133" s="2"/>
      <c r="V2133" s="1"/>
      <c r="W2133" s="1"/>
      <c r="X2133" s="2"/>
      <c r="Y2133" s="1"/>
      <c r="Z2133" s="1"/>
      <c r="AA2133" s="2"/>
      <c r="AB2133" s="1"/>
      <c r="AC2133" s="1"/>
      <c r="AD2133" s="2"/>
      <c r="AE2133" s="1"/>
      <c r="AF2133" s="2"/>
    </row>
    <row r="2134" spans="1:32" hidden="1" x14ac:dyDescent="0.25">
      <c r="A2134" s="2"/>
      <c r="B2134" s="52"/>
      <c r="C2134" s="2"/>
      <c r="D2134" s="2"/>
      <c r="E2134" s="2"/>
      <c r="F2134" s="2"/>
      <c r="G2134" s="2"/>
      <c r="H2134" s="2"/>
      <c r="I2134" s="1"/>
      <c r="J2134" s="1"/>
      <c r="K2134" s="1"/>
      <c r="L2134" s="1"/>
      <c r="M2134" s="1"/>
      <c r="N2134" s="2"/>
      <c r="O2134" s="2"/>
      <c r="P2134" s="2"/>
      <c r="Q2134" s="1"/>
      <c r="R2134" s="1"/>
      <c r="S2134" s="1"/>
      <c r="T2134" s="1"/>
      <c r="U2134" s="2"/>
      <c r="V2134" s="1"/>
      <c r="W2134" s="1"/>
      <c r="X2134" s="2"/>
      <c r="Y2134" s="1"/>
      <c r="Z2134" s="1"/>
      <c r="AA2134" s="2"/>
      <c r="AB2134" s="1"/>
      <c r="AC2134" s="1"/>
      <c r="AD2134" s="2"/>
      <c r="AE2134" s="1"/>
      <c r="AF2134" s="2"/>
    </row>
    <row r="2135" spans="1:32" hidden="1" x14ac:dyDescent="0.25">
      <c r="A2135" s="2"/>
      <c r="B2135" s="52"/>
      <c r="C2135" s="2"/>
      <c r="D2135" s="2"/>
      <c r="E2135" s="2"/>
      <c r="F2135" s="2"/>
      <c r="G2135" s="2"/>
      <c r="H2135" s="2"/>
      <c r="I2135" s="1"/>
      <c r="J2135" s="1"/>
      <c r="K2135" s="1"/>
      <c r="L2135" s="1"/>
      <c r="M2135" s="1"/>
      <c r="N2135" s="2"/>
      <c r="O2135" s="2"/>
      <c r="P2135" s="2"/>
      <c r="Q2135" s="1"/>
      <c r="R2135" s="1"/>
      <c r="S2135" s="1"/>
      <c r="T2135" s="1"/>
      <c r="U2135" s="2"/>
      <c r="V2135" s="1"/>
      <c r="W2135" s="1"/>
      <c r="X2135" s="2"/>
      <c r="Y2135" s="1"/>
      <c r="Z2135" s="1"/>
      <c r="AA2135" s="2"/>
      <c r="AB2135" s="1"/>
      <c r="AC2135" s="1"/>
      <c r="AD2135" s="2"/>
      <c r="AE2135" s="1"/>
      <c r="AF2135" s="2"/>
    </row>
    <row r="2136" spans="1:32" hidden="1" x14ac:dyDescent="0.25">
      <c r="A2136" s="2"/>
      <c r="B2136" s="52"/>
      <c r="C2136" s="2"/>
      <c r="D2136" s="2"/>
      <c r="E2136" s="2"/>
      <c r="F2136" s="2"/>
      <c r="G2136" s="2"/>
      <c r="H2136" s="2"/>
      <c r="I2136" s="1"/>
      <c r="J2136" s="1"/>
      <c r="K2136" s="1"/>
      <c r="L2136" s="1"/>
      <c r="M2136" s="1"/>
      <c r="N2136" s="2"/>
      <c r="O2136" s="2"/>
      <c r="P2136" s="2"/>
      <c r="Q2136" s="1"/>
      <c r="R2136" s="1"/>
      <c r="S2136" s="1"/>
      <c r="T2136" s="1"/>
      <c r="U2136" s="2"/>
      <c r="V2136" s="1"/>
      <c r="W2136" s="1"/>
      <c r="X2136" s="2"/>
      <c r="Y2136" s="1"/>
      <c r="Z2136" s="1"/>
      <c r="AA2136" s="2"/>
      <c r="AB2136" s="1"/>
      <c r="AC2136" s="1"/>
      <c r="AD2136" s="2"/>
      <c r="AE2136" s="1"/>
      <c r="AF2136" s="2"/>
    </row>
    <row r="2137" spans="1:32" hidden="1" x14ac:dyDescent="0.25">
      <c r="A2137" s="2"/>
      <c r="B2137" s="52"/>
      <c r="C2137" s="2"/>
      <c r="D2137" s="2"/>
      <c r="E2137" s="2"/>
      <c r="F2137" s="2"/>
      <c r="G2137" s="2"/>
      <c r="H2137" s="2"/>
      <c r="I2137" s="1"/>
      <c r="J2137" s="1"/>
      <c r="K2137" s="1"/>
      <c r="L2137" s="1"/>
      <c r="M2137" s="1"/>
      <c r="N2137" s="2"/>
      <c r="O2137" s="2"/>
      <c r="P2137" s="2"/>
      <c r="Q2137" s="1"/>
      <c r="R2137" s="1"/>
      <c r="S2137" s="1"/>
      <c r="T2137" s="1"/>
      <c r="U2137" s="2"/>
      <c r="V2137" s="1"/>
      <c r="W2137" s="1"/>
      <c r="X2137" s="2"/>
      <c r="Y2137" s="1"/>
      <c r="Z2137" s="1"/>
      <c r="AA2137" s="2"/>
      <c r="AB2137" s="1"/>
      <c r="AC2137" s="1"/>
      <c r="AD2137" s="2"/>
      <c r="AE2137" s="1"/>
      <c r="AF2137" s="2"/>
    </row>
    <row r="2138" spans="1:32" hidden="1" x14ac:dyDescent="0.25">
      <c r="A2138" s="2"/>
      <c r="B2138" s="52"/>
      <c r="C2138" s="2"/>
      <c r="D2138" s="2"/>
      <c r="E2138" s="2"/>
      <c r="F2138" s="2"/>
      <c r="G2138" s="2"/>
      <c r="H2138" s="2"/>
      <c r="I2138" s="1"/>
      <c r="J2138" s="1"/>
      <c r="K2138" s="1"/>
      <c r="L2138" s="1"/>
      <c r="M2138" s="1"/>
      <c r="N2138" s="2"/>
      <c r="O2138" s="2"/>
      <c r="P2138" s="2"/>
      <c r="Q2138" s="1"/>
      <c r="R2138" s="1"/>
      <c r="S2138" s="1"/>
      <c r="T2138" s="1"/>
      <c r="U2138" s="2"/>
      <c r="V2138" s="1"/>
      <c r="W2138" s="1"/>
      <c r="X2138" s="2"/>
      <c r="Y2138" s="1"/>
      <c r="Z2138" s="1"/>
      <c r="AA2138" s="2"/>
      <c r="AB2138" s="1"/>
      <c r="AC2138" s="1"/>
      <c r="AD2138" s="2"/>
      <c r="AE2138" s="1"/>
      <c r="AF2138" s="2"/>
    </row>
    <row r="2139" spans="1:32" hidden="1" x14ac:dyDescent="0.25">
      <c r="A2139" s="2"/>
      <c r="B2139" s="52"/>
      <c r="C2139" s="2"/>
      <c r="D2139" s="2"/>
      <c r="E2139" s="2"/>
      <c r="F2139" s="2"/>
      <c r="G2139" s="2"/>
      <c r="H2139" s="2"/>
      <c r="I2139" s="1"/>
      <c r="J2139" s="1"/>
      <c r="K2139" s="1"/>
      <c r="L2139" s="1"/>
      <c r="M2139" s="1"/>
      <c r="N2139" s="2"/>
      <c r="O2139" s="2"/>
      <c r="P2139" s="2"/>
      <c r="Q2139" s="1"/>
      <c r="R2139" s="1"/>
      <c r="S2139" s="1"/>
      <c r="T2139" s="1"/>
      <c r="U2139" s="2"/>
      <c r="V2139" s="1"/>
      <c r="W2139" s="1"/>
      <c r="X2139" s="2"/>
      <c r="Y2139" s="1"/>
      <c r="Z2139" s="1"/>
      <c r="AA2139" s="2"/>
      <c r="AB2139" s="1"/>
      <c r="AC2139" s="1"/>
      <c r="AD2139" s="2"/>
      <c r="AE2139" s="1"/>
      <c r="AF2139" s="2"/>
    </row>
    <row r="2140" spans="1:32" hidden="1" x14ac:dyDescent="0.25">
      <c r="A2140" s="2"/>
      <c r="B2140" s="52"/>
      <c r="C2140" s="2"/>
      <c r="D2140" s="2"/>
      <c r="E2140" s="2"/>
      <c r="F2140" s="2"/>
      <c r="G2140" s="2"/>
      <c r="H2140" s="2"/>
      <c r="I2140" s="1"/>
      <c r="J2140" s="1"/>
      <c r="K2140" s="1"/>
      <c r="L2140" s="1"/>
      <c r="M2140" s="1"/>
      <c r="N2140" s="2"/>
      <c r="O2140" s="2"/>
      <c r="P2140" s="2"/>
      <c r="Q2140" s="1"/>
      <c r="R2140" s="1"/>
      <c r="S2140" s="1"/>
      <c r="T2140" s="1"/>
      <c r="U2140" s="2"/>
      <c r="V2140" s="1"/>
      <c r="W2140" s="1"/>
      <c r="X2140" s="2"/>
      <c r="Y2140" s="1"/>
      <c r="Z2140" s="1"/>
      <c r="AA2140" s="2"/>
      <c r="AB2140" s="1"/>
      <c r="AC2140" s="1"/>
      <c r="AD2140" s="2"/>
      <c r="AE2140" s="1"/>
      <c r="AF2140" s="2"/>
    </row>
    <row r="2141" spans="1:32" hidden="1" x14ac:dyDescent="0.25">
      <c r="A2141" s="2"/>
      <c r="B2141" s="52"/>
      <c r="C2141" s="2"/>
      <c r="D2141" s="2"/>
      <c r="E2141" s="2"/>
      <c r="F2141" s="2"/>
      <c r="G2141" s="2"/>
      <c r="H2141" s="2"/>
      <c r="I2141" s="1"/>
      <c r="J2141" s="1"/>
      <c r="K2141" s="1"/>
      <c r="L2141" s="1"/>
      <c r="M2141" s="1"/>
      <c r="N2141" s="2"/>
      <c r="O2141" s="2"/>
      <c r="P2141" s="2"/>
      <c r="Q2141" s="1"/>
      <c r="R2141" s="1"/>
      <c r="S2141" s="1"/>
      <c r="T2141" s="1"/>
      <c r="U2141" s="2"/>
      <c r="V2141" s="1"/>
      <c r="W2141" s="1"/>
      <c r="X2141" s="2"/>
      <c r="Y2141" s="1"/>
      <c r="Z2141" s="1"/>
      <c r="AA2141" s="2"/>
      <c r="AB2141" s="1"/>
      <c r="AC2141" s="1"/>
      <c r="AD2141" s="2"/>
      <c r="AE2141" s="1"/>
      <c r="AF2141" s="2"/>
    </row>
    <row r="2142" spans="1:32" hidden="1" x14ac:dyDescent="0.25">
      <c r="A2142" s="2"/>
      <c r="B2142" s="52"/>
      <c r="C2142" s="2"/>
      <c r="D2142" s="2"/>
      <c r="E2142" s="2"/>
      <c r="F2142" s="2"/>
      <c r="G2142" s="2"/>
      <c r="H2142" s="2"/>
      <c r="I2142" s="1"/>
      <c r="J2142" s="1"/>
      <c r="K2142" s="1"/>
      <c r="L2142" s="1"/>
      <c r="M2142" s="1"/>
      <c r="N2142" s="2"/>
      <c r="O2142" s="2"/>
      <c r="P2142" s="2"/>
      <c r="Q2142" s="1"/>
      <c r="R2142" s="1"/>
      <c r="S2142" s="1"/>
      <c r="T2142" s="1"/>
      <c r="U2142" s="2"/>
      <c r="V2142" s="1"/>
      <c r="W2142" s="1"/>
      <c r="X2142" s="2"/>
      <c r="Y2142" s="1"/>
      <c r="Z2142" s="1"/>
      <c r="AA2142" s="2"/>
      <c r="AB2142" s="1"/>
      <c r="AC2142" s="1"/>
      <c r="AD2142" s="2"/>
      <c r="AE2142" s="1"/>
      <c r="AF2142" s="2"/>
    </row>
    <row r="2143" spans="1:32" hidden="1" x14ac:dyDescent="0.25">
      <c r="A2143" s="2"/>
      <c r="B2143" s="52"/>
      <c r="C2143" s="2"/>
      <c r="D2143" s="2"/>
      <c r="E2143" s="2"/>
      <c r="F2143" s="2"/>
      <c r="G2143" s="2"/>
      <c r="H2143" s="2"/>
      <c r="I2143" s="1"/>
      <c r="J2143" s="1"/>
      <c r="K2143" s="1"/>
      <c r="L2143" s="1"/>
      <c r="M2143" s="1"/>
      <c r="N2143" s="2"/>
      <c r="O2143" s="2"/>
      <c r="P2143" s="2"/>
      <c r="Q2143" s="1"/>
      <c r="R2143" s="1"/>
      <c r="S2143" s="1"/>
      <c r="T2143" s="1"/>
      <c r="U2143" s="2"/>
      <c r="V2143" s="1"/>
      <c r="W2143" s="1"/>
      <c r="X2143" s="2"/>
      <c r="Y2143" s="1"/>
      <c r="Z2143" s="1"/>
      <c r="AA2143" s="2"/>
      <c r="AB2143" s="1"/>
      <c r="AC2143" s="1"/>
      <c r="AD2143" s="2"/>
      <c r="AE2143" s="1"/>
      <c r="AF2143" s="2"/>
    </row>
    <row r="2144" spans="1:32" hidden="1" x14ac:dyDescent="0.25">
      <c r="A2144" s="2"/>
      <c r="B2144" s="52"/>
      <c r="C2144" s="2"/>
      <c r="D2144" s="2"/>
      <c r="E2144" s="2"/>
      <c r="F2144" s="2"/>
      <c r="G2144" s="2"/>
      <c r="H2144" s="2"/>
      <c r="I2144" s="1"/>
      <c r="J2144" s="1"/>
      <c r="K2144" s="1"/>
      <c r="L2144" s="1"/>
      <c r="M2144" s="1"/>
      <c r="N2144" s="2"/>
      <c r="O2144" s="2"/>
      <c r="P2144" s="2"/>
      <c r="Q2144" s="1"/>
      <c r="R2144" s="1"/>
      <c r="S2144" s="1"/>
      <c r="T2144" s="1"/>
      <c r="U2144" s="2"/>
      <c r="V2144" s="1"/>
      <c r="W2144" s="1"/>
      <c r="X2144" s="2"/>
      <c r="Y2144" s="1"/>
      <c r="Z2144" s="1"/>
      <c r="AA2144" s="2"/>
      <c r="AB2144" s="1"/>
      <c r="AC2144" s="1"/>
      <c r="AD2144" s="2"/>
      <c r="AE2144" s="1"/>
      <c r="AF2144" s="2"/>
    </row>
    <row r="2145" spans="1:32" hidden="1" x14ac:dyDescent="0.25">
      <c r="A2145" s="2"/>
      <c r="B2145" s="52"/>
      <c r="C2145" s="2"/>
      <c r="D2145" s="2"/>
      <c r="E2145" s="2"/>
      <c r="F2145" s="2"/>
      <c r="G2145" s="2"/>
      <c r="H2145" s="2"/>
      <c r="I2145" s="1"/>
      <c r="J2145" s="1"/>
      <c r="K2145" s="1"/>
      <c r="L2145" s="1"/>
      <c r="M2145" s="1"/>
      <c r="N2145" s="2"/>
      <c r="O2145" s="2"/>
      <c r="P2145" s="2"/>
      <c r="Q2145" s="1"/>
      <c r="R2145" s="1"/>
      <c r="S2145" s="1"/>
      <c r="T2145" s="1"/>
      <c r="U2145" s="2"/>
      <c r="V2145" s="1"/>
      <c r="W2145" s="1"/>
      <c r="X2145" s="2"/>
      <c r="Y2145" s="1"/>
      <c r="Z2145" s="1"/>
      <c r="AA2145" s="2"/>
      <c r="AB2145" s="1"/>
      <c r="AC2145" s="1"/>
      <c r="AD2145" s="2"/>
      <c r="AE2145" s="1"/>
      <c r="AF2145" s="2"/>
    </row>
    <row r="2146" spans="1:32" hidden="1" x14ac:dyDescent="0.25">
      <c r="A2146" s="2"/>
      <c r="B2146" s="52"/>
      <c r="C2146" s="2"/>
      <c r="D2146" s="2"/>
      <c r="E2146" s="2"/>
      <c r="F2146" s="2"/>
      <c r="G2146" s="2"/>
      <c r="H2146" s="2"/>
      <c r="I2146" s="1"/>
      <c r="J2146" s="1"/>
      <c r="K2146" s="1"/>
      <c r="L2146" s="1"/>
      <c r="M2146" s="1"/>
      <c r="N2146" s="2"/>
      <c r="O2146" s="2"/>
      <c r="P2146" s="2"/>
      <c r="Q2146" s="1"/>
      <c r="R2146" s="1"/>
      <c r="S2146" s="1"/>
      <c r="T2146" s="1"/>
      <c r="U2146" s="2"/>
      <c r="V2146" s="1"/>
      <c r="W2146" s="1"/>
      <c r="X2146" s="2"/>
      <c r="Y2146" s="1"/>
      <c r="Z2146" s="1"/>
      <c r="AA2146" s="2"/>
      <c r="AB2146" s="1"/>
      <c r="AC2146" s="1"/>
      <c r="AD2146" s="2"/>
      <c r="AE2146" s="1"/>
      <c r="AF2146" s="2"/>
    </row>
    <row r="2147" spans="1:32" hidden="1" x14ac:dyDescent="0.25">
      <c r="A2147" s="2"/>
      <c r="B2147" s="52"/>
      <c r="C2147" s="2"/>
      <c r="D2147" s="2"/>
      <c r="E2147" s="2"/>
      <c r="F2147" s="2"/>
      <c r="G2147" s="2"/>
      <c r="H2147" s="2"/>
      <c r="I2147" s="1"/>
      <c r="J2147" s="1"/>
      <c r="K2147" s="1"/>
      <c r="L2147" s="1"/>
      <c r="M2147" s="1"/>
      <c r="N2147" s="2"/>
      <c r="O2147" s="2"/>
      <c r="P2147" s="2"/>
      <c r="Q2147" s="1"/>
      <c r="R2147" s="1"/>
      <c r="S2147" s="1"/>
      <c r="T2147" s="1"/>
      <c r="U2147" s="2"/>
      <c r="V2147" s="1"/>
      <c r="W2147" s="1"/>
      <c r="X2147" s="2"/>
      <c r="Y2147" s="1"/>
      <c r="Z2147" s="1"/>
      <c r="AA2147" s="2"/>
      <c r="AB2147" s="1"/>
      <c r="AC2147" s="1"/>
      <c r="AD2147" s="2"/>
      <c r="AE2147" s="1"/>
      <c r="AF2147" s="2"/>
    </row>
    <row r="2148" spans="1:32" hidden="1" x14ac:dyDescent="0.25">
      <c r="A2148" s="2"/>
      <c r="B2148" s="52"/>
      <c r="C2148" s="2"/>
      <c r="D2148" s="2"/>
      <c r="E2148" s="2"/>
      <c r="F2148" s="2"/>
      <c r="G2148" s="2"/>
      <c r="H2148" s="2"/>
      <c r="I2148" s="1"/>
      <c r="J2148" s="1"/>
      <c r="K2148" s="1"/>
      <c r="L2148" s="1"/>
      <c r="M2148" s="1"/>
      <c r="N2148" s="2"/>
      <c r="O2148" s="2"/>
      <c r="P2148" s="2"/>
      <c r="Q2148" s="1"/>
      <c r="R2148" s="1"/>
      <c r="S2148" s="1"/>
      <c r="T2148" s="1"/>
      <c r="U2148" s="2"/>
      <c r="V2148" s="1"/>
      <c r="W2148" s="1"/>
      <c r="X2148" s="2"/>
      <c r="Y2148" s="1"/>
      <c r="Z2148" s="1"/>
      <c r="AA2148" s="2"/>
      <c r="AB2148" s="1"/>
      <c r="AC2148" s="1"/>
      <c r="AD2148" s="2"/>
      <c r="AE2148" s="1"/>
      <c r="AF2148" s="2"/>
    </row>
    <row r="2149" spans="1:32" hidden="1" x14ac:dyDescent="0.25">
      <c r="A2149" s="2"/>
      <c r="B2149" s="52"/>
      <c r="C2149" s="2"/>
      <c r="D2149" s="2"/>
      <c r="E2149" s="2"/>
      <c r="F2149" s="2"/>
      <c r="G2149" s="2"/>
      <c r="H2149" s="2"/>
      <c r="I2149" s="1"/>
      <c r="J2149" s="1"/>
      <c r="K2149" s="1"/>
      <c r="L2149" s="1"/>
      <c r="M2149" s="1"/>
      <c r="N2149" s="2"/>
      <c r="O2149" s="2"/>
      <c r="P2149" s="2"/>
      <c r="Q2149" s="1"/>
      <c r="R2149" s="1"/>
      <c r="S2149" s="1"/>
      <c r="T2149" s="1"/>
      <c r="U2149" s="2"/>
      <c r="V2149" s="1"/>
      <c r="W2149" s="1"/>
      <c r="X2149" s="2"/>
      <c r="Y2149" s="1"/>
      <c r="Z2149" s="1"/>
      <c r="AA2149" s="2"/>
      <c r="AB2149" s="1"/>
      <c r="AC2149" s="1"/>
      <c r="AD2149" s="2"/>
      <c r="AE2149" s="1"/>
      <c r="AF2149" s="2"/>
    </row>
    <row r="2150" spans="1:32" hidden="1" x14ac:dyDescent="0.25">
      <c r="A2150" s="2"/>
      <c r="B2150" s="52"/>
      <c r="C2150" s="2"/>
      <c r="D2150" s="2"/>
      <c r="E2150" s="2"/>
      <c r="F2150" s="2"/>
      <c r="G2150" s="2"/>
      <c r="H2150" s="2"/>
      <c r="I2150" s="1"/>
      <c r="J2150" s="1"/>
      <c r="K2150" s="1"/>
      <c r="L2150" s="1"/>
      <c r="M2150" s="1"/>
      <c r="N2150" s="2"/>
      <c r="O2150" s="2"/>
      <c r="P2150" s="2"/>
      <c r="Q2150" s="1"/>
      <c r="R2150" s="1"/>
      <c r="S2150" s="1"/>
      <c r="T2150" s="1"/>
      <c r="U2150" s="2"/>
      <c r="V2150" s="1"/>
      <c r="W2150" s="1"/>
      <c r="X2150" s="2"/>
      <c r="Y2150" s="1"/>
      <c r="Z2150" s="1"/>
      <c r="AA2150" s="2"/>
      <c r="AB2150" s="1"/>
      <c r="AC2150" s="1"/>
      <c r="AD2150" s="2"/>
      <c r="AE2150" s="1"/>
      <c r="AF2150" s="2"/>
    </row>
    <row r="2151" spans="1:32" hidden="1" x14ac:dyDescent="0.25">
      <c r="A2151" s="2"/>
      <c r="B2151" s="52"/>
      <c r="C2151" s="2"/>
      <c r="D2151" s="2"/>
      <c r="E2151" s="2"/>
      <c r="F2151" s="2"/>
      <c r="G2151" s="2"/>
      <c r="H2151" s="2"/>
      <c r="I2151" s="1"/>
      <c r="J2151" s="1"/>
      <c r="K2151" s="1"/>
      <c r="L2151" s="1"/>
      <c r="M2151" s="1"/>
      <c r="N2151" s="2"/>
      <c r="O2151" s="2"/>
      <c r="P2151" s="2"/>
      <c r="Q2151" s="1"/>
      <c r="R2151" s="1"/>
      <c r="S2151" s="1"/>
      <c r="T2151" s="1"/>
      <c r="U2151" s="2"/>
      <c r="V2151" s="1"/>
      <c r="W2151" s="1"/>
      <c r="X2151" s="2"/>
      <c r="Y2151" s="1"/>
      <c r="Z2151" s="1"/>
      <c r="AA2151" s="2"/>
      <c r="AB2151" s="1"/>
      <c r="AC2151" s="1"/>
      <c r="AD2151" s="2"/>
      <c r="AE2151" s="1"/>
      <c r="AF2151" s="2"/>
    </row>
    <row r="2152" spans="1:32" hidden="1" x14ac:dyDescent="0.25">
      <c r="A2152" s="2"/>
      <c r="B2152" s="52"/>
      <c r="C2152" s="2"/>
      <c r="D2152" s="2"/>
      <c r="E2152" s="2"/>
      <c r="F2152" s="2"/>
      <c r="G2152" s="2"/>
      <c r="H2152" s="2"/>
      <c r="I2152" s="1"/>
      <c r="J2152" s="1"/>
      <c r="K2152" s="1"/>
      <c r="L2152" s="1"/>
      <c r="M2152" s="1"/>
      <c r="N2152" s="2"/>
      <c r="O2152" s="2"/>
      <c r="P2152" s="2"/>
      <c r="Q2152" s="1"/>
      <c r="R2152" s="1"/>
      <c r="S2152" s="1"/>
      <c r="T2152" s="1"/>
      <c r="U2152" s="2"/>
      <c r="V2152" s="1"/>
      <c r="W2152" s="1"/>
      <c r="X2152" s="2"/>
      <c r="Y2152" s="1"/>
      <c r="Z2152" s="1"/>
      <c r="AA2152" s="2"/>
      <c r="AB2152" s="1"/>
      <c r="AC2152" s="1"/>
      <c r="AD2152" s="2"/>
      <c r="AE2152" s="1"/>
      <c r="AF2152" s="2"/>
    </row>
    <row r="2153" spans="1:32" hidden="1" x14ac:dyDescent="0.25">
      <c r="A2153" s="2"/>
      <c r="B2153" s="52"/>
      <c r="C2153" s="2"/>
      <c r="D2153" s="2"/>
      <c r="E2153" s="2"/>
      <c r="F2153" s="2"/>
      <c r="G2153" s="2"/>
      <c r="H2153" s="2"/>
      <c r="I2153" s="1"/>
      <c r="J2153" s="1"/>
      <c r="K2153" s="1"/>
      <c r="L2153" s="1"/>
      <c r="M2153" s="1"/>
      <c r="N2153" s="2"/>
      <c r="O2153" s="2"/>
      <c r="P2153" s="2"/>
      <c r="Q2153" s="1"/>
      <c r="R2153" s="1"/>
      <c r="S2153" s="1"/>
      <c r="T2153" s="1"/>
      <c r="U2153" s="1"/>
      <c r="V2153" s="1"/>
      <c r="W2153" s="1"/>
      <c r="X2153" s="1"/>
      <c r="Y2153" s="1"/>
      <c r="Z2153" s="1"/>
      <c r="AA2153" s="1"/>
      <c r="AB2153" s="1"/>
      <c r="AC2153" s="1"/>
      <c r="AD2153" s="1"/>
      <c r="AE2153" s="1"/>
      <c r="AF2153" s="2"/>
    </row>
    <row r="2154" spans="1:32" hidden="1" x14ac:dyDescent="0.25">
      <c r="A2154" s="2"/>
      <c r="B2154" s="52"/>
      <c r="C2154" s="2"/>
      <c r="D2154" s="2"/>
      <c r="E2154" s="2"/>
      <c r="F2154" s="2"/>
      <c r="G2154" s="2"/>
      <c r="H2154" s="2"/>
      <c r="I2154" s="1"/>
      <c r="J2154" s="1"/>
      <c r="K2154" s="1"/>
      <c r="L2154" s="1"/>
      <c r="M2154" s="1"/>
      <c r="N2154" s="2"/>
      <c r="O2154" s="2"/>
      <c r="P2154" s="2"/>
      <c r="Q2154" s="1"/>
      <c r="R2154" s="1"/>
      <c r="S2154" s="1"/>
      <c r="T2154" s="1"/>
      <c r="U2154" s="2"/>
      <c r="V2154" s="1"/>
      <c r="W2154" s="1"/>
      <c r="X2154" s="2"/>
      <c r="Y2154" s="1"/>
      <c r="Z2154" s="1"/>
      <c r="AA2154" s="2"/>
      <c r="AB2154" s="1"/>
      <c r="AC2154" s="1"/>
      <c r="AD2154" s="2"/>
      <c r="AE2154" s="1"/>
      <c r="AF2154" s="2"/>
    </row>
    <row r="2155" spans="1:32" hidden="1" x14ac:dyDescent="0.25">
      <c r="A2155" s="2"/>
      <c r="B2155" s="52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1"/>
      <c r="AA2155" s="2"/>
      <c r="AB2155" s="1"/>
      <c r="AC2155" s="1"/>
      <c r="AD2155" s="2"/>
      <c r="AE2155" s="1"/>
      <c r="AF2155" s="2"/>
    </row>
    <row r="2156" spans="1:32" hidden="1" x14ac:dyDescent="0.25">
      <c r="A2156" s="2"/>
      <c r="B2156" s="52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1"/>
      <c r="AA2156" s="2"/>
      <c r="AB2156" s="1"/>
      <c r="AC2156" s="1"/>
      <c r="AD2156" s="2"/>
      <c r="AE2156" s="1"/>
      <c r="AF2156" s="2"/>
    </row>
    <row r="2157" spans="1:32" hidden="1" x14ac:dyDescent="0.25">
      <c r="A2157" s="2"/>
      <c r="B2157" s="52"/>
      <c r="C2157" s="2"/>
      <c r="D2157" s="2"/>
      <c r="E2157" s="2"/>
      <c r="F2157" s="2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1"/>
      <c r="AA2157" s="2"/>
      <c r="AB2157" s="1"/>
      <c r="AC2157" s="1"/>
      <c r="AD2157" s="2"/>
      <c r="AE2157" s="1"/>
      <c r="AF2157" s="2"/>
    </row>
    <row r="2158" spans="1:32" hidden="1" x14ac:dyDescent="0.25">
      <c r="A2158" s="2"/>
      <c r="B2158" s="52"/>
      <c r="C2158" s="2"/>
      <c r="D2158" s="2"/>
      <c r="E2158" s="2"/>
      <c r="F2158" s="2"/>
      <c r="G2158" s="2"/>
      <c r="H2158" s="2"/>
      <c r="I2158" s="1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1"/>
      <c r="AA2158" s="2"/>
      <c r="AB2158" s="1"/>
      <c r="AC2158" s="1"/>
      <c r="AD2158" s="2"/>
      <c r="AE2158" s="1"/>
      <c r="AF2158" s="2"/>
    </row>
    <row r="2159" spans="1:32" hidden="1" x14ac:dyDescent="0.25">
      <c r="A2159" s="2"/>
      <c r="B2159" s="52"/>
      <c r="C2159" s="2"/>
      <c r="D2159" s="2"/>
      <c r="E2159" s="2"/>
      <c r="F2159" s="2"/>
      <c r="G2159" s="2"/>
      <c r="H2159" s="2"/>
      <c r="I2159" s="1"/>
      <c r="J2159" s="1"/>
      <c r="K2159" s="1"/>
      <c r="L2159" s="1"/>
      <c r="M2159" s="1"/>
      <c r="N2159" s="2"/>
      <c r="O2159" s="2"/>
      <c r="P2159" s="2"/>
      <c r="Q2159" s="1"/>
      <c r="R2159" s="1"/>
      <c r="S2159" s="1"/>
      <c r="T2159" s="1"/>
      <c r="U2159" s="2"/>
      <c r="V2159" s="1"/>
      <c r="W2159" s="1"/>
      <c r="X2159" s="2"/>
      <c r="Y2159" s="1"/>
      <c r="Z2159" s="1"/>
      <c r="AA2159" s="2"/>
      <c r="AB2159" s="1"/>
      <c r="AC2159" s="1"/>
      <c r="AD2159" s="2"/>
      <c r="AE2159" s="1"/>
      <c r="AF2159" s="2"/>
    </row>
    <row r="2160" spans="1:32" hidden="1" x14ac:dyDescent="0.25">
      <c r="A2160" s="2"/>
      <c r="B2160" s="52"/>
      <c r="C2160" s="2"/>
      <c r="D2160" s="2"/>
      <c r="E2160" s="2"/>
      <c r="F2160" s="2"/>
      <c r="G2160" s="2"/>
      <c r="H2160" s="2"/>
      <c r="I2160" s="1"/>
      <c r="J2160" s="1"/>
      <c r="K2160" s="1"/>
      <c r="L2160" s="1"/>
      <c r="M2160" s="1"/>
      <c r="N2160" s="2"/>
      <c r="O2160" s="2"/>
      <c r="P2160" s="2"/>
      <c r="Q2160" s="1"/>
      <c r="R2160" s="1"/>
      <c r="S2160" s="1"/>
      <c r="T2160" s="1"/>
      <c r="U2160" s="2"/>
      <c r="V2160" s="1"/>
      <c r="W2160" s="1"/>
      <c r="X2160" s="2"/>
      <c r="Y2160" s="1"/>
      <c r="Z2160" s="1"/>
      <c r="AA2160" s="2"/>
      <c r="AB2160" s="1"/>
      <c r="AC2160" s="1"/>
      <c r="AD2160" s="2"/>
      <c r="AE2160" s="1"/>
      <c r="AF2160" s="2"/>
    </row>
    <row r="2161" spans="1:32" hidden="1" x14ac:dyDescent="0.25">
      <c r="A2161" s="2"/>
      <c r="B2161" s="52"/>
      <c r="C2161" s="2"/>
      <c r="D2161" s="2"/>
      <c r="E2161" s="2"/>
      <c r="F2161" s="2"/>
      <c r="G2161" s="2"/>
      <c r="H2161" s="2"/>
      <c r="I2161" s="1"/>
      <c r="J2161" s="1"/>
      <c r="K2161" s="1"/>
      <c r="L2161" s="1"/>
      <c r="M2161" s="1"/>
      <c r="N2161" s="2"/>
      <c r="O2161" s="2"/>
      <c r="P2161" s="2"/>
      <c r="Q2161" s="1"/>
      <c r="R2161" s="1"/>
      <c r="S2161" s="1"/>
      <c r="T2161" s="1"/>
      <c r="U2161" s="2"/>
      <c r="V2161" s="1"/>
      <c r="W2161" s="1"/>
      <c r="X2161" s="2"/>
      <c r="Y2161" s="1"/>
      <c r="Z2161" s="1"/>
      <c r="AA2161" s="2"/>
      <c r="AB2161" s="1"/>
      <c r="AC2161" s="1"/>
      <c r="AD2161" s="2"/>
      <c r="AE2161" s="1"/>
      <c r="AF2161" s="2"/>
    </row>
    <row r="2162" spans="1:32" hidden="1" x14ac:dyDescent="0.25">
      <c r="A2162" s="2"/>
      <c r="B2162" s="52"/>
      <c r="C2162" s="2"/>
      <c r="D2162" s="2"/>
      <c r="E2162" s="2"/>
      <c r="F2162" s="2"/>
      <c r="G2162" s="2"/>
      <c r="H2162" s="2"/>
      <c r="I2162" s="1"/>
      <c r="J2162" s="1"/>
      <c r="K2162" s="1"/>
      <c r="L2162" s="1"/>
      <c r="M2162" s="1"/>
      <c r="N2162" s="2"/>
      <c r="O2162" s="2"/>
      <c r="P2162" s="2"/>
      <c r="Q2162" s="3"/>
      <c r="R2162" s="1"/>
      <c r="S2162" s="1"/>
      <c r="T2162" s="1"/>
      <c r="U2162" s="2"/>
      <c r="V2162" s="1"/>
      <c r="W2162" s="1"/>
      <c r="X2162" s="2"/>
      <c r="Y2162" s="1"/>
      <c r="Z2162" s="1"/>
      <c r="AA2162" s="2"/>
      <c r="AB2162" s="1"/>
      <c r="AC2162" s="1"/>
      <c r="AD2162" s="2"/>
      <c r="AE2162" s="1"/>
      <c r="AF2162" s="2"/>
    </row>
    <row r="2163" spans="1:32" hidden="1" x14ac:dyDescent="0.25">
      <c r="A2163" s="2"/>
      <c r="B2163" s="52"/>
      <c r="C2163" s="2"/>
      <c r="D2163" s="2"/>
      <c r="E2163" s="2"/>
      <c r="F2163" s="2"/>
      <c r="G2163" s="2"/>
      <c r="H2163" s="2"/>
      <c r="I2163" s="1"/>
      <c r="J2163" s="1"/>
      <c r="K2163" s="1"/>
      <c r="L2163" s="1"/>
      <c r="M2163" s="1"/>
      <c r="N2163" s="2"/>
      <c r="O2163" s="2"/>
      <c r="P2163" s="2"/>
      <c r="Q2163" s="1"/>
      <c r="R2163" s="1"/>
      <c r="S2163" s="1"/>
      <c r="T2163" s="1"/>
      <c r="U2163" s="2"/>
      <c r="V2163" s="1"/>
      <c r="W2163" s="1"/>
      <c r="X2163" s="2"/>
      <c r="Y2163" s="1"/>
      <c r="Z2163" s="1"/>
      <c r="AA2163" s="2"/>
      <c r="AB2163" s="1"/>
      <c r="AC2163" s="1"/>
      <c r="AD2163" s="2"/>
      <c r="AE2163" s="1"/>
      <c r="AF2163" s="2"/>
    </row>
    <row r="2164" spans="1:32" hidden="1" x14ac:dyDescent="0.25">
      <c r="A2164" s="2"/>
      <c r="B2164" s="52"/>
      <c r="C2164" s="2"/>
      <c r="D2164" s="2"/>
      <c r="E2164" s="2"/>
      <c r="F2164" s="2"/>
      <c r="G2164" s="2"/>
      <c r="H2164" s="2"/>
      <c r="I2164" s="1"/>
      <c r="J2164" s="1"/>
      <c r="K2164" s="1"/>
      <c r="L2164" s="1"/>
      <c r="M2164" s="1"/>
      <c r="N2164" s="2"/>
      <c r="O2164" s="2"/>
      <c r="P2164" s="2"/>
      <c r="Q2164" s="1"/>
      <c r="R2164" s="1"/>
      <c r="S2164" s="1"/>
      <c r="T2164" s="1"/>
      <c r="U2164" s="2"/>
      <c r="V2164" s="1"/>
      <c r="W2164" s="1"/>
      <c r="X2164" s="2"/>
      <c r="Y2164" s="1"/>
      <c r="Z2164" s="1"/>
      <c r="AA2164" s="2"/>
      <c r="AB2164" s="1"/>
      <c r="AC2164" s="1"/>
      <c r="AD2164" s="2"/>
      <c r="AE2164" s="1"/>
      <c r="AF2164" s="2"/>
    </row>
    <row r="2165" spans="1:32" hidden="1" x14ac:dyDescent="0.25">
      <c r="A2165" s="2"/>
      <c r="B2165" s="52"/>
      <c r="C2165" s="2"/>
      <c r="D2165" s="2"/>
      <c r="E2165" s="2"/>
      <c r="F2165" s="2"/>
      <c r="G2165" s="2"/>
      <c r="H2165" s="2"/>
      <c r="I2165" s="1"/>
      <c r="J2165" s="1"/>
      <c r="K2165" s="1"/>
      <c r="L2165" s="1"/>
      <c r="M2165" s="1"/>
      <c r="N2165" s="2"/>
      <c r="O2165" s="2"/>
      <c r="P2165" s="2"/>
      <c r="Q2165" s="1"/>
      <c r="R2165" s="1"/>
      <c r="S2165" s="1"/>
      <c r="T2165" s="1"/>
      <c r="U2165" s="2"/>
      <c r="V2165" s="1"/>
      <c r="W2165" s="1"/>
      <c r="X2165" s="2"/>
      <c r="Y2165" s="1"/>
      <c r="Z2165" s="1"/>
      <c r="AA2165" s="2"/>
      <c r="AB2165" s="1"/>
      <c r="AC2165" s="1"/>
      <c r="AD2165" s="2"/>
      <c r="AE2165" s="1"/>
      <c r="AF2165" s="2"/>
    </row>
    <row r="2166" spans="1:32" hidden="1" x14ac:dyDescent="0.25">
      <c r="A2166" s="2"/>
      <c r="B2166" s="52"/>
      <c r="C2166" s="2"/>
      <c r="D2166" s="2"/>
      <c r="E2166" s="2"/>
      <c r="F2166" s="2"/>
      <c r="G2166" s="2"/>
      <c r="H2166" s="2"/>
      <c r="I2166" s="1"/>
      <c r="J2166" s="1"/>
      <c r="K2166" s="1"/>
      <c r="L2166" s="1"/>
      <c r="M2166" s="1"/>
      <c r="N2166" s="2"/>
      <c r="O2166" s="2"/>
      <c r="P2166" s="2"/>
      <c r="Q2166" s="1"/>
      <c r="R2166" s="1"/>
      <c r="S2166" s="1"/>
      <c r="T2166" s="1"/>
      <c r="U2166" s="2"/>
      <c r="V2166" s="1"/>
      <c r="W2166" s="1"/>
      <c r="X2166" s="2"/>
      <c r="Y2166" s="1"/>
      <c r="Z2166" s="1"/>
      <c r="AA2166" s="2"/>
      <c r="AB2166" s="1"/>
      <c r="AC2166" s="1"/>
      <c r="AD2166" s="2"/>
      <c r="AE2166" s="1"/>
      <c r="AF2166" s="2"/>
    </row>
    <row r="2167" spans="1:32" hidden="1" x14ac:dyDescent="0.25">
      <c r="A2167" s="2"/>
      <c r="B2167" s="52"/>
      <c r="C2167" s="2"/>
      <c r="D2167" s="2"/>
      <c r="E2167" s="2"/>
      <c r="F2167" s="2"/>
      <c r="G2167" s="2"/>
      <c r="H2167" s="2"/>
      <c r="I2167" s="1"/>
      <c r="J2167" s="1"/>
      <c r="K2167" s="1"/>
      <c r="L2167" s="1"/>
      <c r="M2167" s="1"/>
      <c r="N2167" s="2"/>
      <c r="O2167" s="2"/>
      <c r="P2167" s="2"/>
      <c r="Q2167" s="1"/>
      <c r="R2167" s="1"/>
      <c r="S2167" s="1"/>
      <c r="T2167" s="1"/>
      <c r="U2167" s="2"/>
      <c r="V2167" s="1"/>
      <c r="W2167" s="1"/>
      <c r="X2167" s="2"/>
      <c r="Y2167" s="1"/>
      <c r="Z2167" s="1"/>
      <c r="AA2167" s="1"/>
      <c r="AB2167" s="1"/>
      <c r="AC2167" s="1"/>
      <c r="AD2167" s="1"/>
      <c r="AE2167" s="1"/>
      <c r="AF2167" s="2"/>
    </row>
    <row r="2168" spans="1:32" hidden="1" x14ac:dyDescent="0.25">
      <c r="A2168" s="2"/>
      <c r="B2168" s="52"/>
      <c r="C2168" s="2"/>
      <c r="D2168" s="2"/>
      <c r="E2168" s="2"/>
      <c r="F2168" s="2"/>
      <c r="G2168" s="2"/>
      <c r="H2168" s="2"/>
      <c r="I2168" s="1"/>
      <c r="J2168" s="1"/>
      <c r="K2168" s="1"/>
      <c r="L2168" s="1"/>
      <c r="M2168" s="1"/>
      <c r="N2168" s="2"/>
      <c r="O2168" s="2"/>
      <c r="P2168" s="2"/>
      <c r="Q2168" s="1"/>
      <c r="R2168" s="1"/>
      <c r="S2168" s="1"/>
      <c r="T2168" s="1"/>
      <c r="U2168" s="2"/>
      <c r="V2168" s="1"/>
      <c r="W2168" s="1"/>
      <c r="X2168" s="2"/>
      <c r="Y2168" s="1"/>
      <c r="Z2168" s="1"/>
      <c r="AA2168" s="2"/>
      <c r="AB2168" s="1"/>
      <c r="AC2168" s="1"/>
      <c r="AD2168" s="2"/>
      <c r="AE2168" s="1"/>
      <c r="AF2168" s="2"/>
    </row>
    <row r="2169" spans="1:32" hidden="1" x14ac:dyDescent="0.25">
      <c r="A2169" s="2"/>
      <c r="B2169" s="52"/>
      <c r="C2169" s="2"/>
      <c r="D2169" s="2"/>
      <c r="E2169" s="2"/>
      <c r="F2169" s="2"/>
      <c r="G2169" s="2"/>
      <c r="H2169" s="2"/>
      <c r="I2169" s="1"/>
      <c r="J2169" s="1"/>
      <c r="K2169" s="1"/>
      <c r="L2169" s="1"/>
      <c r="M2169" s="1"/>
      <c r="N2169" s="2"/>
      <c r="O2169" s="2"/>
      <c r="P2169" s="2"/>
      <c r="Q2169" s="1"/>
      <c r="R2169" s="1"/>
      <c r="S2169" s="1"/>
      <c r="T2169" s="1"/>
      <c r="U2169" s="2"/>
      <c r="V2169" s="1"/>
      <c r="W2169" s="1"/>
      <c r="X2169" s="2"/>
      <c r="Y2169" s="1"/>
      <c r="Z2169" s="1"/>
      <c r="AA2169" s="2"/>
      <c r="AB2169" s="1"/>
      <c r="AC2169" s="1"/>
      <c r="AD2169" s="2"/>
      <c r="AE2169" s="1"/>
      <c r="AF2169" s="2"/>
    </row>
    <row r="2170" spans="1:32" hidden="1" x14ac:dyDescent="0.25">
      <c r="A2170" s="2"/>
      <c r="B2170" s="52"/>
      <c r="C2170" s="2"/>
      <c r="D2170" s="2"/>
      <c r="E2170" s="2"/>
      <c r="F2170" s="2"/>
      <c r="G2170" s="2"/>
      <c r="H2170" s="2"/>
      <c r="I2170" s="1"/>
      <c r="J2170" s="1"/>
      <c r="K2170" s="1"/>
      <c r="L2170" s="1"/>
      <c r="M2170" s="1"/>
      <c r="N2170" s="2"/>
      <c r="O2170" s="2"/>
      <c r="P2170" s="2"/>
      <c r="Q2170" s="1"/>
      <c r="R2170" s="1"/>
      <c r="S2170" s="1"/>
      <c r="T2170" s="1"/>
      <c r="U2170" s="2"/>
      <c r="V2170" s="1"/>
      <c r="W2170" s="1"/>
      <c r="X2170" s="2"/>
      <c r="Y2170" s="1"/>
      <c r="Z2170" s="1"/>
      <c r="AA2170" s="2"/>
      <c r="AB2170" s="1"/>
      <c r="AC2170" s="1"/>
      <c r="AD2170" s="2"/>
      <c r="AE2170" s="1"/>
      <c r="AF2170" s="2"/>
    </row>
    <row r="2171" spans="1:32" hidden="1" x14ac:dyDescent="0.25">
      <c r="A2171" s="2"/>
      <c r="B2171" s="52"/>
      <c r="C2171" s="2"/>
      <c r="D2171" s="2"/>
      <c r="E2171" s="2"/>
      <c r="F2171" s="2"/>
      <c r="G2171" s="2"/>
      <c r="H2171" s="2"/>
      <c r="I2171" s="1"/>
      <c r="J2171" s="1"/>
      <c r="K2171" s="1"/>
      <c r="L2171" s="1"/>
      <c r="M2171" s="1"/>
      <c r="N2171" s="2"/>
      <c r="O2171" s="2"/>
      <c r="P2171" s="2"/>
      <c r="Q2171" s="1"/>
      <c r="R2171" s="1"/>
      <c r="S2171" s="1"/>
      <c r="T2171" s="1"/>
      <c r="U2171" s="2"/>
      <c r="V2171" s="1"/>
      <c r="W2171" s="1"/>
      <c r="X2171" s="2"/>
      <c r="Y2171" s="1"/>
      <c r="Z2171" s="1"/>
      <c r="AA2171" s="2"/>
      <c r="AB2171" s="1"/>
      <c r="AC2171" s="1"/>
      <c r="AD2171" s="2"/>
      <c r="AE2171" s="1"/>
      <c r="AF2171" s="2"/>
    </row>
    <row r="2172" spans="1:32" hidden="1" x14ac:dyDescent="0.25">
      <c r="A2172" s="2"/>
      <c r="B2172" s="52"/>
      <c r="C2172" s="2"/>
      <c r="D2172" s="2"/>
      <c r="E2172" s="2"/>
      <c r="F2172" s="2"/>
      <c r="G2172" s="2"/>
      <c r="H2172" s="2"/>
      <c r="I2172" s="1"/>
      <c r="J2172" s="1"/>
      <c r="K2172" s="1"/>
      <c r="L2172" s="1"/>
      <c r="M2172" s="1"/>
      <c r="N2172" s="2"/>
      <c r="O2172" s="2"/>
      <c r="P2172" s="2"/>
      <c r="Q2172" s="1"/>
      <c r="R2172" s="1"/>
      <c r="S2172" s="1"/>
      <c r="T2172" s="1"/>
      <c r="U2172" s="2"/>
      <c r="V2172" s="1"/>
      <c r="W2172" s="1"/>
      <c r="X2172" s="2"/>
      <c r="Y2172" s="1"/>
      <c r="Z2172" s="1"/>
      <c r="AA2172" s="2"/>
      <c r="AB2172" s="1"/>
      <c r="AC2172" s="1"/>
      <c r="AD2172" s="2"/>
      <c r="AE2172" s="1"/>
      <c r="AF2172" s="2"/>
    </row>
    <row r="2173" spans="1:32" hidden="1" x14ac:dyDescent="0.25">
      <c r="A2173" s="2"/>
      <c r="B2173" s="52"/>
      <c r="C2173" s="2"/>
      <c r="D2173" s="2"/>
      <c r="E2173" s="2"/>
      <c r="F2173" s="2"/>
      <c r="G2173" s="2"/>
      <c r="H2173" s="2"/>
      <c r="I2173" s="1"/>
      <c r="J2173" s="1"/>
      <c r="K2173" s="1"/>
      <c r="L2173" s="1"/>
      <c r="M2173" s="1"/>
      <c r="N2173" s="2"/>
      <c r="O2173" s="2"/>
      <c r="P2173" s="2"/>
      <c r="Q2173" s="1"/>
      <c r="R2173" s="1"/>
      <c r="S2173" s="1"/>
      <c r="T2173" s="1"/>
      <c r="U2173" s="2"/>
      <c r="V2173" s="1"/>
      <c r="W2173" s="1"/>
      <c r="X2173" s="2"/>
      <c r="Y2173" s="1"/>
      <c r="Z2173" s="1"/>
      <c r="AA2173" s="2"/>
      <c r="AB2173" s="1"/>
      <c r="AC2173" s="1"/>
      <c r="AD2173" s="2"/>
      <c r="AE2173" s="1"/>
      <c r="AF2173" s="2"/>
    </row>
    <row r="2174" spans="1:32" hidden="1" x14ac:dyDescent="0.25">
      <c r="A2174" s="2"/>
      <c r="B2174" s="52"/>
      <c r="C2174" s="2"/>
      <c r="D2174" s="2"/>
      <c r="E2174" s="2"/>
      <c r="F2174" s="2"/>
      <c r="G2174" s="2"/>
      <c r="H2174" s="2"/>
      <c r="I2174" s="1"/>
      <c r="J2174" s="1"/>
      <c r="K2174" s="1"/>
      <c r="L2174" s="1"/>
      <c r="M2174" s="1"/>
      <c r="N2174" s="2"/>
      <c r="O2174" s="2"/>
      <c r="P2174" s="2"/>
      <c r="Q2174" s="1"/>
      <c r="R2174" s="1"/>
      <c r="S2174" s="1"/>
      <c r="T2174" s="1"/>
      <c r="U2174" s="2"/>
      <c r="V2174" s="1"/>
      <c r="W2174" s="1"/>
      <c r="X2174" s="2"/>
      <c r="Y2174" s="1"/>
      <c r="Z2174" s="1"/>
      <c r="AA2174" s="2"/>
      <c r="AB2174" s="1"/>
      <c r="AC2174" s="1"/>
      <c r="AD2174" s="2"/>
      <c r="AE2174" s="1"/>
      <c r="AF2174" s="2"/>
    </row>
    <row r="2175" spans="1:32" hidden="1" x14ac:dyDescent="0.25">
      <c r="A2175" s="2"/>
      <c r="B2175" s="52"/>
      <c r="C2175" s="2"/>
      <c r="D2175" s="2"/>
      <c r="E2175" s="2"/>
      <c r="F2175" s="2"/>
      <c r="G2175" s="2"/>
      <c r="H2175" s="2"/>
      <c r="I2175" s="1"/>
      <c r="J2175" s="1"/>
      <c r="K2175" s="1"/>
      <c r="L2175" s="1"/>
      <c r="M2175" s="1"/>
      <c r="N2175" s="2"/>
      <c r="O2175" s="2"/>
      <c r="P2175" s="2"/>
      <c r="Q2175" s="1"/>
      <c r="R2175" s="1"/>
      <c r="S2175" s="1"/>
      <c r="T2175" s="1"/>
      <c r="U2175" s="2"/>
      <c r="V2175" s="1"/>
      <c r="W2175" s="1"/>
      <c r="X2175" s="2"/>
      <c r="Y2175" s="1"/>
      <c r="Z2175" s="1"/>
      <c r="AA2175" s="2"/>
      <c r="AB2175" s="1"/>
      <c r="AC2175" s="1"/>
      <c r="AD2175" s="2"/>
      <c r="AE2175" s="1"/>
      <c r="AF2175" s="2"/>
    </row>
    <row r="2176" spans="1:32" hidden="1" x14ac:dyDescent="0.25">
      <c r="A2176" s="2"/>
      <c r="B2176" s="52"/>
      <c r="C2176" s="2"/>
      <c r="D2176" s="2"/>
      <c r="E2176" s="2"/>
      <c r="F2176" s="2"/>
      <c r="G2176" s="2"/>
      <c r="H2176" s="2"/>
      <c r="I2176" s="1"/>
      <c r="J2176" s="1"/>
      <c r="K2176" s="1"/>
      <c r="L2176" s="1"/>
      <c r="M2176" s="1"/>
      <c r="N2176" s="2"/>
      <c r="O2176" s="2"/>
      <c r="P2176" s="2"/>
      <c r="Q2176" s="1"/>
      <c r="R2176" s="1"/>
      <c r="S2176" s="1"/>
      <c r="T2176" s="1"/>
      <c r="U2176" s="2"/>
      <c r="V2176" s="1"/>
      <c r="W2176" s="1"/>
      <c r="X2176" s="2"/>
      <c r="Y2176" s="1"/>
      <c r="Z2176" s="1"/>
      <c r="AA2176" s="2"/>
      <c r="AB2176" s="1"/>
      <c r="AC2176" s="1"/>
      <c r="AD2176" s="2"/>
      <c r="AE2176" s="1"/>
      <c r="AF2176" s="2"/>
    </row>
    <row r="2177" spans="1:32" hidden="1" x14ac:dyDescent="0.25">
      <c r="A2177" s="2"/>
      <c r="B2177" s="52"/>
      <c r="C2177" s="2"/>
      <c r="D2177" s="2"/>
      <c r="E2177" s="2"/>
      <c r="F2177" s="2"/>
      <c r="G2177" s="2"/>
      <c r="H2177" s="2"/>
      <c r="I2177" s="1"/>
      <c r="J2177" s="1"/>
      <c r="K2177" s="1"/>
      <c r="L2177" s="1"/>
      <c r="M2177" s="1"/>
      <c r="N2177" s="2"/>
      <c r="O2177" s="2"/>
      <c r="P2177" s="2"/>
      <c r="Q2177" s="1"/>
      <c r="R2177" s="1"/>
      <c r="S2177" s="1"/>
      <c r="T2177" s="1"/>
      <c r="U2177" s="2"/>
      <c r="V2177" s="1"/>
      <c r="W2177" s="1"/>
      <c r="X2177" s="2"/>
      <c r="Y2177" s="1"/>
      <c r="Z2177" s="1"/>
      <c r="AA2177" s="2"/>
      <c r="AB2177" s="1"/>
      <c r="AC2177" s="1"/>
      <c r="AD2177" s="2"/>
      <c r="AE2177" s="1"/>
      <c r="AF2177" s="2"/>
    </row>
    <row r="2178" spans="1:32" hidden="1" x14ac:dyDescent="0.25">
      <c r="A2178" s="2"/>
      <c r="B2178" s="52"/>
      <c r="C2178" s="2"/>
      <c r="D2178" s="2"/>
      <c r="E2178" s="2"/>
      <c r="F2178" s="2"/>
      <c r="G2178" s="2"/>
      <c r="H2178" s="2"/>
      <c r="I2178" s="1"/>
      <c r="J2178" s="1"/>
      <c r="K2178" s="1"/>
      <c r="L2178" s="1"/>
      <c r="M2178" s="1"/>
      <c r="N2178" s="2"/>
      <c r="O2178" s="2"/>
      <c r="P2178" s="2"/>
      <c r="Q2178" s="1"/>
      <c r="R2178" s="1"/>
      <c r="S2178" s="1"/>
      <c r="T2178" s="1"/>
      <c r="U2178" s="2"/>
      <c r="V2178" s="1"/>
      <c r="W2178" s="1"/>
      <c r="X2178" s="2"/>
      <c r="Y2178" s="1"/>
      <c r="Z2178" s="1"/>
      <c r="AA2178" s="2"/>
      <c r="AB2178" s="1"/>
      <c r="AC2178" s="1"/>
      <c r="AD2178" s="2"/>
      <c r="AE2178" s="1"/>
      <c r="AF2178" s="2"/>
    </row>
    <row r="2179" spans="1:32" hidden="1" x14ac:dyDescent="0.25">
      <c r="A2179" s="2"/>
      <c r="B2179" s="52"/>
      <c r="C2179" s="2"/>
      <c r="D2179" s="2"/>
      <c r="E2179" s="2"/>
      <c r="F2179" s="2"/>
      <c r="G2179" s="2"/>
      <c r="H2179" s="2"/>
      <c r="I2179" s="1"/>
      <c r="J2179" s="1"/>
      <c r="K2179" s="1"/>
      <c r="L2179" s="1"/>
      <c r="M2179" s="1"/>
      <c r="N2179" s="2"/>
      <c r="O2179" s="2"/>
      <c r="P2179" s="2"/>
      <c r="Q2179" s="1"/>
      <c r="R2179" s="1"/>
      <c r="S2179" s="1"/>
      <c r="T2179" s="1"/>
      <c r="U2179" s="2"/>
      <c r="V2179" s="1"/>
      <c r="W2179" s="1"/>
      <c r="X2179" s="2"/>
      <c r="Y2179" s="1"/>
      <c r="Z2179" s="1"/>
      <c r="AA2179" s="2"/>
      <c r="AB2179" s="1"/>
      <c r="AC2179" s="1"/>
      <c r="AD2179" s="2"/>
      <c r="AE2179" s="1"/>
      <c r="AF2179" s="2"/>
    </row>
    <row r="2180" spans="1:32" hidden="1" x14ac:dyDescent="0.25">
      <c r="A2180" s="2"/>
      <c r="B2180" s="52"/>
      <c r="C2180" s="2"/>
      <c r="D2180" s="2"/>
      <c r="E2180" s="2"/>
      <c r="F2180" s="2"/>
      <c r="G2180" s="2"/>
      <c r="H2180" s="2"/>
      <c r="I2180" s="1"/>
      <c r="J2180" s="1"/>
      <c r="K2180" s="1"/>
      <c r="L2180" s="1"/>
      <c r="M2180" s="1"/>
      <c r="N2180" s="2"/>
      <c r="O2180" s="2"/>
      <c r="P2180" s="2"/>
      <c r="Q2180" s="1"/>
      <c r="R2180" s="1"/>
      <c r="S2180" s="1"/>
      <c r="T2180" s="1"/>
      <c r="U2180" s="2"/>
      <c r="V2180" s="1"/>
      <c r="W2180" s="1"/>
      <c r="X2180" s="2"/>
      <c r="Y2180" s="1"/>
      <c r="Z2180" s="1"/>
      <c r="AA2180" s="2"/>
      <c r="AB2180" s="1"/>
      <c r="AC2180" s="1"/>
      <c r="AD2180" s="2"/>
      <c r="AE2180" s="1"/>
      <c r="AF2180" s="2"/>
    </row>
    <row r="2181" spans="1:32" hidden="1" x14ac:dyDescent="0.25">
      <c r="A2181" s="2"/>
      <c r="B2181" s="52"/>
      <c r="C2181" s="2"/>
      <c r="D2181" s="2"/>
      <c r="E2181" s="2"/>
      <c r="F2181" s="2"/>
      <c r="G2181" s="2"/>
      <c r="H2181" s="2"/>
      <c r="I2181" s="1"/>
      <c r="J2181" s="1"/>
      <c r="K2181" s="1"/>
      <c r="L2181" s="1"/>
      <c r="M2181" s="1"/>
      <c r="N2181" s="2"/>
      <c r="O2181" s="2"/>
      <c r="P2181" s="2"/>
      <c r="Q2181" s="1"/>
      <c r="R2181" s="1"/>
      <c r="S2181" s="1"/>
      <c r="T2181" s="1"/>
      <c r="U2181" s="2"/>
      <c r="V2181" s="1"/>
      <c r="W2181" s="1"/>
      <c r="X2181" s="2"/>
      <c r="Y2181" s="1"/>
      <c r="Z2181" s="1"/>
      <c r="AA2181" s="2"/>
      <c r="AB2181" s="1"/>
      <c r="AC2181" s="1"/>
      <c r="AD2181" s="2"/>
      <c r="AE2181" s="1"/>
      <c r="AF2181" s="2"/>
    </row>
    <row r="2182" spans="1:32" hidden="1" x14ac:dyDescent="0.25">
      <c r="A2182" s="2"/>
      <c r="B2182" s="52"/>
      <c r="C2182" s="2"/>
      <c r="D2182" s="2"/>
      <c r="E2182" s="2"/>
      <c r="F2182" s="2"/>
      <c r="G2182" s="2"/>
      <c r="H2182" s="2"/>
      <c r="I2182" s="1"/>
      <c r="J2182" s="1"/>
      <c r="K2182" s="1"/>
      <c r="L2182" s="1"/>
      <c r="M2182" s="1"/>
      <c r="N2182" s="2"/>
      <c r="O2182" s="2"/>
      <c r="P2182" s="2"/>
      <c r="Q2182" s="1"/>
      <c r="R2182" s="1"/>
      <c r="S2182" s="1"/>
      <c r="T2182" s="1"/>
      <c r="U2182" s="2"/>
      <c r="V2182" s="1"/>
      <c r="W2182" s="1"/>
      <c r="X2182" s="2"/>
      <c r="Y2182" s="1"/>
      <c r="Z2182" s="1"/>
      <c r="AA2182" s="2"/>
      <c r="AB2182" s="1"/>
      <c r="AC2182" s="1"/>
      <c r="AD2182" s="2"/>
      <c r="AE2182" s="1"/>
      <c r="AF2182" s="2"/>
    </row>
    <row r="2183" spans="1:32" hidden="1" x14ac:dyDescent="0.25">
      <c r="A2183" s="2"/>
      <c r="B2183" s="52"/>
      <c r="C2183" s="2"/>
      <c r="D2183" s="2"/>
      <c r="E2183" s="2"/>
      <c r="F2183" s="2"/>
      <c r="G2183" s="2"/>
      <c r="H2183" s="2"/>
      <c r="I2183" s="1"/>
      <c r="J2183" s="1"/>
      <c r="K2183" s="1"/>
      <c r="L2183" s="1"/>
      <c r="M2183" s="1"/>
      <c r="N2183" s="2"/>
      <c r="O2183" s="2"/>
      <c r="P2183" s="2"/>
      <c r="Q2183" s="1"/>
      <c r="R2183" s="1"/>
      <c r="S2183" s="1"/>
      <c r="T2183" s="1"/>
      <c r="U2183" s="2"/>
      <c r="V2183" s="1"/>
      <c r="W2183" s="1"/>
      <c r="X2183" s="2"/>
      <c r="Y2183" s="1"/>
      <c r="Z2183" s="1"/>
      <c r="AA2183" s="2"/>
      <c r="AB2183" s="1"/>
      <c r="AC2183" s="1"/>
      <c r="AD2183" s="2"/>
      <c r="AE2183" s="1"/>
      <c r="AF2183" s="2"/>
    </row>
    <row r="2184" spans="1:32" hidden="1" x14ac:dyDescent="0.25">
      <c r="A2184" s="2"/>
      <c r="B2184" s="52"/>
      <c r="C2184" s="2"/>
      <c r="D2184" s="2"/>
      <c r="E2184" s="2"/>
      <c r="F2184" s="2"/>
      <c r="G2184" s="2"/>
      <c r="H2184" s="2"/>
      <c r="I2184" s="1"/>
      <c r="J2184" s="1"/>
      <c r="K2184" s="1"/>
      <c r="L2184" s="1"/>
      <c r="M2184" s="1"/>
      <c r="N2184" s="2"/>
      <c r="O2184" s="2"/>
      <c r="P2184" s="2"/>
      <c r="Q2184" s="1"/>
      <c r="R2184" s="1"/>
      <c r="S2184" s="1"/>
      <c r="T2184" s="1"/>
      <c r="U2184" s="2"/>
      <c r="V2184" s="1"/>
      <c r="W2184" s="1"/>
      <c r="X2184" s="2"/>
      <c r="Y2184" s="1"/>
      <c r="Z2184" s="1"/>
      <c r="AA2184" s="2"/>
      <c r="AB2184" s="1"/>
      <c r="AC2184" s="1"/>
      <c r="AD2184" s="2"/>
      <c r="AE2184" s="1"/>
      <c r="AF2184" s="2"/>
    </row>
    <row r="2185" spans="1:32" hidden="1" x14ac:dyDescent="0.25">
      <c r="A2185" s="2"/>
      <c r="B2185" s="52"/>
      <c r="C2185" s="2"/>
      <c r="D2185" s="2"/>
      <c r="E2185" s="2"/>
      <c r="F2185" s="2"/>
      <c r="G2185" s="2"/>
      <c r="H2185" s="2"/>
      <c r="I2185" s="1"/>
      <c r="J2185" s="1"/>
      <c r="K2185" s="1"/>
      <c r="L2185" s="1"/>
      <c r="M2185" s="1"/>
      <c r="N2185" s="2"/>
      <c r="O2185" s="2"/>
      <c r="P2185" s="2"/>
      <c r="Q2185" s="1"/>
      <c r="R2185" s="1"/>
      <c r="S2185" s="1"/>
      <c r="T2185" s="1"/>
      <c r="U2185" s="2"/>
      <c r="V2185" s="1"/>
      <c r="W2185" s="1"/>
      <c r="X2185" s="2"/>
      <c r="Y2185" s="1"/>
      <c r="Z2185" s="1"/>
      <c r="AA2185" s="2"/>
      <c r="AB2185" s="1"/>
      <c r="AC2185" s="1"/>
      <c r="AD2185" s="2"/>
      <c r="AE2185" s="1"/>
      <c r="AF2185" s="2"/>
    </row>
    <row r="2186" spans="1:32" hidden="1" x14ac:dyDescent="0.25">
      <c r="A2186" s="2"/>
      <c r="B2186" s="52"/>
      <c r="C2186" s="2"/>
      <c r="D2186" s="2"/>
      <c r="E2186" s="2"/>
      <c r="F2186" s="2"/>
      <c r="G2186" s="2"/>
      <c r="H2186" s="2"/>
      <c r="I2186" s="1"/>
      <c r="J2186" s="1"/>
      <c r="K2186" s="1"/>
      <c r="L2186" s="1"/>
      <c r="M2186" s="1"/>
      <c r="N2186" s="2"/>
      <c r="O2186" s="2"/>
      <c r="P2186" s="2"/>
      <c r="Q2186" s="1"/>
      <c r="R2186" s="1"/>
      <c r="S2186" s="1"/>
      <c r="T2186" s="1"/>
      <c r="U2186" s="2"/>
      <c r="V2186" s="1"/>
      <c r="W2186" s="1"/>
      <c r="X2186" s="2"/>
      <c r="Y2186" s="1"/>
      <c r="Z2186" s="1"/>
      <c r="AA2186" s="2"/>
      <c r="AB2186" s="1"/>
      <c r="AC2186" s="1"/>
      <c r="AD2186" s="2"/>
      <c r="AE2186" s="1"/>
      <c r="AF2186" s="2"/>
    </row>
    <row r="2187" spans="1:32" hidden="1" x14ac:dyDescent="0.25">
      <c r="A2187" s="2"/>
      <c r="B2187" s="52"/>
      <c r="C2187" s="2"/>
      <c r="D2187" s="2"/>
      <c r="E2187" s="2"/>
      <c r="F2187" s="2"/>
      <c r="G2187" s="2"/>
      <c r="H2187" s="2"/>
      <c r="I2187" s="1"/>
      <c r="J2187" s="1"/>
      <c r="K2187" s="1"/>
      <c r="L2187" s="1"/>
      <c r="M2187" s="1"/>
      <c r="N2187" s="2"/>
      <c r="O2187" s="2"/>
      <c r="P2187" s="2"/>
      <c r="Q2187" s="1"/>
      <c r="R2187" s="1"/>
      <c r="S2187" s="1"/>
      <c r="T2187" s="1"/>
      <c r="U2187" s="2"/>
      <c r="V2187" s="1"/>
      <c r="W2187" s="1"/>
      <c r="X2187" s="2"/>
      <c r="Y2187" s="1"/>
      <c r="Z2187" s="1"/>
      <c r="AA2187" s="2"/>
      <c r="AB2187" s="1"/>
      <c r="AC2187" s="1"/>
      <c r="AD2187" s="2"/>
      <c r="AE2187" s="1"/>
      <c r="AF2187" s="2"/>
    </row>
    <row r="2188" spans="1:32" hidden="1" x14ac:dyDescent="0.25">
      <c r="A2188" s="2"/>
      <c r="B2188" s="52"/>
      <c r="C2188" s="2"/>
      <c r="D2188" s="2"/>
      <c r="E2188" s="2"/>
      <c r="F2188" s="2"/>
      <c r="G2188" s="2"/>
      <c r="H2188" s="2"/>
      <c r="I2188" s="1"/>
      <c r="J2188" s="1"/>
      <c r="K2188" s="1"/>
      <c r="L2188" s="1"/>
      <c r="M2188" s="1"/>
      <c r="N2188" s="2"/>
      <c r="O2188" s="2"/>
      <c r="P2188" s="2"/>
      <c r="Q2188" s="1"/>
      <c r="R2188" s="1"/>
      <c r="S2188" s="1"/>
      <c r="T2188" s="1"/>
      <c r="U2188" s="1"/>
      <c r="V2188" s="1"/>
      <c r="W2188" s="1"/>
      <c r="X2188" s="1"/>
      <c r="Y2188" s="1"/>
      <c r="Z2188" s="1"/>
      <c r="AA2188" s="1"/>
      <c r="AB2188" s="1"/>
      <c r="AC2188" s="1"/>
      <c r="AD2188" s="1"/>
      <c r="AE2188" s="1"/>
      <c r="AF2188" s="2"/>
    </row>
    <row r="2189" spans="1:32" hidden="1" x14ac:dyDescent="0.25">
      <c r="A2189" s="2"/>
      <c r="B2189" s="52"/>
      <c r="C2189" s="2"/>
      <c r="D2189" s="2"/>
      <c r="E2189" s="2"/>
      <c r="F2189" s="2"/>
      <c r="G2189" s="2"/>
      <c r="H2189" s="2"/>
      <c r="I2189" s="1"/>
      <c r="J2189" s="1"/>
      <c r="K2189" s="1"/>
      <c r="L2189" s="1"/>
      <c r="M2189" s="1"/>
      <c r="N2189" s="2"/>
      <c r="O2189" s="2"/>
      <c r="P2189" s="2"/>
      <c r="Q2189" s="1"/>
      <c r="R2189" s="1"/>
      <c r="S2189" s="1"/>
      <c r="T2189" s="1"/>
      <c r="U2189" s="2"/>
      <c r="V2189" s="1"/>
      <c r="W2189" s="1"/>
      <c r="X2189" s="2"/>
      <c r="Y2189" s="1"/>
      <c r="Z2189" s="1"/>
      <c r="AA2189" s="2"/>
      <c r="AB2189" s="1"/>
      <c r="AC2189" s="1"/>
      <c r="AD2189" s="2"/>
      <c r="AE2189" s="1"/>
      <c r="AF2189" s="2"/>
    </row>
    <row r="2190" spans="1:32" hidden="1" x14ac:dyDescent="0.25">
      <c r="A2190" s="2"/>
      <c r="B2190" s="52"/>
      <c r="C2190" s="2"/>
      <c r="D2190" s="2"/>
      <c r="E2190" s="2"/>
      <c r="F2190" s="2"/>
      <c r="G2190" s="2"/>
      <c r="H2190" s="2"/>
      <c r="I2190" s="1"/>
      <c r="J2190" s="1"/>
      <c r="K2190" s="1"/>
      <c r="L2190" s="1"/>
      <c r="M2190" s="1"/>
      <c r="N2190" s="2"/>
      <c r="O2190" s="2"/>
      <c r="P2190" s="2"/>
      <c r="Q2190" s="1"/>
      <c r="R2190" s="1"/>
      <c r="S2190" s="1"/>
      <c r="T2190" s="1"/>
      <c r="U2190" s="2"/>
      <c r="V2190" s="1"/>
      <c r="W2190" s="1"/>
      <c r="X2190" s="2"/>
      <c r="Y2190" s="1"/>
      <c r="Z2190" s="1"/>
      <c r="AA2190" s="2"/>
      <c r="AB2190" s="1"/>
      <c r="AC2190" s="1"/>
      <c r="AD2190" s="2"/>
      <c r="AE2190" s="1"/>
      <c r="AF2190" s="2"/>
    </row>
    <row r="2191" spans="1:32" hidden="1" x14ac:dyDescent="0.25">
      <c r="A2191" s="2"/>
      <c r="B2191" s="52"/>
      <c r="C2191" s="2"/>
      <c r="D2191" s="2"/>
      <c r="E2191" s="2"/>
      <c r="F2191" s="2"/>
      <c r="G2191" s="2"/>
      <c r="H2191" s="2"/>
      <c r="I2191" s="1"/>
      <c r="J2191" s="1"/>
      <c r="K2191" s="1"/>
      <c r="L2191" s="1"/>
      <c r="M2191" s="1"/>
      <c r="N2191" s="2"/>
      <c r="O2191" s="2"/>
      <c r="P2191" s="2"/>
      <c r="Q2191" s="1"/>
      <c r="R2191" s="1"/>
      <c r="S2191" s="1"/>
      <c r="T2191" s="1"/>
      <c r="U2191" s="2"/>
      <c r="V2191" s="1"/>
      <c r="W2191" s="1"/>
      <c r="X2191" s="2"/>
      <c r="Y2191" s="1"/>
      <c r="Z2191" s="1"/>
      <c r="AA2191" s="2"/>
      <c r="AB2191" s="1"/>
      <c r="AC2191" s="1"/>
      <c r="AD2191" s="2"/>
      <c r="AE2191" s="1"/>
      <c r="AF2191" s="2"/>
    </row>
    <row r="2192" spans="1:32" hidden="1" x14ac:dyDescent="0.25">
      <c r="A2192" s="2"/>
      <c r="B2192" s="52"/>
      <c r="C2192" s="2"/>
      <c r="D2192" s="2"/>
      <c r="E2192" s="2"/>
      <c r="F2192" s="2"/>
      <c r="G2192" s="2"/>
      <c r="H2192" s="2"/>
      <c r="I2192" s="1"/>
      <c r="J2192" s="1"/>
      <c r="K2192" s="1"/>
      <c r="L2192" s="1"/>
      <c r="M2192" s="1"/>
      <c r="N2192" s="2"/>
      <c r="O2192" s="2"/>
      <c r="P2192" s="2"/>
      <c r="Q2192" s="1"/>
      <c r="R2192" s="1"/>
      <c r="S2192" s="1"/>
      <c r="T2192" s="1"/>
      <c r="U2192" s="2"/>
      <c r="V2192" s="1"/>
      <c r="W2192" s="1"/>
      <c r="X2192" s="2"/>
      <c r="Y2192" s="1"/>
      <c r="Z2192" s="1"/>
      <c r="AA2192" s="2"/>
      <c r="AB2192" s="1"/>
      <c r="AC2192" s="1"/>
      <c r="AD2192" s="2"/>
      <c r="AE2192" s="1"/>
      <c r="AF2192" s="2"/>
    </row>
    <row r="2193" spans="1:32" hidden="1" x14ac:dyDescent="0.25">
      <c r="A2193" s="2"/>
      <c r="B2193" s="52"/>
      <c r="C2193" s="2"/>
      <c r="D2193" s="2"/>
      <c r="E2193" s="2"/>
      <c r="F2193" s="2"/>
      <c r="G2193" s="2"/>
      <c r="H2193" s="2"/>
      <c r="I2193" s="1"/>
      <c r="J2193" s="1"/>
      <c r="K2193" s="1"/>
      <c r="L2193" s="1"/>
      <c r="M2193" s="1"/>
      <c r="N2193" s="2"/>
      <c r="O2193" s="2"/>
      <c r="P2193" s="2"/>
      <c r="Q2193" s="1"/>
      <c r="R2193" s="1"/>
      <c r="S2193" s="1"/>
      <c r="T2193" s="1"/>
      <c r="U2193" s="2"/>
      <c r="V2193" s="1"/>
      <c r="W2193" s="1"/>
      <c r="X2193" s="2"/>
      <c r="Y2193" s="1"/>
      <c r="Z2193" s="1"/>
      <c r="AA2193" s="2"/>
      <c r="AB2193" s="1"/>
      <c r="AC2193" s="1"/>
      <c r="AD2193" s="2"/>
      <c r="AE2193" s="1"/>
      <c r="AF2193" s="2"/>
    </row>
    <row r="2194" spans="1:32" hidden="1" x14ac:dyDescent="0.25">
      <c r="A2194" s="2"/>
      <c r="B2194" s="52"/>
      <c r="C2194" s="2"/>
      <c r="D2194" s="2"/>
      <c r="E2194" s="2"/>
      <c r="F2194" s="2"/>
      <c r="G2194" s="2"/>
      <c r="H2194" s="2"/>
      <c r="I2194" s="1"/>
      <c r="J2194" s="1"/>
      <c r="K2194" s="1"/>
      <c r="L2194" s="1"/>
      <c r="M2194" s="1"/>
      <c r="N2194" s="2"/>
      <c r="O2194" s="2"/>
      <c r="P2194" s="2"/>
      <c r="Q2194" s="1"/>
      <c r="R2194" s="1"/>
      <c r="S2194" s="1"/>
      <c r="T2194" s="1"/>
      <c r="U2194" s="2"/>
      <c r="V2194" s="1"/>
      <c r="W2194" s="1"/>
      <c r="X2194" s="2"/>
      <c r="Y2194" s="1"/>
      <c r="Z2194" s="1"/>
      <c r="AA2194" s="2"/>
      <c r="AB2194" s="1"/>
      <c r="AC2194" s="1"/>
      <c r="AD2194" s="2"/>
      <c r="AE2194" s="1"/>
      <c r="AF2194" s="2"/>
    </row>
    <row r="2195" spans="1:32" hidden="1" x14ac:dyDescent="0.25">
      <c r="A2195" s="2"/>
      <c r="B2195" s="52"/>
      <c r="C2195" s="2"/>
      <c r="D2195" s="2"/>
      <c r="E2195" s="2"/>
      <c r="F2195" s="2"/>
      <c r="G2195" s="2"/>
      <c r="H2195" s="2"/>
      <c r="I2195" s="1"/>
      <c r="J2195" s="1"/>
      <c r="K2195" s="1"/>
      <c r="L2195" s="1"/>
      <c r="M2195" s="1"/>
      <c r="N2195" s="2"/>
      <c r="O2195" s="2"/>
      <c r="P2195" s="2"/>
      <c r="Q2195" s="3"/>
      <c r="R2195" s="1"/>
      <c r="S2195" s="1"/>
      <c r="T2195" s="1"/>
      <c r="U2195" s="2"/>
      <c r="V2195" s="1"/>
      <c r="W2195" s="1"/>
      <c r="X2195" s="2"/>
      <c r="Y2195" s="1"/>
      <c r="Z2195" s="1"/>
      <c r="AA2195" s="2"/>
      <c r="AB2195" s="1"/>
      <c r="AC2195" s="1"/>
      <c r="AD2195" s="2"/>
      <c r="AE2195" s="1"/>
      <c r="AF2195" s="2"/>
    </row>
    <row r="2196" spans="1:32" hidden="1" x14ac:dyDescent="0.25">
      <c r="A2196" s="2"/>
      <c r="B2196" s="52"/>
      <c r="C2196" s="2"/>
      <c r="D2196" s="2"/>
      <c r="E2196" s="2"/>
      <c r="F2196" s="2"/>
      <c r="G2196" s="2"/>
      <c r="H2196" s="2"/>
      <c r="I2196" s="1"/>
      <c r="J2196" s="1"/>
      <c r="K2196" s="1"/>
      <c r="L2196" s="1"/>
      <c r="M2196" s="1"/>
      <c r="N2196" s="2"/>
      <c r="O2196" s="2"/>
      <c r="P2196" s="2"/>
      <c r="Q2196" s="1"/>
      <c r="R2196" s="1"/>
      <c r="S2196" s="1"/>
      <c r="T2196" s="1"/>
      <c r="U2196" s="2"/>
      <c r="V2196" s="1"/>
      <c r="W2196" s="1"/>
      <c r="X2196" s="2"/>
      <c r="Y2196" s="1"/>
      <c r="Z2196" s="1"/>
      <c r="AA2196" s="2"/>
      <c r="AB2196" s="1"/>
      <c r="AC2196" s="1"/>
      <c r="AD2196" s="2"/>
      <c r="AE2196" s="1"/>
      <c r="AF2196" s="2"/>
    </row>
    <row r="2197" spans="1:32" hidden="1" x14ac:dyDescent="0.25">
      <c r="A2197" s="2"/>
      <c r="B2197" s="52"/>
      <c r="C2197" s="2"/>
      <c r="D2197" s="2"/>
      <c r="E2197" s="2"/>
      <c r="F2197" s="2"/>
      <c r="G2197" s="2"/>
      <c r="H2197" s="2"/>
      <c r="I2197" s="1"/>
      <c r="J2197" s="1"/>
      <c r="K2197" s="1"/>
      <c r="L2197" s="1"/>
      <c r="M2197" s="1"/>
      <c r="N2197" s="2"/>
      <c r="O2197" s="2"/>
      <c r="P2197" s="2"/>
      <c r="Q2197" s="1"/>
      <c r="R2197" s="1"/>
      <c r="S2197" s="1"/>
      <c r="T2197" s="1"/>
      <c r="U2197" s="2"/>
      <c r="V2197" s="1"/>
      <c r="W2197" s="1"/>
      <c r="X2197" s="2"/>
      <c r="Y2197" s="1"/>
      <c r="Z2197" s="1"/>
      <c r="AA2197" s="2"/>
      <c r="AB2197" s="1"/>
      <c r="AC2197" s="1"/>
      <c r="AD2197" s="2"/>
      <c r="AE2197" s="1"/>
      <c r="AF2197" s="2"/>
    </row>
    <row r="2198" spans="1:32" hidden="1" x14ac:dyDescent="0.25">
      <c r="A2198" s="2"/>
      <c r="B2198" s="52"/>
      <c r="C2198" s="2"/>
      <c r="D2198" s="2"/>
      <c r="E2198" s="2"/>
      <c r="F2198" s="2"/>
      <c r="G2198" s="2"/>
      <c r="H2198" s="2"/>
      <c r="I2198" s="1"/>
      <c r="J2198" s="1"/>
      <c r="K2198" s="1"/>
      <c r="L2198" s="1"/>
      <c r="M2198" s="1"/>
      <c r="N2198" s="2"/>
      <c r="O2198" s="2"/>
      <c r="P2198" s="2"/>
      <c r="Q2198" s="1"/>
      <c r="R2198" s="1"/>
      <c r="S2198" s="1"/>
      <c r="T2198" s="1"/>
      <c r="U2198" s="2"/>
      <c r="V2198" s="1"/>
      <c r="W2198" s="1"/>
      <c r="X2198" s="2"/>
      <c r="Y2198" s="1"/>
      <c r="Z2198" s="1"/>
      <c r="AA2198" s="2"/>
      <c r="AB2198" s="1"/>
      <c r="AC2198" s="1"/>
      <c r="AD2198" s="2"/>
      <c r="AE2198" s="1"/>
      <c r="AF2198" s="2"/>
    </row>
    <row r="2199" spans="1:32" hidden="1" x14ac:dyDescent="0.25">
      <c r="A2199" s="2"/>
      <c r="B2199" s="52"/>
      <c r="C2199" s="2"/>
      <c r="D2199" s="2"/>
      <c r="E2199" s="2"/>
      <c r="F2199" s="2"/>
      <c r="G2199" s="2"/>
      <c r="H2199" s="2"/>
      <c r="I2199" s="1"/>
      <c r="J2199" s="1"/>
      <c r="K2199" s="1"/>
      <c r="L2199" s="1"/>
      <c r="M2199" s="1"/>
      <c r="N2199" s="2"/>
      <c r="O2199" s="2"/>
      <c r="P2199" s="2"/>
      <c r="Q2199" s="1"/>
      <c r="R2199" s="1"/>
      <c r="S2199" s="1"/>
      <c r="T2199" s="1"/>
      <c r="U2199" s="2"/>
      <c r="V2199" s="1"/>
      <c r="W2199" s="1"/>
      <c r="X2199" s="2"/>
      <c r="Y2199" s="1"/>
      <c r="Z2199" s="1"/>
      <c r="AA2199" s="2"/>
      <c r="AB2199" s="1"/>
      <c r="AC2199" s="1"/>
      <c r="AD2199" s="2"/>
      <c r="AE2199" s="1"/>
      <c r="AF2199" s="2"/>
    </row>
    <row r="2200" spans="1:32" hidden="1" x14ac:dyDescent="0.25">
      <c r="A2200" s="2"/>
      <c r="B2200" s="52"/>
      <c r="C2200" s="2"/>
      <c r="D2200" s="2"/>
      <c r="E2200" s="2"/>
      <c r="F2200" s="2"/>
      <c r="G2200" s="2"/>
      <c r="H2200" s="2"/>
      <c r="I2200" s="1"/>
      <c r="J2200" s="1"/>
      <c r="K2200" s="1"/>
      <c r="L2200" s="1"/>
      <c r="M2200" s="1"/>
      <c r="N2200" s="2"/>
      <c r="O2200" s="2"/>
      <c r="P2200" s="2"/>
      <c r="Q2200" s="1"/>
      <c r="R2200" s="1"/>
      <c r="S2200" s="1"/>
      <c r="T2200" s="1"/>
      <c r="U2200" s="2"/>
      <c r="V2200" s="1"/>
      <c r="W2200" s="1"/>
      <c r="X2200" s="2"/>
      <c r="Y2200" s="1"/>
      <c r="Z2200" s="1"/>
      <c r="AA2200" s="2"/>
      <c r="AB2200" s="1"/>
      <c r="AC2200" s="1"/>
      <c r="AD2200" s="2"/>
      <c r="AE2200" s="1"/>
      <c r="AF2200" s="2"/>
    </row>
    <row r="2201" spans="1:32" hidden="1" x14ac:dyDescent="0.25">
      <c r="A2201" s="2"/>
      <c r="B2201" s="52"/>
      <c r="C2201" s="2"/>
      <c r="D2201" s="2"/>
      <c r="E2201" s="2"/>
      <c r="F2201" s="2"/>
      <c r="G2201" s="2"/>
      <c r="H2201" s="2"/>
      <c r="I2201" s="1"/>
      <c r="J2201" s="1"/>
      <c r="K2201" s="1"/>
      <c r="L2201" s="1"/>
      <c r="M2201" s="1"/>
      <c r="N2201" s="2"/>
      <c r="O2201" s="2"/>
      <c r="P2201" s="2"/>
      <c r="Q2201" s="1"/>
      <c r="R2201" s="1"/>
      <c r="S2201" s="1"/>
      <c r="T2201" s="1"/>
      <c r="U2201" s="2"/>
      <c r="V2201" s="1"/>
      <c r="W2201" s="1"/>
      <c r="X2201" s="2"/>
      <c r="Y2201" s="1"/>
      <c r="Z2201" s="1"/>
      <c r="AA2201" s="2"/>
      <c r="AB2201" s="1"/>
      <c r="AC2201" s="1"/>
      <c r="AD2201" s="2"/>
      <c r="AE2201" s="1"/>
      <c r="AF2201" s="2"/>
    </row>
    <row r="2202" spans="1:32" hidden="1" x14ac:dyDescent="0.25">
      <c r="A2202" s="2"/>
      <c r="B2202" s="52"/>
      <c r="C2202" s="2"/>
      <c r="D2202" s="2"/>
      <c r="E2202" s="2"/>
      <c r="F2202" s="2"/>
      <c r="G2202" s="2"/>
      <c r="H2202" s="2"/>
      <c r="I2202" s="1"/>
      <c r="J2202" s="1"/>
      <c r="K2202" s="1"/>
      <c r="L2202" s="1"/>
      <c r="M2202" s="1"/>
      <c r="N2202" s="2"/>
      <c r="O2202" s="2"/>
      <c r="P2202" s="2"/>
      <c r="Q2202" s="1"/>
      <c r="R2202" s="1"/>
      <c r="S2202" s="1"/>
      <c r="T2202" s="1"/>
      <c r="U2202" s="2"/>
      <c r="V2202" s="1"/>
      <c r="W2202" s="1"/>
      <c r="X2202" s="2"/>
      <c r="Y2202" s="1"/>
      <c r="Z2202" s="1"/>
      <c r="AA2202" s="1"/>
      <c r="AB2202" s="1"/>
      <c r="AC2202" s="1"/>
      <c r="AD2202" s="1"/>
      <c r="AE2202" s="1"/>
      <c r="AF2202" s="2"/>
    </row>
    <row r="2203" spans="1:32" hidden="1" x14ac:dyDescent="0.25">
      <c r="A2203" s="2"/>
      <c r="B2203" s="52"/>
      <c r="C2203" s="2"/>
      <c r="D2203" s="2"/>
      <c r="E2203" s="2"/>
      <c r="F2203" s="2"/>
      <c r="G2203" s="2"/>
      <c r="H2203" s="2"/>
      <c r="I2203" s="1"/>
      <c r="J2203" s="1"/>
      <c r="K2203" s="1"/>
      <c r="L2203" s="1"/>
      <c r="M2203" s="1"/>
      <c r="N2203" s="2"/>
      <c r="O2203" s="2"/>
      <c r="P2203" s="2"/>
      <c r="Q2203" s="1"/>
      <c r="R2203" s="1"/>
      <c r="S2203" s="1"/>
      <c r="T2203" s="1"/>
      <c r="U2203" s="2"/>
      <c r="V2203" s="1"/>
      <c r="W2203" s="1"/>
      <c r="X2203" s="2"/>
      <c r="Y2203" s="1"/>
      <c r="Z2203" s="1"/>
      <c r="AA2203" s="1"/>
      <c r="AB2203" s="1"/>
      <c r="AC2203" s="1"/>
      <c r="AD2203" s="1"/>
      <c r="AE2203" s="1"/>
      <c r="AF2203" s="2"/>
    </row>
    <row r="2204" spans="1:32" hidden="1" x14ac:dyDescent="0.25">
      <c r="A2204" s="2"/>
      <c r="B2204" s="52"/>
      <c r="C2204" s="2"/>
      <c r="D2204" s="2"/>
      <c r="E2204" s="2"/>
      <c r="F2204" s="2"/>
      <c r="G2204" s="2"/>
      <c r="H2204" s="2"/>
      <c r="I2204" s="1"/>
      <c r="J2204" s="1"/>
      <c r="K2204" s="1"/>
      <c r="L2204" s="1"/>
      <c r="M2204" s="1"/>
      <c r="N2204" s="2"/>
      <c r="O2204" s="2"/>
      <c r="P2204" s="2"/>
      <c r="Q2204" s="1"/>
      <c r="R2204" s="1"/>
      <c r="S2204" s="1"/>
      <c r="T2204" s="1"/>
      <c r="U2204" s="2"/>
      <c r="V2204" s="1"/>
      <c r="W2204" s="1"/>
      <c r="X2204" s="2"/>
      <c r="Y2204" s="1"/>
      <c r="Z2204" s="1"/>
      <c r="AA2204" s="2"/>
      <c r="AB2204" s="1"/>
      <c r="AC2204" s="1"/>
      <c r="AD2204" s="2"/>
      <c r="AE2204" s="1"/>
      <c r="AF2204" s="2"/>
    </row>
    <row r="2205" spans="1:32" hidden="1" x14ac:dyDescent="0.25">
      <c r="A2205" s="2"/>
      <c r="B2205" s="52"/>
      <c r="C2205" s="2"/>
      <c r="D2205" s="2"/>
      <c r="E2205" s="2"/>
      <c r="F2205" s="2"/>
      <c r="G2205" s="2"/>
      <c r="H2205" s="2"/>
      <c r="I2205" s="1"/>
      <c r="J2205" s="1"/>
      <c r="K2205" s="1"/>
      <c r="L2205" s="1"/>
      <c r="M2205" s="1"/>
      <c r="N2205" s="2"/>
      <c r="O2205" s="2"/>
      <c r="P2205" s="2"/>
      <c r="Q2205" s="1"/>
      <c r="R2205" s="1"/>
      <c r="S2205" s="1"/>
      <c r="T2205" s="1"/>
      <c r="U2205" s="2"/>
      <c r="V2205" s="1"/>
      <c r="W2205" s="1"/>
      <c r="X2205" s="2"/>
      <c r="Y2205" s="1"/>
      <c r="Z2205" s="1"/>
      <c r="AA2205" s="2"/>
      <c r="AB2205" s="1"/>
      <c r="AC2205" s="1"/>
      <c r="AD2205" s="2"/>
      <c r="AE2205" s="1"/>
      <c r="AF2205" s="2"/>
    </row>
    <row r="2206" spans="1:32" hidden="1" x14ac:dyDescent="0.25">
      <c r="A2206" s="2"/>
      <c r="B2206" s="52"/>
      <c r="C2206" s="2"/>
      <c r="D2206" s="2"/>
      <c r="E2206" s="2"/>
      <c r="F2206" s="2"/>
      <c r="G2206" s="2"/>
      <c r="H2206" s="2"/>
      <c r="I2206" s="1"/>
      <c r="J2206" s="1"/>
      <c r="K2206" s="1"/>
      <c r="L2206" s="1"/>
      <c r="M2206" s="1"/>
      <c r="N2206" s="2"/>
      <c r="O2206" s="2"/>
      <c r="P2206" s="2"/>
      <c r="Q2206" s="1"/>
      <c r="R2206" s="1"/>
      <c r="S2206" s="1"/>
      <c r="T2206" s="1"/>
      <c r="U2206" s="2"/>
      <c r="V2206" s="1"/>
      <c r="W2206" s="1"/>
      <c r="X2206" s="2"/>
      <c r="Y2206" s="1"/>
      <c r="Z2206" s="1"/>
      <c r="AA2206" s="2"/>
      <c r="AB2206" s="1"/>
      <c r="AC2206" s="1"/>
      <c r="AD2206" s="2"/>
      <c r="AE2206" s="1"/>
      <c r="AF2206" s="2"/>
    </row>
    <row r="2207" spans="1:32" hidden="1" x14ac:dyDescent="0.25">
      <c r="A2207" s="2"/>
      <c r="B2207" s="52"/>
      <c r="C2207" s="2"/>
      <c r="D2207" s="2"/>
      <c r="E2207" s="2"/>
      <c r="F2207" s="2"/>
      <c r="G2207" s="2"/>
      <c r="H2207" s="2"/>
      <c r="I2207" s="1"/>
      <c r="J2207" s="1"/>
      <c r="K2207" s="1"/>
      <c r="L2207" s="1"/>
      <c r="M2207" s="1"/>
      <c r="N2207" s="2"/>
      <c r="O2207" s="2"/>
      <c r="P2207" s="2"/>
      <c r="Q2207" s="1"/>
      <c r="R2207" s="1"/>
      <c r="S2207" s="1"/>
      <c r="T2207" s="1"/>
      <c r="U2207" s="2"/>
      <c r="V2207" s="1"/>
      <c r="W2207" s="1"/>
      <c r="X2207" s="2"/>
      <c r="Y2207" s="1"/>
      <c r="Z2207" s="1"/>
      <c r="AA2207" s="2"/>
      <c r="AB2207" s="1"/>
      <c r="AC2207" s="1"/>
      <c r="AD2207" s="2"/>
      <c r="AE2207" s="1"/>
      <c r="AF2207" s="2"/>
    </row>
    <row r="2208" spans="1:32" hidden="1" x14ac:dyDescent="0.25">
      <c r="A2208" s="2"/>
      <c r="B2208" s="52"/>
      <c r="C2208" s="2"/>
      <c r="D2208" s="2"/>
      <c r="E2208" s="2"/>
      <c r="F2208" s="2"/>
      <c r="G2208" s="2"/>
      <c r="H2208" s="2"/>
      <c r="I2208" s="1"/>
      <c r="J2208" s="1"/>
      <c r="K2208" s="1"/>
      <c r="L2208" s="1"/>
      <c r="M2208" s="1"/>
      <c r="N2208" s="2"/>
      <c r="O2208" s="2"/>
      <c r="P2208" s="2"/>
      <c r="Q2208" s="1"/>
      <c r="R2208" s="1"/>
      <c r="S2208" s="1"/>
      <c r="T2208" s="1"/>
      <c r="U2208" s="2"/>
      <c r="V2208" s="1"/>
      <c r="W2208" s="1"/>
      <c r="X2208" s="2"/>
      <c r="Y2208" s="1"/>
      <c r="Z2208" s="1"/>
      <c r="AA2208" s="2"/>
      <c r="AB2208" s="1"/>
      <c r="AC2208" s="1"/>
      <c r="AD2208" s="2"/>
      <c r="AE2208" s="1"/>
      <c r="AF2208" s="2"/>
    </row>
    <row r="2209" spans="1:32" hidden="1" x14ac:dyDescent="0.25">
      <c r="A2209" s="2"/>
      <c r="B2209" s="52"/>
      <c r="C2209" s="2"/>
      <c r="D2209" s="2"/>
      <c r="E2209" s="2"/>
      <c r="F2209" s="2"/>
      <c r="G2209" s="2"/>
      <c r="H2209" s="2"/>
      <c r="I2209" s="1"/>
      <c r="J2209" s="1"/>
      <c r="K2209" s="1"/>
      <c r="L2209" s="1"/>
      <c r="M2209" s="1"/>
      <c r="N2209" s="2"/>
      <c r="O2209" s="2"/>
      <c r="P2209" s="2"/>
      <c r="Q2209" s="1"/>
      <c r="R2209" s="1"/>
      <c r="S2209" s="1"/>
      <c r="T2209" s="1"/>
      <c r="U2209" s="2"/>
      <c r="V2209" s="1"/>
      <c r="W2209" s="1"/>
      <c r="X2209" s="2"/>
      <c r="Y2209" s="1"/>
      <c r="Z2209" s="1"/>
      <c r="AA2209" s="2"/>
      <c r="AB2209" s="1"/>
      <c r="AC2209" s="1"/>
      <c r="AD2209" s="2"/>
      <c r="AE2209" s="1"/>
      <c r="AF2209" s="2"/>
    </row>
    <row r="2210" spans="1:32" hidden="1" x14ac:dyDescent="0.25">
      <c r="A2210" s="2"/>
      <c r="B2210" s="52"/>
      <c r="C2210" s="2"/>
      <c r="D2210" s="2"/>
      <c r="E2210" s="2"/>
      <c r="F2210" s="2"/>
      <c r="G2210" s="2"/>
      <c r="H2210" s="2"/>
      <c r="I2210" s="1"/>
      <c r="J2210" s="1"/>
      <c r="K2210" s="1"/>
      <c r="L2210" s="1"/>
      <c r="M2210" s="1"/>
      <c r="N2210" s="2"/>
      <c r="O2210" s="2"/>
      <c r="P2210" s="2"/>
      <c r="Q2210" s="1"/>
      <c r="R2210" s="1"/>
      <c r="S2210" s="1"/>
      <c r="T2210" s="1"/>
      <c r="U2210" s="2"/>
      <c r="V2210" s="1"/>
      <c r="W2210" s="1"/>
      <c r="X2210" s="2"/>
      <c r="Y2210" s="1"/>
      <c r="Z2210" s="1"/>
      <c r="AA2210" s="2"/>
      <c r="AB2210" s="1"/>
      <c r="AC2210" s="1"/>
      <c r="AD2210" s="2"/>
      <c r="AE2210" s="1"/>
      <c r="AF2210" s="2"/>
    </row>
    <row r="2211" spans="1:32" hidden="1" x14ac:dyDescent="0.25">
      <c r="A2211" s="2"/>
      <c r="B2211" s="52"/>
      <c r="C2211" s="2"/>
      <c r="D2211" s="2"/>
      <c r="E2211" s="2"/>
      <c r="F2211" s="2"/>
      <c r="G2211" s="2"/>
      <c r="H2211" s="2"/>
      <c r="I2211" s="1"/>
      <c r="J2211" s="1"/>
      <c r="K2211" s="1"/>
      <c r="L2211" s="1"/>
      <c r="M2211" s="1"/>
      <c r="N2211" s="2"/>
      <c r="O2211" s="2"/>
      <c r="P2211" s="2"/>
      <c r="Q2211" s="1"/>
      <c r="R2211" s="1"/>
      <c r="S2211" s="1"/>
      <c r="T2211" s="1"/>
      <c r="U2211" s="2"/>
      <c r="V2211" s="1"/>
      <c r="W2211" s="1"/>
      <c r="X2211" s="2"/>
      <c r="Y2211" s="1"/>
      <c r="Z2211" s="1"/>
      <c r="AA2211" s="2"/>
      <c r="AB2211" s="1"/>
      <c r="AC2211" s="1"/>
      <c r="AD2211" s="2"/>
      <c r="AE2211" s="1"/>
      <c r="AF2211" s="2"/>
    </row>
    <row r="2212" spans="1:32" hidden="1" x14ac:dyDescent="0.25">
      <c r="A2212" s="2"/>
      <c r="B2212" s="52"/>
      <c r="C2212" s="2"/>
      <c r="D2212" s="2"/>
      <c r="E2212" s="2"/>
      <c r="F2212" s="2"/>
      <c r="G2212" s="2"/>
      <c r="H2212" s="2"/>
      <c r="I2212" s="1"/>
      <c r="J2212" s="1"/>
      <c r="K2212" s="1"/>
      <c r="L2212" s="1"/>
      <c r="M2212" s="1"/>
      <c r="N2212" s="2"/>
      <c r="O2212" s="2"/>
      <c r="P2212" s="2"/>
      <c r="Q2212" s="1"/>
      <c r="R2212" s="1"/>
      <c r="S2212" s="1"/>
      <c r="T2212" s="1"/>
      <c r="U2212" s="2"/>
      <c r="V2212" s="1"/>
      <c r="W2212" s="1"/>
      <c r="X2212" s="2"/>
      <c r="Y2212" s="1"/>
      <c r="Z2212" s="1"/>
      <c r="AA2212" s="2"/>
      <c r="AB2212" s="1"/>
      <c r="AC2212" s="1"/>
      <c r="AD2212" s="2"/>
      <c r="AE2212" s="1"/>
      <c r="AF2212" s="2"/>
    </row>
    <row r="2213" spans="1:32" hidden="1" x14ac:dyDescent="0.25">
      <c r="A2213" s="2"/>
      <c r="B2213" s="52"/>
      <c r="C2213" s="2"/>
      <c r="D2213" s="2"/>
      <c r="E2213" s="2"/>
      <c r="F2213" s="2"/>
      <c r="G2213" s="2"/>
      <c r="H2213" s="2"/>
      <c r="I2213" s="1"/>
      <c r="J2213" s="1"/>
      <c r="K2213" s="1"/>
      <c r="L2213" s="1"/>
      <c r="M2213" s="1"/>
      <c r="N2213" s="2"/>
      <c r="O2213" s="2"/>
      <c r="P2213" s="2"/>
      <c r="Q2213" s="1"/>
      <c r="R2213" s="1"/>
      <c r="S2213" s="1"/>
      <c r="T2213" s="1"/>
      <c r="U2213" s="2"/>
      <c r="V2213" s="1"/>
      <c r="W2213" s="1"/>
      <c r="X2213" s="2"/>
      <c r="Y2213" s="1"/>
      <c r="Z2213" s="1"/>
      <c r="AA2213" s="2"/>
      <c r="AB2213" s="1"/>
      <c r="AC2213" s="1"/>
      <c r="AD2213" s="2"/>
      <c r="AE2213" s="1"/>
      <c r="AF2213" s="2"/>
    </row>
    <row r="2214" spans="1:32" hidden="1" x14ac:dyDescent="0.25">
      <c r="A2214" s="2"/>
      <c r="B2214" s="52"/>
      <c r="C2214" s="2"/>
      <c r="D2214" s="2"/>
      <c r="E2214" s="2"/>
      <c r="F2214" s="2"/>
      <c r="G2214" s="2"/>
      <c r="H2214" s="2"/>
      <c r="I2214" s="1"/>
      <c r="J2214" s="1"/>
      <c r="K2214" s="1"/>
      <c r="L2214" s="1"/>
      <c r="M2214" s="1"/>
      <c r="N2214" s="2"/>
      <c r="O2214" s="2"/>
      <c r="P2214" s="2"/>
      <c r="Q2214" s="1"/>
      <c r="R2214" s="1"/>
      <c r="S2214" s="1"/>
      <c r="T2214" s="1"/>
      <c r="U2214" s="2"/>
      <c r="V2214" s="1"/>
      <c r="W2214" s="1"/>
      <c r="X2214" s="2"/>
      <c r="Y2214" s="1"/>
      <c r="Z2214" s="1"/>
      <c r="AA2214" s="2"/>
      <c r="AB2214" s="1"/>
      <c r="AC2214" s="1"/>
      <c r="AD2214" s="2"/>
      <c r="AE2214" s="1"/>
      <c r="AF2214" s="2"/>
    </row>
    <row r="2215" spans="1:32" hidden="1" x14ac:dyDescent="0.25">
      <c r="A2215" s="2"/>
      <c r="B2215" s="52"/>
      <c r="C2215" s="2"/>
      <c r="D2215" s="2"/>
      <c r="E2215" s="2"/>
      <c r="F2215" s="2"/>
      <c r="G2215" s="2"/>
      <c r="H2215" s="2"/>
      <c r="I2215" s="1"/>
      <c r="J2215" s="1"/>
      <c r="K2215" s="1"/>
      <c r="L2215" s="1"/>
      <c r="M2215" s="1"/>
      <c r="N2215" s="2"/>
      <c r="O2215" s="2"/>
      <c r="P2215" s="2"/>
      <c r="Q2215" s="1"/>
      <c r="R2215" s="1"/>
      <c r="S2215" s="1"/>
      <c r="T2215" s="1"/>
      <c r="U2215" s="2"/>
      <c r="V2215" s="1"/>
      <c r="W2215" s="1"/>
      <c r="X2215" s="2"/>
      <c r="Y2215" s="1"/>
      <c r="Z2215" s="1"/>
      <c r="AA2215" s="2"/>
      <c r="AB2215" s="1"/>
      <c r="AC2215" s="1"/>
      <c r="AD2215" s="2"/>
      <c r="AE2215" s="1"/>
      <c r="AF2215" s="2"/>
    </row>
    <row r="2216" spans="1:32" hidden="1" x14ac:dyDescent="0.25">
      <c r="A2216" s="2"/>
      <c r="B2216" s="52"/>
      <c r="C2216" s="2"/>
      <c r="D2216" s="2"/>
      <c r="E2216" s="2"/>
      <c r="F2216" s="2"/>
      <c r="G2216" s="2"/>
      <c r="H2216" s="2"/>
      <c r="I2216" s="1"/>
      <c r="J2216" s="1"/>
      <c r="K2216" s="1"/>
      <c r="L2216" s="1"/>
      <c r="M2216" s="1"/>
      <c r="N2216" s="2"/>
      <c r="O2216" s="2"/>
      <c r="P2216" s="2"/>
      <c r="Q2216" s="1"/>
      <c r="R2216" s="1"/>
      <c r="S2216" s="1"/>
      <c r="T2216" s="1"/>
      <c r="U2216" s="2"/>
      <c r="V2216" s="1"/>
      <c r="W2216" s="1"/>
      <c r="X2216" s="2"/>
      <c r="Y2216" s="1"/>
      <c r="Z2216" s="1"/>
      <c r="AA2216" s="2"/>
      <c r="AB2216" s="1"/>
      <c r="AC2216" s="1"/>
      <c r="AD2216" s="2"/>
      <c r="AE2216" s="1"/>
      <c r="AF2216" s="2"/>
    </row>
    <row r="2217" spans="1:32" hidden="1" x14ac:dyDescent="0.25">
      <c r="A2217" s="2"/>
      <c r="B2217" s="52"/>
      <c r="C2217" s="2"/>
      <c r="D2217" s="2"/>
      <c r="E2217" s="2"/>
      <c r="F2217" s="2"/>
      <c r="G2217" s="2"/>
      <c r="H2217" s="2"/>
      <c r="I2217" s="1"/>
      <c r="J2217" s="1"/>
      <c r="K2217" s="1"/>
      <c r="L2217" s="1"/>
      <c r="M2217" s="1"/>
      <c r="N2217" s="2"/>
      <c r="O2217" s="2"/>
      <c r="P2217" s="2"/>
      <c r="Q2217" s="1"/>
      <c r="R2217" s="1"/>
      <c r="S2217" s="1"/>
      <c r="T2217" s="1"/>
      <c r="U2217" s="2"/>
      <c r="V2217" s="1"/>
      <c r="W2217" s="1"/>
      <c r="X2217" s="2"/>
      <c r="Y2217" s="1"/>
      <c r="Z2217" s="1"/>
      <c r="AA2217" s="2"/>
      <c r="AB2217" s="1"/>
      <c r="AC2217" s="1"/>
      <c r="AD2217" s="2"/>
      <c r="AE2217" s="1"/>
      <c r="AF2217" s="2"/>
    </row>
    <row r="2218" spans="1:32" hidden="1" x14ac:dyDescent="0.25">
      <c r="A2218" s="2"/>
      <c r="B2218" s="52"/>
      <c r="C2218" s="2"/>
      <c r="D2218" s="2"/>
      <c r="E2218" s="2"/>
      <c r="F2218" s="2"/>
      <c r="G2218" s="2"/>
      <c r="H2218" s="2"/>
      <c r="I2218" s="1"/>
      <c r="J2218" s="1"/>
      <c r="K2218" s="1"/>
      <c r="L2218" s="1"/>
      <c r="M2218" s="1"/>
      <c r="N2218" s="2"/>
      <c r="O2218" s="2"/>
      <c r="P2218" s="2"/>
      <c r="Q2218" s="1"/>
      <c r="R2218" s="1"/>
      <c r="S2218" s="1"/>
      <c r="T2218" s="1"/>
      <c r="U2218" s="2"/>
      <c r="V2218" s="1"/>
      <c r="W2218" s="1"/>
      <c r="X2218" s="2"/>
      <c r="Y2218" s="1"/>
      <c r="Z2218" s="1"/>
      <c r="AA2218" s="2"/>
      <c r="AB2218" s="1"/>
      <c r="AC2218" s="1"/>
      <c r="AD2218" s="2"/>
      <c r="AE2218" s="1"/>
      <c r="AF2218" s="2"/>
    </row>
    <row r="2219" spans="1:32" hidden="1" x14ac:dyDescent="0.25">
      <c r="A2219" s="2"/>
      <c r="B2219" s="52"/>
      <c r="C2219" s="2"/>
      <c r="D2219" s="2"/>
      <c r="E2219" s="2"/>
      <c r="F2219" s="2"/>
      <c r="G2219" s="2"/>
      <c r="H2219" s="2"/>
      <c r="I2219" s="1"/>
      <c r="J2219" s="1"/>
      <c r="K2219" s="1"/>
      <c r="L2219" s="1"/>
      <c r="M2219" s="1"/>
      <c r="N2219" s="2"/>
      <c r="O2219" s="2"/>
      <c r="P2219" s="2"/>
      <c r="Q2219" s="1"/>
      <c r="R2219" s="1"/>
      <c r="S2219" s="1"/>
      <c r="T2219" s="1"/>
      <c r="U2219" s="2"/>
      <c r="V2219" s="1"/>
      <c r="W2219" s="1"/>
      <c r="X2219" s="2"/>
      <c r="Y2219" s="1"/>
      <c r="Z2219" s="1"/>
      <c r="AA2219" s="2"/>
      <c r="AB2219" s="1"/>
      <c r="AC2219" s="1"/>
      <c r="AD2219" s="2"/>
      <c r="AE2219" s="1"/>
      <c r="AF2219" s="2"/>
    </row>
    <row r="2220" spans="1:32" hidden="1" x14ac:dyDescent="0.25">
      <c r="A2220" s="2"/>
      <c r="B2220" s="52"/>
      <c r="C2220" s="2"/>
      <c r="D2220" s="2"/>
      <c r="E2220" s="2"/>
      <c r="F2220" s="2"/>
      <c r="G2220" s="2"/>
      <c r="H2220" s="2"/>
      <c r="I2220" s="1"/>
      <c r="J2220" s="1"/>
      <c r="K2220" s="1"/>
      <c r="L2220" s="1"/>
      <c r="M2220" s="1"/>
      <c r="N2220" s="2"/>
      <c r="O2220" s="2"/>
      <c r="P2220" s="2"/>
      <c r="Q2220" s="1"/>
      <c r="R2220" s="1"/>
      <c r="S2220" s="1"/>
      <c r="T2220" s="1"/>
      <c r="U2220" s="2"/>
      <c r="V2220" s="1"/>
      <c r="W2220" s="1"/>
      <c r="X2220" s="2"/>
      <c r="Y2220" s="1"/>
      <c r="Z2220" s="1"/>
      <c r="AA2220" s="2"/>
      <c r="AB2220" s="1"/>
      <c r="AC2220" s="1"/>
      <c r="AD2220" s="2"/>
      <c r="AE2220" s="1"/>
      <c r="AF2220" s="2"/>
    </row>
    <row r="2221" spans="1:32" hidden="1" x14ac:dyDescent="0.25">
      <c r="A2221" s="2"/>
      <c r="B2221" s="52"/>
      <c r="C2221" s="2"/>
      <c r="D2221" s="2"/>
      <c r="E2221" s="2"/>
      <c r="F2221" s="2"/>
      <c r="G2221" s="2"/>
      <c r="H2221" s="2"/>
      <c r="I2221" s="1"/>
      <c r="J2221" s="1"/>
      <c r="K2221" s="1"/>
      <c r="L2221" s="1"/>
      <c r="M2221" s="1"/>
      <c r="N2221" s="2"/>
      <c r="O2221" s="2"/>
      <c r="P2221" s="2"/>
      <c r="Q2221" s="1"/>
      <c r="R2221" s="1"/>
      <c r="S2221" s="1"/>
      <c r="T2221" s="1"/>
      <c r="U2221" s="2"/>
      <c r="V2221" s="1"/>
      <c r="W2221" s="1"/>
      <c r="X2221" s="2"/>
      <c r="Y2221" s="1"/>
      <c r="Z2221" s="1"/>
      <c r="AA2221" s="2"/>
      <c r="AB2221" s="1"/>
      <c r="AC2221" s="1"/>
      <c r="AD2221" s="2"/>
      <c r="AE2221" s="1"/>
      <c r="AF2221" s="2"/>
    </row>
    <row r="2222" spans="1:32" hidden="1" x14ac:dyDescent="0.25">
      <c r="A2222" s="2"/>
      <c r="B2222" s="52"/>
      <c r="C2222" s="2"/>
      <c r="D2222" s="2"/>
      <c r="E2222" s="2"/>
      <c r="F2222" s="2"/>
      <c r="G2222" s="2"/>
      <c r="H2222" s="2"/>
      <c r="I2222" s="1"/>
      <c r="J2222" s="1"/>
      <c r="K2222" s="1"/>
      <c r="L2222" s="1"/>
      <c r="M2222" s="1"/>
      <c r="N2222" s="2"/>
      <c r="O2222" s="2"/>
      <c r="P2222" s="2"/>
      <c r="Q2222" s="1"/>
      <c r="R2222" s="1"/>
      <c r="S2222" s="1"/>
      <c r="T2222" s="1"/>
      <c r="U2222" s="2"/>
      <c r="V2222" s="1"/>
      <c r="W2222" s="1"/>
      <c r="X2222" s="2"/>
      <c r="Y2222" s="1"/>
      <c r="Z2222" s="1"/>
      <c r="AA2222" s="2"/>
      <c r="AB2222" s="1"/>
      <c r="AC2222" s="1"/>
      <c r="AD2222" s="2"/>
      <c r="AE2222" s="1"/>
      <c r="AF2222" s="2"/>
    </row>
    <row r="2223" spans="1:32" hidden="1" x14ac:dyDescent="0.25">
      <c r="A2223" s="2"/>
      <c r="B2223" s="52"/>
      <c r="C2223" s="2"/>
      <c r="D2223" s="2"/>
      <c r="E2223" s="2"/>
      <c r="F2223" s="2"/>
      <c r="G2223" s="2"/>
      <c r="H2223" s="2"/>
      <c r="I2223" s="1"/>
      <c r="J2223" s="1"/>
      <c r="K2223" s="1"/>
      <c r="L2223" s="1"/>
      <c r="M2223" s="1"/>
      <c r="N2223" s="2"/>
      <c r="O2223" s="2"/>
      <c r="P2223" s="2"/>
      <c r="Q2223" s="1"/>
      <c r="R2223" s="1"/>
      <c r="S2223" s="1"/>
      <c r="T2223" s="1"/>
      <c r="U2223" s="1"/>
      <c r="V2223" s="1"/>
      <c r="W2223" s="1"/>
      <c r="X2223" s="1"/>
      <c r="Y2223" s="1"/>
      <c r="Z2223" s="1"/>
      <c r="AA2223" s="1"/>
      <c r="AB2223" s="1"/>
      <c r="AC2223" s="1"/>
      <c r="AD2223" s="1"/>
      <c r="AE2223" s="1"/>
      <c r="AF2223" s="2"/>
    </row>
    <row r="2224" spans="1:32" hidden="1" x14ac:dyDescent="0.25">
      <c r="A2224" s="2"/>
      <c r="B2224" s="52"/>
      <c r="C2224" s="2"/>
      <c r="D2224" s="2"/>
      <c r="E2224" s="2"/>
      <c r="F2224" s="2"/>
      <c r="G2224" s="2"/>
      <c r="H2224" s="2"/>
      <c r="I2224" s="1"/>
      <c r="J2224" s="1"/>
      <c r="K2224" s="1"/>
      <c r="L2224" s="1"/>
      <c r="M2224" s="1"/>
      <c r="N2224" s="2"/>
      <c r="O2224" s="2"/>
      <c r="P2224" s="2"/>
      <c r="Q2224" s="1"/>
      <c r="R2224" s="1"/>
      <c r="S2224" s="1"/>
      <c r="T2224" s="1"/>
      <c r="U2224" s="2"/>
      <c r="V2224" s="1"/>
      <c r="W2224" s="1"/>
      <c r="X2224" s="2"/>
      <c r="Y2224" s="1"/>
      <c r="Z2224" s="1"/>
      <c r="AA2224" s="63"/>
      <c r="AB2224" s="1"/>
      <c r="AC2224" s="1"/>
      <c r="AD2224" s="2"/>
      <c r="AE2224" s="1"/>
      <c r="AF2224" s="2"/>
    </row>
    <row r="2225" spans="1:32" hidden="1" x14ac:dyDescent="0.25">
      <c r="A2225" s="2"/>
      <c r="B2225" s="52"/>
      <c r="C2225" s="2"/>
      <c r="D2225" s="2"/>
      <c r="E2225" s="2"/>
      <c r="F2225" s="2"/>
      <c r="G2225" s="2"/>
      <c r="H2225" s="2"/>
      <c r="I2225" s="1"/>
      <c r="J2225" s="1"/>
      <c r="K2225" s="1"/>
      <c r="L2225" s="1"/>
      <c r="M2225" s="1"/>
      <c r="N2225" s="2"/>
      <c r="O2225" s="2"/>
      <c r="P2225" s="2"/>
      <c r="Q2225" s="1"/>
      <c r="R2225" s="1"/>
      <c r="S2225" s="1"/>
      <c r="T2225" s="1"/>
      <c r="U2225" s="2"/>
      <c r="V2225" s="1"/>
      <c r="W2225" s="1"/>
      <c r="X2225" s="2"/>
      <c r="Y2225" s="1"/>
      <c r="Z2225" s="1"/>
      <c r="AA2225" s="2"/>
      <c r="AB2225" s="1"/>
      <c r="AC2225" s="1"/>
      <c r="AD2225" s="2"/>
      <c r="AE2225" s="1"/>
      <c r="AF2225" s="2"/>
    </row>
    <row r="2226" spans="1:32" hidden="1" x14ac:dyDescent="0.25">
      <c r="A2226" s="2"/>
      <c r="B2226" s="52"/>
      <c r="C2226" s="2"/>
      <c r="D2226" s="2"/>
      <c r="E2226" s="2"/>
      <c r="F2226" s="2"/>
      <c r="G2226" s="2"/>
      <c r="H2226" s="2"/>
      <c r="I2226" s="1"/>
      <c r="J2226" s="1"/>
      <c r="K2226" s="1"/>
      <c r="L2226" s="1"/>
      <c r="M2226" s="1"/>
      <c r="N2226" s="2"/>
      <c r="O2226" s="2"/>
      <c r="P2226" s="2"/>
      <c r="Q2226" s="1"/>
      <c r="R2226" s="1"/>
      <c r="S2226" s="1"/>
      <c r="T2226" s="1"/>
      <c r="U2226" s="2"/>
      <c r="V2226" s="1"/>
      <c r="W2226" s="1"/>
      <c r="X2226" s="2"/>
      <c r="Y2226" s="1"/>
      <c r="Z2226" s="1"/>
      <c r="AA2226" s="2"/>
      <c r="AB2226" s="1"/>
      <c r="AC2226" s="1"/>
      <c r="AD2226" s="2"/>
      <c r="AE2226" s="1"/>
      <c r="AF2226" s="2"/>
    </row>
    <row r="2227" spans="1:32" hidden="1" x14ac:dyDescent="0.25">
      <c r="A2227" s="2"/>
      <c r="B2227" s="52"/>
      <c r="C2227" s="2"/>
      <c r="D2227" s="2"/>
      <c r="E2227" s="2"/>
      <c r="F2227" s="2"/>
      <c r="G2227" s="2"/>
      <c r="H2227" s="2"/>
      <c r="I2227" s="1"/>
      <c r="J2227" s="1"/>
      <c r="K2227" s="1"/>
      <c r="L2227" s="1"/>
      <c r="M2227" s="1"/>
      <c r="N2227" s="2"/>
      <c r="O2227" s="2"/>
      <c r="P2227" s="2"/>
      <c r="Q2227" s="1"/>
      <c r="R2227" s="1"/>
      <c r="S2227" s="1"/>
      <c r="T2227" s="1"/>
      <c r="U2227" s="2"/>
      <c r="V2227" s="1"/>
      <c r="W2227" s="1"/>
      <c r="X2227" s="2"/>
      <c r="Y2227" s="1"/>
      <c r="Z2227" s="1"/>
      <c r="AA2227" s="2"/>
      <c r="AB2227" s="1"/>
      <c r="AC2227" s="1"/>
      <c r="AD2227" s="2"/>
      <c r="AE2227" s="1"/>
      <c r="AF2227" s="2"/>
    </row>
    <row r="2228" spans="1:32" hidden="1" x14ac:dyDescent="0.25">
      <c r="A2228" s="2"/>
      <c r="B2228" s="52"/>
      <c r="C2228" s="2"/>
      <c r="D2228" s="2"/>
      <c r="E2228" s="2"/>
      <c r="F2228" s="2"/>
      <c r="G2228" s="2"/>
      <c r="H2228" s="2"/>
      <c r="I2228" s="1"/>
      <c r="J2228" s="1"/>
      <c r="K2228" s="1"/>
      <c r="L2228" s="1"/>
      <c r="M2228" s="1"/>
      <c r="N2228" s="2"/>
      <c r="O2228" s="2"/>
      <c r="P2228" s="2"/>
      <c r="Q2228" s="1"/>
      <c r="R2228" s="1"/>
      <c r="S2228" s="1"/>
      <c r="T2228" s="1"/>
      <c r="U2228" s="2"/>
      <c r="V2228" s="1"/>
      <c r="W2228" s="1"/>
      <c r="X2228" s="2"/>
      <c r="Y2228" s="1"/>
      <c r="Z2228" s="1"/>
      <c r="AA2228" s="2"/>
      <c r="AB2228" s="1"/>
      <c r="AC2228" s="1"/>
      <c r="AD2228" s="2"/>
      <c r="AE2228" s="1"/>
      <c r="AF2228" s="2"/>
    </row>
    <row r="2229" spans="1:32" hidden="1" x14ac:dyDescent="0.25">
      <c r="A2229" s="2"/>
      <c r="B2229" s="52"/>
      <c r="C2229" s="2"/>
      <c r="D2229" s="2"/>
      <c r="E2229" s="2"/>
      <c r="F2229" s="2"/>
      <c r="G2229" s="2"/>
      <c r="H2229" s="2"/>
      <c r="I2229" s="1"/>
      <c r="J2229" s="1"/>
      <c r="K2229" s="1"/>
      <c r="L2229" s="1"/>
      <c r="M2229" s="1"/>
      <c r="N2229" s="2"/>
      <c r="O2229" s="2"/>
      <c r="P2229" s="2"/>
      <c r="Q2229" s="1"/>
      <c r="R2229" s="1"/>
      <c r="S2229" s="1"/>
      <c r="T2229" s="1"/>
      <c r="U2229" s="2"/>
      <c r="V2229" s="1"/>
      <c r="W2229" s="1"/>
      <c r="X2229" s="2"/>
      <c r="Y2229" s="1"/>
      <c r="Z2229" s="1"/>
      <c r="AA2229" s="2"/>
      <c r="AB2229" s="1"/>
      <c r="AC2229" s="1"/>
      <c r="AD2229" s="2"/>
      <c r="AE2229" s="1"/>
      <c r="AF2229" s="2"/>
    </row>
    <row r="2230" spans="1:32" hidden="1" x14ac:dyDescent="0.25">
      <c r="A2230" s="2"/>
      <c r="B2230" s="52"/>
      <c r="C2230" s="2"/>
      <c r="D2230" s="2"/>
      <c r="E2230" s="2"/>
      <c r="F2230" s="2"/>
      <c r="G2230" s="2"/>
      <c r="H2230" s="2"/>
      <c r="I2230" s="1"/>
      <c r="J2230" s="1"/>
      <c r="K2230" s="1"/>
      <c r="L2230" s="1"/>
      <c r="M2230" s="1"/>
      <c r="N2230" s="2"/>
      <c r="O2230" s="2"/>
      <c r="P2230" s="2"/>
      <c r="Q2230" s="3"/>
      <c r="R2230" s="1"/>
      <c r="S2230" s="1"/>
      <c r="T2230" s="1"/>
      <c r="U2230" s="2"/>
      <c r="V2230" s="1"/>
      <c r="W2230" s="1"/>
      <c r="X2230" s="2"/>
      <c r="Y2230" s="1"/>
      <c r="Z2230" s="1"/>
      <c r="AA2230" s="2"/>
      <c r="AB2230" s="1"/>
      <c r="AC2230" s="1"/>
      <c r="AD2230" s="2"/>
      <c r="AE2230" s="1"/>
      <c r="AF2230" s="2"/>
    </row>
    <row r="2231" spans="1:32" hidden="1" x14ac:dyDescent="0.25">
      <c r="A2231" s="2"/>
      <c r="B2231" s="52"/>
      <c r="C2231" s="2"/>
      <c r="D2231" s="2"/>
      <c r="E2231" s="2"/>
      <c r="F2231" s="2"/>
      <c r="G2231" s="2"/>
      <c r="H2231" s="2"/>
      <c r="I2231" s="1"/>
      <c r="J2231" s="1"/>
      <c r="K2231" s="1"/>
      <c r="L2231" s="1"/>
      <c r="M2231" s="1"/>
      <c r="N2231" s="2"/>
      <c r="O2231" s="2"/>
      <c r="P2231" s="2"/>
      <c r="Q2231" s="1"/>
      <c r="R2231" s="1"/>
      <c r="S2231" s="1"/>
      <c r="T2231" s="1"/>
      <c r="U2231" s="2"/>
      <c r="V2231" s="1"/>
      <c r="W2231" s="1"/>
      <c r="X2231" s="2"/>
      <c r="Y2231" s="1"/>
      <c r="Z2231" s="1"/>
      <c r="AA2231" s="2"/>
      <c r="AB2231" s="1"/>
      <c r="AC2231" s="1"/>
      <c r="AD2231" s="2"/>
      <c r="AE2231" s="1"/>
      <c r="AF2231" s="2"/>
    </row>
    <row r="2232" spans="1:32" hidden="1" x14ac:dyDescent="0.25">
      <c r="A2232" s="2"/>
      <c r="B2232" s="52"/>
      <c r="C2232" s="2"/>
      <c r="D2232" s="2"/>
      <c r="E2232" s="2"/>
      <c r="F2232" s="2"/>
      <c r="G2232" s="2"/>
      <c r="H2232" s="2"/>
      <c r="I2232" s="1"/>
      <c r="J2232" s="1"/>
      <c r="K2232" s="1"/>
      <c r="L2232" s="1"/>
      <c r="M2232" s="1"/>
      <c r="N2232" s="2"/>
      <c r="O2232" s="2"/>
      <c r="P2232" s="2"/>
      <c r="Q2232" s="1"/>
      <c r="R2232" s="1"/>
      <c r="S2232" s="1"/>
      <c r="T2232" s="1"/>
      <c r="U2232" s="2"/>
      <c r="V2232" s="1"/>
      <c r="W2232" s="1"/>
      <c r="X2232" s="2"/>
      <c r="Y2232" s="1"/>
      <c r="Z2232" s="1"/>
      <c r="AA2232" s="2"/>
      <c r="AB2232" s="1"/>
      <c r="AC2232" s="1"/>
      <c r="AD2232" s="2"/>
      <c r="AE2232" s="1"/>
      <c r="AF2232" s="2"/>
    </row>
    <row r="2233" spans="1:32" hidden="1" x14ac:dyDescent="0.25">
      <c r="A2233" s="2"/>
      <c r="B2233" s="52"/>
      <c r="C2233" s="2"/>
      <c r="D2233" s="2"/>
      <c r="E2233" s="2"/>
      <c r="F2233" s="2"/>
      <c r="G2233" s="2"/>
      <c r="H2233" s="2"/>
      <c r="I2233" s="1"/>
      <c r="J2233" s="1"/>
      <c r="K2233" s="1"/>
      <c r="L2233" s="1"/>
      <c r="M2233" s="1"/>
      <c r="N2233" s="2"/>
      <c r="O2233" s="2"/>
      <c r="P2233" s="2"/>
      <c r="Q2233" s="1"/>
      <c r="R2233" s="1"/>
      <c r="S2233" s="1"/>
      <c r="T2233" s="1"/>
      <c r="U2233" s="2"/>
      <c r="V2233" s="1"/>
      <c r="W2233" s="1"/>
      <c r="X2233" s="2"/>
      <c r="Y2233" s="1"/>
      <c r="Z2233" s="1"/>
      <c r="AA2233" s="2"/>
      <c r="AB2233" s="1"/>
      <c r="AC2233" s="1"/>
      <c r="AD2233" s="2"/>
      <c r="AE2233" s="1"/>
      <c r="AF2233" s="2"/>
    </row>
    <row r="2234" spans="1:32" hidden="1" x14ac:dyDescent="0.25">
      <c r="A2234" s="2"/>
      <c r="B2234" s="52"/>
      <c r="C2234" s="2"/>
      <c r="D2234" s="2"/>
      <c r="E2234" s="2"/>
      <c r="F2234" s="2"/>
      <c r="G2234" s="2"/>
      <c r="H2234" s="2"/>
      <c r="I2234" s="1"/>
      <c r="J2234" s="1"/>
      <c r="K2234" s="1"/>
      <c r="L2234" s="1"/>
      <c r="M2234" s="1"/>
      <c r="N2234" s="2"/>
      <c r="O2234" s="2"/>
      <c r="P2234" s="2"/>
      <c r="Q2234" s="1"/>
      <c r="R2234" s="1"/>
      <c r="S2234" s="1"/>
      <c r="T2234" s="1"/>
      <c r="U2234" s="2"/>
      <c r="V2234" s="1"/>
      <c r="W2234" s="1"/>
      <c r="X2234" s="2"/>
      <c r="Y2234" s="1"/>
      <c r="Z2234" s="1"/>
      <c r="AA2234" s="2"/>
      <c r="AB2234" s="1"/>
      <c r="AC2234" s="1"/>
      <c r="AD2234" s="2"/>
      <c r="AE2234" s="1"/>
      <c r="AF2234" s="2"/>
    </row>
    <row r="2235" spans="1:32" hidden="1" x14ac:dyDescent="0.25">
      <c r="A2235" s="2"/>
      <c r="B2235" s="52"/>
      <c r="C2235" s="2"/>
      <c r="D2235" s="2"/>
      <c r="E2235" s="2"/>
      <c r="F2235" s="2"/>
      <c r="G2235" s="2"/>
      <c r="H2235" s="2"/>
      <c r="I2235" s="1"/>
      <c r="J2235" s="1"/>
      <c r="K2235" s="1"/>
      <c r="L2235" s="1"/>
      <c r="M2235" s="1"/>
      <c r="N2235" s="2"/>
      <c r="O2235" s="2"/>
      <c r="P2235" s="2"/>
      <c r="Q2235" s="1"/>
      <c r="R2235" s="1"/>
      <c r="S2235" s="1"/>
      <c r="T2235" s="1"/>
      <c r="U2235" s="2"/>
      <c r="V2235" s="1"/>
      <c r="W2235" s="1"/>
      <c r="X2235" s="2"/>
      <c r="Y2235" s="1"/>
      <c r="Z2235" s="1"/>
      <c r="AA2235" s="2"/>
      <c r="AB2235" s="1"/>
      <c r="AC2235" s="1"/>
      <c r="AD2235" s="2"/>
      <c r="AE2235" s="1"/>
      <c r="AF2235" s="2"/>
    </row>
    <row r="2236" spans="1:32" hidden="1" x14ac:dyDescent="0.25">
      <c r="A2236" s="2"/>
      <c r="B2236" s="52"/>
      <c r="C2236" s="2"/>
      <c r="D2236" s="2"/>
      <c r="E2236" s="2"/>
      <c r="F2236" s="2"/>
      <c r="G2236" s="2"/>
      <c r="H2236" s="2"/>
      <c r="I2236" s="1"/>
      <c r="J2236" s="1"/>
      <c r="K2236" s="1"/>
      <c r="L2236" s="1"/>
      <c r="M2236" s="1"/>
      <c r="N2236" s="2"/>
      <c r="O2236" s="2"/>
      <c r="P2236" s="2"/>
      <c r="Q2236" s="1"/>
      <c r="R2236" s="1"/>
      <c r="S2236" s="1"/>
      <c r="T2236" s="1"/>
      <c r="U2236" s="2"/>
      <c r="V2236" s="1"/>
      <c r="W2236" s="1"/>
      <c r="X2236" s="2"/>
      <c r="Y2236" s="1"/>
      <c r="Z2236" s="1"/>
      <c r="AA2236" s="1"/>
      <c r="AB2236" s="1"/>
      <c r="AC2236" s="1"/>
      <c r="AD2236" s="1"/>
      <c r="AE2236" s="1"/>
      <c r="AF2236" s="2"/>
    </row>
    <row r="2237" spans="1:32" hidden="1" x14ac:dyDescent="0.25">
      <c r="A2237" s="2"/>
      <c r="B2237" s="52"/>
      <c r="C2237" s="2"/>
      <c r="D2237" s="2"/>
      <c r="E2237" s="2"/>
      <c r="F2237" s="2"/>
      <c r="G2237" s="2"/>
      <c r="H2237" s="2"/>
      <c r="I2237" s="1"/>
      <c r="J2237" s="1"/>
      <c r="K2237" s="1"/>
      <c r="L2237" s="1"/>
      <c r="M2237" s="1"/>
      <c r="N2237" s="2"/>
      <c r="O2237" s="2"/>
      <c r="P2237" s="2"/>
      <c r="Q2237" s="1"/>
      <c r="R2237" s="1"/>
      <c r="S2237" s="1"/>
      <c r="T2237" s="1"/>
      <c r="U2237" s="2"/>
      <c r="V2237" s="1"/>
      <c r="W2237" s="1"/>
      <c r="X2237" s="2"/>
      <c r="Y2237" s="1"/>
      <c r="Z2237" s="1"/>
      <c r="AA2237" s="1"/>
      <c r="AB2237" s="1"/>
      <c r="AC2237" s="1"/>
      <c r="AD2237" s="1"/>
      <c r="AE2237" s="1"/>
      <c r="AF2237" s="2"/>
    </row>
    <row r="2238" spans="1:32" hidden="1" x14ac:dyDescent="0.25">
      <c r="A2238" s="2"/>
      <c r="B2238" s="52"/>
      <c r="C2238" s="2"/>
      <c r="D2238" s="2"/>
      <c r="E2238" s="2"/>
      <c r="F2238" s="2"/>
      <c r="G2238" s="2"/>
      <c r="H2238" s="2"/>
      <c r="I2238" s="1"/>
      <c r="J2238" s="1"/>
      <c r="K2238" s="1"/>
      <c r="L2238" s="1"/>
      <c r="M2238" s="1"/>
      <c r="N2238" s="2"/>
      <c r="O2238" s="2"/>
      <c r="P2238" s="2"/>
      <c r="Q2238" s="1"/>
      <c r="R2238" s="1"/>
      <c r="S2238" s="1"/>
      <c r="T2238" s="1"/>
      <c r="U2238" s="2"/>
      <c r="V2238" s="1"/>
      <c r="W2238" s="1"/>
      <c r="X2238" s="2"/>
      <c r="Y2238" s="1"/>
      <c r="Z2238" s="1"/>
      <c r="AA2238" s="2"/>
      <c r="AB2238" s="1"/>
      <c r="AC2238" s="1"/>
      <c r="AD2238" s="2"/>
      <c r="AE2238" s="1"/>
      <c r="AF2238" s="2"/>
    </row>
    <row r="2239" spans="1:32" hidden="1" x14ac:dyDescent="0.25">
      <c r="A2239" s="2"/>
      <c r="B2239" s="52"/>
      <c r="C2239" s="2"/>
      <c r="D2239" s="2"/>
      <c r="E2239" s="2"/>
      <c r="F2239" s="2"/>
      <c r="G2239" s="2"/>
      <c r="H2239" s="2"/>
      <c r="I2239" s="1"/>
      <c r="J2239" s="1"/>
      <c r="K2239" s="1"/>
      <c r="L2239" s="1"/>
      <c r="M2239" s="1"/>
      <c r="N2239" s="2"/>
      <c r="O2239" s="2"/>
      <c r="P2239" s="2"/>
      <c r="Q2239" s="1"/>
      <c r="R2239" s="1"/>
      <c r="S2239" s="1"/>
      <c r="T2239" s="1"/>
      <c r="U2239" s="2"/>
      <c r="V2239" s="1"/>
      <c r="W2239" s="1"/>
      <c r="X2239" s="2"/>
      <c r="Y2239" s="1"/>
      <c r="Z2239" s="1"/>
      <c r="AA2239" s="2"/>
      <c r="AB2239" s="1"/>
      <c r="AC2239" s="1"/>
      <c r="AD2239" s="2"/>
      <c r="AE2239" s="1"/>
      <c r="AF2239" s="2"/>
    </row>
    <row r="2240" spans="1:32" hidden="1" x14ac:dyDescent="0.25">
      <c r="A2240" s="2"/>
      <c r="B2240" s="52"/>
      <c r="C2240" s="2"/>
      <c r="D2240" s="2"/>
      <c r="E2240" s="2"/>
      <c r="F2240" s="2"/>
      <c r="G2240" s="2"/>
      <c r="H2240" s="2"/>
      <c r="I2240" s="1"/>
      <c r="J2240" s="1"/>
      <c r="K2240" s="1"/>
      <c r="L2240" s="1"/>
      <c r="M2240" s="1"/>
      <c r="N2240" s="2"/>
      <c r="O2240" s="2"/>
      <c r="P2240" s="2"/>
      <c r="Q2240" s="1"/>
      <c r="R2240" s="1"/>
      <c r="S2240" s="1"/>
      <c r="T2240" s="1"/>
      <c r="U2240" s="2"/>
      <c r="V2240" s="1"/>
      <c r="W2240" s="1"/>
      <c r="X2240" s="2"/>
      <c r="Y2240" s="1"/>
      <c r="Z2240" s="1"/>
      <c r="AA2240" s="2"/>
      <c r="AB2240" s="1"/>
      <c r="AC2240" s="1"/>
      <c r="AD2240" s="2"/>
      <c r="AE2240" s="1"/>
      <c r="AF2240" s="2"/>
    </row>
    <row r="2241" spans="1:32" hidden="1" x14ac:dyDescent="0.25">
      <c r="A2241" s="2"/>
      <c r="B2241" s="52"/>
      <c r="C2241" s="2"/>
      <c r="D2241" s="2"/>
      <c r="E2241" s="2"/>
      <c r="F2241" s="2"/>
      <c r="G2241" s="2"/>
      <c r="H2241" s="2"/>
      <c r="I2241" s="1"/>
      <c r="J2241" s="1"/>
      <c r="K2241" s="1"/>
      <c r="L2241" s="1"/>
      <c r="M2241" s="1"/>
      <c r="N2241" s="2"/>
      <c r="O2241" s="2"/>
      <c r="P2241" s="2"/>
      <c r="Q2241" s="1"/>
      <c r="R2241" s="1"/>
      <c r="S2241" s="1"/>
      <c r="T2241" s="1"/>
      <c r="U2241" s="2"/>
      <c r="V2241" s="1"/>
      <c r="W2241" s="1"/>
      <c r="X2241" s="2"/>
      <c r="Y2241" s="1"/>
      <c r="Z2241" s="1"/>
      <c r="AA2241" s="2"/>
      <c r="AB2241" s="1"/>
      <c r="AC2241" s="1"/>
      <c r="AD2241" s="2"/>
      <c r="AE2241" s="1"/>
      <c r="AF2241" s="2"/>
    </row>
    <row r="2242" spans="1:32" hidden="1" x14ac:dyDescent="0.25">
      <c r="A2242" s="2"/>
      <c r="B2242" s="52"/>
      <c r="C2242" s="2"/>
      <c r="D2242" s="2"/>
      <c r="E2242" s="2"/>
      <c r="F2242" s="2"/>
      <c r="G2242" s="2"/>
      <c r="H2242" s="2"/>
      <c r="I2242" s="1"/>
      <c r="J2242" s="1"/>
      <c r="K2242" s="1"/>
      <c r="L2242" s="1"/>
      <c r="M2242" s="1"/>
      <c r="N2242" s="2"/>
      <c r="O2242" s="2"/>
      <c r="P2242" s="2"/>
      <c r="Q2242" s="1"/>
      <c r="R2242" s="1"/>
      <c r="S2242" s="1"/>
      <c r="T2242" s="1"/>
      <c r="U2242" s="2"/>
      <c r="V2242" s="1"/>
      <c r="W2242" s="1"/>
      <c r="X2242" s="2"/>
      <c r="Y2242" s="1"/>
      <c r="Z2242" s="1"/>
      <c r="AA2242" s="2"/>
      <c r="AB2242" s="1"/>
      <c r="AC2242" s="1"/>
      <c r="AD2242" s="2"/>
      <c r="AE2242" s="1"/>
      <c r="AF2242" s="2"/>
    </row>
    <row r="2243" spans="1:32" hidden="1" x14ac:dyDescent="0.25">
      <c r="A2243" s="2"/>
      <c r="B2243" s="52"/>
      <c r="C2243" s="2"/>
      <c r="D2243" s="2"/>
      <c r="E2243" s="2"/>
      <c r="F2243" s="2"/>
      <c r="G2243" s="2"/>
      <c r="H2243" s="2"/>
      <c r="I2243" s="1"/>
      <c r="J2243" s="1"/>
      <c r="K2243" s="1"/>
      <c r="L2243" s="1"/>
      <c r="M2243" s="1"/>
      <c r="N2243" s="2"/>
      <c r="O2243" s="2"/>
      <c r="P2243" s="2"/>
      <c r="Q2243" s="1"/>
      <c r="R2243" s="1"/>
      <c r="S2243" s="1"/>
      <c r="T2243" s="1"/>
      <c r="U2243" s="2"/>
      <c r="V2243" s="1"/>
      <c r="W2243" s="1"/>
      <c r="X2243" s="2"/>
      <c r="Y2243" s="1"/>
      <c r="Z2243" s="1"/>
      <c r="AA2243" s="2"/>
      <c r="AB2243" s="1"/>
      <c r="AC2243" s="1"/>
      <c r="AD2243" s="2"/>
      <c r="AE2243" s="1"/>
      <c r="AF2243" s="2"/>
    </row>
    <row r="2244" spans="1:32" hidden="1" x14ac:dyDescent="0.25">
      <c r="A2244" s="2"/>
      <c r="B2244" s="52"/>
      <c r="C2244" s="2"/>
      <c r="D2244" s="2"/>
      <c r="E2244" s="2"/>
      <c r="F2244" s="2"/>
      <c r="G2244" s="2"/>
      <c r="H2244" s="2"/>
      <c r="I2244" s="1"/>
      <c r="J2244" s="1"/>
      <c r="K2244" s="1"/>
      <c r="L2244" s="1"/>
      <c r="M2244" s="1"/>
      <c r="N2244" s="2"/>
      <c r="O2244" s="2"/>
      <c r="P2244" s="2"/>
      <c r="Q2244" s="1"/>
      <c r="R2244" s="1"/>
      <c r="S2244" s="1"/>
      <c r="T2244" s="1"/>
      <c r="U2244" s="2"/>
      <c r="V2244" s="1"/>
      <c r="W2244" s="1"/>
      <c r="X2244" s="2"/>
      <c r="Y2244" s="1"/>
      <c r="Z2244" s="1"/>
      <c r="AA2244" s="2"/>
      <c r="AB2244" s="1"/>
      <c r="AC2244" s="1"/>
      <c r="AD2244" s="2"/>
      <c r="AE2244" s="1"/>
      <c r="AF2244" s="2"/>
    </row>
    <row r="2245" spans="1:32" hidden="1" x14ac:dyDescent="0.25">
      <c r="A2245" s="2"/>
      <c r="B2245" s="52"/>
      <c r="C2245" s="2"/>
      <c r="D2245" s="2"/>
      <c r="E2245" s="2"/>
      <c r="F2245" s="2"/>
      <c r="G2245" s="2"/>
      <c r="H2245" s="2"/>
      <c r="I2245" s="1"/>
      <c r="J2245" s="1"/>
      <c r="K2245" s="1"/>
      <c r="L2245" s="1"/>
      <c r="M2245" s="1"/>
      <c r="N2245" s="2"/>
      <c r="O2245" s="2"/>
      <c r="P2245" s="2"/>
      <c r="Q2245" s="1"/>
      <c r="R2245" s="1"/>
      <c r="S2245" s="1"/>
      <c r="T2245" s="1"/>
      <c r="U2245" s="1"/>
      <c r="V2245" s="1"/>
      <c r="W2245" s="1"/>
      <c r="X2245" s="1"/>
      <c r="Y2245" s="1"/>
      <c r="Z2245" s="1"/>
      <c r="AA2245" s="1"/>
      <c r="AB2245" s="1"/>
      <c r="AC2245" s="1"/>
      <c r="AD2245" s="1"/>
      <c r="AE2245" s="1"/>
      <c r="AF2245" s="2"/>
    </row>
    <row r="2246" spans="1:32" hidden="1" x14ac:dyDescent="0.25">
      <c r="A2246" s="2"/>
      <c r="B2246" s="52"/>
      <c r="C2246" s="2"/>
      <c r="D2246" s="2"/>
      <c r="E2246" s="2"/>
      <c r="F2246" s="2"/>
      <c r="G2246" s="2"/>
      <c r="H2246" s="2"/>
      <c r="I2246" s="1"/>
      <c r="J2246" s="1"/>
      <c r="K2246" s="1"/>
      <c r="L2246" s="1"/>
      <c r="M2246" s="1"/>
      <c r="N2246" s="2"/>
      <c r="O2246" s="2"/>
      <c r="P2246" s="2"/>
      <c r="Q2246" s="1"/>
      <c r="R2246" s="1"/>
      <c r="S2246" s="1"/>
      <c r="T2246" s="1"/>
      <c r="U2246" s="2"/>
      <c r="V2246" s="1"/>
      <c r="W2246" s="1"/>
      <c r="X2246" s="2"/>
      <c r="Y2246" s="1"/>
      <c r="Z2246" s="1"/>
      <c r="AA2246" s="2"/>
      <c r="AB2246" s="1"/>
      <c r="AC2246" s="1"/>
      <c r="AD2246" s="2"/>
      <c r="AE2246" s="1"/>
      <c r="AF2246" s="2"/>
    </row>
    <row r="2247" spans="1:32" hidden="1" x14ac:dyDescent="0.25">
      <c r="A2247" s="2"/>
      <c r="B2247" s="52"/>
      <c r="C2247" s="2"/>
      <c r="D2247" s="2"/>
      <c r="E2247" s="2"/>
      <c r="F2247" s="2"/>
      <c r="G2247" s="2"/>
      <c r="H2247" s="2"/>
      <c r="I2247" s="1"/>
      <c r="J2247" s="1"/>
      <c r="K2247" s="1"/>
      <c r="L2247" s="1"/>
      <c r="M2247" s="1"/>
      <c r="N2247" s="2"/>
      <c r="O2247" s="2"/>
      <c r="P2247" s="2"/>
      <c r="Q2247" s="1"/>
      <c r="R2247" s="1"/>
      <c r="S2247" s="1"/>
      <c r="T2247" s="1"/>
      <c r="U2247" s="2"/>
      <c r="V2247" s="1"/>
      <c r="W2247" s="1"/>
      <c r="X2247" s="2"/>
      <c r="Y2247" s="1"/>
      <c r="Z2247" s="1"/>
      <c r="AA2247" s="2"/>
      <c r="AB2247" s="1"/>
      <c r="AC2247" s="1"/>
      <c r="AD2247" s="2"/>
      <c r="AE2247" s="1"/>
      <c r="AF2247" s="2"/>
    </row>
    <row r="2248" spans="1:32" hidden="1" x14ac:dyDescent="0.25">
      <c r="A2248" s="2"/>
      <c r="B2248" s="52"/>
      <c r="C2248" s="2"/>
      <c r="D2248" s="2"/>
      <c r="E2248" s="2"/>
      <c r="F2248" s="2"/>
      <c r="G2248" s="2"/>
      <c r="H2248" s="2"/>
      <c r="I2248" s="1"/>
      <c r="J2248" s="1"/>
      <c r="K2248" s="1"/>
      <c r="L2248" s="1"/>
      <c r="M2248" s="1"/>
      <c r="N2248" s="2"/>
      <c r="O2248" s="2"/>
      <c r="P2248" s="2"/>
      <c r="Q2248" s="1"/>
      <c r="R2248" s="1"/>
      <c r="S2248" s="1"/>
      <c r="T2248" s="1"/>
      <c r="U2248" s="2"/>
      <c r="V2248" s="1"/>
      <c r="W2248" s="1"/>
      <c r="X2248" s="2"/>
      <c r="Y2248" s="1"/>
      <c r="Z2248" s="1"/>
      <c r="AA2248" s="2"/>
      <c r="AB2248" s="1"/>
      <c r="AC2248" s="1"/>
      <c r="AD2248" s="2"/>
      <c r="AE2248" s="1"/>
      <c r="AF2248" s="2"/>
    </row>
    <row r="2249" spans="1:32" hidden="1" x14ac:dyDescent="0.25">
      <c r="A2249" s="2"/>
      <c r="B2249" s="52"/>
      <c r="C2249" s="2"/>
      <c r="D2249" s="2"/>
      <c r="E2249" s="2"/>
      <c r="F2249" s="2"/>
      <c r="G2249" s="2"/>
      <c r="H2249" s="2"/>
      <c r="I2249" s="1"/>
      <c r="J2249" s="1"/>
      <c r="K2249" s="1"/>
      <c r="L2249" s="1"/>
      <c r="M2249" s="1"/>
      <c r="N2249" s="2"/>
      <c r="O2249" s="2"/>
      <c r="P2249" s="2"/>
      <c r="Q2249" s="1"/>
      <c r="R2249" s="1"/>
      <c r="S2249" s="1"/>
      <c r="T2249" s="1"/>
      <c r="U2249" s="2"/>
      <c r="V2249" s="1"/>
      <c r="W2249" s="1"/>
      <c r="X2249" s="2"/>
      <c r="Y2249" s="1"/>
      <c r="Z2249" s="1"/>
      <c r="AA2249" s="2"/>
      <c r="AB2249" s="1"/>
      <c r="AC2249" s="1"/>
      <c r="AD2249" s="2"/>
      <c r="AE2249" s="1"/>
      <c r="AF2249" s="2"/>
    </row>
    <row r="2250" spans="1:32" hidden="1" x14ac:dyDescent="0.25">
      <c r="A2250" s="2"/>
      <c r="B2250" s="52"/>
      <c r="C2250" s="53"/>
      <c r="D2250" s="53"/>
      <c r="E2250" s="53"/>
      <c r="F2250" s="2"/>
      <c r="G2250" s="53"/>
      <c r="H2250" s="53"/>
      <c r="I2250" s="53"/>
      <c r="J2250" s="53"/>
      <c r="K2250" s="53"/>
      <c r="L2250" s="53"/>
      <c r="M2250" s="3"/>
      <c r="N2250" s="53"/>
      <c r="O2250" s="53"/>
      <c r="P2250" s="53"/>
      <c r="Q2250" s="1"/>
      <c r="R2250" s="1"/>
      <c r="S2250" s="1"/>
      <c r="T2250" s="1"/>
      <c r="U2250" s="2"/>
      <c r="V2250" s="1"/>
      <c r="W2250" s="3"/>
      <c r="X2250" s="53"/>
      <c r="Y2250" s="1"/>
      <c r="Z2250" s="53"/>
      <c r="AA2250" s="53"/>
      <c r="AB2250" s="53"/>
      <c r="AC2250" s="53"/>
      <c r="AD2250" s="53"/>
      <c r="AE2250" s="53"/>
      <c r="AF2250" s="53"/>
    </row>
    <row r="2251" spans="1:32" hidden="1" x14ac:dyDescent="0.25">
      <c r="A2251" s="2"/>
      <c r="B2251" s="52"/>
      <c r="C2251" s="2"/>
      <c r="D2251" s="2"/>
      <c r="E2251" s="2"/>
      <c r="F2251" s="2"/>
      <c r="G2251" s="2"/>
      <c r="H2251" s="2"/>
      <c r="I2251" s="1"/>
      <c r="J2251" s="1"/>
      <c r="K2251" s="1"/>
      <c r="L2251" s="1"/>
      <c r="M2251" s="1"/>
      <c r="N2251" s="2"/>
      <c r="O2251" s="2"/>
      <c r="P2251" s="2"/>
      <c r="Q2251" s="1"/>
      <c r="R2251" s="1"/>
      <c r="S2251" s="1"/>
      <c r="T2251" s="1"/>
      <c r="U2251" s="2"/>
      <c r="V2251" s="1"/>
      <c r="W2251" s="1"/>
      <c r="X2251" s="2"/>
      <c r="Y2251" s="1"/>
      <c r="Z2251" s="1"/>
      <c r="AA2251" s="2"/>
      <c r="AB2251" s="1"/>
      <c r="AC2251" s="1"/>
      <c r="AD2251" s="2"/>
      <c r="AE2251" s="1"/>
      <c r="AF2251" s="2"/>
    </row>
    <row r="2252" spans="1:32" hidden="1" x14ac:dyDescent="0.25">
      <c r="A2252" s="2"/>
      <c r="B2252" s="52"/>
      <c r="C2252" s="2"/>
      <c r="D2252" s="2"/>
      <c r="E2252" s="2"/>
      <c r="F2252" s="2"/>
      <c r="G2252" s="2"/>
      <c r="H2252" s="2"/>
      <c r="I2252" s="1"/>
      <c r="J2252" s="1"/>
      <c r="K2252" s="1"/>
      <c r="L2252" s="1"/>
      <c r="M2252" s="1"/>
      <c r="N2252" s="2"/>
      <c r="O2252" s="2"/>
      <c r="P2252" s="2"/>
      <c r="Q2252" s="1"/>
      <c r="R2252" s="1"/>
      <c r="S2252" s="1"/>
      <c r="T2252" s="1"/>
      <c r="U2252" s="2"/>
      <c r="V2252" s="1"/>
      <c r="W2252" s="1"/>
      <c r="X2252" s="2"/>
      <c r="Y2252" s="1"/>
      <c r="Z2252" s="1"/>
      <c r="AA2252" s="2"/>
      <c r="AB2252" s="1"/>
      <c r="AC2252" s="1"/>
      <c r="AD2252" s="2"/>
      <c r="AE2252" s="1"/>
      <c r="AF2252" s="2"/>
    </row>
    <row r="2253" spans="1:32" hidden="1" x14ac:dyDescent="0.25">
      <c r="A2253" s="2"/>
      <c r="B2253" s="52"/>
      <c r="C2253" s="2"/>
      <c r="D2253" s="2"/>
      <c r="E2253" s="2"/>
      <c r="F2253" s="2"/>
      <c r="G2253" s="2"/>
      <c r="H2253" s="2"/>
      <c r="I2253" s="1"/>
      <c r="J2253" s="1"/>
      <c r="K2253" s="1"/>
      <c r="L2253" s="1"/>
      <c r="M2253" s="1"/>
      <c r="N2253" s="2"/>
      <c r="O2253" s="2"/>
      <c r="P2253" s="2"/>
      <c r="Q2253" s="1"/>
      <c r="R2253" s="1"/>
      <c r="S2253" s="1"/>
      <c r="T2253" s="1"/>
      <c r="U2253" s="2"/>
      <c r="V2253" s="1"/>
      <c r="W2253" s="1"/>
      <c r="X2253" s="2"/>
      <c r="Y2253" s="1"/>
      <c r="Z2253" s="1"/>
      <c r="AA2253" s="2"/>
      <c r="AB2253" s="1"/>
      <c r="AC2253" s="1"/>
      <c r="AD2253" s="2"/>
      <c r="AE2253" s="1"/>
      <c r="AF2253" s="2"/>
    </row>
    <row r="2254" spans="1:32" hidden="1" x14ac:dyDescent="0.25">
      <c r="A2254" s="2"/>
      <c r="B2254" s="52"/>
      <c r="C2254" s="2"/>
      <c r="D2254" s="2"/>
      <c r="E2254" s="2"/>
      <c r="F2254" s="2"/>
      <c r="G2254" s="2"/>
      <c r="H2254" s="2"/>
      <c r="I2254" s="1"/>
      <c r="J2254" s="1"/>
      <c r="K2254" s="1"/>
      <c r="L2254" s="1"/>
      <c r="M2254" s="1"/>
      <c r="N2254" s="2"/>
      <c r="O2254" s="2"/>
      <c r="P2254" s="2"/>
      <c r="Q2254" s="1"/>
      <c r="R2254" s="1"/>
      <c r="S2254" s="1"/>
      <c r="T2254" s="1"/>
      <c r="U2254" s="2"/>
      <c r="V2254" s="1"/>
      <c r="W2254" s="1"/>
      <c r="X2254" s="2"/>
      <c r="Y2254" s="1"/>
      <c r="Z2254" s="1"/>
      <c r="AA2254" s="2"/>
      <c r="AB2254" s="1"/>
      <c r="AC2254" s="1"/>
      <c r="AD2254" s="2"/>
      <c r="AE2254" s="1"/>
      <c r="AF2254" s="2"/>
    </row>
    <row r="2255" spans="1:32" hidden="1" x14ac:dyDescent="0.25">
      <c r="A2255" s="2"/>
      <c r="B2255" s="52"/>
      <c r="C2255" s="2"/>
      <c r="D2255" s="2"/>
      <c r="E2255" s="2"/>
      <c r="F2255" s="2"/>
      <c r="G2255" s="2"/>
      <c r="H2255" s="2"/>
      <c r="I2255" s="1"/>
      <c r="J2255" s="1"/>
      <c r="K2255" s="1"/>
      <c r="L2255" s="1"/>
      <c r="M2255" s="1"/>
      <c r="N2255" s="2"/>
      <c r="O2255" s="2"/>
      <c r="P2255" s="2"/>
      <c r="Q2255" s="1"/>
      <c r="R2255" s="1"/>
      <c r="S2255" s="1"/>
      <c r="T2255" s="1"/>
      <c r="U2255" s="2"/>
      <c r="V2255" s="1"/>
      <c r="W2255" s="1"/>
      <c r="X2255" s="2"/>
      <c r="Y2255" s="1"/>
      <c r="Z2255" s="1"/>
      <c r="AA2255" s="63"/>
      <c r="AB2255" s="1"/>
      <c r="AC2255" s="1"/>
      <c r="AD2255" s="2"/>
      <c r="AE2255" s="1"/>
      <c r="AF2255" s="2"/>
    </row>
    <row r="2256" spans="1:32" hidden="1" x14ac:dyDescent="0.25">
      <c r="A2256" s="2"/>
      <c r="B2256" s="52"/>
      <c r="C2256" s="2"/>
      <c r="D2256" s="2"/>
      <c r="E2256" s="2"/>
      <c r="F2256" s="2"/>
      <c r="G2256" s="2"/>
      <c r="H2256" s="2"/>
      <c r="I2256" s="1"/>
      <c r="J2256" s="1"/>
      <c r="K2256" s="1"/>
      <c r="L2256" s="1"/>
      <c r="M2256" s="1"/>
      <c r="N2256" s="2"/>
      <c r="O2256" s="2"/>
      <c r="P2256" s="2"/>
      <c r="Q2256" s="1"/>
      <c r="R2256" s="1"/>
      <c r="S2256" s="1"/>
      <c r="T2256" s="1"/>
      <c r="U2256" s="2"/>
      <c r="V2256" s="1"/>
      <c r="W2256" s="1"/>
      <c r="X2256" s="2"/>
      <c r="Y2256" s="1"/>
      <c r="Z2256" s="1"/>
      <c r="AA2256" s="2"/>
      <c r="AB2256" s="1"/>
      <c r="AC2256" s="1"/>
      <c r="AD2256" s="2"/>
      <c r="AE2256" s="1"/>
      <c r="AF2256" s="2"/>
    </row>
    <row r="2257" spans="1:32" hidden="1" x14ac:dyDescent="0.25">
      <c r="A2257" s="2"/>
      <c r="B2257" s="52"/>
      <c r="C2257" s="2"/>
      <c r="D2257" s="2"/>
      <c r="E2257" s="2"/>
      <c r="F2257" s="2"/>
      <c r="G2257" s="2"/>
      <c r="H2257" s="2"/>
      <c r="I2257" s="1"/>
      <c r="J2257" s="1"/>
      <c r="K2257" s="1"/>
      <c r="L2257" s="1"/>
      <c r="M2257" s="1"/>
      <c r="N2257" s="2"/>
      <c r="O2257" s="2"/>
      <c r="P2257" s="2"/>
      <c r="Q2257" s="1"/>
      <c r="R2257" s="1"/>
      <c r="S2257" s="1"/>
      <c r="T2257" s="1"/>
      <c r="U2257" s="2"/>
      <c r="V2257" s="1"/>
      <c r="W2257" s="1"/>
      <c r="X2257" s="2"/>
      <c r="Y2257" s="1"/>
      <c r="Z2257" s="1"/>
      <c r="AA2257" s="2"/>
      <c r="AB2257" s="1"/>
      <c r="AC2257" s="1"/>
      <c r="AD2257" s="2"/>
      <c r="AE2257" s="1"/>
      <c r="AF2257" s="2"/>
    </row>
    <row r="2258" spans="1:32" hidden="1" x14ac:dyDescent="0.25">
      <c r="A2258" s="2"/>
      <c r="B2258" s="52"/>
      <c r="C2258" s="2"/>
      <c r="D2258" s="2"/>
      <c r="E2258" s="2"/>
      <c r="F2258" s="2"/>
      <c r="G2258" s="2"/>
      <c r="H2258" s="2"/>
      <c r="I2258" s="1"/>
      <c r="J2258" s="1"/>
      <c r="K2258" s="1"/>
      <c r="L2258" s="1"/>
      <c r="M2258" s="1"/>
      <c r="N2258" s="2"/>
      <c r="O2258" s="2"/>
      <c r="P2258" s="2"/>
      <c r="Q2258" s="1"/>
      <c r="R2258" s="1"/>
      <c r="S2258" s="1"/>
      <c r="T2258" s="1"/>
      <c r="U2258" s="2"/>
      <c r="V2258" s="1"/>
      <c r="W2258" s="1"/>
      <c r="X2258" s="2"/>
      <c r="Y2258" s="1"/>
      <c r="Z2258" s="1"/>
      <c r="AA2258" s="2"/>
      <c r="AB2258" s="1"/>
      <c r="AC2258" s="1"/>
      <c r="AD2258" s="2"/>
      <c r="AE2258" s="1"/>
      <c r="AF2258" s="2"/>
    </row>
    <row r="2259" spans="1:32" hidden="1" x14ac:dyDescent="0.25">
      <c r="A2259" s="2"/>
      <c r="B2259" s="52"/>
      <c r="C2259" s="2"/>
      <c r="D2259" s="2"/>
      <c r="E2259" s="2"/>
      <c r="F2259" s="2"/>
      <c r="G2259" s="2"/>
      <c r="H2259" s="2"/>
      <c r="I2259" s="1"/>
      <c r="J2259" s="1"/>
      <c r="K2259" s="1"/>
      <c r="L2259" s="1"/>
      <c r="M2259" s="1"/>
      <c r="N2259" s="2"/>
      <c r="O2259" s="2"/>
      <c r="P2259" s="2"/>
      <c r="Q2259" s="3"/>
      <c r="R2259" s="1"/>
      <c r="S2259" s="1"/>
      <c r="T2259" s="1"/>
      <c r="U2259" s="2"/>
      <c r="V2259" s="1"/>
      <c r="W2259" s="1"/>
      <c r="X2259" s="2"/>
      <c r="Y2259" s="1"/>
      <c r="Z2259" s="1"/>
      <c r="AA2259" s="2"/>
      <c r="AB2259" s="1"/>
      <c r="AC2259" s="1"/>
      <c r="AD2259" s="2"/>
      <c r="AE2259" s="1"/>
      <c r="AF2259" s="2"/>
    </row>
    <row r="2260" spans="1:32" hidden="1" x14ac:dyDescent="0.25">
      <c r="A2260" s="2"/>
      <c r="B2260" s="52"/>
      <c r="C2260" s="2"/>
      <c r="D2260" s="2"/>
      <c r="E2260" s="2"/>
      <c r="F2260" s="2"/>
      <c r="G2260" s="2"/>
      <c r="H2260" s="2"/>
      <c r="I2260" s="1"/>
      <c r="J2260" s="1"/>
      <c r="K2260" s="1"/>
      <c r="L2260" s="1"/>
      <c r="M2260" s="1"/>
      <c r="N2260" s="2"/>
      <c r="O2260" s="2"/>
      <c r="P2260" s="2"/>
      <c r="Q2260" s="3"/>
      <c r="R2260" s="1"/>
      <c r="S2260" s="1"/>
      <c r="T2260" s="1"/>
      <c r="U2260" s="2"/>
      <c r="V2260" s="1"/>
      <c r="W2260" s="1"/>
      <c r="X2260" s="2"/>
      <c r="Y2260" s="1"/>
      <c r="Z2260" s="1"/>
      <c r="AA2260" s="2"/>
      <c r="AB2260" s="1"/>
      <c r="AC2260" s="1"/>
      <c r="AD2260" s="2"/>
      <c r="AE2260" s="1"/>
      <c r="AF2260" s="2"/>
    </row>
    <row r="2261" spans="1:32" hidden="1" x14ac:dyDescent="0.25">
      <c r="A2261" s="2"/>
      <c r="B2261" s="52"/>
      <c r="C2261" s="2"/>
      <c r="D2261" s="2"/>
      <c r="E2261" s="2"/>
      <c r="F2261" s="2"/>
      <c r="G2261" s="2"/>
      <c r="H2261" s="2"/>
      <c r="I2261" s="1"/>
      <c r="J2261" s="1"/>
      <c r="K2261" s="1"/>
      <c r="L2261" s="1"/>
      <c r="M2261" s="1"/>
      <c r="N2261" s="2"/>
      <c r="O2261" s="2"/>
      <c r="P2261" s="2"/>
      <c r="Q2261" s="3"/>
      <c r="R2261" s="1"/>
      <c r="S2261" s="1"/>
      <c r="T2261" s="1"/>
      <c r="U2261" s="2"/>
      <c r="V2261" s="1"/>
      <c r="W2261" s="1"/>
      <c r="X2261" s="2"/>
      <c r="Y2261" s="1"/>
      <c r="Z2261" s="1"/>
      <c r="AA2261" s="2"/>
      <c r="AB2261" s="1"/>
      <c r="AC2261" s="1"/>
      <c r="AD2261" s="2"/>
      <c r="AE2261" s="1"/>
      <c r="AF2261" s="2"/>
    </row>
    <row r="2262" spans="1:32" hidden="1" x14ac:dyDescent="0.25">
      <c r="A2262" s="2"/>
      <c r="B2262" s="52"/>
      <c r="C2262" s="2"/>
      <c r="D2262" s="2"/>
      <c r="E2262" s="2"/>
      <c r="F2262" s="2"/>
      <c r="G2262" s="2"/>
      <c r="H2262" s="2"/>
      <c r="I2262" s="1"/>
      <c r="J2262" s="1"/>
      <c r="K2262" s="1"/>
      <c r="L2262" s="1"/>
      <c r="M2262" s="1"/>
      <c r="N2262" s="2"/>
      <c r="O2262" s="2"/>
      <c r="P2262" s="2"/>
      <c r="Q2262" s="1"/>
      <c r="R2262" s="1"/>
      <c r="S2262" s="1"/>
      <c r="T2262" s="1"/>
      <c r="U2262" s="2"/>
      <c r="V2262" s="1"/>
      <c r="W2262" s="1"/>
      <c r="X2262" s="2"/>
      <c r="Y2262" s="1"/>
      <c r="Z2262" s="1"/>
      <c r="AA2262" s="2"/>
      <c r="AB2262" s="1"/>
      <c r="AC2262" s="1"/>
      <c r="AD2262" s="2"/>
      <c r="AE2262" s="1"/>
      <c r="AF2262" s="2"/>
    </row>
    <row r="2263" spans="1:32" hidden="1" x14ac:dyDescent="0.25">
      <c r="A2263" s="2"/>
      <c r="B2263" s="52"/>
      <c r="C2263" s="2"/>
      <c r="D2263" s="2"/>
      <c r="E2263" s="2"/>
      <c r="F2263" s="2"/>
      <c r="G2263" s="2"/>
      <c r="H2263" s="2"/>
      <c r="I2263" s="1"/>
      <c r="J2263" s="1"/>
      <c r="K2263" s="1"/>
      <c r="L2263" s="1"/>
      <c r="M2263" s="1"/>
      <c r="N2263" s="2"/>
      <c r="O2263" s="2"/>
      <c r="P2263" s="2"/>
      <c r="Q2263" s="1"/>
      <c r="R2263" s="1"/>
      <c r="S2263" s="1"/>
      <c r="T2263" s="1"/>
      <c r="U2263" s="2"/>
      <c r="V2263" s="1"/>
      <c r="W2263" s="1"/>
      <c r="X2263" s="2"/>
      <c r="Y2263" s="1"/>
      <c r="Z2263" s="1"/>
      <c r="AA2263" s="2"/>
      <c r="AB2263" s="1"/>
      <c r="AC2263" s="1"/>
      <c r="AD2263" s="2"/>
      <c r="AE2263" s="1"/>
      <c r="AF2263" s="2"/>
    </row>
    <row r="2264" spans="1:32" hidden="1" x14ac:dyDescent="0.25">
      <c r="A2264" s="2"/>
      <c r="B2264" s="52"/>
      <c r="C2264" s="2"/>
      <c r="D2264" s="2"/>
      <c r="E2264" s="2"/>
      <c r="F2264" s="2"/>
      <c r="G2264" s="2"/>
      <c r="H2264" s="2"/>
      <c r="I2264" s="1"/>
      <c r="J2264" s="1"/>
      <c r="K2264" s="1"/>
      <c r="L2264" s="1"/>
      <c r="M2264" s="1"/>
      <c r="N2264" s="2"/>
      <c r="O2264" s="2"/>
      <c r="P2264" s="2"/>
      <c r="Q2264" s="1"/>
      <c r="R2264" s="1"/>
      <c r="S2264" s="1"/>
      <c r="T2264" s="1"/>
      <c r="U2264" s="2"/>
      <c r="V2264" s="1"/>
      <c r="W2264" s="1"/>
      <c r="X2264" s="2"/>
      <c r="Y2264" s="1"/>
      <c r="Z2264" s="1"/>
      <c r="AA2264" s="2"/>
      <c r="AB2264" s="1"/>
      <c r="AC2264" s="1"/>
      <c r="AD2264" s="2"/>
      <c r="AE2264" s="1"/>
      <c r="AF2264" s="2"/>
    </row>
    <row r="2265" spans="1:32" hidden="1" x14ac:dyDescent="0.25">
      <c r="A2265" s="2"/>
      <c r="B2265" s="52"/>
      <c r="C2265" s="2"/>
      <c r="D2265" s="2"/>
      <c r="E2265" s="2"/>
      <c r="F2265" s="2"/>
      <c r="G2265" s="2"/>
      <c r="H2265" s="2"/>
      <c r="I2265" s="1"/>
      <c r="J2265" s="1"/>
      <c r="K2265" s="1"/>
      <c r="L2265" s="1"/>
      <c r="M2265" s="1"/>
      <c r="N2265" s="2"/>
      <c r="O2265" s="2"/>
      <c r="P2265" s="2"/>
      <c r="Q2265" s="1"/>
      <c r="R2265" s="1"/>
      <c r="S2265" s="1"/>
      <c r="T2265" s="1"/>
      <c r="U2265" s="2"/>
      <c r="V2265" s="1"/>
      <c r="W2265" s="1"/>
      <c r="X2265" s="2"/>
      <c r="Y2265" s="1"/>
      <c r="Z2265" s="1"/>
      <c r="AA2265" s="2"/>
      <c r="AB2265" s="1"/>
      <c r="AC2265" s="1"/>
      <c r="AD2265" s="2"/>
      <c r="AE2265" s="1"/>
      <c r="AF2265" s="2"/>
    </row>
    <row r="2266" spans="1:32" hidden="1" x14ac:dyDescent="0.25">
      <c r="A2266" s="2"/>
      <c r="B2266" s="52"/>
      <c r="C2266" s="2"/>
      <c r="D2266" s="2"/>
      <c r="E2266" s="2"/>
      <c r="F2266" s="2"/>
      <c r="G2266" s="2"/>
      <c r="H2266" s="2"/>
      <c r="I2266" s="1"/>
      <c r="J2266" s="1"/>
      <c r="K2266" s="1"/>
      <c r="L2266" s="1"/>
      <c r="M2266" s="1"/>
      <c r="N2266" s="2"/>
      <c r="O2266" s="2"/>
      <c r="P2266" s="2"/>
      <c r="Q2266" s="1"/>
      <c r="R2266" s="1"/>
      <c r="S2266" s="1"/>
      <c r="T2266" s="1"/>
      <c r="U2266" s="2"/>
      <c r="V2266" s="1"/>
      <c r="W2266" s="1"/>
      <c r="X2266" s="2"/>
      <c r="Y2266" s="1"/>
      <c r="Z2266" s="1"/>
      <c r="AA2266" s="2"/>
      <c r="AB2266" s="1"/>
      <c r="AC2266" s="1"/>
      <c r="AD2266" s="2"/>
      <c r="AE2266" s="1"/>
      <c r="AF2266" s="2"/>
    </row>
    <row r="2267" spans="1:32" hidden="1" x14ac:dyDescent="0.25">
      <c r="A2267" s="2"/>
      <c r="B2267" s="52"/>
      <c r="C2267" s="2"/>
      <c r="D2267" s="2"/>
      <c r="E2267" s="2"/>
      <c r="F2267" s="2"/>
      <c r="G2267" s="2"/>
      <c r="H2267" s="2"/>
      <c r="I2267" s="1"/>
      <c r="J2267" s="1"/>
      <c r="K2267" s="1"/>
      <c r="L2267" s="1"/>
      <c r="M2267" s="1"/>
      <c r="N2267" s="2"/>
      <c r="O2267" s="2"/>
      <c r="P2267" s="2"/>
      <c r="Q2267" s="1"/>
      <c r="R2267" s="1"/>
      <c r="S2267" s="1"/>
      <c r="T2267" s="1"/>
      <c r="U2267" s="2"/>
      <c r="V2267" s="1"/>
      <c r="W2267" s="1"/>
      <c r="X2267" s="2"/>
      <c r="Y2267" s="1"/>
      <c r="Z2267" s="1"/>
      <c r="AA2267" s="2"/>
      <c r="AB2267" s="1"/>
      <c r="AC2267" s="1"/>
      <c r="AD2267" s="2"/>
      <c r="AE2267" s="1"/>
      <c r="AF2267" s="2"/>
    </row>
    <row r="2268" spans="1:32" hidden="1" x14ac:dyDescent="0.25">
      <c r="A2268" s="2"/>
      <c r="B2268" s="52"/>
      <c r="C2268" s="2"/>
      <c r="D2268" s="2"/>
      <c r="E2268" s="2"/>
      <c r="F2268" s="2"/>
      <c r="G2268" s="2"/>
      <c r="H2268" s="2"/>
      <c r="I2268" s="1"/>
      <c r="J2268" s="1"/>
      <c r="K2268" s="1"/>
      <c r="L2268" s="1"/>
      <c r="M2268" s="1"/>
      <c r="N2268" s="2"/>
      <c r="O2268" s="2"/>
      <c r="P2268" s="2"/>
      <c r="Q2268" s="1"/>
      <c r="R2268" s="1"/>
      <c r="S2268" s="1"/>
      <c r="T2268" s="1"/>
      <c r="U2268" s="2"/>
      <c r="V2268" s="1"/>
      <c r="W2268" s="1"/>
      <c r="X2268" s="2"/>
      <c r="Y2268" s="1"/>
      <c r="Z2268" s="1"/>
      <c r="AA2268" s="2"/>
      <c r="AB2268" s="1"/>
      <c r="AC2268" s="1"/>
      <c r="AD2268" s="2"/>
      <c r="AE2268" s="1"/>
      <c r="AF2268" s="2"/>
    </row>
    <row r="2269" spans="1:32" hidden="1" x14ac:dyDescent="0.25">
      <c r="A2269" s="2"/>
      <c r="B2269" s="52"/>
      <c r="C2269" s="2"/>
      <c r="D2269" s="2"/>
      <c r="E2269" s="2"/>
      <c r="F2269" s="2"/>
      <c r="G2269" s="2"/>
      <c r="H2269" s="2"/>
      <c r="I2269" s="1"/>
      <c r="J2269" s="1"/>
      <c r="K2269" s="1"/>
      <c r="L2269" s="1"/>
      <c r="M2269" s="1"/>
      <c r="N2269" s="2"/>
      <c r="O2269" s="2"/>
      <c r="P2269" s="2"/>
      <c r="Q2269" s="1"/>
      <c r="R2269" s="1"/>
      <c r="S2269" s="1"/>
      <c r="T2269" s="1"/>
      <c r="U2269" s="2"/>
      <c r="V2269" s="1"/>
      <c r="W2269" s="1"/>
      <c r="X2269" s="2"/>
      <c r="Y2269" s="1"/>
      <c r="Z2269" s="1"/>
      <c r="AA2269" s="2"/>
      <c r="AB2269" s="1"/>
      <c r="AC2269" s="1"/>
      <c r="AD2269" s="2"/>
      <c r="AE2269" s="1"/>
      <c r="AF2269" s="2"/>
    </row>
    <row r="2270" spans="1:32" hidden="1" x14ac:dyDescent="0.25">
      <c r="A2270" s="2"/>
      <c r="B2270" s="52"/>
      <c r="C2270" s="2"/>
      <c r="D2270" s="2"/>
      <c r="E2270" s="2"/>
      <c r="F2270" s="2"/>
      <c r="G2270" s="2"/>
      <c r="H2270" s="2"/>
      <c r="I2270" s="1"/>
      <c r="J2270" s="1"/>
      <c r="K2270" s="1"/>
      <c r="L2270" s="1"/>
      <c r="M2270" s="1"/>
      <c r="N2270" s="2"/>
      <c r="O2270" s="2"/>
      <c r="P2270" s="2"/>
      <c r="Q2270" s="1"/>
      <c r="R2270" s="1"/>
      <c r="S2270" s="1"/>
      <c r="T2270" s="1"/>
      <c r="U2270" s="2"/>
      <c r="V2270" s="1"/>
      <c r="W2270" s="1"/>
      <c r="X2270" s="2"/>
      <c r="Y2270" s="1"/>
      <c r="Z2270" s="1"/>
      <c r="AA2270" s="1"/>
      <c r="AB2270" s="1"/>
      <c r="AC2270" s="1"/>
      <c r="AD2270" s="1"/>
      <c r="AE2270" s="1"/>
      <c r="AF2270" s="2"/>
    </row>
    <row r="2271" spans="1:32" hidden="1" x14ac:dyDescent="0.25">
      <c r="A2271" s="2"/>
      <c r="B2271" s="52"/>
      <c r="C2271" s="2"/>
      <c r="D2271" s="2"/>
      <c r="E2271" s="2"/>
      <c r="F2271" s="2"/>
      <c r="G2271" s="2"/>
      <c r="H2271" s="2"/>
      <c r="I2271" s="1"/>
      <c r="J2271" s="1"/>
      <c r="K2271" s="1"/>
      <c r="L2271" s="1"/>
      <c r="M2271" s="1"/>
      <c r="N2271" s="2"/>
      <c r="O2271" s="2"/>
      <c r="P2271" s="2"/>
      <c r="Q2271" s="1"/>
      <c r="R2271" s="1"/>
      <c r="S2271" s="1"/>
      <c r="T2271" s="1"/>
      <c r="U2271" s="2"/>
      <c r="V2271" s="1"/>
      <c r="W2271" s="1"/>
      <c r="X2271" s="2"/>
      <c r="Y2271" s="1"/>
      <c r="Z2271" s="1"/>
      <c r="AA2271" s="2"/>
      <c r="AB2271" s="1"/>
      <c r="AC2271" s="1"/>
      <c r="AD2271" s="2"/>
      <c r="AE2271" s="1"/>
      <c r="AF2271" s="2"/>
    </row>
    <row r="2272" spans="1:32" hidden="1" x14ac:dyDescent="0.25">
      <c r="A2272" s="2"/>
      <c r="B2272" s="52"/>
      <c r="C2272" s="2"/>
      <c r="D2272" s="2"/>
      <c r="E2272" s="2"/>
      <c r="F2272" s="2"/>
      <c r="G2272" s="2"/>
      <c r="H2272" s="2"/>
      <c r="I2272" s="1"/>
      <c r="J2272" s="1"/>
      <c r="K2272" s="1"/>
      <c r="L2272" s="1"/>
      <c r="M2272" s="1"/>
      <c r="N2272" s="2"/>
      <c r="O2272" s="2"/>
      <c r="P2272" s="2"/>
      <c r="Q2272" s="1"/>
      <c r="R2272" s="1"/>
      <c r="S2272" s="1"/>
      <c r="T2272" s="1"/>
      <c r="U2272" s="2"/>
      <c r="V2272" s="1"/>
      <c r="W2272" s="1"/>
      <c r="X2272" s="2"/>
      <c r="Y2272" s="1"/>
      <c r="Z2272" s="1"/>
      <c r="AA2272" s="2"/>
      <c r="AB2272" s="1"/>
      <c r="AC2272" s="1"/>
      <c r="AD2272" s="2"/>
      <c r="AE2272" s="1"/>
      <c r="AF2272" s="2"/>
    </row>
    <row r="2273" spans="1:32" hidden="1" x14ac:dyDescent="0.25">
      <c r="A2273" s="2"/>
      <c r="B2273" s="52"/>
      <c r="C2273" s="2"/>
      <c r="D2273" s="2"/>
      <c r="E2273" s="2"/>
      <c r="F2273" s="2"/>
      <c r="G2273" s="2"/>
      <c r="H2273" s="2"/>
      <c r="I2273" s="1"/>
      <c r="J2273" s="1"/>
      <c r="K2273" s="1"/>
      <c r="L2273" s="1"/>
      <c r="M2273" s="1"/>
      <c r="N2273" s="2"/>
      <c r="O2273" s="2"/>
      <c r="P2273" s="2"/>
      <c r="Q2273" s="1"/>
      <c r="R2273" s="1"/>
      <c r="S2273" s="1"/>
      <c r="T2273" s="1"/>
      <c r="U2273" s="2"/>
      <c r="V2273" s="1"/>
      <c r="W2273" s="1"/>
      <c r="X2273" s="2"/>
      <c r="Y2273" s="1"/>
      <c r="Z2273" s="1"/>
      <c r="AA2273" s="2"/>
      <c r="AB2273" s="1"/>
      <c r="AC2273" s="1"/>
      <c r="AD2273" s="2"/>
      <c r="AE2273" s="1"/>
      <c r="AF2273" s="2"/>
    </row>
    <row r="2274" spans="1:32" hidden="1" x14ac:dyDescent="0.25">
      <c r="A2274" s="2"/>
      <c r="B2274" s="52"/>
      <c r="C2274" s="2"/>
      <c r="D2274" s="2"/>
      <c r="E2274" s="2"/>
      <c r="F2274" s="2"/>
      <c r="G2274" s="2"/>
      <c r="H2274" s="2"/>
      <c r="I2274" s="1"/>
      <c r="J2274" s="1"/>
      <c r="K2274" s="1"/>
      <c r="L2274" s="1"/>
      <c r="M2274" s="1"/>
      <c r="N2274" s="2"/>
      <c r="O2274" s="2"/>
      <c r="P2274" s="2"/>
      <c r="Q2274" s="1"/>
      <c r="R2274" s="1"/>
      <c r="S2274" s="1"/>
      <c r="T2274" s="1"/>
      <c r="U2274" s="2"/>
      <c r="V2274" s="1"/>
      <c r="W2274" s="1"/>
      <c r="X2274" s="2"/>
      <c r="Y2274" s="1"/>
      <c r="Z2274" s="1"/>
      <c r="AA2274" s="2"/>
      <c r="AB2274" s="1"/>
      <c r="AC2274" s="1"/>
      <c r="AD2274" s="2"/>
      <c r="AE2274" s="1"/>
      <c r="AF2274" s="2"/>
    </row>
    <row r="2275" spans="1:32" hidden="1" x14ac:dyDescent="0.25">
      <c r="A2275" s="2"/>
      <c r="B2275" s="52"/>
      <c r="C2275" s="2"/>
      <c r="D2275" s="2"/>
      <c r="E2275" s="2"/>
      <c r="F2275" s="2"/>
      <c r="G2275" s="2"/>
      <c r="H2275" s="2"/>
      <c r="I2275" s="1"/>
      <c r="J2275" s="1"/>
      <c r="K2275" s="1"/>
      <c r="L2275" s="1"/>
      <c r="M2275" s="1"/>
      <c r="N2275" s="2"/>
      <c r="O2275" s="2"/>
      <c r="P2275" s="2"/>
      <c r="Q2275" s="1"/>
      <c r="R2275" s="1"/>
      <c r="S2275" s="1"/>
      <c r="T2275" s="1"/>
      <c r="U2275" s="2"/>
      <c r="V2275" s="1"/>
      <c r="W2275" s="1"/>
      <c r="X2275" s="2"/>
      <c r="Y2275" s="1"/>
      <c r="Z2275" s="1"/>
      <c r="AA2275" s="2"/>
      <c r="AB2275" s="1"/>
      <c r="AC2275" s="1"/>
      <c r="AD2275" s="2"/>
      <c r="AE2275" s="1"/>
      <c r="AF2275" s="2"/>
    </row>
    <row r="2276" spans="1:32" hidden="1" x14ac:dyDescent="0.25">
      <c r="A2276" s="2"/>
      <c r="B2276" s="52"/>
      <c r="C2276" s="2"/>
      <c r="D2276" s="2"/>
      <c r="E2276" s="2"/>
      <c r="F2276" s="2"/>
      <c r="G2276" s="2"/>
      <c r="H2276" s="2"/>
      <c r="I2276" s="1"/>
      <c r="J2276" s="1"/>
      <c r="K2276" s="1"/>
      <c r="L2276" s="1"/>
      <c r="M2276" s="1"/>
      <c r="N2276" s="2"/>
      <c r="O2276" s="2"/>
      <c r="P2276" s="2"/>
      <c r="Q2276" s="1"/>
      <c r="R2276" s="1"/>
      <c r="S2276" s="1"/>
      <c r="T2276" s="1"/>
      <c r="U2276" s="2"/>
      <c r="V2276" s="1"/>
      <c r="W2276" s="1"/>
      <c r="X2276" s="2"/>
      <c r="Y2276" s="1"/>
      <c r="Z2276" s="1"/>
      <c r="AA2276" s="2"/>
      <c r="AB2276" s="1"/>
      <c r="AC2276" s="1"/>
      <c r="AD2276" s="2"/>
      <c r="AE2276" s="1"/>
      <c r="AF2276" s="2"/>
    </row>
    <row r="2277" spans="1:32" hidden="1" x14ac:dyDescent="0.25">
      <c r="A2277" s="2"/>
      <c r="B2277" s="52"/>
      <c r="C2277" s="2"/>
      <c r="D2277" s="2"/>
      <c r="E2277" s="2"/>
      <c r="F2277" s="2"/>
      <c r="G2277" s="2"/>
      <c r="H2277" s="2"/>
      <c r="I2277" s="1"/>
      <c r="J2277" s="1"/>
      <c r="K2277" s="1"/>
      <c r="L2277" s="1"/>
      <c r="M2277" s="1"/>
      <c r="N2277" s="2"/>
      <c r="O2277" s="2"/>
      <c r="P2277" s="2"/>
      <c r="Q2277" s="1"/>
      <c r="R2277" s="1"/>
      <c r="S2277" s="1"/>
      <c r="T2277" s="1"/>
      <c r="U2277" s="2"/>
      <c r="V2277" s="1"/>
      <c r="W2277" s="1"/>
      <c r="X2277" s="2"/>
      <c r="Y2277" s="1"/>
      <c r="Z2277" s="1"/>
      <c r="AA2277" s="2"/>
      <c r="AB2277" s="1"/>
      <c r="AC2277" s="1"/>
      <c r="AD2277" s="2"/>
      <c r="AE2277" s="1"/>
      <c r="AF2277" s="2"/>
    </row>
    <row r="2278" spans="1:32" hidden="1" x14ac:dyDescent="0.25">
      <c r="A2278" s="2"/>
      <c r="B2278" s="52"/>
      <c r="C2278" s="2"/>
      <c r="D2278" s="2"/>
      <c r="E2278" s="2"/>
      <c r="F2278" s="2"/>
      <c r="G2278" s="2"/>
      <c r="H2278" s="2"/>
      <c r="I2278" s="1"/>
      <c r="J2278" s="1"/>
      <c r="K2278" s="1"/>
      <c r="L2278" s="1"/>
      <c r="M2278" s="1"/>
      <c r="N2278" s="2"/>
      <c r="O2278" s="2"/>
      <c r="P2278" s="2"/>
      <c r="Q2278" s="1"/>
      <c r="R2278" s="1"/>
      <c r="S2278" s="1"/>
      <c r="T2278" s="1"/>
      <c r="U2278" s="2"/>
      <c r="V2278" s="1"/>
      <c r="W2278" s="1"/>
      <c r="X2278" s="2"/>
      <c r="Y2278" s="1"/>
      <c r="Z2278" s="1"/>
      <c r="AA2278" s="2"/>
      <c r="AB2278" s="1"/>
      <c r="AC2278" s="1"/>
      <c r="AD2278" s="2"/>
      <c r="AE2278" s="1"/>
      <c r="AF2278" s="2"/>
    </row>
    <row r="2279" spans="1:32" hidden="1" x14ac:dyDescent="0.25">
      <c r="A2279" s="2"/>
      <c r="B2279" s="52"/>
      <c r="C2279" s="2"/>
      <c r="D2279" s="2"/>
      <c r="E2279" s="2"/>
      <c r="F2279" s="2"/>
      <c r="G2279" s="2"/>
      <c r="H2279" s="2"/>
      <c r="I2279" s="1"/>
      <c r="J2279" s="1"/>
      <c r="K2279" s="1"/>
      <c r="L2279" s="1"/>
      <c r="M2279" s="1"/>
      <c r="N2279" s="2"/>
      <c r="O2279" s="2"/>
      <c r="P2279" s="2"/>
      <c r="Q2279" s="1"/>
      <c r="R2279" s="1"/>
      <c r="S2279" s="1"/>
      <c r="T2279" s="1"/>
      <c r="U2279" s="1"/>
      <c r="V2279" s="1"/>
      <c r="W2279" s="1"/>
      <c r="X2279" s="1"/>
      <c r="Y2279" s="1"/>
      <c r="Z2279" s="1"/>
      <c r="AA2279" s="1"/>
      <c r="AB2279" s="1"/>
      <c r="AC2279" s="1"/>
      <c r="AD2279" s="1"/>
      <c r="AE2279" s="1"/>
      <c r="AF2279" s="2"/>
    </row>
    <row r="2280" spans="1:32" hidden="1" x14ac:dyDescent="0.25">
      <c r="A2280" s="2"/>
      <c r="B2280" s="52"/>
      <c r="C2280" s="2"/>
      <c r="D2280" s="2"/>
      <c r="E2280" s="2"/>
      <c r="F2280" s="2"/>
      <c r="G2280" s="2"/>
      <c r="H2280" s="2"/>
      <c r="I2280" s="1"/>
      <c r="J2280" s="1"/>
      <c r="K2280" s="1"/>
      <c r="L2280" s="1"/>
      <c r="M2280" s="1"/>
      <c r="N2280" s="2"/>
      <c r="O2280" s="2"/>
      <c r="P2280" s="2"/>
      <c r="Q2280" s="1"/>
      <c r="R2280" s="1"/>
      <c r="S2280" s="1"/>
      <c r="T2280" s="1"/>
      <c r="U2280" s="2"/>
      <c r="V2280" s="1"/>
      <c r="W2280" s="1"/>
      <c r="X2280" s="2"/>
      <c r="Y2280" s="1"/>
      <c r="Z2280" s="1"/>
      <c r="AA2280" s="1"/>
      <c r="AB2280" s="1"/>
      <c r="AC2280" s="1"/>
      <c r="AD2280" s="1"/>
      <c r="AE2280" s="1"/>
      <c r="AF2280" s="2"/>
    </row>
    <row r="2281" spans="1:32" hidden="1" x14ac:dyDescent="0.25">
      <c r="A2281" s="2"/>
      <c r="B2281" s="52"/>
      <c r="C2281" s="2"/>
      <c r="D2281" s="2"/>
      <c r="E2281" s="2"/>
      <c r="F2281" s="2"/>
      <c r="G2281" s="2"/>
      <c r="H2281" s="2"/>
      <c r="I2281" s="1"/>
      <c r="J2281" s="1"/>
      <c r="K2281" s="1"/>
      <c r="L2281" s="1"/>
      <c r="M2281" s="1"/>
      <c r="N2281" s="2"/>
      <c r="O2281" s="2"/>
      <c r="P2281" s="2"/>
      <c r="Q2281" s="1"/>
      <c r="R2281" s="1"/>
      <c r="S2281" s="1"/>
      <c r="T2281" s="1"/>
      <c r="U2281" s="2"/>
      <c r="V2281" s="1"/>
      <c r="W2281" s="1"/>
      <c r="X2281" s="2"/>
      <c r="Y2281" s="1"/>
      <c r="Z2281" s="1"/>
      <c r="AA2281" s="2"/>
      <c r="AB2281" s="1"/>
      <c r="AC2281" s="1"/>
      <c r="AD2281" s="2"/>
      <c r="AE2281" s="1"/>
      <c r="AF2281" s="2"/>
    </row>
    <row r="2282" spans="1:32" hidden="1" x14ac:dyDescent="0.25">
      <c r="A2282" s="2"/>
      <c r="B2282" s="52"/>
      <c r="C2282" s="2"/>
      <c r="D2282" s="2"/>
      <c r="E2282" s="2"/>
      <c r="F2282" s="2"/>
      <c r="G2282" s="2"/>
      <c r="H2282" s="2"/>
      <c r="I2282" s="1"/>
      <c r="J2282" s="1"/>
      <c r="K2282" s="1"/>
      <c r="L2282" s="1"/>
      <c r="M2282" s="1"/>
      <c r="N2282" s="2"/>
      <c r="O2282" s="2"/>
      <c r="P2282" s="2"/>
      <c r="Q2282" s="1"/>
      <c r="R2282" s="1"/>
      <c r="S2282" s="1"/>
      <c r="T2282" s="1"/>
      <c r="U2282" s="2"/>
      <c r="V2282" s="1"/>
      <c r="W2282" s="1"/>
      <c r="X2282" s="2"/>
      <c r="Y2282" s="1"/>
      <c r="Z2282" s="1"/>
      <c r="AA2282" s="2"/>
      <c r="AB2282" s="1"/>
      <c r="AC2282" s="1"/>
      <c r="AD2282" s="2"/>
      <c r="AE2282" s="1"/>
      <c r="AF2282" s="2"/>
    </row>
    <row r="2283" spans="1:32" hidden="1" x14ac:dyDescent="0.25">
      <c r="A2283" s="2"/>
      <c r="B2283" s="52"/>
      <c r="C2283" s="53"/>
      <c r="D2283" s="53"/>
      <c r="E2283" s="53"/>
      <c r="F2283" s="2"/>
      <c r="G2283" s="53"/>
      <c r="H2283" s="53"/>
      <c r="I2283" s="53"/>
      <c r="J2283" s="53"/>
      <c r="K2283" s="53"/>
      <c r="L2283" s="53"/>
      <c r="M2283" s="3"/>
      <c r="N2283" s="53"/>
      <c r="O2283" s="53"/>
      <c r="P2283" s="53"/>
      <c r="Q2283" s="1"/>
      <c r="R2283" s="1"/>
      <c r="S2283" s="1"/>
      <c r="T2283" s="1"/>
      <c r="U2283" s="2"/>
      <c r="V2283" s="1"/>
      <c r="W2283" s="3"/>
      <c r="X2283" s="53"/>
      <c r="Y2283" s="1"/>
      <c r="Z2283" s="1"/>
      <c r="AA2283" s="1"/>
      <c r="AB2283" s="1"/>
      <c r="AC2283" s="1"/>
      <c r="AD2283" s="1"/>
      <c r="AE2283" s="1"/>
      <c r="AF2283" s="53"/>
    </row>
    <row r="2284" spans="1:32" hidden="1" x14ac:dyDescent="0.25">
      <c r="A2284" s="2"/>
      <c r="B2284" s="52"/>
      <c r="C2284" s="2"/>
      <c r="D2284" s="2"/>
      <c r="E2284" s="2"/>
      <c r="F2284" s="2"/>
      <c r="G2284" s="2"/>
      <c r="H2284" s="2"/>
      <c r="I2284" s="1"/>
      <c r="J2284" s="1"/>
      <c r="K2284" s="1"/>
      <c r="L2284" s="1"/>
      <c r="M2284" s="1"/>
      <c r="N2284" s="2"/>
      <c r="O2284" s="2"/>
      <c r="P2284" s="2"/>
      <c r="Q2284" s="1"/>
      <c r="R2284" s="1"/>
      <c r="S2284" s="1"/>
      <c r="T2284" s="1"/>
      <c r="U2284" s="2"/>
      <c r="V2284" s="1"/>
      <c r="W2284" s="1"/>
      <c r="X2284" s="2"/>
      <c r="Y2284" s="1"/>
      <c r="Z2284" s="1"/>
      <c r="AA2284" s="2"/>
      <c r="AB2284" s="1"/>
      <c r="AC2284" s="1"/>
      <c r="AD2284" s="2"/>
      <c r="AE2284" s="1"/>
      <c r="AF2284" s="2"/>
    </row>
    <row r="2285" spans="1:32" hidden="1" x14ac:dyDescent="0.25">
      <c r="A2285" s="2"/>
      <c r="B2285" s="52"/>
      <c r="C2285" s="2"/>
      <c r="D2285" s="2"/>
      <c r="E2285" s="2"/>
      <c r="F2285" s="2"/>
      <c r="G2285" s="2"/>
      <c r="H2285" s="2"/>
      <c r="I2285" s="1"/>
      <c r="J2285" s="1"/>
      <c r="K2285" s="1"/>
      <c r="L2285" s="1"/>
      <c r="M2285" s="1"/>
      <c r="N2285" s="2"/>
      <c r="O2285" s="2"/>
      <c r="P2285" s="2"/>
      <c r="Q2285" s="1"/>
      <c r="R2285" s="1"/>
      <c r="S2285" s="1"/>
      <c r="T2285" s="1"/>
      <c r="U2285" s="2"/>
      <c r="V2285" s="1"/>
      <c r="W2285" s="1"/>
      <c r="X2285" s="2"/>
      <c r="Y2285" s="1"/>
      <c r="Z2285" s="1"/>
      <c r="AA2285" s="2"/>
      <c r="AB2285" s="1"/>
      <c r="AC2285" s="1"/>
      <c r="AD2285" s="2"/>
      <c r="AE2285" s="1"/>
      <c r="AF2285" s="2"/>
    </row>
    <row r="2286" spans="1:32" hidden="1" x14ac:dyDescent="0.25">
      <c r="A2286" s="2"/>
      <c r="B2286" s="52"/>
      <c r="C2286" s="2"/>
      <c r="D2286" s="2"/>
      <c r="E2286" s="2"/>
      <c r="F2286" s="2"/>
      <c r="G2286" s="2"/>
      <c r="H2286" s="2"/>
      <c r="I2286" s="1"/>
      <c r="J2286" s="1"/>
      <c r="K2286" s="1"/>
      <c r="L2286" s="1"/>
      <c r="M2286" s="1"/>
      <c r="N2286" s="2"/>
      <c r="O2286" s="2"/>
      <c r="P2286" s="2"/>
      <c r="Q2286" s="1"/>
      <c r="R2286" s="1"/>
      <c r="S2286" s="1"/>
      <c r="T2286" s="1"/>
      <c r="U2286" s="2"/>
      <c r="V2286" s="1"/>
      <c r="W2286" s="1"/>
      <c r="X2286" s="2"/>
      <c r="Y2286" s="1"/>
      <c r="Z2286" s="1"/>
      <c r="AA2286" s="2"/>
      <c r="AB2286" s="1"/>
      <c r="AC2286" s="1"/>
      <c r="AD2286" s="2"/>
      <c r="AE2286" s="1"/>
      <c r="AF2286" s="2"/>
    </row>
    <row r="2287" spans="1:32" hidden="1" x14ac:dyDescent="0.25">
      <c r="A2287" s="2"/>
      <c r="B2287" s="52"/>
      <c r="C2287" s="2"/>
      <c r="D2287" s="2"/>
      <c r="E2287" s="2"/>
      <c r="F2287" s="2"/>
      <c r="G2287" s="2"/>
      <c r="H2287" s="2"/>
      <c r="I2287" s="1"/>
      <c r="J2287" s="1"/>
      <c r="K2287" s="1"/>
      <c r="L2287" s="1"/>
      <c r="M2287" s="1"/>
      <c r="N2287" s="2"/>
      <c r="O2287" s="2"/>
      <c r="P2287" s="2"/>
      <c r="Q2287" s="1"/>
      <c r="R2287" s="1"/>
      <c r="S2287" s="1"/>
      <c r="T2287" s="1"/>
      <c r="U2287" s="2"/>
      <c r="V2287" s="1"/>
      <c r="W2287" s="1"/>
      <c r="X2287" s="2"/>
      <c r="Y2287" s="1"/>
      <c r="Z2287" s="1"/>
      <c r="AA2287" s="2"/>
      <c r="AB2287" s="1"/>
      <c r="AC2287" s="1"/>
      <c r="AD2287" s="2"/>
      <c r="AE2287" s="1"/>
      <c r="AF2287" s="2"/>
    </row>
    <row r="2288" spans="1:32" hidden="1" x14ac:dyDescent="0.25">
      <c r="A2288" s="2"/>
      <c r="B2288" s="52"/>
      <c r="C2288" s="2"/>
      <c r="D2288" s="2"/>
      <c r="E2288" s="2"/>
      <c r="F2288" s="2"/>
      <c r="G2288" s="2"/>
      <c r="H2288" s="2"/>
      <c r="I2288" s="1"/>
      <c r="J2288" s="1"/>
      <c r="K2288" s="1"/>
      <c r="L2288" s="1"/>
      <c r="M2288" s="1"/>
      <c r="N2288" s="2"/>
      <c r="O2288" s="2"/>
      <c r="P2288" s="2"/>
      <c r="Q2288" s="1"/>
      <c r="R2288" s="1"/>
      <c r="S2288" s="1"/>
      <c r="T2288" s="1"/>
      <c r="U2288" s="2"/>
      <c r="V2288" s="1"/>
      <c r="W2288" s="1"/>
      <c r="X2288" s="2"/>
      <c r="Y2288" s="1"/>
      <c r="Z2288" s="1"/>
      <c r="AA2288" s="2"/>
      <c r="AB2288" s="1"/>
      <c r="AC2288" s="1"/>
      <c r="AD2288" s="2"/>
      <c r="AE2288" s="1"/>
      <c r="AF2288" s="2"/>
    </row>
    <row r="2289" spans="1:32" hidden="1" x14ac:dyDescent="0.25">
      <c r="A2289" s="2"/>
      <c r="B2289" s="52"/>
      <c r="C2289" s="2"/>
      <c r="D2289" s="2"/>
      <c r="E2289" s="2"/>
      <c r="F2289" s="2"/>
      <c r="G2289" s="2"/>
      <c r="H2289" s="2"/>
      <c r="I2289" s="1"/>
      <c r="J2289" s="1"/>
      <c r="K2289" s="1"/>
      <c r="L2289" s="1"/>
      <c r="M2289" s="1"/>
      <c r="N2289" s="2"/>
      <c r="O2289" s="2"/>
      <c r="P2289" s="2"/>
      <c r="Q2289" s="1"/>
      <c r="R2289" s="1"/>
      <c r="S2289" s="1"/>
      <c r="T2289" s="1"/>
      <c r="U2289" s="2"/>
      <c r="V2289" s="1"/>
      <c r="W2289" s="1"/>
      <c r="X2289" s="2"/>
      <c r="Y2289" s="1"/>
      <c r="Z2289" s="1"/>
      <c r="AA2289" s="2"/>
      <c r="AB2289" s="1"/>
      <c r="AC2289" s="1"/>
      <c r="AD2289" s="2"/>
      <c r="AE2289" s="1"/>
      <c r="AF2289" s="2"/>
    </row>
    <row r="2290" spans="1:32" hidden="1" x14ac:dyDescent="0.25">
      <c r="A2290" s="2"/>
      <c r="B2290" s="52"/>
      <c r="C2290" s="2"/>
      <c r="D2290" s="2"/>
      <c r="E2290" s="2"/>
      <c r="F2290" s="2"/>
      <c r="G2290" s="2"/>
      <c r="H2290" s="2"/>
      <c r="I2290" s="1"/>
      <c r="J2290" s="1"/>
      <c r="K2290" s="1"/>
      <c r="L2290" s="1"/>
      <c r="M2290" s="1"/>
      <c r="N2290" s="2"/>
      <c r="O2290" s="2"/>
      <c r="P2290" s="2"/>
      <c r="Q2290" s="1"/>
      <c r="R2290" s="1"/>
      <c r="S2290" s="1"/>
      <c r="T2290" s="1"/>
      <c r="U2290" s="2"/>
      <c r="V2290" s="1"/>
      <c r="W2290" s="1"/>
      <c r="X2290" s="2"/>
      <c r="Y2290" s="1"/>
      <c r="Z2290" s="1"/>
      <c r="AA2290" s="2"/>
      <c r="AB2290" s="1"/>
      <c r="AC2290" s="1"/>
      <c r="AD2290" s="2"/>
      <c r="AE2290" s="1"/>
      <c r="AF2290" s="2"/>
    </row>
    <row r="2291" spans="1:32" hidden="1" x14ac:dyDescent="0.25">
      <c r="A2291" s="2"/>
      <c r="B2291" s="52"/>
      <c r="C2291" s="2"/>
      <c r="D2291" s="2"/>
      <c r="E2291" s="2"/>
      <c r="F2291" s="2"/>
      <c r="G2291" s="2"/>
      <c r="H2291" s="2"/>
      <c r="I2291" s="1"/>
      <c r="J2291" s="1"/>
      <c r="K2291" s="1"/>
      <c r="L2291" s="1"/>
      <c r="M2291" s="1"/>
      <c r="N2291" s="2"/>
      <c r="O2291" s="2"/>
      <c r="P2291" s="2"/>
      <c r="Q2291" s="1"/>
      <c r="R2291" s="1"/>
      <c r="S2291" s="1"/>
      <c r="T2291" s="1"/>
      <c r="U2291" s="2"/>
      <c r="V2291" s="1"/>
      <c r="W2291" s="1"/>
      <c r="X2291" s="2"/>
      <c r="Y2291" s="1"/>
      <c r="Z2291" s="1"/>
      <c r="AA2291" s="63"/>
      <c r="AB2291" s="1"/>
      <c r="AC2291" s="1"/>
      <c r="AD2291" s="2"/>
      <c r="AE2291" s="1"/>
      <c r="AF2291" s="2"/>
    </row>
    <row r="2292" spans="1:32" hidden="1" x14ac:dyDescent="0.25">
      <c r="A2292" s="2"/>
      <c r="B2292" s="52"/>
      <c r="C2292" s="2"/>
      <c r="D2292" s="2"/>
      <c r="E2292" s="2"/>
      <c r="F2292" s="2"/>
      <c r="G2292" s="2"/>
      <c r="H2292" s="2"/>
      <c r="I2292" s="1"/>
      <c r="J2292" s="1"/>
      <c r="K2292" s="1"/>
      <c r="L2292" s="1"/>
      <c r="M2292" s="1"/>
      <c r="N2292" s="2"/>
      <c r="O2292" s="2"/>
      <c r="P2292" s="2"/>
      <c r="Q2292" s="1"/>
      <c r="R2292" s="1"/>
      <c r="S2292" s="1"/>
      <c r="T2292" s="1"/>
      <c r="U2292" s="2"/>
      <c r="V2292" s="1"/>
      <c r="W2292" s="1"/>
      <c r="X2292" s="2"/>
      <c r="Y2292" s="1"/>
      <c r="Z2292" s="1"/>
      <c r="AA2292" s="2"/>
      <c r="AB2292" s="1"/>
      <c r="AC2292" s="1"/>
      <c r="AD2292" s="2"/>
      <c r="AE2292" s="1"/>
      <c r="AF2292" s="2"/>
    </row>
    <row r="2293" spans="1:32" hidden="1" x14ac:dyDescent="0.25">
      <c r="A2293" s="2"/>
      <c r="B2293" s="52"/>
      <c r="C2293" s="2"/>
      <c r="D2293" s="2"/>
      <c r="E2293" s="2"/>
      <c r="F2293" s="2"/>
      <c r="G2293" s="2"/>
      <c r="H2293" s="2"/>
      <c r="I2293" s="1"/>
      <c r="J2293" s="1"/>
      <c r="K2293" s="1"/>
      <c r="L2293" s="1"/>
      <c r="M2293" s="1"/>
      <c r="N2293" s="2"/>
      <c r="O2293" s="2"/>
      <c r="P2293" s="2"/>
      <c r="Q2293" s="1"/>
      <c r="R2293" s="1"/>
      <c r="S2293" s="1"/>
      <c r="T2293" s="1"/>
      <c r="U2293" s="2"/>
      <c r="V2293" s="1"/>
      <c r="W2293" s="1"/>
      <c r="X2293" s="2"/>
      <c r="Y2293" s="1"/>
      <c r="Z2293" s="1"/>
      <c r="AA2293" s="2"/>
      <c r="AB2293" s="1"/>
      <c r="AC2293" s="1"/>
      <c r="AD2293" s="2"/>
      <c r="AE2293" s="1"/>
      <c r="AF2293" s="2"/>
    </row>
    <row r="2294" spans="1:32" hidden="1" x14ac:dyDescent="0.25">
      <c r="A2294" s="2"/>
      <c r="B2294" s="52"/>
      <c r="C2294" s="2"/>
      <c r="D2294" s="2"/>
      <c r="E2294" s="2"/>
      <c r="F2294" s="2"/>
      <c r="G2294" s="2"/>
      <c r="H2294" s="2"/>
      <c r="I2294" s="1"/>
      <c r="J2294" s="1"/>
      <c r="K2294" s="1"/>
      <c r="L2294" s="1"/>
      <c r="M2294" s="1"/>
      <c r="N2294" s="2"/>
      <c r="O2294" s="2"/>
      <c r="P2294" s="2"/>
      <c r="Q2294" s="1"/>
      <c r="R2294" s="1"/>
      <c r="S2294" s="1"/>
      <c r="T2294" s="1"/>
      <c r="U2294" s="2"/>
      <c r="V2294" s="1"/>
      <c r="W2294" s="1"/>
      <c r="X2294" s="2"/>
      <c r="Y2294" s="1"/>
      <c r="Z2294" s="1"/>
      <c r="AA2294" s="2"/>
      <c r="AB2294" s="1"/>
      <c r="AC2294" s="1"/>
      <c r="AD2294" s="2"/>
      <c r="AE2294" s="1"/>
      <c r="AF2294" s="2"/>
    </row>
    <row r="2295" spans="1:32" hidden="1" x14ac:dyDescent="0.25">
      <c r="A2295" s="2"/>
      <c r="B2295" s="52"/>
      <c r="C2295" s="2"/>
      <c r="D2295" s="2"/>
      <c r="E2295" s="2"/>
      <c r="F2295" s="2"/>
      <c r="G2295" s="2"/>
      <c r="H2295" s="2"/>
      <c r="I2295" s="1"/>
      <c r="J2295" s="1"/>
      <c r="K2295" s="1"/>
      <c r="L2295" s="1"/>
      <c r="M2295" s="1"/>
      <c r="N2295" s="2"/>
      <c r="O2295" s="2"/>
      <c r="P2295" s="2"/>
      <c r="Q2295" s="1"/>
      <c r="R2295" s="1"/>
      <c r="S2295" s="1"/>
      <c r="T2295" s="1"/>
      <c r="U2295" s="2"/>
      <c r="V2295" s="1"/>
      <c r="W2295" s="1"/>
      <c r="X2295" s="2"/>
      <c r="Y2295" s="1"/>
      <c r="Z2295" s="1"/>
      <c r="AA2295" s="2"/>
      <c r="AB2295" s="1"/>
      <c r="AC2295" s="1"/>
      <c r="AD2295" s="2"/>
      <c r="AE2295" s="1"/>
      <c r="AF2295" s="2"/>
    </row>
    <row r="2296" spans="1:32" hidden="1" x14ac:dyDescent="0.25">
      <c r="A2296" s="2"/>
      <c r="B2296" s="52"/>
      <c r="C2296" s="2"/>
      <c r="D2296" s="2"/>
      <c r="E2296" s="2"/>
      <c r="F2296" s="2"/>
      <c r="G2296" s="2"/>
      <c r="H2296" s="2"/>
      <c r="I2296" s="1"/>
      <c r="J2296" s="1"/>
      <c r="K2296" s="1"/>
      <c r="L2296" s="1"/>
      <c r="M2296" s="1"/>
      <c r="N2296" s="2"/>
      <c r="O2296" s="2"/>
      <c r="P2296" s="2"/>
      <c r="Q2296" s="1"/>
      <c r="R2296" s="1"/>
      <c r="S2296" s="1"/>
      <c r="T2296" s="1"/>
      <c r="U2296" s="2"/>
      <c r="V2296" s="1"/>
      <c r="W2296" s="1"/>
      <c r="X2296" s="2"/>
      <c r="Y2296" s="1"/>
      <c r="Z2296" s="1"/>
      <c r="AA2296" s="2"/>
      <c r="AB2296" s="1"/>
      <c r="AC2296" s="1"/>
      <c r="AD2296" s="2"/>
      <c r="AE2296" s="1"/>
      <c r="AF2296" s="2"/>
    </row>
    <row r="2297" spans="1:32" hidden="1" x14ac:dyDescent="0.25">
      <c r="A2297" s="2"/>
      <c r="B2297" s="52"/>
      <c r="C2297" s="2"/>
      <c r="D2297" s="2"/>
      <c r="E2297" s="2"/>
      <c r="F2297" s="2"/>
      <c r="G2297" s="2"/>
      <c r="H2297" s="2"/>
      <c r="I2297" s="1"/>
      <c r="J2297" s="1"/>
      <c r="K2297" s="1"/>
      <c r="L2297" s="1"/>
      <c r="M2297" s="1"/>
      <c r="N2297" s="2"/>
      <c r="O2297" s="2"/>
      <c r="P2297" s="2"/>
      <c r="Q2297" s="1"/>
      <c r="R2297" s="1"/>
      <c r="S2297" s="1"/>
      <c r="T2297" s="1"/>
      <c r="U2297" s="2"/>
      <c r="V2297" s="1"/>
      <c r="W2297" s="1"/>
      <c r="X2297" s="2"/>
      <c r="Y2297" s="1"/>
      <c r="Z2297" s="1"/>
      <c r="AA2297" s="2"/>
      <c r="AB2297" s="1"/>
      <c r="AC2297" s="1"/>
      <c r="AD2297" s="2"/>
      <c r="AE2297" s="1"/>
      <c r="AF2297" s="2"/>
    </row>
    <row r="2298" spans="1:32" hidden="1" x14ac:dyDescent="0.25">
      <c r="A2298" s="2"/>
      <c r="B2298" s="52"/>
      <c r="C2298" s="2"/>
      <c r="D2298" s="2"/>
      <c r="E2298" s="2"/>
      <c r="F2298" s="2"/>
      <c r="G2298" s="2"/>
      <c r="H2298" s="2"/>
      <c r="I2298" s="1"/>
      <c r="J2298" s="1"/>
      <c r="K2298" s="1"/>
      <c r="L2298" s="1"/>
      <c r="M2298" s="1"/>
      <c r="N2298" s="2"/>
      <c r="O2298" s="2"/>
      <c r="P2298" s="2"/>
      <c r="Q2298" s="3"/>
      <c r="R2298" s="1"/>
      <c r="S2298" s="1"/>
      <c r="T2298" s="1"/>
      <c r="U2298" s="2"/>
      <c r="V2298" s="1"/>
      <c r="W2298" s="1"/>
      <c r="X2298" s="2"/>
      <c r="Y2298" s="1"/>
      <c r="Z2298" s="1"/>
      <c r="AA2298" s="2"/>
      <c r="AB2298" s="1"/>
      <c r="AC2298" s="1"/>
      <c r="AD2298" s="2"/>
      <c r="AE2298" s="1"/>
      <c r="AF2298" s="2"/>
    </row>
    <row r="2299" spans="1:32" hidden="1" x14ac:dyDescent="0.25">
      <c r="A2299" s="2"/>
      <c r="B2299" s="52"/>
      <c r="C2299" s="2"/>
      <c r="D2299" s="2"/>
      <c r="E2299" s="2"/>
      <c r="F2299" s="2"/>
      <c r="G2299" s="2"/>
      <c r="H2299" s="2"/>
      <c r="I2299" s="1"/>
      <c r="J2299" s="1"/>
      <c r="K2299" s="1"/>
      <c r="L2299" s="1"/>
      <c r="M2299" s="1"/>
      <c r="N2299" s="2"/>
      <c r="O2299" s="2"/>
      <c r="P2299" s="2"/>
      <c r="Q2299" s="1"/>
      <c r="R2299" s="1"/>
      <c r="S2299" s="1"/>
      <c r="T2299" s="1"/>
      <c r="U2299" s="2"/>
      <c r="V2299" s="1"/>
      <c r="W2299" s="1"/>
      <c r="X2299" s="2"/>
      <c r="Y2299" s="1"/>
      <c r="Z2299" s="1"/>
      <c r="AA2299" s="2"/>
      <c r="AB2299" s="1"/>
      <c r="AC2299" s="1"/>
      <c r="AD2299" s="2"/>
      <c r="AE2299" s="1"/>
      <c r="AF2299" s="2"/>
    </row>
    <row r="2300" spans="1:32" hidden="1" x14ac:dyDescent="0.25">
      <c r="A2300" s="2"/>
      <c r="B2300" s="52"/>
      <c r="C2300" s="2"/>
      <c r="D2300" s="2"/>
      <c r="E2300" s="2"/>
      <c r="F2300" s="2"/>
      <c r="G2300" s="2"/>
      <c r="H2300" s="2"/>
      <c r="I2300" s="1"/>
      <c r="J2300" s="1"/>
      <c r="K2300" s="1"/>
      <c r="L2300" s="1"/>
      <c r="M2300" s="1"/>
      <c r="N2300" s="2"/>
      <c r="O2300" s="2"/>
      <c r="P2300" s="2"/>
      <c r="Q2300" s="1"/>
      <c r="R2300" s="1"/>
      <c r="S2300" s="1"/>
      <c r="T2300" s="1"/>
      <c r="U2300" s="2"/>
      <c r="V2300" s="1"/>
      <c r="W2300" s="1"/>
      <c r="X2300" s="2"/>
      <c r="Y2300" s="1"/>
      <c r="Z2300" s="1"/>
      <c r="AA2300" s="2"/>
      <c r="AB2300" s="1"/>
      <c r="AC2300" s="1"/>
      <c r="AD2300" s="2"/>
      <c r="AE2300" s="1"/>
      <c r="AF2300" s="2"/>
    </row>
    <row r="2301" spans="1:32" hidden="1" x14ac:dyDescent="0.25">
      <c r="A2301" s="2"/>
      <c r="B2301" s="52"/>
      <c r="C2301" s="2"/>
      <c r="D2301" s="2"/>
      <c r="E2301" s="2"/>
      <c r="F2301" s="2"/>
      <c r="G2301" s="2"/>
      <c r="H2301" s="2"/>
      <c r="I2301" s="1"/>
      <c r="J2301" s="1"/>
      <c r="K2301" s="1"/>
      <c r="L2301" s="1"/>
      <c r="M2301" s="1"/>
      <c r="N2301" s="2"/>
      <c r="O2301" s="2"/>
      <c r="P2301" s="2"/>
      <c r="Q2301" s="1"/>
      <c r="R2301" s="1"/>
      <c r="S2301" s="1"/>
      <c r="T2301" s="1"/>
      <c r="U2301" s="2"/>
      <c r="V2301" s="1"/>
      <c r="W2301" s="1"/>
      <c r="X2301" s="2"/>
      <c r="Y2301" s="1"/>
      <c r="Z2301" s="1"/>
      <c r="AA2301" s="2"/>
      <c r="AB2301" s="1"/>
      <c r="AC2301" s="1"/>
      <c r="AD2301" s="2"/>
      <c r="AE2301" s="1"/>
      <c r="AF2301" s="2"/>
    </row>
    <row r="2302" spans="1:32" hidden="1" x14ac:dyDescent="0.25">
      <c r="A2302" s="2"/>
      <c r="B2302" s="52"/>
      <c r="C2302" s="2"/>
      <c r="D2302" s="2"/>
      <c r="E2302" s="2"/>
      <c r="F2302" s="2"/>
      <c r="G2302" s="2"/>
      <c r="H2302" s="2"/>
      <c r="I2302" s="1"/>
      <c r="J2302" s="1"/>
      <c r="K2302" s="1"/>
      <c r="L2302" s="1"/>
      <c r="M2302" s="1"/>
      <c r="N2302" s="2"/>
      <c r="O2302" s="2"/>
      <c r="P2302" s="2"/>
      <c r="Q2302" s="1"/>
      <c r="R2302" s="1"/>
      <c r="S2302" s="1"/>
      <c r="T2302" s="1"/>
      <c r="U2302" s="2"/>
      <c r="V2302" s="1"/>
      <c r="W2302" s="1"/>
      <c r="X2302" s="2"/>
      <c r="Y2302" s="1"/>
      <c r="Z2302" s="1"/>
      <c r="AA2302" s="2"/>
      <c r="AB2302" s="1"/>
      <c r="AC2302" s="1"/>
      <c r="AD2302" s="2"/>
      <c r="AE2302" s="1"/>
      <c r="AF2302" s="2"/>
    </row>
    <row r="2303" spans="1:32" hidden="1" x14ac:dyDescent="0.25">
      <c r="A2303" s="2"/>
      <c r="B2303" s="52"/>
      <c r="C2303" s="2"/>
      <c r="D2303" s="2"/>
      <c r="E2303" s="2"/>
      <c r="F2303" s="2"/>
      <c r="G2303" s="2"/>
      <c r="H2303" s="2"/>
      <c r="I2303" s="1"/>
      <c r="J2303" s="1"/>
      <c r="K2303" s="1"/>
      <c r="L2303" s="1"/>
      <c r="M2303" s="1"/>
      <c r="N2303" s="2"/>
      <c r="O2303" s="2"/>
      <c r="P2303" s="2"/>
      <c r="Q2303" s="1"/>
      <c r="R2303" s="1"/>
      <c r="S2303" s="1"/>
      <c r="T2303" s="1"/>
      <c r="U2303" s="2"/>
      <c r="V2303" s="1"/>
      <c r="W2303" s="1"/>
      <c r="X2303" s="2"/>
      <c r="Y2303" s="1"/>
      <c r="Z2303" s="1"/>
      <c r="AA2303" s="2"/>
      <c r="AB2303" s="1"/>
      <c r="AC2303" s="1"/>
      <c r="AD2303" s="2"/>
      <c r="AE2303" s="1"/>
      <c r="AF2303" s="2"/>
    </row>
    <row r="2304" spans="1:32" hidden="1" x14ac:dyDescent="0.25">
      <c r="A2304" s="2"/>
      <c r="B2304" s="52"/>
      <c r="C2304" s="2"/>
      <c r="D2304" s="2"/>
      <c r="E2304" s="2"/>
      <c r="F2304" s="2"/>
      <c r="G2304" s="2"/>
      <c r="H2304" s="2"/>
      <c r="I2304" s="1"/>
      <c r="J2304" s="1"/>
      <c r="K2304" s="1"/>
      <c r="L2304" s="1"/>
      <c r="M2304" s="1"/>
      <c r="N2304" s="2"/>
      <c r="O2304" s="2"/>
      <c r="P2304" s="2"/>
      <c r="Q2304" s="1"/>
      <c r="R2304" s="1"/>
      <c r="S2304" s="1"/>
      <c r="T2304" s="1"/>
      <c r="U2304" s="2"/>
      <c r="V2304" s="1"/>
      <c r="W2304" s="1"/>
      <c r="X2304" s="2"/>
      <c r="Y2304" s="1"/>
      <c r="Z2304" s="1"/>
      <c r="AA2304" s="2"/>
      <c r="AB2304" s="1"/>
      <c r="AC2304" s="1"/>
      <c r="AD2304" s="2"/>
      <c r="AE2304" s="1"/>
      <c r="AF2304" s="2"/>
    </row>
    <row r="2305" spans="1:32" hidden="1" x14ac:dyDescent="0.25">
      <c r="A2305" s="2"/>
      <c r="B2305" s="52"/>
      <c r="C2305" s="2"/>
      <c r="D2305" s="2"/>
      <c r="E2305" s="2"/>
      <c r="F2305" s="2"/>
      <c r="G2305" s="2"/>
      <c r="H2305" s="2"/>
      <c r="I2305" s="1"/>
      <c r="J2305" s="1"/>
      <c r="K2305" s="1"/>
      <c r="L2305" s="1"/>
      <c r="M2305" s="1"/>
      <c r="N2305" s="2"/>
      <c r="O2305" s="2"/>
      <c r="P2305" s="2"/>
      <c r="Q2305" s="1"/>
      <c r="R2305" s="1"/>
      <c r="S2305" s="1"/>
      <c r="T2305" s="1"/>
      <c r="U2305" s="2"/>
      <c r="V2305" s="1"/>
      <c r="W2305" s="1"/>
      <c r="X2305" s="1"/>
      <c r="Y2305" s="1"/>
      <c r="Z2305" s="1"/>
      <c r="AA2305" s="1"/>
      <c r="AB2305" s="1"/>
      <c r="AC2305" s="1"/>
      <c r="AD2305" s="1"/>
      <c r="AE2305" s="1"/>
      <c r="AF2305" s="2"/>
    </row>
    <row r="2306" spans="1:32" hidden="1" x14ac:dyDescent="0.25">
      <c r="A2306" s="2"/>
      <c r="B2306" s="52"/>
      <c r="C2306" s="2"/>
      <c r="D2306" s="2"/>
      <c r="E2306" s="2"/>
      <c r="F2306" s="2"/>
      <c r="G2306" s="2"/>
      <c r="H2306" s="2"/>
      <c r="I2306" s="1"/>
      <c r="J2306" s="1"/>
      <c r="K2306" s="1"/>
      <c r="L2306" s="1"/>
      <c r="M2306" s="1"/>
      <c r="N2306" s="2"/>
      <c r="O2306" s="2"/>
      <c r="P2306" s="2"/>
      <c r="Q2306" s="1"/>
      <c r="R2306" s="1"/>
      <c r="S2306" s="1"/>
      <c r="T2306" s="1"/>
      <c r="U2306" s="2"/>
      <c r="V2306" s="1"/>
      <c r="W2306" s="1"/>
      <c r="X2306" s="2"/>
      <c r="Y2306" s="1"/>
      <c r="Z2306" s="1"/>
      <c r="AA2306" s="2"/>
      <c r="AB2306" s="1"/>
      <c r="AC2306" s="1"/>
      <c r="AD2306" s="2"/>
      <c r="AE2306" s="1"/>
      <c r="AF2306" s="2"/>
    </row>
    <row r="2307" spans="1:32" hidden="1" x14ac:dyDescent="0.25">
      <c r="A2307" s="2"/>
      <c r="B2307" s="52"/>
      <c r="C2307" s="2"/>
      <c r="D2307" s="2"/>
      <c r="E2307" s="2"/>
      <c r="F2307" s="2"/>
      <c r="G2307" s="2"/>
      <c r="H2307" s="2"/>
      <c r="I2307" s="1"/>
      <c r="J2307" s="1"/>
      <c r="K2307" s="1"/>
      <c r="L2307" s="1"/>
      <c r="M2307" s="1"/>
      <c r="N2307" s="2"/>
      <c r="O2307" s="2"/>
      <c r="P2307" s="2"/>
      <c r="Q2307" s="1"/>
      <c r="R2307" s="1"/>
      <c r="S2307" s="1"/>
      <c r="T2307" s="1"/>
      <c r="U2307" s="2"/>
      <c r="V2307" s="1"/>
      <c r="W2307" s="1"/>
      <c r="X2307" s="2"/>
      <c r="Y2307" s="1"/>
      <c r="Z2307" s="1"/>
      <c r="AA2307" s="2"/>
      <c r="AB2307" s="1"/>
      <c r="AC2307" s="1"/>
      <c r="AD2307" s="2"/>
      <c r="AE2307" s="1"/>
      <c r="AF2307" s="2"/>
    </row>
    <row r="2308" spans="1:32" hidden="1" x14ac:dyDescent="0.25">
      <c r="A2308" s="2"/>
      <c r="B2308" s="52"/>
      <c r="C2308" s="2"/>
      <c r="D2308" s="2"/>
      <c r="E2308" s="2"/>
      <c r="F2308" s="2"/>
      <c r="G2308" s="2"/>
      <c r="H2308" s="2"/>
      <c r="I2308" s="1"/>
      <c r="J2308" s="1"/>
      <c r="K2308" s="1"/>
      <c r="L2308" s="1"/>
      <c r="M2308" s="1"/>
      <c r="N2308" s="2"/>
      <c r="O2308" s="2"/>
      <c r="P2308" s="2"/>
      <c r="Q2308" s="1"/>
      <c r="R2308" s="1"/>
      <c r="S2308" s="1"/>
      <c r="T2308" s="1"/>
      <c r="U2308" s="2"/>
      <c r="V2308" s="1"/>
      <c r="W2308" s="1"/>
      <c r="X2308" s="2"/>
      <c r="Y2308" s="1"/>
      <c r="Z2308" s="1"/>
      <c r="AA2308" s="2"/>
      <c r="AB2308" s="1"/>
      <c r="AC2308" s="1"/>
      <c r="AD2308" s="2"/>
      <c r="AE2308" s="1"/>
      <c r="AF2308" s="2"/>
    </row>
    <row r="2309" spans="1:32" hidden="1" x14ac:dyDescent="0.25">
      <c r="A2309" s="2"/>
      <c r="B2309" s="52"/>
      <c r="C2309" s="2"/>
      <c r="D2309" s="2"/>
      <c r="E2309" s="2"/>
      <c r="F2309" s="2"/>
      <c r="G2309" s="2"/>
      <c r="H2309" s="2"/>
      <c r="I2309" s="1"/>
      <c r="J2309" s="1"/>
      <c r="K2309" s="1"/>
      <c r="L2309" s="1"/>
      <c r="M2309" s="1"/>
      <c r="N2309" s="2"/>
      <c r="O2309" s="2"/>
      <c r="P2309" s="2"/>
      <c r="Q2309" s="1"/>
      <c r="R2309" s="1"/>
      <c r="S2309" s="1"/>
      <c r="T2309" s="1"/>
      <c r="U2309" s="2"/>
      <c r="V2309" s="1"/>
      <c r="W2309" s="1"/>
      <c r="X2309" s="2"/>
      <c r="Y2309" s="1"/>
      <c r="Z2309" s="1"/>
      <c r="AA2309" s="2"/>
      <c r="AB2309" s="1"/>
      <c r="AC2309" s="1"/>
      <c r="AD2309" s="2"/>
      <c r="AE2309" s="1"/>
      <c r="AF2309" s="2"/>
    </row>
    <row r="2310" spans="1:32" hidden="1" x14ac:dyDescent="0.25">
      <c r="A2310" s="2"/>
      <c r="B2310" s="52"/>
      <c r="C2310" s="2"/>
      <c r="D2310" s="2"/>
      <c r="E2310" s="2"/>
      <c r="F2310" s="2"/>
      <c r="G2310" s="2"/>
      <c r="H2310" s="2"/>
      <c r="I2310" s="1"/>
      <c r="J2310" s="1"/>
      <c r="K2310" s="1"/>
      <c r="L2310" s="1"/>
      <c r="M2310" s="1"/>
      <c r="N2310" s="2"/>
      <c r="O2310" s="2"/>
      <c r="P2310" s="2"/>
      <c r="Q2310" s="1"/>
      <c r="R2310" s="1"/>
      <c r="S2310" s="1"/>
      <c r="T2310" s="1"/>
      <c r="U2310" s="2"/>
      <c r="V2310" s="1"/>
      <c r="W2310" s="1"/>
      <c r="X2310" s="2"/>
      <c r="Y2310" s="1"/>
      <c r="Z2310" s="1"/>
      <c r="AA2310" s="2"/>
      <c r="AB2310" s="1"/>
      <c r="AC2310" s="1"/>
      <c r="AD2310" s="2"/>
      <c r="AE2310" s="1"/>
      <c r="AF2310" s="2"/>
    </row>
    <row r="2311" spans="1:32" hidden="1" x14ac:dyDescent="0.25">
      <c r="A2311" s="2"/>
      <c r="B2311" s="52"/>
      <c r="C2311" s="2"/>
      <c r="D2311" s="2"/>
      <c r="E2311" s="2"/>
      <c r="F2311" s="2"/>
      <c r="G2311" s="2"/>
      <c r="H2311" s="2"/>
      <c r="I2311" s="1"/>
      <c r="J2311" s="1"/>
      <c r="K2311" s="1"/>
      <c r="L2311" s="1"/>
      <c r="M2311" s="1"/>
      <c r="N2311" s="2"/>
      <c r="O2311" s="2"/>
      <c r="P2311" s="2"/>
      <c r="Q2311" s="1"/>
      <c r="R2311" s="1"/>
      <c r="S2311" s="1"/>
      <c r="T2311" s="1"/>
      <c r="U2311" s="2"/>
      <c r="V2311" s="1"/>
      <c r="W2311" s="1"/>
      <c r="X2311" s="2"/>
      <c r="Y2311" s="1"/>
      <c r="Z2311" s="1"/>
      <c r="AA2311" s="2"/>
      <c r="AB2311" s="1"/>
      <c r="AC2311" s="1"/>
      <c r="AD2311" s="2"/>
      <c r="AE2311" s="1"/>
      <c r="AF2311" s="2"/>
    </row>
    <row r="2312" spans="1:32" hidden="1" x14ac:dyDescent="0.25">
      <c r="A2312" s="2"/>
      <c r="B2312" s="52"/>
      <c r="C2312" s="2"/>
      <c r="D2312" s="2"/>
      <c r="E2312" s="2"/>
      <c r="F2312" s="2"/>
      <c r="G2312" s="2"/>
      <c r="H2312" s="2"/>
      <c r="I2312" s="1"/>
      <c r="J2312" s="1"/>
      <c r="K2312" s="1"/>
      <c r="L2312" s="1"/>
      <c r="M2312" s="1"/>
      <c r="N2312" s="2"/>
      <c r="O2312" s="2"/>
      <c r="P2312" s="2"/>
      <c r="Q2312" s="1"/>
      <c r="R2312" s="1"/>
      <c r="S2312" s="1"/>
      <c r="T2312" s="1"/>
      <c r="U2312" s="2"/>
      <c r="V2312" s="1"/>
      <c r="W2312" s="1"/>
      <c r="X2312" s="2"/>
      <c r="Y2312" s="1"/>
      <c r="Z2312" s="1"/>
      <c r="AA2312" s="2"/>
      <c r="AB2312" s="1"/>
      <c r="AC2312" s="1"/>
      <c r="AD2312" s="2"/>
      <c r="AE2312" s="1"/>
      <c r="AF2312" s="2"/>
    </row>
    <row r="2313" spans="1:32" hidden="1" x14ac:dyDescent="0.25">
      <c r="A2313" s="2"/>
      <c r="B2313" s="52"/>
      <c r="C2313" s="2"/>
      <c r="D2313" s="2"/>
      <c r="E2313" s="2"/>
      <c r="F2313" s="2"/>
      <c r="G2313" s="2"/>
      <c r="H2313" s="2"/>
      <c r="I2313" s="1"/>
      <c r="J2313" s="1"/>
      <c r="K2313" s="1"/>
      <c r="L2313" s="1"/>
      <c r="M2313" s="1"/>
      <c r="N2313" s="2"/>
      <c r="O2313" s="2"/>
      <c r="P2313" s="2"/>
      <c r="Q2313" s="1"/>
      <c r="R2313" s="1"/>
      <c r="S2313" s="1"/>
      <c r="T2313" s="1"/>
      <c r="U2313" s="1"/>
      <c r="V2313" s="1"/>
      <c r="W2313" s="1"/>
      <c r="X2313" s="1"/>
      <c r="Y2313" s="1"/>
      <c r="Z2313" s="1"/>
      <c r="AA2313" s="1"/>
      <c r="AB2313" s="1"/>
      <c r="AC2313" s="1"/>
      <c r="AD2313" s="1"/>
      <c r="AE2313" s="1"/>
      <c r="AF2313" s="2"/>
    </row>
    <row r="2314" spans="1:32" hidden="1" x14ac:dyDescent="0.25">
      <c r="A2314" s="2"/>
      <c r="B2314" s="52"/>
      <c r="C2314" s="2"/>
      <c r="D2314" s="2"/>
      <c r="E2314" s="2"/>
      <c r="F2314" s="2"/>
      <c r="G2314" s="2"/>
      <c r="H2314" s="2"/>
      <c r="I2314" s="1"/>
      <c r="J2314" s="1"/>
      <c r="K2314" s="1"/>
      <c r="L2314" s="1"/>
      <c r="M2314" s="1"/>
      <c r="N2314" s="2"/>
      <c r="O2314" s="2"/>
      <c r="P2314" s="2"/>
      <c r="Q2314" s="1"/>
      <c r="R2314" s="1"/>
      <c r="S2314" s="1"/>
      <c r="T2314" s="1"/>
      <c r="U2314" s="2"/>
      <c r="V2314" s="1"/>
      <c r="W2314" s="1"/>
      <c r="X2314" s="2"/>
      <c r="Y2314" s="1"/>
      <c r="Z2314" s="1"/>
      <c r="AA2314" s="1"/>
      <c r="AB2314" s="1"/>
      <c r="AC2314" s="1"/>
      <c r="AD2314" s="1"/>
      <c r="AE2314" s="1"/>
      <c r="AF2314" s="2"/>
    </row>
    <row r="2315" spans="1:32" hidden="1" x14ac:dyDescent="0.25">
      <c r="A2315" s="2"/>
      <c r="B2315" s="52"/>
      <c r="C2315" s="2"/>
      <c r="D2315" s="2"/>
      <c r="E2315" s="2"/>
      <c r="F2315" s="2"/>
      <c r="G2315" s="2"/>
      <c r="H2315" s="2"/>
      <c r="I2315" s="1"/>
      <c r="J2315" s="1"/>
      <c r="K2315" s="1"/>
      <c r="L2315" s="1"/>
      <c r="M2315" s="1"/>
      <c r="N2315" s="2"/>
      <c r="O2315" s="2"/>
      <c r="P2315" s="2"/>
      <c r="Q2315" s="1"/>
      <c r="R2315" s="1"/>
      <c r="S2315" s="1"/>
      <c r="T2315" s="1"/>
      <c r="U2315" s="2"/>
      <c r="V2315" s="1"/>
      <c r="W2315" s="1"/>
      <c r="X2315" s="2"/>
      <c r="Y2315" s="1"/>
      <c r="Z2315" s="1"/>
      <c r="AA2315" s="2"/>
      <c r="AB2315" s="1"/>
      <c r="AC2315" s="1"/>
      <c r="AD2315" s="2"/>
      <c r="AE2315" s="1"/>
      <c r="AF2315" s="2"/>
    </row>
    <row r="2316" spans="1:32" hidden="1" x14ac:dyDescent="0.25">
      <c r="A2316" s="2"/>
      <c r="B2316" s="52"/>
      <c r="C2316" s="2"/>
      <c r="D2316" s="2"/>
      <c r="E2316" s="2"/>
      <c r="F2316" s="2"/>
      <c r="G2316" s="2"/>
      <c r="H2316" s="2"/>
      <c r="I2316" s="1"/>
      <c r="J2316" s="1"/>
      <c r="K2316" s="1"/>
      <c r="L2316" s="1"/>
      <c r="M2316" s="1"/>
      <c r="N2316" s="2"/>
      <c r="O2316" s="2"/>
      <c r="P2316" s="2"/>
      <c r="Q2316" s="1"/>
      <c r="R2316" s="1"/>
      <c r="S2316" s="1"/>
      <c r="T2316" s="1"/>
      <c r="U2316" s="2"/>
      <c r="V2316" s="1"/>
      <c r="W2316" s="1"/>
      <c r="X2316" s="2"/>
      <c r="Y2316" s="1"/>
      <c r="Z2316" s="1"/>
      <c r="AA2316" s="2"/>
      <c r="AB2316" s="1"/>
      <c r="AC2316" s="1"/>
      <c r="AD2316" s="2"/>
      <c r="AE2316" s="1"/>
      <c r="AF2316" s="2"/>
    </row>
    <row r="2317" spans="1:32" hidden="1" x14ac:dyDescent="0.25">
      <c r="A2317" s="2"/>
      <c r="B2317" s="52"/>
      <c r="C2317" s="2"/>
      <c r="D2317" s="2"/>
      <c r="E2317" s="2"/>
      <c r="F2317" s="2"/>
      <c r="G2317" s="2"/>
      <c r="H2317" s="2"/>
      <c r="I2317" s="1"/>
      <c r="J2317" s="1"/>
      <c r="K2317" s="1"/>
      <c r="L2317" s="1"/>
      <c r="M2317" s="1"/>
      <c r="N2317" s="2"/>
      <c r="O2317" s="2"/>
      <c r="P2317" s="2"/>
      <c r="Q2317" s="1"/>
      <c r="R2317" s="1"/>
      <c r="S2317" s="1"/>
      <c r="T2317" s="1"/>
      <c r="U2317" s="2"/>
      <c r="V2317" s="1"/>
      <c r="W2317" s="1"/>
      <c r="X2317" s="2"/>
      <c r="Y2317" s="1"/>
      <c r="Z2317" s="1"/>
      <c r="AA2317" s="2"/>
      <c r="AB2317" s="1"/>
      <c r="AC2317" s="1"/>
      <c r="AD2317" s="2"/>
      <c r="AE2317" s="1"/>
      <c r="AF2317" s="2"/>
    </row>
    <row r="2318" spans="1:32" hidden="1" x14ac:dyDescent="0.25">
      <c r="A2318" s="2"/>
      <c r="B2318" s="52"/>
      <c r="C2318" s="2"/>
      <c r="D2318" s="2"/>
      <c r="E2318" s="2"/>
      <c r="F2318" s="2"/>
      <c r="G2318" s="2"/>
      <c r="H2318" s="2"/>
      <c r="I2318" s="1"/>
      <c r="J2318" s="1"/>
      <c r="K2318" s="1"/>
      <c r="L2318" s="1"/>
      <c r="M2318" s="1"/>
      <c r="N2318" s="2"/>
      <c r="O2318" s="2"/>
      <c r="P2318" s="2"/>
      <c r="Q2318" s="1"/>
      <c r="R2318" s="1"/>
      <c r="S2318" s="1"/>
      <c r="T2318" s="1"/>
      <c r="U2318" s="2"/>
      <c r="V2318" s="1"/>
      <c r="W2318" s="1"/>
      <c r="X2318" s="2"/>
      <c r="Y2318" s="1"/>
      <c r="Z2318" s="1"/>
      <c r="AA2318" s="2"/>
      <c r="AB2318" s="1"/>
      <c r="AC2318" s="1"/>
      <c r="AD2318" s="2"/>
      <c r="AE2318" s="1"/>
      <c r="AF2318" s="2"/>
    </row>
    <row r="2319" spans="1:32" hidden="1" x14ac:dyDescent="0.25">
      <c r="A2319" s="2"/>
      <c r="B2319" s="52"/>
      <c r="C2319" s="2"/>
      <c r="D2319" s="2"/>
      <c r="E2319" s="2"/>
      <c r="F2319" s="2"/>
      <c r="G2319" s="2"/>
      <c r="H2319" s="2"/>
      <c r="I2319" s="1"/>
      <c r="J2319" s="1"/>
      <c r="K2319" s="1"/>
      <c r="L2319" s="1"/>
      <c r="M2319" s="1"/>
      <c r="N2319" s="2"/>
      <c r="O2319" s="2"/>
      <c r="P2319" s="2"/>
      <c r="Q2319" s="1"/>
      <c r="R2319" s="1"/>
      <c r="S2319" s="1"/>
      <c r="T2319" s="1"/>
      <c r="U2319" s="2"/>
      <c r="V2319" s="1"/>
      <c r="W2319" s="1"/>
      <c r="X2319" s="2"/>
      <c r="Y2319" s="1"/>
      <c r="Z2319" s="1"/>
      <c r="AA2319" s="2"/>
      <c r="AB2319" s="1"/>
      <c r="AC2319" s="1"/>
      <c r="AD2319" s="2"/>
      <c r="AE2319" s="1"/>
      <c r="AF2319" s="2"/>
    </row>
    <row r="2320" spans="1:32" hidden="1" x14ac:dyDescent="0.25">
      <c r="A2320" s="2"/>
      <c r="B2320" s="52"/>
      <c r="C2320" s="2"/>
      <c r="D2320" s="2"/>
      <c r="E2320" s="2"/>
      <c r="F2320" s="2"/>
      <c r="G2320" s="2"/>
      <c r="H2320" s="2"/>
      <c r="I2320" s="1"/>
      <c r="J2320" s="1"/>
      <c r="K2320" s="1"/>
      <c r="L2320" s="1"/>
      <c r="M2320" s="1"/>
      <c r="N2320" s="2"/>
      <c r="O2320" s="2"/>
      <c r="P2320" s="2"/>
      <c r="Q2320" s="1"/>
      <c r="R2320" s="1"/>
      <c r="S2320" s="1"/>
      <c r="T2320" s="1"/>
      <c r="U2320" s="2"/>
      <c r="V2320" s="1"/>
      <c r="W2320" s="1"/>
      <c r="X2320" s="2"/>
      <c r="Y2320" s="1"/>
      <c r="Z2320" s="1"/>
      <c r="AA2320" s="2"/>
      <c r="AB2320" s="1"/>
      <c r="AC2320" s="1"/>
      <c r="AD2320" s="2"/>
      <c r="AE2320" s="1"/>
      <c r="AF2320" s="2"/>
    </row>
    <row r="2321" spans="1:32" hidden="1" x14ac:dyDescent="0.25">
      <c r="A2321" s="2"/>
      <c r="B2321" s="52"/>
      <c r="C2321" s="2"/>
      <c r="D2321" s="2"/>
      <c r="E2321" s="2"/>
      <c r="F2321" s="2"/>
      <c r="G2321" s="2"/>
      <c r="H2321" s="2"/>
      <c r="I2321" s="1"/>
      <c r="J2321" s="1"/>
      <c r="K2321" s="1"/>
      <c r="L2321" s="1"/>
      <c r="M2321" s="1"/>
      <c r="N2321" s="2"/>
      <c r="O2321" s="2"/>
      <c r="P2321" s="2"/>
      <c r="Q2321" s="1"/>
      <c r="R2321" s="1"/>
      <c r="S2321" s="1"/>
      <c r="T2321" s="1"/>
      <c r="U2321" s="2"/>
      <c r="V2321" s="1"/>
      <c r="W2321" s="1"/>
      <c r="X2321" s="2"/>
      <c r="Y2321" s="1"/>
      <c r="Z2321" s="1"/>
      <c r="AA2321" s="2"/>
      <c r="AB2321" s="1"/>
      <c r="AC2321" s="1"/>
      <c r="AD2321" s="2"/>
      <c r="AE2321" s="1"/>
      <c r="AF2321" s="2"/>
    </row>
    <row r="2322" spans="1:32" hidden="1" x14ac:dyDescent="0.25">
      <c r="A2322" s="2"/>
      <c r="B2322" s="52"/>
      <c r="C2322" s="2"/>
      <c r="D2322" s="2"/>
      <c r="E2322" s="2"/>
      <c r="F2322" s="2"/>
      <c r="G2322" s="2"/>
      <c r="H2322" s="2"/>
      <c r="I2322" s="1"/>
      <c r="J2322" s="1"/>
      <c r="K2322" s="1"/>
      <c r="L2322" s="1"/>
      <c r="M2322" s="1"/>
      <c r="N2322" s="2"/>
      <c r="O2322" s="2"/>
      <c r="P2322" s="2"/>
      <c r="Q2322" s="1"/>
      <c r="R2322" s="1"/>
      <c r="S2322" s="1"/>
      <c r="T2322" s="1"/>
      <c r="U2322" s="2"/>
      <c r="V2322" s="1"/>
      <c r="W2322" s="1"/>
      <c r="X2322" s="2"/>
      <c r="Y2322" s="1"/>
      <c r="Z2322" s="1"/>
      <c r="AA2322" s="2"/>
      <c r="AB2322" s="1"/>
      <c r="AC2322" s="1"/>
      <c r="AD2322" s="2"/>
      <c r="AE2322" s="1"/>
      <c r="AF2322" s="2"/>
    </row>
    <row r="2323" spans="1:32" hidden="1" x14ac:dyDescent="0.25">
      <c r="A2323" s="2"/>
      <c r="B2323" s="52"/>
      <c r="C2323" s="2"/>
      <c r="D2323" s="2"/>
      <c r="E2323" s="2"/>
      <c r="F2323" s="2"/>
      <c r="G2323" s="2"/>
      <c r="H2323" s="2"/>
      <c r="I2323" s="1"/>
      <c r="J2323" s="1"/>
      <c r="K2323" s="1"/>
      <c r="L2323" s="1"/>
      <c r="M2323" s="1"/>
      <c r="N2323" s="2"/>
      <c r="O2323" s="2"/>
      <c r="P2323" s="2"/>
      <c r="Q2323" s="1"/>
      <c r="R2323" s="1"/>
      <c r="S2323" s="1"/>
      <c r="T2323" s="1"/>
      <c r="U2323" s="2"/>
      <c r="V2323" s="1"/>
      <c r="W2323" s="1"/>
      <c r="X2323" s="2"/>
      <c r="Y2323" s="1"/>
      <c r="Z2323" s="1"/>
      <c r="AA2323" s="2"/>
      <c r="AB2323" s="1"/>
      <c r="AC2323" s="1"/>
      <c r="AD2323" s="2"/>
      <c r="AE2323" s="1"/>
      <c r="AF2323" s="2"/>
    </row>
    <row r="2324" spans="1:32" hidden="1" x14ac:dyDescent="0.25">
      <c r="A2324" s="2"/>
      <c r="B2324" s="52"/>
      <c r="C2324" s="2"/>
      <c r="D2324" s="2"/>
      <c r="E2324" s="2"/>
      <c r="F2324" s="2"/>
      <c r="G2324" s="2"/>
      <c r="H2324" s="2"/>
      <c r="I2324" s="1"/>
      <c r="J2324" s="1"/>
      <c r="K2324" s="1"/>
      <c r="L2324" s="1"/>
      <c r="M2324" s="1"/>
      <c r="N2324" s="2"/>
      <c r="O2324" s="2"/>
      <c r="P2324" s="2"/>
      <c r="Q2324" s="1"/>
      <c r="R2324" s="1"/>
      <c r="S2324" s="1"/>
      <c r="T2324" s="1"/>
      <c r="U2324" s="2"/>
      <c r="V2324" s="1"/>
      <c r="W2324" s="1"/>
      <c r="X2324" s="2"/>
      <c r="Y2324" s="1"/>
      <c r="Z2324" s="1"/>
      <c r="AA2324" s="2"/>
      <c r="AB2324" s="1"/>
      <c r="AC2324" s="1"/>
      <c r="AD2324" s="2"/>
      <c r="AE2324" s="1"/>
      <c r="AF2324" s="2"/>
    </row>
    <row r="2325" spans="1:32" hidden="1" x14ac:dyDescent="0.25">
      <c r="A2325" s="2"/>
      <c r="B2325" s="52"/>
      <c r="C2325" s="2"/>
      <c r="D2325" s="2"/>
      <c r="E2325" s="2"/>
      <c r="F2325" s="2"/>
      <c r="G2325" s="2"/>
      <c r="H2325" s="2"/>
      <c r="I2325" s="1"/>
      <c r="J2325" s="1"/>
      <c r="K2325" s="1"/>
      <c r="L2325" s="1"/>
      <c r="M2325" s="1"/>
      <c r="N2325" s="2"/>
      <c r="O2325" s="2"/>
      <c r="P2325" s="2"/>
      <c r="Q2325" s="1"/>
      <c r="R2325" s="1"/>
      <c r="S2325" s="1"/>
      <c r="T2325" s="1"/>
      <c r="U2325" s="2"/>
      <c r="V2325" s="1"/>
      <c r="W2325" s="1"/>
      <c r="X2325" s="2"/>
      <c r="Y2325" s="1"/>
      <c r="Z2325" s="1"/>
      <c r="AA2325" s="2"/>
      <c r="AB2325" s="1"/>
      <c r="AC2325" s="1"/>
      <c r="AD2325" s="2"/>
      <c r="AE2325" s="1"/>
      <c r="AF2325" s="2"/>
    </row>
    <row r="2326" spans="1:32" hidden="1" x14ac:dyDescent="0.25">
      <c r="A2326" s="2"/>
      <c r="B2326" s="52"/>
      <c r="C2326" s="2"/>
      <c r="D2326" s="2"/>
      <c r="E2326" s="2"/>
      <c r="F2326" s="2"/>
      <c r="G2326" s="2"/>
      <c r="H2326" s="2"/>
      <c r="I2326" s="1"/>
      <c r="J2326" s="1"/>
      <c r="K2326" s="1"/>
      <c r="L2326" s="1"/>
      <c r="M2326" s="1"/>
      <c r="N2326" s="2"/>
      <c r="O2326" s="2"/>
      <c r="P2326" s="2"/>
      <c r="Q2326" s="1"/>
      <c r="R2326" s="1"/>
      <c r="S2326" s="1"/>
      <c r="T2326" s="1"/>
      <c r="U2326" s="2"/>
      <c r="V2326" s="1"/>
      <c r="W2326" s="1"/>
      <c r="X2326" s="2"/>
      <c r="Y2326" s="1"/>
      <c r="Z2326" s="1"/>
      <c r="AA2326" s="2"/>
      <c r="AB2326" s="1"/>
      <c r="AC2326" s="1"/>
      <c r="AD2326" s="2"/>
      <c r="AE2326" s="1"/>
      <c r="AF2326" s="2"/>
    </row>
    <row r="2327" spans="1:32" hidden="1" x14ac:dyDescent="0.25">
      <c r="A2327" s="2"/>
      <c r="B2327" s="52"/>
      <c r="C2327" s="2"/>
      <c r="D2327" s="2"/>
      <c r="E2327" s="2"/>
      <c r="F2327" s="2"/>
      <c r="G2327" s="2"/>
      <c r="H2327" s="2"/>
      <c r="I2327" s="1"/>
      <c r="J2327" s="1"/>
      <c r="K2327" s="1"/>
      <c r="L2327" s="1"/>
      <c r="M2327" s="1"/>
      <c r="N2327" s="2"/>
      <c r="O2327" s="2"/>
      <c r="P2327" s="2"/>
      <c r="Q2327" s="1"/>
      <c r="R2327" s="1"/>
      <c r="S2327" s="1"/>
      <c r="T2327" s="1"/>
      <c r="U2327" s="2"/>
      <c r="V2327" s="1"/>
      <c r="W2327" s="1"/>
      <c r="X2327" s="2"/>
      <c r="Y2327" s="1"/>
      <c r="Z2327" s="1"/>
      <c r="AA2327" s="2"/>
      <c r="AB2327" s="1"/>
      <c r="AC2327" s="1"/>
      <c r="AD2327" s="2"/>
      <c r="AE2327" s="1"/>
      <c r="AF2327" s="2"/>
    </row>
    <row r="2328" spans="1:32" hidden="1" x14ac:dyDescent="0.25">
      <c r="A2328" s="2"/>
      <c r="B2328" s="52"/>
      <c r="C2328" s="2"/>
      <c r="D2328" s="2"/>
      <c r="E2328" s="2"/>
      <c r="F2328" s="2"/>
      <c r="G2328" s="2"/>
      <c r="H2328" s="2"/>
      <c r="I2328" s="1"/>
      <c r="J2328" s="1"/>
      <c r="K2328" s="1"/>
      <c r="L2328" s="1"/>
      <c r="M2328" s="1"/>
      <c r="N2328" s="2"/>
      <c r="O2328" s="2"/>
      <c r="P2328" s="2"/>
      <c r="Q2328" s="1"/>
      <c r="R2328" s="1"/>
      <c r="S2328" s="1"/>
      <c r="T2328" s="1"/>
      <c r="U2328" s="2"/>
      <c r="V2328" s="1"/>
      <c r="W2328" s="1"/>
      <c r="X2328" s="2"/>
      <c r="Y2328" s="1"/>
      <c r="Z2328" s="1"/>
      <c r="AA2328" s="2"/>
      <c r="AB2328" s="1"/>
      <c r="AC2328" s="1"/>
      <c r="AD2328" s="2"/>
      <c r="AE2328" s="1"/>
      <c r="AF2328" s="2"/>
    </row>
    <row r="2329" spans="1:32" hidden="1" x14ac:dyDescent="0.25">
      <c r="A2329" s="2"/>
      <c r="B2329" s="52"/>
      <c r="C2329" s="2"/>
      <c r="D2329" s="2"/>
      <c r="E2329" s="2"/>
      <c r="F2329" s="2"/>
      <c r="G2329" s="2"/>
      <c r="H2329" s="2"/>
      <c r="I2329" s="1"/>
      <c r="J2329" s="1"/>
      <c r="K2329" s="1"/>
      <c r="L2329" s="1"/>
      <c r="M2329" s="1"/>
      <c r="N2329" s="2"/>
      <c r="O2329" s="2"/>
      <c r="P2329" s="2"/>
      <c r="Q2329" s="1"/>
      <c r="R2329" s="1"/>
      <c r="S2329" s="1"/>
      <c r="T2329" s="1"/>
      <c r="U2329" s="2"/>
      <c r="V2329" s="1"/>
      <c r="W2329" s="1"/>
      <c r="X2329" s="2"/>
      <c r="Y2329" s="1"/>
      <c r="Z2329" s="1"/>
      <c r="AA2329" s="2"/>
      <c r="AB2329" s="1"/>
      <c r="AC2329" s="1"/>
      <c r="AD2329" s="2"/>
      <c r="AE2329" s="1"/>
      <c r="AF2329" s="2"/>
    </row>
    <row r="2330" spans="1:32" hidden="1" x14ac:dyDescent="0.25">
      <c r="A2330" s="2"/>
      <c r="B2330" s="52"/>
      <c r="C2330" s="2"/>
      <c r="D2330" s="2"/>
      <c r="E2330" s="2"/>
      <c r="F2330" s="2"/>
      <c r="G2330" s="2"/>
      <c r="H2330" s="2"/>
      <c r="I2330" s="1"/>
      <c r="J2330" s="1"/>
      <c r="K2330" s="1"/>
      <c r="L2330" s="1"/>
      <c r="M2330" s="1"/>
      <c r="N2330" s="2"/>
      <c r="O2330" s="2"/>
      <c r="P2330" s="2"/>
      <c r="Q2330" s="1"/>
      <c r="R2330" s="1"/>
      <c r="S2330" s="1"/>
      <c r="T2330" s="1"/>
      <c r="U2330" s="2"/>
      <c r="V2330" s="1"/>
      <c r="W2330" s="1"/>
      <c r="X2330" s="2"/>
      <c r="Y2330" s="1"/>
      <c r="Z2330" s="1"/>
      <c r="AA2330" s="2"/>
      <c r="AB2330" s="1"/>
      <c r="AC2330" s="1"/>
      <c r="AD2330" s="2"/>
      <c r="AE2330" s="1"/>
      <c r="AF2330" s="2"/>
    </row>
    <row r="2331" spans="1:32" hidden="1" x14ac:dyDescent="0.25">
      <c r="A2331" s="2"/>
      <c r="B2331" s="52"/>
      <c r="C2331" s="2"/>
      <c r="D2331" s="2"/>
      <c r="E2331" s="2"/>
      <c r="F2331" s="2"/>
      <c r="G2331" s="2"/>
      <c r="H2331" s="2"/>
      <c r="I2331" s="1"/>
      <c r="J2331" s="1"/>
      <c r="K2331" s="1"/>
      <c r="L2331" s="1"/>
      <c r="M2331" s="1"/>
      <c r="N2331" s="2"/>
      <c r="O2331" s="2"/>
      <c r="P2331" s="2"/>
      <c r="Q2331" s="1"/>
      <c r="R2331" s="1"/>
      <c r="S2331" s="1"/>
      <c r="T2331" s="1"/>
      <c r="U2331" s="2"/>
      <c r="V2331" s="1"/>
      <c r="W2331" s="1"/>
      <c r="X2331" s="2"/>
      <c r="Y2331" s="1"/>
      <c r="Z2331" s="1"/>
      <c r="AA2331" s="2"/>
      <c r="AB2331" s="1"/>
      <c r="AC2331" s="1"/>
      <c r="AD2331" s="2"/>
      <c r="AE2331" s="1"/>
      <c r="AF2331" s="2"/>
    </row>
    <row r="2332" spans="1:32" hidden="1" x14ac:dyDescent="0.25">
      <c r="A2332" s="2"/>
      <c r="B2332" s="52"/>
      <c r="C2332" s="2"/>
      <c r="D2332" s="2"/>
      <c r="E2332" s="2"/>
      <c r="F2332" s="2"/>
      <c r="G2332" s="2"/>
      <c r="H2332" s="2"/>
      <c r="I2332" s="1"/>
      <c r="J2332" s="1"/>
      <c r="K2332" s="1"/>
      <c r="L2332" s="1"/>
      <c r="M2332" s="1"/>
      <c r="N2332" s="2"/>
      <c r="O2332" s="2"/>
      <c r="P2332" s="2"/>
      <c r="Q2332" s="1"/>
      <c r="R2332" s="1"/>
      <c r="S2332" s="1"/>
      <c r="T2332" s="1"/>
      <c r="U2332" s="2"/>
      <c r="V2332" s="1"/>
      <c r="W2332" s="1"/>
      <c r="X2332" s="2"/>
      <c r="Y2332" s="1"/>
      <c r="Z2332" s="1"/>
      <c r="AA2332" s="2"/>
      <c r="AB2332" s="1"/>
      <c r="AC2332" s="1"/>
      <c r="AD2332" s="2"/>
      <c r="AE2332" s="1"/>
      <c r="AF2332" s="2"/>
    </row>
    <row r="2333" spans="1:32" hidden="1" x14ac:dyDescent="0.25">
      <c r="A2333" s="2"/>
      <c r="B2333" s="52"/>
      <c r="C2333" s="2"/>
      <c r="D2333" s="2"/>
      <c r="E2333" s="2"/>
      <c r="F2333" s="2"/>
      <c r="G2333" s="2"/>
      <c r="H2333" s="2"/>
      <c r="I2333" s="1"/>
      <c r="J2333" s="1"/>
      <c r="K2333" s="1"/>
      <c r="L2333" s="1"/>
      <c r="M2333" s="1"/>
      <c r="N2333" s="2"/>
      <c r="O2333" s="2"/>
      <c r="P2333" s="2"/>
      <c r="Q2333" s="1"/>
      <c r="R2333" s="1"/>
      <c r="S2333" s="1"/>
      <c r="T2333" s="1"/>
      <c r="U2333" s="2"/>
      <c r="V2333" s="1"/>
      <c r="W2333" s="1"/>
      <c r="X2333" s="2"/>
      <c r="Y2333" s="1"/>
      <c r="Z2333" s="1"/>
      <c r="AA2333" s="2"/>
      <c r="AB2333" s="1"/>
      <c r="AC2333" s="1"/>
      <c r="AD2333" s="2"/>
      <c r="AE2333" s="1"/>
      <c r="AF2333" s="2"/>
    </row>
    <row r="2334" spans="1:32" hidden="1" x14ac:dyDescent="0.25">
      <c r="A2334" s="2"/>
      <c r="B2334" s="52"/>
      <c r="C2334" s="2"/>
      <c r="D2334" s="2"/>
      <c r="E2334" s="2"/>
      <c r="F2334" s="2"/>
      <c r="G2334" s="2"/>
      <c r="H2334" s="2"/>
      <c r="I2334" s="1"/>
      <c r="J2334" s="1"/>
      <c r="K2334" s="1"/>
      <c r="L2334" s="1"/>
      <c r="M2334" s="1"/>
      <c r="N2334" s="2"/>
      <c r="O2334" s="2"/>
      <c r="P2334" s="2"/>
      <c r="Q2334" s="1"/>
      <c r="R2334" s="1"/>
      <c r="S2334" s="1"/>
      <c r="T2334" s="1"/>
      <c r="U2334" s="2"/>
      <c r="V2334" s="1"/>
      <c r="W2334" s="1"/>
      <c r="X2334" s="2"/>
      <c r="Y2334" s="1"/>
      <c r="Z2334" s="1"/>
      <c r="AA2334" s="2"/>
      <c r="AB2334" s="1"/>
      <c r="AC2334" s="1"/>
      <c r="AD2334" s="2"/>
      <c r="AE2334" s="1"/>
      <c r="AF2334" s="2"/>
    </row>
    <row r="2335" spans="1:32" hidden="1" x14ac:dyDescent="0.25">
      <c r="A2335" s="2"/>
      <c r="B2335" s="52"/>
      <c r="C2335" s="2"/>
      <c r="D2335" s="2"/>
      <c r="E2335" s="2"/>
      <c r="F2335" s="2"/>
      <c r="G2335" s="2"/>
      <c r="H2335" s="2"/>
      <c r="I2335" s="1"/>
      <c r="J2335" s="1"/>
      <c r="K2335" s="1"/>
      <c r="L2335" s="1"/>
      <c r="M2335" s="1"/>
      <c r="N2335" s="2"/>
      <c r="O2335" s="2"/>
      <c r="P2335" s="2"/>
      <c r="Q2335" s="1"/>
      <c r="R2335" s="1"/>
      <c r="S2335" s="1"/>
      <c r="T2335" s="1"/>
      <c r="U2335" s="2"/>
      <c r="V2335" s="1"/>
      <c r="W2335" s="1"/>
      <c r="X2335" s="2"/>
      <c r="Y2335" s="1"/>
      <c r="Z2335" s="1"/>
      <c r="AA2335" s="2"/>
      <c r="AB2335" s="1"/>
      <c r="AC2335" s="1"/>
      <c r="AD2335" s="2"/>
      <c r="AE2335" s="1"/>
      <c r="AF2335" s="2"/>
    </row>
    <row r="2336" spans="1:32" hidden="1" x14ac:dyDescent="0.25">
      <c r="A2336" s="2"/>
      <c r="B2336" s="52"/>
      <c r="C2336" s="2"/>
      <c r="D2336" s="2"/>
      <c r="E2336" s="2"/>
      <c r="F2336" s="2"/>
      <c r="G2336" s="2"/>
      <c r="H2336" s="2"/>
      <c r="I2336" s="1"/>
      <c r="J2336" s="1"/>
      <c r="K2336" s="1"/>
      <c r="L2336" s="1"/>
      <c r="M2336" s="1"/>
      <c r="N2336" s="2"/>
      <c r="O2336" s="2"/>
      <c r="P2336" s="2"/>
      <c r="Q2336" s="1"/>
      <c r="R2336" s="1"/>
      <c r="S2336" s="1"/>
      <c r="T2336" s="1"/>
      <c r="U2336" s="2"/>
      <c r="V2336" s="1"/>
      <c r="W2336" s="1"/>
      <c r="X2336" s="2"/>
      <c r="Y2336" s="1"/>
      <c r="Z2336" s="1"/>
      <c r="AA2336" s="2"/>
      <c r="AB2336" s="1"/>
      <c r="AC2336" s="1"/>
      <c r="AD2336" s="2"/>
      <c r="AE2336" s="1"/>
      <c r="AF2336" s="2"/>
    </row>
    <row r="2337" spans="1:32" hidden="1" x14ac:dyDescent="0.25">
      <c r="A2337" s="2"/>
      <c r="B2337" s="52"/>
      <c r="C2337" s="2"/>
      <c r="D2337" s="2"/>
      <c r="E2337" s="2"/>
      <c r="F2337" s="2"/>
      <c r="G2337" s="2"/>
      <c r="H2337" s="2"/>
      <c r="I2337" s="1"/>
      <c r="J2337" s="1"/>
      <c r="K2337" s="1"/>
      <c r="L2337" s="1"/>
      <c r="M2337" s="1"/>
      <c r="N2337" s="2"/>
      <c r="O2337" s="2"/>
      <c r="P2337" s="2"/>
      <c r="Q2337" s="1"/>
      <c r="R2337" s="1"/>
      <c r="S2337" s="1"/>
      <c r="T2337" s="1"/>
      <c r="U2337" s="2"/>
      <c r="V2337" s="1"/>
      <c r="W2337" s="1"/>
      <c r="X2337" s="2"/>
      <c r="Y2337" s="1"/>
      <c r="Z2337" s="1"/>
      <c r="AA2337" s="2"/>
      <c r="AB2337" s="1"/>
      <c r="AC2337" s="1"/>
      <c r="AD2337" s="2"/>
      <c r="AE2337" s="1"/>
      <c r="AF2337" s="2"/>
    </row>
    <row r="2338" spans="1:32" hidden="1" x14ac:dyDescent="0.25">
      <c r="A2338" s="2"/>
      <c r="B2338" s="52"/>
      <c r="C2338" s="2"/>
      <c r="D2338" s="2"/>
      <c r="E2338" s="2"/>
      <c r="F2338" s="2"/>
      <c r="G2338" s="2"/>
      <c r="H2338" s="2"/>
      <c r="I2338" s="1"/>
      <c r="J2338" s="1"/>
      <c r="K2338" s="1"/>
      <c r="L2338" s="1"/>
      <c r="M2338" s="1"/>
      <c r="N2338" s="2"/>
      <c r="O2338" s="2"/>
      <c r="P2338" s="2"/>
      <c r="Q2338" s="1"/>
      <c r="R2338" s="1"/>
      <c r="S2338" s="1"/>
      <c r="T2338" s="1"/>
      <c r="U2338" s="2"/>
      <c r="V2338" s="1"/>
      <c r="W2338" s="1"/>
      <c r="X2338" s="2"/>
      <c r="Y2338" s="1"/>
      <c r="Z2338" s="1"/>
      <c r="AA2338" s="2"/>
      <c r="AB2338" s="1"/>
      <c r="AC2338" s="1"/>
      <c r="AD2338" s="2"/>
      <c r="AE2338" s="1"/>
      <c r="AF2338" s="2"/>
    </row>
    <row r="2339" spans="1:32" hidden="1" x14ac:dyDescent="0.25">
      <c r="A2339" s="2"/>
      <c r="B2339" s="52"/>
      <c r="C2339" s="2"/>
      <c r="D2339" s="2"/>
      <c r="E2339" s="2"/>
      <c r="F2339" s="2"/>
      <c r="G2339" s="2"/>
      <c r="H2339" s="2"/>
      <c r="I2339" s="1"/>
      <c r="J2339" s="1"/>
      <c r="K2339" s="1"/>
      <c r="L2339" s="1"/>
      <c r="M2339" s="1"/>
      <c r="N2339" s="2"/>
      <c r="O2339" s="2"/>
      <c r="P2339" s="2"/>
      <c r="Q2339" s="1"/>
      <c r="R2339" s="1"/>
      <c r="S2339" s="1"/>
      <c r="T2339" s="1"/>
      <c r="U2339" s="2"/>
      <c r="V2339" s="1"/>
      <c r="W2339" s="1"/>
      <c r="X2339" s="2"/>
      <c r="Y2339" s="1"/>
      <c r="Z2339" s="1"/>
      <c r="AA2339" s="2"/>
      <c r="AB2339" s="1"/>
      <c r="AC2339" s="1"/>
      <c r="AD2339" s="2"/>
      <c r="AE2339" s="1"/>
      <c r="AF2339" s="2"/>
    </row>
    <row r="2340" spans="1:32" hidden="1" x14ac:dyDescent="0.25">
      <c r="A2340" s="2"/>
      <c r="B2340" s="52"/>
      <c r="C2340" s="2"/>
      <c r="D2340" s="2"/>
      <c r="E2340" s="2"/>
      <c r="F2340" s="2"/>
      <c r="G2340" s="2"/>
      <c r="H2340" s="2"/>
      <c r="I2340" s="1"/>
      <c r="J2340" s="1"/>
      <c r="K2340" s="1"/>
      <c r="L2340" s="1"/>
      <c r="M2340" s="1"/>
      <c r="N2340" s="2"/>
      <c r="O2340" s="2"/>
      <c r="P2340" s="2"/>
      <c r="Q2340" s="1"/>
      <c r="R2340" s="1"/>
      <c r="S2340" s="1"/>
      <c r="T2340" s="1"/>
      <c r="U2340" s="2"/>
      <c r="V2340" s="1"/>
      <c r="W2340" s="1"/>
      <c r="X2340" s="2"/>
      <c r="Y2340" s="1"/>
      <c r="Z2340" s="1"/>
      <c r="AA2340" s="2"/>
      <c r="AB2340" s="1"/>
      <c r="AC2340" s="1"/>
      <c r="AD2340" s="2"/>
      <c r="AE2340" s="1"/>
      <c r="AF2340" s="2"/>
    </row>
    <row r="2341" spans="1:32" hidden="1" x14ac:dyDescent="0.25">
      <c r="A2341" s="2"/>
      <c r="B2341" s="52"/>
      <c r="C2341" s="2"/>
      <c r="D2341" s="2"/>
      <c r="E2341" s="2"/>
      <c r="F2341" s="2"/>
      <c r="G2341" s="2"/>
      <c r="H2341" s="2"/>
      <c r="I2341" s="1"/>
      <c r="J2341" s="1"/>
      <c r="K2341" s="1"/>
      <c r="L2341" s="1"/>
      <c r="M2341" s="1"/>
      <c r="N2341" s="2"/>
      <c r="O2341" s="2"/>
      <c r="P2341" s="2"/>
      <c r="Q2341" s="1"/>
      <c r="R2341" s="1"/>
      <c r="S2341" s="1"/>
      <c r="T2341" s="1"/>
      <c r="U2341" s="2"/>
      <c r="V2341" s="1"/>
      <c r="W2341" s="1"/>
      <c r="X2341" s="2"/>
      <c r="Y2341" s="1"/>
      <c r="Z2341" s="1"/>
      <c r="AA2341" s="2"/>
      <c r="AB2341" s="1"/>
      <c r="AC2341" s="1"/>
      <c r="AD2341" s="2"/>
      <c r="AE2341" s="1"/>
      <c r="AF2341" s="2"/>
    </row>
    <row r="2342" spans="1:32" hidden="1" x14ac:dyDescent="0.25">
      <c r="A2342" s="2"/>
      <c r="B2342" s="52"/>
      <c r="C2342" s="2"/>
      <c r="D2342" s="2"/>
      <c r="E2342" s="2"/>
      <c r="F2342" s="2"/>
      <c r="G2342" s="2"/>
      <c r="H2342" s="2"/>
      <c r="I2342" s="1"/>
      <c r="J2342" s="1"/>
      <c r="K2342" s="1"/>
      <c r="L2342" s="1"/>
      <c r="M2342" s="1"/>
      <c r="N2342" s="2"/>
      <c r="O2342" s="2"/>
      <c r="P2342" s="2"/>
      <c r="Q2342" s="1"/>
      <c r="R2342" s="1"/>
      <c r="S2342" s="1"/>
      <c r="T2342" s="1"/>
      <c r="U2342" s="2"/>
      <c r="V2342" s="1"/>
      <c r="W2342" s="1"/>
      <c r="X2342" s="2"/>
      <c r="Y2342" s="1"/>
      <c r="Z2342" s="1"/>
      <c r="AA2342" s="2"/>
      <c r="AB2342" s="1"/>
      <c r="AC2342" s="1"/>
      <c r="AD2342" s="2"/>
      <c r="AE2342" s="1"/>
      <c r="AF2342" s="2"/>
    </row>
    <row r="2343" spans="1:32" hidden="1" x14ac:dyDescent="0.25">
      <c r="A2343" s="2"/>
      <c r="B2343" s="52"/>
      <c r="C2343" s="2"/>
      <c r="D2343" s="2"/>
      <c r="E2343" s="2"/>
      <c r="F2343" s="2"/>
      <c r="G2343" s="2"/>
      <c r="H2343" s="2"/>
      <c r="I2343" s="1"/>
      <c r="J2343" s="1"/>
      <c r="K2343" s="1"/>
      <c r="L2343" s="1"/>
      <c r="M2343" s="1"/>
      <c r="N2343" s="2"/>
      <c r="O2343" s="2"/>
      <c r="P2343" s="2"/>
      <c r="Q2343" s="1"/>
      <c r="R2343" s="1"/>
      <c r="S2343" s="1"/>
      <c r="T2343" s="1"/>
      <c r="U2343" s="2"/>
      <c r="V2343" s="1"/>
      <c r="W2343" s="1"/>
      <c r="X2343" s="2"/>
      <c r="Y2343" s="1"/>
      <c r="Z2343" s="1"/>
      <c r="AA2343" s="2"/>
      <c r="AB2343" s="1"/>
      <c r="AC2343" s="1"/>
      <c r="AD2343" s="2"/>
      <c r="AE2343" s="1"/>
      <c r="AF2343" s="2"/>
    </row>
    <row r="2344" spans="1:32" hidden="1" x14ac:dyDescent="0.25">
      <c r="A2344" s="2"/>
      <c r="B2344" s="52"/>
      <c r="C2344" s="2"/>
      <c r="D2344" s="2"/>
      <c r="E2344" s="2"/>
      <c r="F2344" s="2"/>
      <c r="G2344" s="2"/>
      <c r="H2344" s="2"/>
      <c r="I2344" s="1"/>
      <c r="J2344" s="1"/>
      <c r="K2344" s="1"/>
      <c r="L2344" s="1"/>
      <c r="M2344" s="1"/>
      <c r="N2344" s="2"/>
      <c r="O2344" s="2"/>
      <c r="P2344" s="2"/>
      <c r="Q2344" s="1"/>
      <c r="R2344" s="1"/>
      <c r="S2344" s="1"/>
      <c r="T2344" s="1"/>
      <c r="U2344" s="2"/>
      <c r="V2344" s="1"/>
      <c r="W2344" s="1"/>
      <c r="X2344" s="2"/>
      <c r="Y2344" s="1"/>
      <c r="Z2344" s="1"/>
      <c r="AA2344" s="2"/>
      <c r="AB2344" s="1"/>
      <c r="AC2344" s="1"/>
      <c r="AD2344" s="2"/>
      <c r="AE2344" s="1"/>
      <c r="AF2344" s="2"/>
    </row>
    <row r="2345" spans="1:32" hidden="1" x14ac:dyDescent="0.25">
      <c r="A2345" s="2"/>
      <c r="B2345" s="52"/>
      <c r="C2345" s="2"/>
      <c r="D2345" s="2"/>
      <c r="E2345" s="2"/>
      <c r="F2345" s="2"/>
      <c r="G2345" s="2"/>
      <c r="H2345" s="2"/>
      <c r="I2345" s="1"/>
      <c r="J2345" s="1"/>
      <c r="K2345" s="1"/>
      <c r="L2345" s="1"/>
      <c r="M2345" s="1"/>
      <c r="N2345" s="2"/>
      <c r="O2345" s="2"/>
      <c r="P2345" s="2"/>
      <c r="Q2345" s="1"/>
      <c r="R2345" s="1"/>
      <c r="S2345" s="1"/>
      <c r="T2345" s="1"/>
      <c r="U2345" s="2"/>
      <c r="V2345" s="1"/>
      <c r="W2345" s="1"/>
      <c r="X2345" s="2"/>
      <c r="Y2345" s="1"/>
      <c r="Z2345" s="1"/>
      <c r="AA2345" s="2"/>
      <c r="AB2345" s="1"/>
      <c r="AC2345" s="1"/>
      <c r="AD2345" s="2"/>
      <c r="AE2345" s="1"/>
      <c r="AF2345" s="2"/>
    </row>
    <row r="2346" spans="1:32" hidden="1" x14ac:dyDescent="0.25">
      <c r="A2346" s="2"/>
      <c r="B2346" s="52"/>
      <c r="C2346" s="2"/>
      <c r="D2346" s="2"/>
      <c r="E2346" s="2"/>
      <c r="F2346" s="2"/>
      <c r="G2346" s="2"/>
      <c r="H2346" s="2"/>
      <c r="I2346" s="1"/>
      <c r="J2346" s="1"/>
      <c r="K2346" s="1"/>
      <c r="L2346" s="1"/>
      <c r="M2346" s="1"/>
      <c r="N2346" s="2"/>
      <c r="O2346" s="2"/>
      <c r="P2346" s="2"/>
      <c r="Q2346" s="1"/>
      <c r="R2346" s="1"/>
      <c r="S2346" s="1"/>
      <c r="T2346" s="1"/>
      <c r="U2346" s="2"/>
      <c r="V2346" s="1"/>
      <c r="W2346" s="1"/>
      <c r="X2346" s="2"/>
      <c r="Y2346" s="1"/>
      <c r="Z2346" s="1"/>
      <c r="AA2346" s="2"/>
      <c r="AB2346" s="1"/>
      <c r="AC2346" s="1"/>
      <c r="AD2346" s="2"/>
      <c r="AE2346" s="1"/>
      <c r="AF2346" s="2"/>
    </row>
    <row r="2347" spans="1:32" hidden="1" x14ac:dyDescent="0.25">
      <c r="A2347" s="2"/>
      <c r="B2347" s="52"/>
      <c r="C2347" s="2"/>
      <c r="D2347" s="2"/>
      <c r="E2347" s="2"/>
      <c r="F2347" s="2"/>
      <c r="G2347" s="2"/>
      <c r="H2347" s="2"/>
      <c r="I2347" s="1"/>
      <c r="J2347" s="1"/>
      <c r="K2347" s="1"/>
      <c r="L2347" s="1"/>
      <c r="M2347" s="1"/>
      <c r="N2347" s="2"/>
      <c r="O2347" s="2"/>
      <c r="P2347" s="2"/>
      <c r="Q2347" s="1"/>
      <c r="R2347" s="1"/>
      <c r="S2347" s="1"/>
      <c r="T2347" s="1"/>
      <c r="U2347" s="2"/>
      <c r="V2347" s="1"/>
      <c r="W2347" s="1"/>
      <c r="X2347" s="2"/>
      <c r="Y2347" s="1"/>
      <c r="Z2347" s="1"/>
      <c r="AA2347" s="2"/>
      <c r="AB2347" s="1"/>
      <c r="AC2347" s="1"/>
      <c r="AD2347" s="2"/>
      <c r="AE2347" s="1"/>
      <c r="AF2347" s="2"/>
    </row>
    <row r="2348" spans="1:32" hidden="1" x14ac:dyDescent="0.25">
      <c r="A2348" s="2"/>
      <c r="B2348" s="52"/>
      <c r="C2348" s="2"/>
      <c r="D2348" s="2"/>
      <c r="E2348" s="2"/>
      <c r="F2348" s="2"/>
      <c r="G2348" s="2"/>
      <c r="H2348" s="2"/>
      <c r="I2348" s="1"/>
      <c r="J2348" s="1"/>
      <c r="K2348" s="1"/>
      <c r="L2348" s="1"/>
      <c r="M2348" s="1"/>
      <c r="N2348" s="2"/>
      <c r="O2348" s="2"/>
      <c r="P2348" s="2"/>
      <c r="Q2348" s="1"/>
      <c r="R2348" s="1"/>
      <c r="S2348" s="1"/>
      <c r="T2348" s="1"/>
      <c r="U2348" s="2"/>
      <c r="V2348" s="1"/>
      <c r="W2348" s="1"/>
      <c r="X2348" s="2"/>
      <c r="Y2348" s="1"/>
      <c r="Z2348" s="1"/>
      <c r="AA2348" s="2"/>
      <c r="AB2348" s="1"/>
      <c r="AC2348" s="1"/>
      <c r="AD2348" s="2"/>
      <c r="AE2348" s="1"/>
      <c r="AF2348" s="2"/>
    </row>
    <row r="2349" spans="1:32" hidden="1" x14ac:dyDescent="0.25">
      <c r="A2349" s="2"/>
      <c r="B2349" s="52"/>
      <c r="C2349" s="2"/>
      <c r="D2349" s="2"/>
      <c r="E2349" s="2"/>
      <c r="F2349" s="2"/>
      <c r="G2349" s="2"/>
      <c r="H2349" s="2"/>
      <c r="I2349" s="1"/>
      <c r="J2349" s="1"/>
      <c r="K2349" s="1"/>
      <c r="L2349" s="1"/>
      <c r="M2349" s="1"/>
      <c r="N2349" s="2"/>
      <c r="O2349" s="2"/>
      <c r="P2349" s="2"/>
      <c r="Q2349" s="1"/>
      <c r="R2349" s="1"/>
      <c r="S2349" s="1"/>
      <c r="T2349" s="1"/>
      <c r="U2349" s="2"/>
      <c r="V2349" s="1"/>
      <c r="W2349" s="1"/>
      <c r="X2349" s="2"/>
      <c r="Y2349" s="1"/>
      <c r="Z2349" s="1"/>
      <c r="AA2349" s="2"/>
      <c r="AB2349" s="1"/>
      <c r="AC2349" s="1"/>
      <c r="AD2349" s="2"/>
      <c r="AE2349" s="1"/>
      <c r="AF2349" s="2"/>
    </row>
    <row r="2350" spans="1:32" hidden="1" x14ac:dyDescent="0.25">
      <c r="A2350" s="2"/>
      <c r="B2350" s="52"/>
      <c r="C2350" s="2"/>
      <c r="D2350" s="2"/>
      <c r="E2350" s="2"/>
      <c r="F2350" s="2"/>
      <c r="G2350" s="2"/>
      <c r="H2350" s="2"/>
      <c r="I2350" s="1"/>
      <c r="J2350" s="1"/>
      <c r="K2350" s="1"/>
      <c r="L2350" s="1"/>
      <c r="M2350" s="1"/>
      <c r="N2350" s="2"/>
      <c r="O2350" s="2"/>
      <c r="P2350" s="2"/>
      <c r="Q2350" s="1"/>
      <c r="R2350" s="1"/>
      <c r="S2350" s="1"/>
      <c r="T2350" s="1"/>
      <c r="U2350" s="2"/>
      <c r="V2350" s="1"/>
      <c r="W2350" s="1"/>
      <c r="X2350" s="2"/>
      <c r="Y2350" s="1"/>
      <c r="Z2350" s="1"/>
      <c r="AA2350" s="2"/>
      <c r="AB2350" s="1"/>
      <c r="AC2350" s="1"/>
      <c r="AD2350" s="2"/>
      <c r="AE2350" s="1"/>
      <c r="AF2350" s="2"/>
    </row>
    <row r="2351" spans="1:32" hidden="1" x14ac:dyDescent="0.25">
      <c r="A2351" s="2"/>
      <c r="B2351" s="52"/>
      <c r="C2351" s="2"/>
      <c r="D2351" s="2"/>
      <c r="E2351" s="2"/>
      <c r="F2351" s="2"/>
      <c r="G2351" s="2"/>
      <c r="H2351" s="2"/>
      <c r="I2351" s="1"/>
      <c r="J2351" s="1"/>
      <c r="K2351" s="1"/>
      <c r="L2351" s="1"/>
      <c r="M2351" s="1"/>
      <c r="N2351" s="2"/>
      <c r="O2351" s="2"/>
      <c r="P2351" s="2"/>
      <c r="Q2351" s="1"/>
      <c r="R2351" s="1"/>
      <c r="S2351" s="1"/>
      <c r="T2351" s="1"/>
      <c r="U2351" s="2"/>
      <c r="V2351" s="1"/>
      <c r="W2351" s="1"/>
      <c r="X2351" s="2"/>
      <c r="Y2351" s="1"/>
      <c r="Z2351" s="1"/>
      <c r="AA2351" s="2"/>
      <c r="AB2351" s="1"/>
      <c r="AC2351" s="1"/>
      <c r="AD2351" s="2"/>
      <c r="AE2351" s="1"/>
      <c r="AF2351" s="2"/>
    </row>
    <row r="2352" spans="1:32" hidden="1" x14ac:dyDescent="0.25">
      <c r="A2352" s="2"/>
      <c r="B2352" s="52"/>
      <c r="C2352" s="2"/>
      <c r="D2352" s="2"/>
      <c r="E2352" s="2"/>
      <c r="F2352" s="2"/>
      <c r="G2352" s="2"/>
      <c r="H2352" s="2"/>
      <c r="I2352" s="1"/>
      <c r="J2352" s="1"/>
      <c r="K2352" s="1"/>
      <c r="L2352" s="1"/>
      <c r="M2352" s="1"/>
      <c r="N2352" s="2"/>
      <c r="O2352" s="2"/>
      <c r="P2352" s="2"/>
      <c r="Q2352" s="1"/>
      <c r="R2352" s="1"/>
      <c r="S2352" s="1"/>
      <c r="T2352" s="1"/>
      <c r="U2352" s="2"/>
      <c r="V2352" s="1"/>
      <c r="W2352" s="1"/>
      <c r="X2352" s="2"/>
      <c r="Y2352" s="1"/>
      <c r="Z2352" s="1"/>
      <c r="AA2352" s="2"/>
      <c r="AB2352" s="1"/>
      <c r="AC2352" s="1"/>
      <c r="AD2352" s="2"/>
      <c r="AE2352" s="1"/>
      <c r="AF2352" s="2"/>
    </row>
    <row r="2353" spans="1:32" hidden="1" x14ac:dyDescent="0.25">
      <c r="A2353" s="2"/>
      <c r="B2353" s="52"/>
      <c r="C2353" s="2"/>
      <c r="D2353" s="2"/>
      <c r="E2353" s="2"/>
      <c r="F2353" s="2"/>
      <c r="G2353" s="2"/>
      <c r="H2353" s="2"/>
      <c r="I2353" s="1"/>
      <c r="J2353" s="1"/>
      <c r="K2353" s="1"/>
      <c r="L2353" s="1"/>
      <c r="M2353" s="1"/>
      <c r="N2353" s="2"/>
      <c r="O2353" s="2"/>
      <c r="P2353" s="2"/>
      <c r="Q2353" s="1"/>
      <c r="R2353" s="1"/>
      <c r="S2353" s="1"/>
      <c r="T2353" s="1"/>
      <c r="U2353" s="2"/>
      <c r="V2353" s="1"/>
      <c r="W2353" s="1"/>
      <c r="X2353" s="2"/>
      <c r="Y2353" s="1"/>
      <c r="Z2353" s="1"/>
      <c r="AA2353" s="2"/>
      <c r="AB2353" s="1"/>
      <c r="AC2353" s="1"/>
      <c r="AD2353" s="2"/>
      <c r="AE2353" s="1"/>
      <c r="AF2353" s="2"/>
    </row>
    <row r="2354" spans="1:32" hidden="1" x14ac:dyDescent="0.25">
      <c r="A2354" s="2"/>
      <c r="B2354" s="52"/>
      <c r="C2354" s="2"/>
      <c r="D2354" s="2"/>
      <c r="E2354" s="2"/>
      <c r="F2354" s="2"/>
      <c r="G2354" s="2"/>
      <c r="H2354" s="2"/>
      <c r="I2354" s="1"/>
      <c r="J2354" s="1"/>
      <c r="K2354" s="1"/>
      <c r="L2354" s="1"/>
      <c r="M2354" s="1"/>
      <c r="N2354" s="2"/>
      <c r="O2354" s="2"/>
      <c r="P2354" s="2"/>
      <c r="Q2354" s="1"/>
      <c r="R2354" s="1"/>
      <c r="S2354" s="1"/>
      <c r="T2354" s="1"/>
      <c r="U2354" s="2"/>
      <c r="V2354" s="1"/>
      <c r="W2354" s="1"/>
      <c r="X2354" s="2"/>
      <c r="Y2354" s="1"/>
      <c r="Z2354" s="1"/>
      <c r="AA2354" s="2"/>
      <c r="AB2354" s="1"/>
      <c r="AC2354" s="1"/>
      <c r="AD2354" s="2"/>
      <c r="AE2354" s="1"/>
      <c r="AF2354" s="2"/>
    </row>
    <row r="2355" spans="1:32" hidden="1" x14ac:dyDescent="0.25">
      <c r="A2355" s="2"/>
      <c r="B2355" s="52"/>
      <c r="C2355" s="2"/>
      <c r="D2355" s="2"/>
      <c r="E2355" s="2"/>
      <c r="F2355" s="2"/>
      <c r="G2355" s="2"/>
      <c r="H2355" s="2"/>
      <c r="I2355" s="1"/>
      <c r="J2355" s="1"/>
      <c r="K2355" s="1"/>
      <c r="L2355" s="1"/>
      <c r="M2355" s="1"/>
      <c r="N2355" s="2"/>
      <c r="O2355" s="2"/>
      <c r="P2355" s="2"/>
      <c r="Q2355" s="1"/>
      <c r="R2355" s="1"/>
      <c r="S2355" s="1"/>
      <c r="T2355" s="1"/>
      <c r="U2355" s="2"/>
      <c r="V2355" s="1"/>
      <c r="W2355" s="1"/>
      <c r="X2355" s="2"/>
      <c r="Y2355" s="1"/>
      <c r="Z2355" s="1"/>
      <c r="AA2355" s="2"/>
      <c r="AB2355" s="1"/>
      <c r="AC2355" s="1"/>
      <c r="AD2355" s="2"/>
      <c r="AE2355" s="1"/>
      <c r="AF2355" s="2"/>
    </row>
    <row r="2356" spans="1:32" hidden="1" x14ac:dyDescent="0.25">
      <c r="A2356" s="2"/>
      <c r="B2356" s="52"/>
      <c r="C2356" s="2"/>
      <c r="D2356" s="2"/>
      <c r="E2356" s="2"/>
      <c r="F2356" s="2"/>
      <c r="G2356" s="2"/>
      <c r="H2356" s="2"/>
      <c r="I2356" s="1"/>
      <c r="J2356" s="1"/>
      <c r="K2356" s="1"/>
      <c r="L2356" s="1"/>
      <c r="M2356" s="1"/>
      <c r="N2356" s="2"/>
      <c r="O2356" s="2"/>
      <c r="P2356" s="2"/>
      <c r="Q2356" s="1"/>
      <c r="R2356" s="1"/>
      <c r="S2356" s="1"/>
      <c r="T2356" s="1"/>
      <c r="U2356" s="2"/>
      <c r="V2356" s="1"/>
      <c r="W2356" s="1"/>
      <c r="X2356" s="2"/>
      <c r="Y2356" s="1"/>
      <c r="Z2356" s="1"/>
      <c r="AA2356" s="2"/>
      <c r="AB2356" s="1"/>
      <c r="AC2356" s="1"/>
      <c r="AD2356" s="2"/>
      <c r="AE2356" s="1"/>
      <c r="AF2356" s="2"/>
    </row>
    <row r="2357" spans="1:32" hidden="1" x14ac:dyDescent="0.25">
      <c r="A2357" s="2"/>
      <c r="B2357" s="52"/>
      <c r="C2357" s="2"/>
      <c r="D2357" s="2"/>
      <c r="E2357" s="2"/>
      <c r="F2357" s="2"/>
      <c r="G2357" s="2"/>
      <c r="H2357" s="2"/>
      <c r="I2357" s="1"/>
      <c r="J2357" s="1"/>
      <c r="K2357" s="1"/>
      <c r="L2357" s="1"/>
      <c r="M2357" s="1"/>
      <c r="N2357" s="2"/>
      <c r="O2357" s="2"/>
      <c r="P2357" s="2"/>
      <c r="Q2357" s="1"/>
      <c r="R2357" s="1"/>
      <c r="S2357" s="1"/>
      <c r="T2357" s="1"/>
      <c r="U2357" s="2"/>
      <c r="V2357" s="1"/>
      <c r="W2357" s="1"/>
      <c r="X2357" s="2"/>
      <c r="Y2357" s="1"/>
      <c r="Z2357" s="1"/>
      <c r="AA2357" s="2"/>
      <c r="AB2357" s="1"/>
      <c r="AC2357" s="1"/>
      <c r="AD2357" s="2"/>
      <c r="AE2357" s="1"/>
      <c r="AF2357" s="2"/>
    </row>
    <row r="2358" spans="1:32" hidden="1" x14ac:dyDescent="0.25">
      <c r="A2358" s="2"/>
      <c r="B2358" s="52"/>
      <c r="C2358" s="2"/>
      <c r="D2358" s="2"/>
      <c r="E2358" s="2"/>
      <c r="F2358" s="2"/>
      <c r="G2358" s="2"/>
      <c r="H2358" s="2"/>
      <c r="I2358" s="1"/>
      <c r="J2358" s="1"/>
      <c r="K2358" s="1"/>
      <c r="L2358" s="1"/>
      <c r="M2358" s="1"/>
      <c r="N2358" s="2"/>
      <c r="O2358" s="2"/>
      <c r="P2358" s="2"/>
      <c r="Q2358" s="1"/>
      <c r="R2358" s="1"/>
      <c r="S2358" s="1"/>
      <c r="T2358" s="1"/>
      <c r="U2358" s="2"/>
      <c r="V2358" s="1"/>
      <c r="W2358" s="1"/>
      <c r="X2358" s="2"/>
      <c r="Y2358" s="1"/>
      <c r="Z2358" s="1"/>
      <c r="AA2358" s="2"/>
      <c r="AB2358" s="1"/>
      <c r="AC2358" s="1"/>
      <c r="AD2358" s="2"/>
      <c r="AE2358" s="1"/>
      <c r="AF2358" s="2"/>
    </row>
    <row r="2359" spans="1:32" hidden="1" x14ac:dyDescent="0.25">
      <c r="A2359" s="2"/>
      <c r="B2359" s="52"/>
      <c r="C2359" s="2"/>
      <c r="D2359" s="2"/>
      <c r="E2359" s="2"/>
      <c r="F2359" s="2"/>
      <c r="G2359" s="2"/>
      <c r="H2359" s="2"/>
      <c r="I2359" s="1"/>
      <c r="J2359" s="1"/>
      <c r="K2359" s="1"/>
      <c r="L2359" s="1"/>
      <c r="M2359" s="1"/>
      <c r="N2359" s="2"/>
      <c r="O2359" s="2"/>
      <c r="P2359" s="2"/>
      <c r="Q2359" s="1"/>
      <c r="R2359" s="1"/>
      <c r="S2359" s="1"/>
      <c r="T2359" s="1"/>
      <c r="U2359" s="2"/>
      <c r="V2359" s="1"/>
      <c r="W2359" s="1"/>
      <c r="X2359" s="2"/>
      <c r="Y2359" s="1"/>
      <c r="Z2359" s="1"/>
      <c r="AA2359" s="2"/>
      <c r="AB2359" s="1"/>
      <c r="AC2359" s="1"/>
      <c r="AD2359" s="2"/>
      <c r="AE2359" s="1"/>
      <c r="AF2359" s="2"/>
    </row>
    <row r="2360" spans="1:32" hidden="1" x14ac:dyDescent="0.25">
      <c r="A2360" s="2"/>
      <c r="B2360" s="52"/>
      <c r="C2360" s="2"/>
      <c r="D2360" s="2"/>
      <c r="E2360" s="2"/>
      <c r="F2360" s="2"/>
      <c r="G2360" s="2"/>
      <c r="H2360" s="2"/>
      <c r="I2360" s="1"/>
      <c r="J2360" s="1"/>
      <c r="K2360" s="1"/>
      <c r="L2360" s="1"/>
      <c r="M2360" s="1"/>
      <c r="N2360" s="2"/>
      <c r="O2360" s="2"/>
      <c r="P2360" s="2"/>
      <c r="Q2360" s="1"/>
      <c r="R2360" s="1"/>
      <c r="S2360" s="1"/>
      <c r="T2360" s="1"/>
      <c r="U2360" s="2"/>
      <c r="V2360" s="1"/>
      <c r="W2360" s="1"/>
      <c r="X2360" s="2"/>
      <c r="Y2360" s="1"/>
      <c r="Z2360" s="1"/>
      <c r="AA2360" s="2"/>
      <c r="AB2360" s="1"/>
      <c r="AC2360" s="1"/>
      <c r="AD2360" s="2"/>
      <c r="AE2360" s="1"/>
      <c r="AF2360" s="2"/>
    </row>
    <row r="2361" spans="1:32" hidden="1" x14ac:dyDescent="0.25">
      <c r="A2361" s="2"/>
      <c r="B2361" s="52"/>
      <c r="C2361" s="2"/>
      <c r="D2361" s="2"/>
      <c r="E2361" s="2"/>
      <c r="F2361" s="2"/>
      <c r="G2361" s="2"/>
      <c r="H2361" s="2"/>
      <c r="I2361" s="1"/>
      <c r="J2361" s="1"/>
      <c r="K2361" s="1"/>
      <c r="L2361" s="1"/>
      <c r="M2361" s="1"/>
      <c r="N2361" s="2"/>
      <c r="O2361" s="2"/>
      <c r="P2361" s="2"/>
      <c r="Q2361" s="1"/>
      <c r="R2361" s="1"/>
      <c r="S2361" s="1"/>
      <c r="T2361" s="1"/>
      <c r="U2361" s="2"/>
      <c r="V2361" s="1"/>
      <c r="W2361" s="1"/>
      <c r="X2361" s="2"/>
      <c r="Y2361" s="1"/>
      <c r="Z2361" s="1"/>
      <c r="AA2361" s="2"/>
      <c r="AB2361" s="1"/>
      <c r="AC2361" s="1"/>
      <c r="AD2361" s="2"/>
      <c r="AE2361" s="1"/>
      <c r="AF2361" s="2"/>
    </row>
    <row r="2362" spans="1:32" hidden="1" x14ac:dyDescent="0.25">
      <c r="A2362" s="2"/>
      <c r="B2362" s="52"/>
      <c r="C2362" s="2"/>
      <c r="D2362" s="2"/>
      <c r="E2362" s="2"/>
      <c r="F2362" s="2"/>
      <c r="G2362" s="2"/>
      <c r="H2362" s="2"/>
      <c r="I2362" s="1"/>
      <c r="J2362" s="1"/>
      <c r="K2362" s="1"/>
      <c r="L2362" s="1"/>
      <c r="M2362" s="1"/>
      <c r="N2362" s="2"/>
      <c r="O2362" s="2"/>
      <c r="P2362" s="2"/>
      <c r="Q2362" s="1"/>
      <c r="R2362" s="1"/>
      <c r="S2362" s="1"/>
      <c r="T2362" s="1"/>
      <c r="U2362" s="2"/>
      <c r="V2362" s="1"/>
      <c r="W2362" s="1"/>
      <c r="X2362" s="2"/>
      <c r="Y2362" s="1"/>
      <c r="Z2362" s="1"/>
      <c r="AA2362" s="2"/>
      <c r="AB2362" s="1"/>
      <c r="AC2362" s="1"/>
      <c r="AD2362" s="2"/>
      <c r="AE2362" s="1"/>
      <c r="AF2362" s="2"/>
    </row>
    <row r="2363" spans="1:32" hidden="1" x14ac:dyDescent="0.25">
      <c r="A2363" s="2"/>
      <c r="B2363" s="52"/>
      <c r="C2363" s="2"/>
      <c r="D2363" s="2"/>
      <c r="E2363" s="2"/>
      <c r="F2363" s="2"/>
      <c r="G2363" s="2"/>
      <c r="H2363" s="2"/>
      <c r="I2363" s="1"/>
      <c r="J2363" s="1"/>
      <c r="K2363" s="1"/>
      <c r="L2363" s="1"/>
      <c r="M2363" s="1"/>
      <c r="N2363" s="2"/>
      <c r="O2363" s="2"/>
      <c r="P2363" s="2"/>
      <c r="Q2363" s="1"/>
      <c r="R2363" s="1"/>
      <c r="S2363" s="1"/>
      <c r="T2363" s="1"/>
      <c r="U2363" s="2"/>
      <c r="V2363" s="1"/>
      <c r="W2363" s="1"/>
      <c r="X2363" s="2"/>
      <c r="Y2363" s="1"/>
      <c r="Z2363" s="1"/>
      <c r="AA2363" s="2"/>
      <c r="AB2363" s="1"/>
      <c r="AC2363" s="1"/>
      <c r="AD2363" s="2"/>
      <c r="AE2363" s="1"/>
      <c r="AF2363" s="2"/>
    </row>
    <row r="2364" spans="1:32" hidden="1" x14ac:dyDescent="0.25">
      <c r="A2364" s="2"/>
      <c r="B2364" s="52"/>
      <c r="C2364" s="2"/>
      <c r="D2364" s="2"/>
      <c r="E2364" s="2"/>
      <c r="F2364" s="2"/>
      <c r="G2364" s="2"/>
      <c r="H2364" s="2"/>
      <c r="I2364" s="1"/>
      <c r="J2364" s="1"/>
      <c r="K2364" s="1"/>
      <c r="L2364" s="1"/>
      <c r="M2364" s="1"/>
      <c r="N2364" s="2"/>
      <c r="O2364" s="2"/>
      <c r="P2364" s="2"/>
      <c r="Q2364" s="1"/>
      <c r="R2364" s="1"/>
      <c r="S2364" s="1"/>
      <c r="T2364" s="1"/>
      <c r="U2364" s="2"/>
      <c r="V2364" s="1"/>
      <c r="W2364" s="1"/>
      <c r="X2364" s="2"/>
      <c r="Y2364" s="1"/>
      <c r="Z2364" s="1"/>
      <c r="AA2364" s="2"/>
      <c r="AB2364" s="1"/>
      <c r="AC2364" s="1"/>
      <c r="AD2364" s="2"/>
      <c r="AE2364" s="1"/>
      <c r="AF2364" s="2"/>
    </row>
    <row r="2365" spans="1:32" hidden="1" x14ac:dyDescent="0.25">
      <c r="A2365" s="2"/>
      <c r="B2365" s="52"/>
      <c r="C2365" s="2"/>
      <c r="D2365" s="2"/>
      <c r="E2365" s="2"/>
      <c r="F2365" s="2"/>
      <c r="G2365" s="2"/>
      <c r="H2365" s="2"/>
      <c r="I2365" s="1"/>
      <c r="J2365" s="1"/>
      <c r="K2365" s="1"/>
      <c r="L2365" s="1"/>
      <c r="M2365" s="1"/>
      <c r="N2365" s="2"/>
      <c r="O2365" s="2"/>
      <c r="P2365" s="2"/>
      <c r="Q2365" s="1"/>
      <c r="R2365" s="1"/>
      <c r="S2365" s="1"/>
      <c r="T2365" s="1"/>
      <c r="U2365" s="2"/>
      <c r="V2365" s="1"/>
      <c r="W2365" s="1"/>
      <c r="X2365" s="2"/>
      <c r="Y2365" s="1"/>
      <c r="Z2365" s="1"/>
      <c r="AA2365" s="2"/>
      <c r="AB2365" s="1"/>
      <c r="AC2365" s="1"/>
      <c r="AD2365" s="2"/>
      <c r="AE2365" s="1"/>
      <c r="AF2365" s="2"/>
    </row>
    <row r="2366" spans="1:32" hidden="1" x14ac:dyDescent="0.25">
      <c r="A2366" s="2"/>
      <c r="B2366" s="52"/>
      <c r="C2366" s="2"/>
      <c r="D2366" s="2"/>
      <c r="E2366" s="2"/>
      <c r="F2366" s="2"/>
      <c r="G2366" s="2"/>
      <c r="H2366" s="2"/>
      <c r="I2366" s="1"/>
      <c r="J2366" s="1"/>
      <c r="K2366" s="1"/>
      <c r="L2366" s="1"/>
      <c r="M2366" s="1"/>
      <c r="N2366" s="2"/>
      <c r="O2366" s="2"/>
      <c r="P2366" s="2"/>
      <c r="Q2366" s="1"/>
      <c r="R2366" s="1"/>
      <c r="S2366" s="1"/>
      <c r="T2366" s="1"/>
      <c r="U2366" s="2"/>
      <c r="V2366" s="1"/>
      <c r="W2366" s="1"/>
      <c r="X2366" s="2"/>
      <c r="Y2366" s="1"/>
      <c r="Z2366" s="1"/>
      <c r="AA2366" s="2"/>
      <c r="AB2366" s="1"/>
      <c r="AC2366" s="1"/>
      <c r="AD2366" s="2"/>
      <c r="AE2366" s="1"/>
      <c r="AF2366" s="2"/>
    </row>
    <row r="2367" spans="1:32" hidden="1" x14ac:dyDescent="0.25">
      <c r="A2367" s="2"/>
      <c r="B2367" s="52"/>
      <c r="C2367" s="2"/>
      <c r="D2367" s="2"/>
      <c r="E2367" s="2"/>
      <c r="F2367" s="2"/>
      <c r="G2367" s="2"/>
      <c r="H2367" s="2"/>
      <c r="I2367" s="1"/>
      <c r="J2367" s="1"/>
      <c r="K2367" s="1"/>
      <c r="L2367" s="1"/>
      <c r="M2367" s="1"/>
      <c r="N2367" s="2"/>
      <c r="O2367" s="2"/>
      <c r="P2367" s="2"/>
      <c r="Q2367" s="1"/>
      <c r="R2367" s="1"/>
      <c r="S2367" s="1"/>
      <c r="T2367" s="1"/>
      <c r="U2367" s="2"/>
      <c r="V2367" s="1"/>
      <c r="W2367" s="1"/>
      <c r="X2367" s="2"/>
      <c r="Y2367" s="1"/>
      <c r="Z2367" s="1"/>
      <c r="AA2367" s="2"/>
      <c r="AB2367" s="1"/>
      <c r="AC2367" s="1"/>
      <c r="AD2367" s="2"/>
      <c r="AE2367" s="1"/>
      <c r="AF2367" s="2"/>
    </row>
    <row r="2368" spans="1:32" hidden="1" x14ac:dyDescent="0.25">
      <c r="A2368" s="2"/>
      <c r="B2368" s="52"/>
      <c r="C2368" s="2"/>
      <c r="D2368" s="2"/>
      <c r="E2368" s="2"/>
      <c r="F2368" s="2"/>
      <c r="G2368" s="2"/>
      <c r="H2368" s="2"/>
      <c r="I2368" s="1"/>
      <c r="J2368" s="1"/>
      <c r="K2368" s="1"/>
      <c r="L2368" s="1"/>
      <c r="M2368" s="1"/>
      <c r="N2368" s="2"/>
      <c r="O2368" s="2"/>
      <c r="P2368" s="2"/>
      <c r="Q2368" s="1"/>
      <c r="R2368" s="1"/>
      <c r="S2368" s="1"/>
      <c r="T2368" s="1"/>
      <c r="U2368" s="2"/>
      <c r="V2368" s="1"/>
      <c r="W2368" s="1"/>
      <c r="X2368" s="2"/>
      <c r="Y2368" s="1"/>
      <c r="Z2368" s="1"/>
      <c r="AA2368" s="2"/>
      <c r="AB2368" s="1"/>
      <c r="AC2368" s="1"/>
      <c r="AD2368" s="2"/>
      <c r="AE2368" s="1"/>
      <c r="AF2368" s="2"/>
    </row>
    <row r="2369" spans="1:32" hidden="1" x14ac:dyDescent="0.25">
      <c r="A2369" s="2"/>
      <c r="B2369" s="52"/>
      <c r="C2369" s="2"/>
      <c r="D2369" s="2"/>
      <c r="E2369" s="2"/>
      <c r="F2369" s="2"/>
      <c r="G2369" s="2"/>
      <c r="H2369" s="2"/>
      <c r="I2369" s="1"/>
      <c r="J2369" s="1"/>
      <c r="K2369" s="1"/>
      <c r="L2369" s="1"/>
      <c r="M2369" s="1"/>
      <c r="N2369" s="2"/>
      <c r="O2369" s="2"/>
      <c r="P2369" s="2"/>
      <c r="Q2369" s="1"/>
      <c r="R2369" s="1"/>
      <c r="S2369" s="1"/>
      <c r="T2369" s="1"/>
      <c r="U2369" s="2"/>
      <c r="V2369" s="1"/>
      <c r="W2369" s="1"/>
      <c r="X2369" s="2"/>
      <c r="Y2369" s="1"/>
      <c r="Z2369" s="1"/>
      <c r="AA2369" s="2"/>
      <c r="AB2369" s="1"/>
      <c r="AC2369" s="1"/>
      <c r="AD2369" s="2"/>
      <c r="AE2369" s="1"/>
      <c r="AF2369" s="2"/>
    </row>
    <row r="2370" spans="1:32" hidden="1" x14ac:dyDescent="0.25">
      <c r="A2370" s="2"/>
      <c r="B2370" s="52"/>
      <c r="C2370" s="2"/>
      <c r="D2370" s="2"/>
      <c r="E2370" s="2"/>
      <c r="F2370" s="2"/>
      <c r="G2370" s="2"/>
      <c r="H2370" s="2"/>
      <c r="I2370" s="1"/>
      <c r="J2370" s="1"/>
      <c r="K2370" s="1"/>
      <c r="L2370" s="1"/>
      <c r="M2370" s="1"/>
      <c r="N2370" s="2"/>
      <c r="O2370" s="2"/>
      <c r="P2370" s="2"/>
      <c r="Q2370" s="1"/>
      <c r="R2370" s="1"/>
      <c r="S2370" s="1"/>
      <c r="T2370" s="1"/>
      <c r="U2370" s="2"/>
      <c r="V2370" s="1"/>
      <c r="W2370" s="1"/>
      <c r="X2370" s="2"/>
      <c r="Y2370" s="1"/>
      <c r="Z2370" s="1"/>
      <c r="AA2370" s="2"/>
      <c r="AB2370" s="1"/>
      <c r="AC2370" s="1"/>
      <c r="AD2370" s="2"/>
      <c r="AE2370" s="1"/>
      <c r="AF2370" s="2"/>
    </row>
    <row r="2371" spans="1:32" hidden="1" x14ac:dyDescent="0.25">
      <c r="A2371" s="2"/>
      <c r="B2371" s="52"/>
      <c r="C2371" s="2"/>
      <c r="D2371" s="2"/>
      <c r="E2371" s="2"/>
      <c r="F2371" s="2"/>
      <c r="G2371" s="2"/>
      <c r="H2371" s="2"/>
      <c r="I2371" s="1"/>
      <c r="J2371" s="1"/>
      <c r="K2371" s="1"/>
      <c r="L2371" s="1"/>
      <c r="M2371" s="1"/>
      <c r="N2371" s="2"/>
      <c r="O2371" s="2"/>
      <c r="P2371" s="2"/>
      <c r="Q2371" s="1"/>
      <c r="R2371" s="1"/>
      <c r="S2371" s="1"/>
      <c r="T2371" s="1"/>
      <c r="U2371" s="2"/>
      <c r="V2371" s="1"/>
      <c r="W2371" s="1"/>
      <c r="X2371" s="2"/>
      <c r="Y2371" s="1"/>
      <c r="Z2371" s="1"/>
      <c r="AA2371" s="2"/>
      <c r="AB2371" s="1"/>
      <c r="AC2371" s="1"/>
      <c r="AD2371" s="2"/>
      <c r="AE2371" s="1"/>
      <c r="AF2371" s="2"/>
    </row>
    <row r="2372" spans="1:32" hidden="1" x14ac:dyDescent="0.25">
      <c r="A2372" s="2"/>
      <c r="B2372" s="52"/>
      <c r="C2372" s="2"/>
      <c r="D2372" s="2"/>
      <c r="E2372" s="2"/>
      <c r="F2372" s="2"/>
      <c r="G2372" s="2"/>
      <c r="H2372" s="2"/>
      <c r="I2372" s="1"/>
      <c r="J2372" s="1"/>
      <c r="K2372" s="1"/>
      <c r="L2372" s="1"/>
      <c r="M2372" s="1"/>
      <c r="N2372" s="2"/>
      <c r="O2372" s="2"/>
      <c r="P2372" s="2"/>
      <c r="Q2372" s="1"/>
      <c r="R2372" s="1"/>
      <c r="S2372" s="1"/>
      <c r="T2372" s="1"/>
      <c r="U2372" s="2"/>
      <c r="V2372" s="1"/>
      <c r="W2372" s="1"/>
      <c r="X2372" s="2"/>
      <c r="Y2372" s="1"/>
      <c r="Z2372" s="1"/>
      <c r="AA2372" s="2"/>
      <c r="AB2372" s="1"/>
      <c r="AC2372" s="1"/>
      <c r="AD2372" s="2"/>
      <c r="AE2372" s="1"/>
      <c r="AF2372" s="2"/>
    </row>
    <row r="2373" spans="1:32" hidden="1" x14ac:dyDescent="0.25">
      <c r="A2373" s="2"/>
      <c r="B2373" s="52"/>
      <c r="C2373" s="2"/>
      <c r="D2373" s="2"/>
      <c r="E2373" s="2"/>
      <c r="F2373" s="2"/>
      <c r="G2373" s="2"/>
      <c r="H2373" s="2"/>
      <c r="I2373" s="1"/>
      <c r="J2373" s="1"/>
      <c r="K2373" s="1"/>
      <c r="L2373" s="1"/>
      <c r="M2373" s="1"/>
      <c r="N2373" s="2"/>
      <c r="O2373" s="2"/>
      <c r="P2373" s="2"/>
      <c r="Q2373" s="1"/>
      <c r="R2373" s="1"/>
      <c r="S2373" s="1"/>
      <c r="T2373" s="1"/>
      <c r="U2373" s="2"/>
      <c r="V2373" s="1"/>
      <c r="W2373" s="1"/>
      <c r="X2373" s="2"/>
      <c r="Y2373" s="1"/>
      <c r="Z2373" s="1"/>
      <c r="AA2373" s="2"/>
      <c r="AB2373" s="1"/>
      <c r="AC2373" s="1"/>
      <c r="AD2373" s="2"/>
      <c r="AE2373" s="1"/>
      <c r="AF2373" s="2"/>
    </row>
    <row r="2374" spans="1:32" hidden="1" x14ac:dyDescent="0.25">
      <c r="A2374" s="2"/>
      <c r="B2374" s="52"/>
      <c r="C2374" s="2"/>
      <c r="D2374" s="2"/>
      <c r="E2374" s="2"/>
      <c r="F2374" s="2"/>
      <c r="G2374" s="2"/>
      <c r="H2374" s="2"/>
      <c r="I2374" s="1"/>
      <c r="J2374" s="1"/>
      <c r="K2374" s="1"/>
      <c r="L2374" s="1"/>
      <c r="M2374" s="1"/>
      <c r="N2374" s="2"/>
      <c r="O2374" s="2"/>
      <c r="P2374" s="2"/>
      <c r="Q2374" s="1"/>
      <c r="R2374" s="1"/>
      <c r="S2374" s="1"/>
      <c r="T2374" s="1"/>
      <c r="U2374" s="2"/>
      <c r="V2374" s="1"/>
      <c r="W2374" s="1"/>
      <c r="X2374" s="2"/>
      <c r="Y2374" s="1"/>
      <c r="Z2374" s="1"/>
      <c r="AA2374" s="2"/>
      <c r="AB2374" s="1"/>
      <c r="AC2374" s="1"/>
      <c r="AD2374" s="2"/>
      <c r="AE2374" s="1"/>
      <c r="AF2374" s="2"/>
    </row>
    <row r="2375" spans="1:32" hidden="1" x14ac:dyDescent="0.25">
      <c r="A2375" s="2"/>
      <c r="B2375" s="52"/>
      <c r="C2375" s="2"/>
      <c r="D2375" s="2"/>
      <c r="E2375" s="2"/>
      <c r="F2375" s="2"/>
      <c r="G2375" s="2"/>
      <c r="H2375" s="2"/>
      <c r="I2375" s="1"/>
      <c r="J2375" s="1"/>
      <c r="K2375" s="1"/>
      <c r="L2375" s="1"/>
      <c r="M2375" s="1"/>
      <c r="N2375" s="2"/>
      <c r="O2375" s="2"/>
      <c r="P2375" s="2"/>
      <c r="Q2375" s="1"/>
      <c r="R2375" s="1"/>
      <c r="S2375" s="1"/>
      <c r="T2375" s="1"/>
      <c r="U2375" s="2"/>
      <c r="V2375" s="1"/>
      <c r="W2375" s="1"/>
      <c r="X2375" s="2"/>
      <c r="Y2375" s="1"/>
      <c r="Z2375" s="1"/>
      <c r="AA2375" s="2"/>
      <c r="AB2375" s="1"/>
      <c r="AC2375" s="1"/>
      <c r="AD2375" s="2"/>
      <c r="AE2375" s="1"/>
      <c r="AF2375" s="2"/>
    </row>
    <row r="2376" spans="1:32" hidden="1" x14ac:dyDescent="0.25">
      <c r="A2376" s="2"/>
      <c r="B2376" s="52"/>
      <c r="C2376" s="2"/>
      <c r="D2376" s="2"/>
      <c r="E2376" s="2"/>
      <c r="F2376" s="2"/>
      <c r="G2376" s="2"/>
      <c r="H2376" s="2"/>
      <c r="I2376" s="1"/>
      <c r="J2376" s="1"/>
      <c r="K2376" s="1"/>
      <c r="L2376" s="1"/>
      <c r="M2376" s="1"/>
      <c r="N2376" s="2"/>
      <c r="O2376" s="2"/>
      <c r="P2376" s="2"/>
      <c r="Q2376" s="1"/>
      <c r="R2376" s="1"/>
      <c r="S2376" s="1"/>
      <c r="T2376" s="1"/>
      <c r="U2376" s="2"/>
      <c r="V2376" s="1"/>
      <c r="W2376" s="1"/>
      <c r="X2376" s="2"/>
      <c r="Y2376" s="1"/>
      <c r="Z2376" s="1"/>
      <c r="AA2376" s="2"/>
      <c r="AB2376" s="1"/>
      <c r="AC2376" s="1"/>
      <c r="AD2376" s="2"/>
      <c r="AE2376" s="1"/>
      <c r="AF2376" s="2"/>
    </row>
    <row r="2377" spans="1:32" hidden="1" x14ac:dyDescent="0.25">
      <c r="A2377" s="2"/>
      <c r="B2377" s="52"/>
      <c r="C2377" s="2"/>
      <c r="D2377" s="2"/>
      <c r="E2377" s="2"/>
      <c r="F2377" s="2"/>
      <c r="G2377" s="2"/>
      <c r="H2377" s="2"/>
      <c r="I2377" s="1"/>
      <c r="J2377" s="1"/>
      <c r="K2377" s="1"/>
      <c r="L2377" s="1"/>
      <c r="M2377" s="1"/>
      <c r="N2377" s="2"/>
      <c r="O2377" s="2"/>
      <c r="P2377" s="2"/>
      <c r="Q2377" s="1"/>
      <c r="R2377" s="1"/>
      <c r="S2377" s="1"/>
      <c r="T2377" s="1"/>
      <c r="U2377" s="2"/>
      <c r="V2377" s="1"/>
      <c r="W2377" s="1"/>
      <c r="X2377" s="2"/>
      <c r="Y2377" s="1"/>
      <c r="Z2377" s="1"/>
      <c r="AA2377" s="2"/>
      <c r="AB2377" s="1"/>
      <c r="AC2377" s="1"/>
      <c r="AD2377" s="2"/>
      <c r="AE2377" s="1"/>
      <c r="AF2377" s="2"/>
    </row>
    <row r="2378" spans="1:32" hidden="1" x14ac:dyDescent="0.25">
      <c r="A2378" s="2"/>
      <c r="B2378" s="52"/>
      <c r="C2378" s="2"/>
      <c r="D2378" s="2"/>
      <c r="E2378" s="2"/>
      <c r="F2378" s="2"/>
      <c r="G2378" s="2"/>
      <c r="H2378" s="2"/>
      <c r="I2378" s="1"/>
      <c r="J2378" s="1"/>
      <c r="K2378" s="1"/>
      <c r="L2378" s="1"/>
      <c r="M2378" s="1"/>
      <c r="N2378" s="2"/>
      <c r="O2378" s="2"/>
      <c r="P2378" s="2"/>
      <c r="Q2378" s="1"/>
      <c r="R2378" s="1"/>
      <c r="S2378" s="1"/>
      <c r="T2378" s="1"/>
      <c r="U2378" s="2"/>
      <c r="V2378" s="1"/>
      <c r="W2378" s="1"/>
      <c r="X2378" s="2"/>
      <c r="Y2378" s="1"/>
      <c r="Z2378" s="1"/>
      <c r="AA2378" s="2"/>
      <c r="AB2378" s="1"/>
      <c r="AC2378" s="1"/>
      <c r="AD2378" s="2"/>
      <c r="AE2378" s="1"/>
      <c r="AF2378" s="2"/>
    </row>
    <row r="2379" spans="1:32" hidden="1" x14ac:dyDescent="0.25">
      <c r="A2379" s="2"/>
      <c r="B2379" s="52"/>
      <c r="C2379" s="2"/>
      <c r="D2379" s="2"/>
      <c r="E2379" s="2"/>
      <c r="F2379" s="2"/>
      <c r="G2379" s="2"/>
      <c r="H2379" s="2"/>
      <c r="I2379" s="1"/>
      <c r="J2379" s="1"/>
      <c r="K2379" s="1"/>
      <c r="L2379" s="1"/>
      <c r="M2379" s="1"/>
      <c r="N2379" s="2"/>
      <c r="O2379" s="2"/>
      <c r="P2379" s="2"/>
      <c r="Q2379" s="1"/>
      <c r="R2379" s="1"/>
      <c r="S2379" s="1"/>
      <c r="T2379" s="1"/>
      <c r="U2379" s="2"/>
      <c r="V2379" s="1"/>
      <c r="W2379" s="1"/>
      <c r="X2379" s="2"/>
      <c r="Y2379" s="1"/>
      <c r="Z2379" s="1"/>
      <c r="AA2379" s="2"/>
      <c r="AB2379" s="1"/>
      <c r="AC2379" s="1"/>
      <c r="AD2379" s="2"/>
      <c r="AE2379" s="1"/>
      <c r="AF2379" s="2"/>
    </row>
    <row r="2380" spans="1:32" hidden="1" x14ac:dyDescent="0.25">
      <c r="A2380" s="2"/>
      <c r="B2380" s="52"/>
      <c r="C2380" s="2"/>
      <c r="D2380" s="2"/>
      <c r="E2380" s="2"/>
      <c r="F2380" s="2"/>
      <c r="G2380" s="2"/>
      <c r="H2380" s="2"/>
      <c r="I2380" s="1"/>
      <c r="J2380" s="1"/>
      <c r="K2380" s="1"/>
      <c r="L2380" s="1"/>
      <c r="M2380" s="1"/>
      <c r="N2380" s="2"/>
      <c r="O2380" s="2"/>
      <c r="P2380" s="2"/>
      <c r="Q2380" s="1"/>
      <c r="R2380" s="1"/>
      <c r="S2380" s="1"/>
      <c r="T2380" s="1"/>
      <c r="U2380" s="2"/>
      <c r="V2380" s="1"/>
      <c r="W2380" s="1"/>
      <c r="X2380" s="2"/>
      <c r="Y2380" s="1"/>
      <c r="Z2380" s="1"/>
      <c r="AA2380" s="2"/>
      <c r="AB2380" s="1"/>
      <c r="AC2380" s="1"/>
      <c r="AD2380" s="2"/>
      <c r="AE2380" s="1"/>
      <c r="AF2380" s="2"/>
    </row>
    <row r="2381" spans="1:32" hidden="1" x14ac:dyDescent="0.25">
      <c r="A2381" s="2"/>
      <c r="B2381" s="52"/>
      <c r="C2381" s="2"/>
      <c r="D2381" s="2"/>
      <c r="E2381" s="2"/>
      <c r="F2381" s="2"/>
      <c r="G2381" s="2"/>
      <c r="H2381" s="2"/>
      <c r="I2381" s="1"/>
      <c r="J2381" s="1"/>
      <c r="K2381" s="1"/>
      <c r="L2381" s="1"/>
      <c r="M2381" s="1"/>
      <c r="N2381" s="2"/>
      <c r="O2381" s="2"/>
      <c r="P2381" s="2"/>
      <c r="Q2381" s="1"/>
      <c r="R2381" s="1"/>
      <c r="S2381" s="1"/>
      <c r="T2381" s="1"/>
      <c r="U2381" s="2"/>
      <c r="V2381" s="1"/>
      <c r="W2381" s="1"/>
      <c r="X2381" s="2"/>
      <c r="Y2381" s="1"/>
      <c r="Z2381" s="1"/>
      <c r="AA2381" s="2"/>
      <c r="AB2381" s="1"/>
      <c r="AC2381" s="1"/>
      <c r="AD2381" s="2"/>
      <c r="AE2381" s="1"/>
      <c r="AF2381" s="2"/>
    </row>
    <row r="2382" spans="1:32" hidden="1" x14ac:dyDescent="0.25">
      <c r="A2382" s="2"/>
      <c r="B2382" s="52"/>
      <c r="C2382" s="2"/>
      <c r="D2382" s="2"/>
      <c r="E2382" s="2"/>
      <c r="F2382" s="2"/>
      <c r="G2382" s="2"/>
      <c r="H2382" s="2"/>
      <c r="I2382" s="1"/>
      <c r="J2382" s="1"/>
      <c r="K2382" s="1"/>
      <c r="L2382" s="1"/>
      <c r="M2382" s="1"/>
      <c r="N2382" s="2"/>
      <c r="O2382" s="2"/>
      <c r="P2382" s="2"/>
      <c r="Q2382" s="1"/>
      <c r="R2382" s="1"/>
      <c r="S2382" s="1"/>
      <c r="T2382" s="1"/>
      <c r="U2382" s="2"/>
      <c r="V2382" s="1"/>
      <c r="W2382" s="1"/>
      <c r="X2382" s="2"/>
      <c r="Y2382" s="1"/>
      <c r="Z2382" s="1"/>
      <c r="AA2382" s="2"/>
      <c r="AB2382" s="1"/>
      <c r="AC2382" s="1"/>
      <c r="AD2382" s="2"/>
      <c r="AE2382" s="1"/>
      <c r="AF2382" s="2"/>
    </row>
    <row r="2383" spans="1:32" hidden="1" x14ac:dyDescent="0.25">
      <c r="A2383" s="2"/>
      <c r="B2383" s="52"/>
      <c r="C2383" s="2"/>
      <c r="D2383" s="2"/>
      <c r="E2383" s="2"/>
      <c r="F2383" s="2"/>
      <c r="G2383" s="2"/>
      <c r="H2383" s="2"/>
      <c r="I2383" s="1"/>
      <c r="J2383" s="1"/>
      <c r="K2383" s="1"/>
      <c r="L2383" s="1"/>
      <c r="M2383" s="1"/>
      <c r="N2383" s="2"/>
      <c r="O2383" s="2"/>
      <c r="P2383" s="2"/>
      <c r="Q2383" s="1"/>
      <c r="R2383" s="1"/>
      <c r="S2383" s="1"/>
      <c r="T2383" s="1"/>
      <c r="U2383" s="2"/>
      <c r="V2383" s="1"/>
      <c r="W2383" s="1"/>
      <c r="X2383" s="2"/>
      <c r="Y2383" s="1"/>
      <c r="Z2383" s="1"/>
      <c r="AA2383" s="2"/>
      <c r="AB2383" s="1"/>
      <c r="AC2383" s="1"/>
      <c r="AD2383" s="2"/>
      <c r="AE2383" s="1"/>
      <c r="AF2383" s="2"/>
    </row>
    <row r="2384" spans="1:32" hidden="1" x14ac:dyDescent="0.25">
      <c r="A2384" s="2"/>
      <c r="B2384" s="52"/>
      <c r="C2384" s="2"/>
      <c r="D2384" s="2"/>
      <c r="E2384" s="2"/>
      <c r="F2384" s="2"/>
      <c r="G2384" s="2"/>
      <c r="H2384" s="2"/>
      <c r="I2384" s="1"/>
      <c r="J2384" s="1"/>
      <c r="K2384" s="1"/>
      <c r="L2384" s="1"/>
      <c r="M2384" s="1"/>
      <c r="N2384" s="2"/>
      <c r="O2384" s="2"/>
      <c r="P2384" s="2"/>
      <c r="Q2384" s="1"/>
      <c r="R2384" s="1"/>
      <c r="S2384" s="1"/>
      <c r="T2384" s="1"/>
      <c r="U2384" s="2"/>
      <c r="V2384" s="1"/>
      <c r="W2384" s="1"/>
      <c r="X2384" s="2"/>
      <c r="Y2384" s="1"/>
      <c r="Z2384" s="1"/>
      <c r="AA2384" s="2"/>
      <c r="AB2384" s="1"/>
      <c r="AC2384" s="1"/>
      <c r="AD2384" s="2"/>
      <c r="AE2384" s="1"/>
      <c r="AF2384" s="2"/>
    </row>
    <row r="2385" spans="1:32" hidden="1" x14ac:dyDescent="0.25">
      <c r="A2385" s="2"/>
      <c r="B2385" s="52"/>
      <c r="C2385" s="2"/>
      <c r="D2385" s="2"/>
      <c r="E2385" s="2"/>
      <c r="F2385" s="2"/>
      <c r="G2385" s="2"/>
      <c r="H2385" s="2"/>
      <c r="I2385" s="1"/>
      <c r="J2385" s="1"/>
      <c r="K2385" s="1"/>
      <c r="L2385" s="1"/>
      <c r="M2385" s="1"/>
      <c r="N2385" s="2"/>
      <c r="O2385" s="2"/>
      <c r="P2385" s="2"/>
      <c r="Q2385" s="1"/>
      <c r="R2385" s="1"/>
      <c r="S2385" s="1"/>
      <c r="T2385" s="1"/>
      <c r="U2385" s="2"/>
      <c r="V2385" s="1"/>
      <c r="W2385" s="1"/>
      <c r="X2385" s="2"/>
      <c r="Y2385" s="1"/>
      <c r="Z2385" s="1"/>
      <c r="AA2385" s="2"/>
      <c r="AB2385" s="1"/>
      <c r="AC2385" s="1"/>
      <c r="AD2385" s="2"/>
      <c r="AE2385" s="1"/>
      <c r="AF2385" s="2"/>
    </row>
    <row r="2386" spans="1:32" hidden="1" x14ac:dyDescent="0.25">
      <c r="A2386" s="2"/>
      <c r="B2386" s="52"/>
      <c r="C2386" s="2"/>
      <c r="D2386" s="2"/>
      <c r="E2386" s="2"/>
      <c r="F2386" s="2"/>
      <c r="G2386" s="2"/>
      <c r="H2386" s="2"/>
      <c r="I2386" s="1"/>
      <c r="J2386" s="1"/>
      <c r="K2386" s="1"/>
      <c r="L2386" s="1"/>
      <c r="M2386" s="1"/>
      <c r="N2386" s="2"/>
      <c r="O2386" s="2"/>
      <c r="P2386" s="2"/>
      <c r="Q2386" s="1"/>
      <c r="R2386" s="1"/>
      <c r="S2386" s="1"/>
      <c r="T2386" s="1"/>
      <c r="U2386" s="2"/>
      <c r="V2386" s="1"/>
      <c r="W2386" s="1"/>
      <c r="X2386" s="2"/>
      <c r="Y2386" s="1"/>
      <c r="Z2386" s="1"/>
      <c r="AA2386" s="2"/>
      <c r="AB2386" s="1"/>
      <c r="AC2386" s="1"/>
      <c r="AD2386" s="2"/>
      <c r="AE2386" s="1"/>
      <c r="AF2386" s="2"/>
    </row>
    <row r="2387" spans="1:32" hidden="1" x14ac:dyDescent="0.25">
      <c r="A2387" s="2"/>
      <c r="B2387" s="52"/>
      <c r="C2387" s="2"/>
      <c r="D2387" s="2"/>
      <c r="E2387" s="2"/>
      <c r="F2387" s="2"/>
      <c r="G2387" s="2"/>
      <c r="H2387" s="2"/>
      <c r="I2387" s="1"/>
      <c r="J2387" s="1"/>
      <c r="K2387" s="1"/>
      <c r="L2387" s="1"/>
      <c r="M2387" s="1"/>
      <c r="N2387" s="2"/>
      <c r="O2387" s="2"/>
      <c r="P2387" s="2"/>
      <c r="Q2387" s="1"/>
      <c r="R2387" s="1"/>
      <c r="S2387" s="1"/>
      <c r="T2387" s="1"/>
      <c r="U2387" s="2"/>
      <c r="V2387" s="1"/>
      <c r="W2387" s="1"/>
      <c r="X2387" s="2"/>
      <c r="Y2387" s="1"/>
      <c r="Z2387" s="1"/>
      <c r="AA2387" s="2"/>
      <c r="AB2387" s="1"/>
      <c r="AC2387" s="1"/>
      <c r="AD2387" s="2"/>
      <c r="AE2387" s="1"/>
      <c r="AF2387" s="2"/>
    </row>
    <row r="2388" spans="1:32" hidden="1" x14ac:dyDescent="0.25">
      <c r="A2388" s="2"/>
      <c r="B2388" s="52"/>
      <c r="C2388" s="2"/>
      <c r="D2388" s="2"/>
      <c r="E2388" s="2"/>
      <c r="F2388" s="2"/>
      <c r="G2388" s="2"/>
      <c r="H2388" s="2"/>
      <c r="I2388" s="1"/>
      <c r="J2388" s="1"/>
      <c r="K2388" s="1"/>
      <c r="L2388" s="1"/>
      <c r="M2388" s="1"/>
      <c r="N2388" s="2"/>
      <c r="O2388" s="2"/>
      <c r="P2388" s="2"/>
      <c r="Q2388" s="1"/>
      <c r="R2388" s="1"/>
      <c r="S2388" s="1"/>
      <c r="T2388" s="1"/>
      <c r="U2388" s="2"/>
      <c r="V2388" s="1"/>
      <c r="W2388" s="1"/>
      <c r="X2388" s="2"/>
      <c r="Y2388" s="1"/>
      <c r="Z2388" s="1"/>
      <c r="AA2388" s="2"/>
      <c r="AB2388" s="1"/>
      <c r="AC2388" s="1"/>
      <c r="AD2388" s="2"/>
      <c r="AE2388" s="1"/>
      <c r="AF2388" s="2"/>
    </row>
    <row r="2389" spans="1:32" hidden="1" x14ac:dyDescent="0.25">
      <c r="A2389" s="2"/>
      <c r="B2389" s="52"/>
      <c r="C2389" s="2"/>
      <c r="D2389" s="2"/>
      <c r="E2389" s="2"/>
      <c r="F2389" s="2"/>
      <c r="G2389" s="2"/>
      <c r="H2389" s="2"/>
      <c r="I2389" s="1"/>
      <c r="J2389" s="1"/>
      <c r="K2389" s="1"/>
      <c r="L2389" s="1"/>
      <c r="M2389" s="1"/>
      <c r="N2389" s="2"/>
      <c r="O2389" s="2"/>
      <c r="P2389" s="2"/>
      <c r="Q2389" s="1"/>
      <c r="R2389" s="1"/>
      <c r="S2389" s="1"/>
      <c r="T2389" s="1"/>
      <c r="U2389" s="2"/>
      <c r="V2389" s="1"/>
      <c r="W2389" s="1"/>
      <c r="X2389" s="2"/>
      <c r="Y2389" s="1"/>
      <c r="Z2389" s="1"/>
      <c r="AA2389" s="2"/>
      <c r="AB2389" s="1"/>
      <c r="AC2389" s="1"/>
      <c r="AD2389" s="2"/>
      <c r="AE2389" s="1"/>
      <c r="AF2389" s="2"/>
    </row>
    <row r="2390" spans="1:32" hidden="1" x14ac:dyDescent="0.25">
      <c r="A2390" s="2"/>
      <c r="B2390" s="52"/>
      <c r="C2390" s="2"/>
      <c r="D2390" s="2"/>
      <c r="E2390" s="2"/>
      <c r="F2390" s="2"/>
      <c r="G2390" s="2"/>
      <c r="H2390" s="2"/>
      <c r="I2390" s="1"/>
      <c r="J2390" s="1"/>
      <c r="K2390" s="1"/>
      <c r="L2390" s="1"/>
      <c r="M2390" s="1"/>
      <c r="N2390" s="2"/>
      <c r="O2390" s="2"/>
      <c r="P2390" s="2"/>
      <c r="Q2390" s="1"/>
      <c r="R2390" s="1"/>
      <c r="S2390" s="1"/>
      <c r="T2390" s="1"/>
      <c r="U2390" s="2"/>
      <c r="V2390" s="1"/>
      <c r="W2390" s="1"/>
      <c r="X2390" s="2"/>
      <c r="Y2390" s="1"/>
      <c r="Z2390" s="1"/>
      <c r="AA2390" s="2"/>
      <c r="AB2390" s="1"/>
      <c r="AC2390" s="1"/>
      <c r="AD2390" s="2"/>
      <c r="AE2390" s="1"/>
      <c r="AF2390" s="2"/>
    </row>
    <row r="2391" spans="1:32" hidden="1" x14ac:dyDescent="0.25">
      <c r="A2391" s="2"/>
      <c r="B2391" s="52"/>
      <c r="C2391" s="2"/>
      <c r="D2391" s="2"/>
      <c r="E2391" s="2"/>
      <c r="F2391" s="2"/>
      <c r="G2391" s="2"/>
      <c r="H2391" s="2"/>
      <c r="I2391" s="1"/>
      <c r="J2391" s="1"/>
      <c r="K2391" s="1"/>
      <c r="L2391" s="1"/>
      <c r="M2391" s="1"/>
      <c r="N2391" s="2"/>
      <c r="O2391" s="2"/>
      <c r="P2391" s="2"/>
      <c r="Q2391" s="1"/>
      <c r="R2391" s="1"/>
      <c r="S2391" s="1"/>
      <c r="T2391" s="1"/>
      <c r="U2391" s="2"/>
      <c r="V2391" s="1"/>
      <c r="W2391" s="1"/>
      <c r="X2391" s="2"/>
      <c r="Y2391" s="1"/>
      <c r="Z2391" s="1"/>
      <c r="AA2391" s="2"/>
      <c r="AB2391" s="1"/>
      <c r="AC2391" s="1"/>
      <c r="AD2391" s="2"/>
      <c r="AE2391" s="1"/>
      <c r="AF2391" s="2"/>
    </row>
    <row r="2392" spans="1:32" hidden="1" x14ac:dyDescent="0.25">
      <c r="A2392" s="2"/>
      <c r="B2392" s="52"/>
      <c r="C2392" s="2"/>
      <c r="D2392" s="2"/>
      <c r="E2392" s="2"/>
      <c r="F2392" s="2"/>
      <c r="G2392" s="2"/>
      <c r="H2392" s="2"/>
      <c r="I2392" s="1"/>
      <c r="J2392" s="1"/>
      <c r="K2392" s="1"/>
      <c r="L2392" s="1"/>
      <c r="M2392" s="1"/>
      <c r="N2392" s="2"/>
      <c r="O2392" s="2"/>
      <c r="P2392" s="2"/>
      <c r="Q2392" s="1"/>
      <c r="R2392" s="1"/>
      <c r="S2392" s="1"/>
      <c r="T2392" s="1"/>
      <c r="U2392" s="2"/>
      <c r="V2392" s="1"/>
      <c r="W2392" s="1"/>
      <c r="X2392" s="2"/>
      <c r="Y2392" s="1"/>
      <c r="Z2392" s="1"/>
      <c r="AA2392" s="2"/>
      <c r="AB2392" s="1"/>
      <c r="AC2392" s="1"/>
      <c r="AD2392" s="2"/>
      <c r="AE2392" s="1"/>
      <c r="AF2392" s="2"/>
    </row>
    <row r="2393" spans="1:32" hidden="1" x14ac:dyDescent="0.25">
      <c r="A2393" s="2"/>
      <c r="B2393" s="52"/>
      <c r="C2393" s="2"/>
      <c r="D2393" s="2"/>
      <c r="E2393" s="2"/>
      <c r="F2393" s="2"/>
      <c r="G2393" s="2"/>
      <c r="H2393" s="2"/>
      <c r="I2393" s="1"/>
      <c r="J2393" s="1"/>
      <c r="K2393" s="1"/>
      <c r="L2393" s="1"/>
      <c r="M2393" s="1"/>
      <c r="N2393" s="2"/>
      <c r="O2393" s="2"/>
      <c r="P2393" s="2"/>
      <c r="Q2393" s="1"/>
      <c r="R2393" s="1"/>
      <c r="S2393" s="1"/>
      <c r="T2393" s="1"/>
      <c r="U2393" s="2"/>
      <c r="V2393" s="1"/>
      <c r="W2393" s="1"/>
      <c r="X2393" s="2"/>
      <c r="Y2393" s="1"/>
      <c r="Z2393" s="1"/>
      <c r="AA2393" s="2"/>
      <c r="AB2393" s="1"/>
      <c r="AC2393" s="1"/>
      <c r="AD2393" s="2"/>
      <c r="AE2393" s="1"/>
      <c r="AF2393" s="2"/>
    </row>
    <row r="2394" spans="1:32" hidden="1" x14ac:dyDescent="0.25">
      <c r="A2394" s="2"/>
      <c r="B2394" s="52"/>
      <c r="C2394" s="2"/>
      <c r="D2394" s="2"/>
      <c r="E2394" s="2"/>
      <c r="F2394" s="2"/>
      <c r="G2394" s="2"/>
      <c r="H2394" s="2"/>
      <c r="I2394" s="1"/>
      <c r="J2394" s="1"/>
      <c r="K2394" s="1"/>
      <c r="L2394" s="1"/>
      <c r="M2394" s="1"/>
      <c r="N2394" s="2"/>
      <c r="O2394" s="2"/>
      <c r="P2394" s="2"/>
      <c r="Q2394" s="1"/>
      <c r="R2394" s="1"/>
      <c r="S2394" s="1"/>
      <c r="T2394" s="1"/>
      <c r="U2394" s="2"/>
      <c r="V2394" s="1"/>
      <c r="W2394" s="1"/>
      <c r="X2394" s="2"/>
      <c r="Y2394" s="1"/>
      <c r="Z2394" s="1"/>
      <c r="AA2394" s="2"/>
      <c r="AB2394" s="1"/>
      <c r="AC2394" s="1"/>
      <c r="AD2394" s="2"/>
      <c r="AE2394" s="1"/>
      <c r="AF2394" s="2"/>
    </row>
    <row r="2395" spans="1:32" hidden="1" x14ac:dyDescent="0.25">
      <c r="A2395" s="2"/>
      <c r="B2395" s="52"/>
      <c r="C2395" s="2"/>
      <c r="D2395" s="2"/>
      <c r="E2395" s="2"/>
      <c r="F2395" s="2"/>
      <c r="G2395" s="2"/>
      <c r="H2395" s="2"/>
      <c r="I2395" s="1"/>
      <c r="J2395" s="1"/>
      <c r="K2395" s="1"/>
      <c r="L2395" s="1"/>
      <c r="M2395" s="1"/>
      <c r="N2395" s="2"/>
      <c r="O2395" s="2"/>
      <c r="P2395" s="2"/>
      <c r="Q2395" s="1"/>
      <c r="R2395" s="1"/>
      <c r="S2395" s="1"/>
      <c r="T2395" s="1"/>
      <c r="U2395" s="2"/>
      <c r="V2395" s="1"/>
      <c r="W2395" s="1"/>
      <c r="X2395" s="2"/>
      <c r="Y2395" s="1"/>
      <c r="Z2395" s="1"/>
      <c r="AA2395" s="2"/>
      <c r="AB2395" s="1"/>
      <c r="AC2395" s="1"/>
      <c r="AD2395" s="2"/>
      <c r="AE2395" s="1"/>
      <c r="AF2395" s="2"/>
    </row>
    <row r="2396" spans="1:32" hidden="1" x14ac:dyDescent="0.25">
      <c r="A2396" s="2"/>
      <c r="B2396" s="52"/>
      <c r="C2396" s="2"/>
      <c r="D2396" s="2"/>
      <c r="E2396" s="2"/>
      <c r="F2396" s="2"/>
      <c r="G2396" s="2"/>
      <c r="H2396" s="2"/>
      <c r="I2396" s="1"/>
      <c r="J2396" s="1"/>
      <c r="K2396" s="1"/>
      <c r="L2396" s="1"/>
      <c r="M2396" s="1"/>
      <c r="N2396" s="2"/>
      <c r="O2396" s="2"/>
      <c r="P2396" s="2"/>
      <c r="Q2396" s="1"/>
      <c r="R2396" s="1"/>
      <c r="S2396" s="1"/>
      <c r="T2396" s="1"/>
      <c r="U2396" s="2"/>
      <c r="V2396" s="1"/>
      <c r="W2396" s="1"/>
      <c r="X2396" s="2"/>
      <c r="Y2396" s="1"/>
      <c r="Z2396" s="1"/>
      <c r="AA2396" s="2"/>
      <c r="AB2396" s="1"/>
      <c r="AC2396" s="1"/>
      <c r="AD2396" s="2"/>
      <c r="AE2396" s="1"/>
      <c r="AF2396" s="2"/>
    </row>
    <row r="2397" spans="1:32" hidden="1" x14ac:dyDescent="0.25">
      <c r="A2397" s="2"/>
      <c r="B2397" s="52"/>
      <c r="C2397" s="2"/>
      <c r="D2397" s="2"/>
      <c r="E2397" s="2"/>
      <c r="F2397" s="2"/>
      <c r="G2397" s="2"/>
      <c r="H2397" s="2"/>
      <c r="I2397" s="1"/>
      <c r="J2397" s="1"/>
      <c r="K2397" s="1"/>
      <c r="L2397" s="1"/>
      <c r="M2397" s="1"/>
      <c r="N2397" s="2"/>
      <c r="O2397" s="2"/>
      <c r="P2397" s="2"/>
      <c r="Q2397" s="1"/>
      <c r="R2397" s="1"/>
      <c r="S2397" s="1"/>
      <c r="T2397" s="1"/>
      <c r="U2397" s="2"/>
      <c r="V2397" s="1"/>
      <c r="W2397" s="1"/>
      <c r="X2397" s="2"/>
      <c r="Y2397" s="1"/>
      <c r="Z2397" s="1"/>
      <c r="AA2397" s="2"/>
      <c r="AB2397" s="1"/>
      <c r="AC2397" s="1"/>
      <c r="AD2397" s="2"/>
      <c r="AE2397" s="1"/>
      <c r="AF2397" s="2"/>
    </row>
    <row r="2398" spans="1:32" hidden="1" x14ac:dyDescent="0.25">
      <c r="A2398" s="2"/>
      <c r="B2398" s="52"/>
      <c r="C2398" s="2"/>
      <c r="D2398" s="2"/>
      <c r="E2398" s="2"/>
      <c r="F2398" s="2"/>
      <c r="G2398" s="2"/>
      <c r="H2398" s="2"/>
      <c r="I2398" s="1"/>
      <c r="J2398" s="1"/>
      <c r="K2398" s="1"/>
      <c r="L2398" s="1"/>
      <c r="M2398" s="1"/>
      <c r="N2398" s="2"/>
      <c r="O2398" s="2"/>
      <c r="P2398" s="2"/>
      <c r="Q2398" s="1"/>
      <c r="R2398" s="1"/>
      <c r="S2398" s="1"/>
      <c r="T2398" s="1"/>
      <c r="U2398" s="2"/>
      <c r="V2398" s="1"/>
      <c r="W2398" s="1"/>
      <c r="X2398" s="2"/>
      <c r="Y2398" s="1"/>
      <c r="Z2398" s="1"/>
      <c r="AA2398" s="2"/>
      <c r="AB2398" s="1"/>
      <c r="AC2398" s="1"/>
      <c r="AD2398" s="2"/>
      <c r="AE2398" s="1"/>
      <c r="AF2398" s="2"/>
    </row>
    <row r="2399" spans="1:32" hidden="1" x14ac:dyDescent="0.25">
      <c r="A2399" s="2"/>
      <c r="B2399" s="52"/>
      <c r="C2399" s="2"/>
      <c r="D2399" s="2"/>
      <c r="E2399" s="2"/>
      <c r="F2399" s="2"/>
      <c r="G2399" s="2"/>
      <c r="H2399" s="2"/>
      <c r="I2399" s="1"/>
      <c r="J2399" s="1"/>
      <c r="K2399" s="1"/>
      <c r="L2399" s="1"/>
      <c r="M2399" s="1"/>
      <c r="N2399" s="2"/>
      <c r="O2399" s="2"/>
      <c r="P2399" s="2"/>
      <c r="Q2399" s="1"/>
      <c r="R2399" s="1"/>
      <c r="S2399" s="1"/>
      <c r="T2399" s="1"/>
      <c r="U2399" s="2"/>
      <c r="V2399" s="1"/>
      <c r="W2399" s="1"/>
      <c r="X2399" s="2"/>
      <c r="Y2399" s="1"/>
      <c r="Z2399" s="1"/>
      <c r="AA2399" s="2"/>
      <c r="AB2399" s="1"/>
      <c r="AC2399" s="1"/>
      <c r="AD2399" s="2"/>
      <c r="AE2399" s="1"/>
      <c r="AF2399" s="2"/>
    </row>
    <row r="2400" spans="1:32" hidden="1" x14ac:dyDescent="0.25">
      <c r="A2400" s="2"/>
      <c r="B2400" s="52"/>
      <c r="C2400" s="2"/>
      <c r="D2400" s="2"/>
      <c r="E2400" s="2"/>
      <c r="F2400" s="2"/>
      <c r="G2400" s="2"/>
      <c r="H2400" s="2"/>
      <c r="I2400" s="1"/>
      <c r="J2400" s="1"/>
      <c r="K2400" s="1"/>
      <c r="L2400" s="1"/>
      <c r="M2400" s="1"/>
      <c r="N2400" s="2"/>
      <c r="O2400" s="2"/>
      <c r="P2400" s="2"/>
      <c r="Q2400" s="1"/>
      <c r="R2400" s="1"/>
      <c r="S2400" s="1"/>
      <c r="T2400" s="1"/>
      <c r="U2400" s="2"/>
      <c r="V2400" s="1"/>
      <c r="W2400" s="1"/>
      <c r="X2400" s="2"/>
      <c r="Y2400" s="1"/>
      <c r="Z2400" s="1"/>
      <c r="AA2400" s="2"/>
      <c r="AB2400" s="1"/>
      <c r="AC2400" s="1"/>
      <c r="AD2400" s="2"/>
      <c r="AE2400" s="1"/>
      <c r="AF2400" s="2"/>
    </row>
    <row r="2401" spans="1:32" hidden="1" x14ac:dyDescent="0.25">
      <c r="A2401" s="2"/>
      <c r="B2401" s="52"/>
      <c r="C2401" s="2"/>
      <c r="D2401" s="2"/>
      <c r="E2401" s="2"/>
      <c r="F2401" s="2"/>
      <c r="G2401" s="2"/>
      <c r="H2401" s="2"/>
      <c r="I2401" s="1"/>
      <c r="J2401" s="1"/>
      <c r="K2401" s="1"/>
      <c r="L2401" s="1"/>
      <c r="M2401" s="1"/>
      <c r="N2401" s="2"/>
      <c r="O2401" s="2"/>
      <c r="P2401" s="2"/>
      <c r="Q2401" s="1"/>
      <c r="R2401" s="1"/>
      <c r="S2401" s="1"/>
      <c r="T2401" s="1"/>
      <c r="U2401" s="2"/>
      <c r="V2401" s="1"/>
      <c r="W2401" s="1"/>
      <c r="X2401" s="2"/>
      <c r="Y2401" s="1"/>
      <c r="Z2401" s="1"/>
      <c r="AA2401" s="2"/>
      <c r="AB2401" s="1"/>
      <c r="AC2401" s="1"/>
      <c r="AD2401" s="2"/>
      <c r="AE2401" s="1"/>
      <c r="AF2401" s="2"/>
    </row>
    <row r="2402" spans="1:32" hidden="1" x14ac:dyDescent="0.25">
      <c r="A2402" s="2"/>
      <c r="B2402" s="52"/>
      <c r="C2402" s="2"/>
      <c r="D2402" s="2"/>
      <c r="E2402" s="2"/>
      <c r="F2402" s="2"/>
      <c r="G2402" s="2"/>
      <c r="H2402" s="2"/>
      <c r="I2402" s="1"/>
      <c r="J2402" s="1"/>
      <c r="K2402" s="1"/>
      <c r="L2402" s="1"/>
      <c r="M2402" s="1"/>
      <c r="N2402" s="2"/>
      <c r="O2402" s="2"/>
      <c r="P2402" s="2"/>
      <c r="Q2402" s="1"/>
      <c r="R2402" s="1"/>
      <c r="S2402" s="1"/>
      <c r="T2402" s="1"/>
      <c r="U2402" s="2"/>
      <c r="V2402" s="1"/>
      <c r="W2402" s="1"/>
      <c r="X2402" s="2"/>
      <c r="Y2402" s="1"/>
      <c r="Z2402" s="1"/>
      <c r="AA2402" s="2"/>
      <c r="AB2402" s="1"/>
      <c r="AC2402" s="1"/>
      <c r="AD2402" s="2"/>
      <c r="AE2402" s="1"/>
      <c r="AF2402" s="2"/>
    </row>
    <row r="2403" spans="1:32" hidden="1" x14ac:dyDescent="0.25">
      <c r="A2403" s="2"/>
      <c r="B2403" s="52"/>
      <c r="C2403" s="2"/>
      <c r="D2403" s="2"/>
      <c r="E2403" s="2"/>
      <c r="F2403" s="2"/>
      <c r="G2403" s="2"/>
      <c r="H2403" s="2"/>
      <c r="I2403" s="1"/>
      <c r="J2403" s="1"/>
      <c r="K2403" s="1"/>
      <c r="L2403" s="1"/>
      <c r="M2403" s="1"/>
      <c r="N2403" s="2"/>
      <c r="O2403" s="2"/>
      <c r="P2403" s="2"/>
      <c r="Q2403" s="1"/>
      <c r="R2403" s="1"/>
      <c r="S2403" s="1"/>
      <c r="T2403" s="1"/>
      <c r="U2403" s="2"/>
      <c r="V2403" s="1"/>
      <c r="W2403" s="1"/>
      <c r="X2403" s="2"/>
      <c r="Y2403" s="1"/>
      <c r="Z2403" s="1"/>
      <c r="AA2403" s="2"/>
      <c r="AB2403" s="1"/>
      <c r="AC2403" s="1"/>
      <c r="AD2403" s="2"/>
      <c r="AE2403" s="1"/>
      <c r="AF2403" s="2"/>
    </row>
    <row r="2404" spans="1:32" hidden="1" x14ac:dyDescent="0.25">
      <c r="A2404" s="2"/>
      <c r="B2404" s="52"/>
      <c r="C2404" s="2"/>
      <c r="D2404" s="2"/>
      <c r="E2404" s="2"/>
      <c r="F2404" s="2"/>
      <c r="G2404" s="2"/>
      <c r="H2404" s="2"/>
      <c r="I2404" s="1"/>
      <c r="J2404" s="1"/>
      <c r="K2404" s="1"/>
      <c r="L2404" s="1"/>
      <c r="M2404" s="1"/>
      <c r="N2404" s="2"/>
      <c r="O2404" s="2"/>
      <c r="P2404" s="2"/>
      <c r="Q2404" s="1"/>
      <c r="R2404" s="1"/>
      <c r="S2404" s="1"/>
      <c r="T2404" s="1"/>
      <c r="U2404" s="2"/>
      <c r="V2404" s="1"/>
      <c r="W2404" s="1"/>
      <c r="X2404" s="2"/>
      <c r="Y2404" s="1"/>
      <c r="Z2404" s="1"/>
      <c r="AA2404" s="2"/>
      <c r="AB2404" s="1"/>
      <c r="AC2404" s="1"/>
      <c r="AD2404" s="2"/>
      <c r="AE2404" s="1"/>
      <c r="AF2404" s="2"/>
    </row>
    <row r="2405" spans="1:32" hidden="1" x14ac:dyDescent="0.25">
      <c r="A2405" s="2"/>
      <c r="B2405" s="52"/>
      <c r="C2405" s="2"/>
      <c r="D2405" s="2"/>
      <c r="E2405" s="2"/>
      <c r="F2405" s="2"/>
      <c r="G2405" s="2"/>
      <c r="H2405" s="2"/>
      <c r="I2405" s="1"/>
      <c r="J2405" s="1"/>
      <c r="K2405" s="1"/>
      <c r="L2405" s="1"/>
      <c r="M2405" s="1"/>
      <c r="N2405" s="2"/>
      <c r="O2405" s="2"/>
      <c r="P2405" s="2"/>
      <c r="Q2405" s="1"/>
      <c r="R2405" s="1"/>
      <c r="S2405" s="1"/>
      <c r="T2405" s="1"/>
      <c r="U2405" s="2"/>
      <c r="V2405" s="1"/>
      <c r="W2405" s="1"/>
      <c r="X2405" s="2"/>
      <c r="Y2405" s="1"/>
      <c r="Z2405" s="1"/>
      <c r="AA2405" s="2"/>
      <c r="AB2405" s="1"/>
      <c r="AC2405" s="1"/>
      <c r="AD2405" s="2"/>
      <c r="AE2405" s="1"/>
      <c r="AF2405" s="2"/>
    </row>
    <row r="2406" spans="1:32" hidden="1" x14ac:dyDescent="0.25">
      <c r="A2406" s="2"/>
      <c r="B2406" s="52"/>
      <c r="C2406" s="2"/>
      <c r="D2406" s="2"/>
      <c r="E2406" s="2"/>
      <c r="F2406" s="2"/>
      <c r="G2406" s="2"/>
      <c r="H2406" s="2"/>
      <c r="I2406" s="1"/>
      <c r="J2406" s="1"/>
      <c r="K2406" s="1"/>
      <c r="L2406" s="1"/>
      <c r="M2406" s="1"/>
      <c r="N2406" s="2"/>
      <c r="O2406" s="2"/>
      <c r="P2406" s="2"/>
      <c r="Q2406" s="1"/>
      <c r="R2406" s="1"/>
      <c r="S2406" s="1"/>
      <c r="T2406" s="1"/>
      <c r="U2406" s="2"/>
      <c r="V2406" s="1"/>
      <c r="W2406" s="1"/>
      <c r="X2406" s="2"/>
      <c r="Y2406" s="1"/>
      <c r="Z2406" s="1"/>
      <c r="AA2406" s="2"/>
      <c r="AB2406" s="1"/>
      <c r="AC2406" s="1"/>
      <c r="AD2406" s="2"/>
      <c r="AE2406" s="1"/>
      <c r="AF2406" s="2"/>
    </row>
    <row r="2407" spans="1:32" hidden="1" x14ac:dyDescent="0.25">
      <c r="A2407" s="2"/>
      <c r="B2407" s="52"/>
      <c r="C2407" s="2"/>
      <c r="D2407" s="2"/>
      <c r="E2407" s="2"/>
      <c r="F2407" s="2"/>
      <c r="G2407" s="2"/>
      <c r="H2407" s="2"/>
      <c r="I2407" s="1"/>
      <c r="J2407" s="1"/>
      <c r="K2407" s="1"/>
      <c r="L2407" s="1"/>
      <c r="M2407" s="1"/>
      <c r="N2407" s="2"/>
      <c r="O2407" s="2"/>
      <c r="P2407" s="2"/>
      <c r="Q2407" s="1"/>
      <c r="R2407" s="1"/>
      <c r="S2407" s="1"/>
      <c r="T2407" s="1"/>
      <c r="U2407" s="2"/>
      <c r="V2407" s="1"/>
      <c r="W2407" s="1"/>
      <c r="X2407" s="2"/>
      <c r="Y2407" s="1"/>
      <c r="Z2407" s="1"/>
      <c r="AA2407" s="2"/>
      <c r="AB2407" s="1"/>
      <c r="AC2407" s="1"/>
      <c r="AD2407" s="2"/>
      <c r="AE2407" s="1"/>
      <c r="AF2407" s="2"/>
    </row>
    <row r="2408" spans="1:32" hidden="1" x14ac:dyDescent="0.25">
      <c r="A2408" s="2"/>
      <c r="B2408" s="52"/>
      <c r="C2408" s="2"/>
      <c r="D2408" s="2"/>
      <c r="E2408" s="2"/>
      <c r="F2408" s="2"/>
      <c r="G2408" s="2"/>
      <c r="H2408" s="2"/>
      <c r="I2408" s="1"/>
      <c r="J2408" s="1"/>
      <c r="K2408" s="1"/>
      <c r="L2408" s="1"/>
      <c r="M2408" s="1"/>
      <c r="N2408" s="2"/>
      <c r="O2408" s="2"/>
      <c r="P2408" s="2"/>
      <c r="Q2408" s="1"/>
      <c r="R2408" s="1"/>
      <c r="S2408" s="1"/>
      <c r="T2408" s="1"/>
      <c r="U2408" s="2"/>
      <c r="V2408" s="1"/>
      <c r="W2408" s="1"/>
      <c r="X2408" s="2"/>
      <c r="Y2408" s="1"/>
      <c r="Z2408" s="1"/>
      <c r="AA2408" s="2"/>
      <c r="AB2408" s="1"/>
      <c r="AC2408" s="1"/>
      <c r="AD2408" s="2"/>
      <c r="AE2408" s="1"/>
      <c r="AF2408" s="2"/>
    </row>
    <row r="2409" spans="1:32" hidden="1" x14ac:dyDescent="0.25">
      <c r="A2409" s="2"/>
      <c r="B2409" s="52"/>
      <c r="C2409" s="2"/>
      <c r="D2409" s="2"/>
      <c r="E2409" s="2"/>
      <c r="F2409" s="2"/>
      <c r="G2409" s="2"/>
      <c r="H2409" s="2"/>
      <c r="I2409" s="1"/>
      <c r="J2409" s="1"/>
      <c r="K2409" s="1"/>
      <c r="L2409" s="1"/>
      <c r="M2409" s="1"/>
      <c r="N2409" s="2"/>
      <c r="O2409" s="2"/>
      <c r="P2409" s="2"/>
      <c r="Q2409" s="1"/>
      <c r="R2409" s="1"/>
      <c r="S2409" s="1"/>
      <c r="T2409" s="1"/>
      <c r="U2409" s="2"/>
      <c r="V2409" s="1"/>
      <c r="W2409" s="1"/>
      <c r="X2409" s="2"/>
      <c r="Y2409" s="1"/>
      <c r="Z2409" s="1"/>
      <c r="AA2409" s="2"/>
      <c r="AB2409" s="1"/>
      <c r="AC2409" s="1"/>
      <c r="AD2409" s="2"/>
      <c r="AE2409" s="1"/>
      <c r="AF2409" s="2"/>
    </row>
    <row r="2410" spans="1:32" hidden="1" x14ac:dyDescent="0.25">
      <c r="A2410" s="2"/>
      <c r="B2410" s="52"/>
      <c r="C2410" s="2"/>
      <c r="D2410" s="2"/>
      <c r="E2410" s="2"/>
      <c r="F2410" s="2"/>
      <c r="G2410" s="2"/>
      <c r="H2410" s="2"/>
      <c r="I2410" s="1"/>
      <c r="J2410" s="1"/>
      <c r="K2410" s="1"/>
      <c r="L2410" s="1"/>
      <c r="M2410" s="1"/>
      <c r="N2410" s="2"/>
      <c r="O2410" s="2"/>
      <c r="P2410" s="2"/>
      <c r="Q2410" s="1"/>
      <c r="R2410" s="1"/>
      <c r="S2410" s="1"/>
      <c r="T2410" s="1"/>
      <c r="U2410" s="2"/>
      <c r="V2410" s="1"/>
      <c r="W2410" s="1"/>
      <c r="X2410" s="2"/>
      <c r="Y2410" s="1"/>
      <c r="Z2410" s="1"/>
      <c r="AA2410" s="2"/>
      <c r="AB2410" s="1"/>
      <c r="AC2410" s="1"/>
      <c r="AD2410" s="2"/>
      <c r="AE2410" s="1"/>
      <c r="AF2410" s="2"/>
    </row>
    <row r="2411" spans="1:32" hidden="1" x14ac:dyDescent="0.25">
      <c r="A2411" s="2"/>
      <c r="B2411" s="52"/>
      <c r="C2411" s="2"/>
      <c r="D2411" s="2"/>
      <c r="E2411" s="2"/>
      <c r="F2411" s="2"/>
      <c r="G2411" s="2"/>
      <c r="H2411" s="2"/>
      <c r="I2411" s="1"/>
      <c r="J2411" s="1"/>
      <c r="K2411" s="1"/>
      <c r="L2411" s="1"/>
      <c r="M2411" s="1"/>
      <c r="N2411" s="2"/>
      <c r="O2411" s="2"/>
      <c r="P2411" s="2"/>
      <c r="Q2411" s="1"/>
      <c r="R2411" s="1"/>
      <c r="S2411" s="1"/>
      <c r="T2411" s="1"/>
      <c r="U2411" s="2"/>
      <c r="V2411" s="1"/>
      <c r="W2411" s="1"/>
      <c r="X2411" s="2"/>
      <c r="Y2411" s="1"/>
      <c r="Z2411" s="1"/>
      <c r="AA2411" s="2"/>
      <c r="AB2411" s="1"/>
      <c r="AC2411" s="1"/>
      <c r="AD2411" s="2"/>
      <c r="AE2411" s="1"/>
      <c r="AF2411" s="2"/>
    </row>
    <row r="2412" spans="1:32" hidden="1" x14ac:dyDescent="0.25">
      <c r="A2412" s="2"/>
      <c r="B2412" s="52"/>
      <c r="C2412" s="2"/>
      <c r="D2412" s="2"/>
      <c r="E2412" s="2"/>
      <c r="F2412" s="2"/>
      <c r="G2412" s="2"/>
      <c r="H2412" s="2"/>
      <c r="I2412" s="1"/>
      <c r="J2412" s="1"/>
      <c r="K2412" s="1"/>
      <c r="L2412" s="1"/>
      <c r="M2412" s="1"/>
      <c r="N2412" s="2"/>
      <c r="O2412" s="2"/>
      <c r="P2412" s="2"/>
      <c r="Q2412" s="1"/>
      <c r="R2412" s="1"/>
      <c r="S2412" s="1"/>
      <c r="T2412" s="1"/>
      <c r="U2412" s="2"/>
      <c r="V2412" s="1"/>
      <c r="W2412" s="1"/>
      <c r="X2412" s="2"/>
      <c r="Y2412" s="1"/>
      <c r="Z2412" s="1"/>
      <c r="AA2412" s="2"/>
      <c r="AB2412" s="1"/>
      <c r="AC2412" s="1"/>
      <c r="AD2412" s="2"/>
      <c r="AE2412" s="1"/>
      <c r="AF2412" s="2"/>
    </row>
    <row r="2413" spans="1:32" hidden="1" x14ac:dyDescent="0.25">
      <c r="A2413" s="2"/>
      <c r="B2413" s="52"/>
      <c r="C2413" s="2"/>
      <c r="D2413" s="2"/>
      <c r="E2413" s="2"/>
      <c r="F2413" s="2"/>
      <c r="G2413" s="2"/>
      <c r="H2413" s="2"/>
      <c r="I2413" s="1"/>
      <c r="J2413" s="1"/>
      <c r="K2413" s="1"/>
      <c r="L2413" s="1"/>
      <c r="M2413" s="1"/>
      <c r="N2413" s="2"/>
      <c r="O2413" s="2"/>
      <c r="P2413" s="2"/>
      <c r="Q2413" s="1"/>
      <c r="R2413" s="1"/>
      <c r="S2413" s="1"/>
      <c r="T2413" s="1"/>
      <c r="U2413" s="2"/>
      <c r="V2413" s="1"/>
      <c r="W2413" s="1"/>
      <c r="X2413" s="2"/>
      <c r="Y2413" s="1"/>
      <c r="Z2413" s="1"/>
      <c r="AA2413" s="2"/>
      <c r="AB2413" s="1"/>
      <c r="AC2413" s="1"/>
      <c r="AD2413" s="2"/>
      <c r="AE2413" s="1"/>
      <c r="AF2413" s="2"/>
    </row>
    <row r="2414" spans="1:32" hidden="1" x14ac:dyDescent="0.25">
      <c r="A2414" s="2"/>
      <c r="B2414" s="52"/>
      <c r="C2414" s="2"/>
      <c r="D2414" s="2"/>
      <c r="E2414" s="2"/>
      <c r="F2414" s="2"/>
      <c r="G2414" s="2"/>
      <c r="H2414" s="2"/>
      <c r="I2414" s="1"/>
      <c r="J2414" s="1"/>
      <c r="K2414" s="1"/>
      <c r="L2414" s="1"/>
      <c r="M2414" s="1"/>
      <c r="N2414" s="2"/>
      <c r="O2414" s="2"/>
      <c r="P2414" s="2"/>
      <c r="Q2414" s="1"/>
      <c r="R2414" s="1"/>
      <c r="S2414" s="1"/>
      <c r="T2414" s="1"/>
      <c r="U2414" s="2"/>
      <c r="V2414" s="1"/>
      <c r="W2414" s="1"/>
      <c r="X2414" s="2"/>
      <c r="Y2414" s="1"/>
      <c r="Z2414" s="1"/>
      <c r="AA2414" s="2"/>
      <c r="AB2414" s="1"/>
      <c r="AC2414" s="1"/>
      <c r="AD2414" s="2"/>
      <c r="AE2414" s="1"/>
      <c r="AF2414" s="2"/>
    </row>
    <row r="2415" spans="1:32" hidden="1" x14ac:dyDescent="0.25">
      <c r="A2415" s="2"/>
      <c r="B2415" s="52"/>
      <c r="C2415" s="2"/>
      <c r="D2415" s="2"/>
      <c r="E2415" s="2"/>
      <c r="F2415" s="2"/>
      <c r="G2415" s="2"/>
      <c r="H2415" s="2"/>
      <c r="I2415" s="1"/>
      <c r="J2415" s="1"/>
      <c r="K2415" s="1"/>
      <c r="L2415" s="1"/>
      <c r="M2415" s="1"/>
      <c r="N2415" s="2"/>
      <c r="O2415" s="2"/>
      <c r="P2415" s="2"/>
      <c r="Q2415" s="1"/>
      <c r="R2415" s="1"/>
      <c r="S2415" s="1"/>
      <c r="T2415" s="1"/>
      <c r="U2415" s="2"/>
      <c r="V2415" s="1"/>
      <c r="W2415" s="1"/>
      <c r="X2415" s="2"/>
      <c r="Y2415" s="1"/>
      <c r="Z2415" s="1"/>
      <c r="AA2415" s="2"/>
      <c r="AB2415" s="1"/>
      <c r="AC2415" s="1"/>
      <c r="AD2415" s="2"/>
      <c r="AE2415" s="1"/>
      <c r="AF2415" s="2"/>
    </row>
    <row r="2416" spans="1:32" hidden="1" x14ac:dyDescent="0.25">
      <c r="A2416" s="2"/>
      <c r="B2416" s="52"/>
      <c r="C2416" s="2"/>
      <c r="D2416" s="2"/>
      <c r="E2416" s="2"/>
      <c r="F2416" s="2"/>
      <c r="G2416" s="2"/>
      <c r="H2416" s="2"/>
      <c r="I2416" s="1"/>
      <c r="J2416" s="1"/>
      <c r="K2416" s="1"/>
      <c r="L2416" s="1"/>
      <c r="M2416" s="1"/>
      <c r="N2416" s="2"/>
      <c r="O2416" s="2"/>
      <c r="P2416" s="2"/>
      <c r="Q2416" s="1"/>
      <c r="R2416" s="1"/>
      <c r="S2416" s="1"/>
      <c r="T2416" s="1"/>
      <c r="U2416" s="2"/>
      <c r="V2416" s="1"/>
      <c r="W2416" s="1"/>
      <c r="X2416" s="2"/>
      <c r="Y2416" s="1"/>
      <c r="Z2416" s="1"/>
      <c r="AA2416" s="2"/>
      <c r="AB2416" s="1"/>
      <c r="AC2416" s="1"/>
      <c r="AD2416" s="2"/>
      <c r="AE2416" s="1"/>
      <c r="AF2416" s="2"/>
    </row>
    <row r="2417" spans="1:32" hidden="1" x14ac:dyDescent="0.25">
      <c r="A2417" s="2"/>
      <c r="B2417" s="52"/>
      <c r="C2417" s="2"/>
      <c r="D2417" s="2"/>
      <c r="E2417" s="2"/>
      <c r="F2417" s="2"/>
      <c r="G2417" s="2"/>
      <c r="H2417" s="2"/>
      <c r="I2417" s="1"/>
      <c r="J2417" s="1"/>
      <c r="K2417" s="1"/>
      <c r="L2417" s="1"/>
      <c r="M2417" s="1"/>
      <c r="N2417" s="2"/>
      <c r="O2417" s="2"/>
      <c r="P2417" s="2"/>
      <c r="Q2417" s="1"/>
      <c r="R2417" s="1"/>
      <c r="S2417" s="1"/>
      <c r="T2417" s="1"/>
      <c r="U2417" s="2"/>
      <c r="V2417" s="1"/>
      <c r="W2417" s="1"/>
      <c r="X2417" s="2"/>
      <c r="Y2417" s="1"/>
      <c r="Z2417" s="1"/>
      <c r="AA2417" s="2"/>
      <c r="AB2417" s="1"/>
      <c r="AC2417" s="1"/>
      <c r="AD2417" s="2"/>
      <c r="AE2417" s="1"/>
      <c r="AF2417" s="2"/>
    </row>
    <row r="2418" spans="1:32" hidden="1" x14ac:dyDescent="0.25">
      <c r="A2418" s="2"/>
      <c r="B2418" s="52"/>
      <c r="C2418" s="2"/>
      <c r="D2418" s="2"/>
      <c r="E2418" s="2"/>
      <c r="F2418" s="2"/>
      <c r="G2418" s="2"/>
      <c r="H2418" s="2"/>
      <c r="I2418" s="1"/>
      <c r="J2418" s="1"/>
      <c r="K2418" s="1"/>
      <c r="L2418" s="1"/>
      <c r="M2418" s="1"/>
      <c r="N2418" s="2"/>
      <c r="O2418" s="2"/>
      <c r="P2418" s="2"/>
      <c r="Q2418" s="1"/>
      <c r="R2418" s="1"/>
      <c r="S2418" s="1"/>
      <c r="T2418" s="1"/>
      <c r="U2418" s="2"/>
      <c r="V2418" s="1"/>
      <c r="W2418" s="1"/>
      <c r="X2418" s="2"/>
      <c r="Y2418" s="1"/>
      <c r="Z2418" s="1"/>
      <c r="AA2418" s="2"/>
      <c r="AB2418" s="1"/>
      <c r="AC2418" s="1"/>
      <c r="AD2418" s="2"/>
      <c r="AE2418" s="1"/>
      <c r="AF2418" s="2"/>
    </row>
    <row r="2419" spans="1:32" hidden="1" x14ac:dyDescent="0.25">
      <c r="A2419" s="2"/>
      <c r="B2419" s="52"/>
      <c r="C2419" s="2"/>
      <c r="D2419" s="2"/>
      <c r="E2419" s="2"/>
      <c r="F2419" s="2"/>
      <c r="G2419" s="2"/>
      <c r="H2419" s="2"/>
      <c r="I2419" s="1"/>
      <c r="J2419" s="1"/>
      <c r="K2419" s="1"/>
      <c r="L2419" s="1"/>
      <c r="M2419" s="1"/>
      <c r="N2419" s="2"/>
      <c r="O2419" s="2"/>
      <c r="P2419" s="2"/>
      <c r="Q2419" s="1"/>
      <c r="R2419" s="1"/>
      <c r="S2419" s="1"/>
      <c r="T2419" s="1"/>
      <c r="U2419" s="2"/>
      <c r="V2419" s="1"/>
      <c r="W2419" s="1"/>
      <c r="X2419" s="2"/>
      <c r="Y2419" s="1"/>
      <c r="Z2419" s="1"/>
      <c r="AA2419" s="2"/>
      <c r="AB2419" s="1"/>
      <c r="AC2419" s="1"/>
      <c r="AD2419" s="2"/>
      <c r="AE2419" s="1"/>
      <c r="AF2419" s="2"/>
    </row>
    <row r="2420" spans="1:32" hidden="1" x14ac:dyDescent="0.25">
      <c r="A2420" s="2"/>
      <c r="B2420" s="52"/>
      <c r="C2420" s="2"/>
      <c r="D2420" s="2"/>
      <c r="E2420" s="2"/>
      <c r="F2420" s="2"/>
      <c r="G2420" s="2"/>
      <c r="H2420" s="2"/>
      <c r="I2420" s="1"/>
      <c r="J2420" s="1"/>
      <c r="K2420" s="1"/>
      <c r="L2420" s="1"/>
      <c r="M2420" s="1"/>
      <c r="N2420" s="2"/>
      <c r="O2420" s="2"/>
      <c r="P2420" s="2"/>
      <c r="Q2420" s="1"/>
      <c r="R2420" s="1"/>
      <c r="S2420" s="1"/>
      <c r="T2420" s="1"/>
      <c r="U2420" s="2"/>
      <c r="V2420" s="1"/>
      <c r="W2420" s="1"/>
      <c r="X2420" s="2"/>
      <c r="Y2420" s="1"/>
      <c r="Z2420" s="1"/>
      <c r="AA2420" s="2"/>
      <c r="AB2420" s="1"/>
      <c r="AC2420" s="1"/>
      <c r="AD2420" s="2"/>
      <c r="AE2420" s="1"/>
      <c r="AF2420" s="2"/>
    </row>
    <row r="2421" spans="1:32" hidden="1" x14ac:dyDescent="0.25">
      <c r="A2421" s="2"/>
      <c r="B2421" s="52"/>
      <c r="C2421" s="2"/>
      <c r="D2421" s="2"/>
      <c r="E2421" s="2"/>
      <c r="F2421" s="2"/>
      <c r="G2421" s="2"/>
      <c r="H2421" s="2"/>
      <c r="I2421" s="1"/>
      <c r="J2421" s="1"/>
      <c r="K2421" s="1"/>
      <c r="L2421" s="1"/>
      <c r="M2421" s="1"/>
      <c r="N2421" s="2"/>
      <c r="O2421" s="2"/>
      <c r="P2421" s="2"/>
      <c r="Q2421" s="1"/>
      <c r="R2421" s="1"/>
      <c r="S2421" s="1"/>
      <c r="T2421" s="1"/>
      <c r="U2421" s="2"/>
      <c r="V2421" s="1"/>
      <c r="W2421" s="1"/>
      <c r="X2421" s="2"/>
      <c r="Y2421" s="1"/>
      <c r="Z2421" s="1"/>
      <c r="AA2421" s="2"/>
      <c r="AB2421" s="1"/>
      <c r="AC2421" s="1"/>
      <c r="AD2421" s="2"/>
      <c r="AE2421" s="1"/>
      <c r="AF2421" s="2"/>
    </row>
    <row r="2422" spans="1:32" hidden="1" x14ac:dyDescent="0.25">
      <c r="A2422" s="2"/>
      <c r="B2422" s="52"/>
      <c r="C2422" s="2"/>
      <c r="D2422" s="2"/>
      <c r="E2422" s="2"/>
      <c r="F2422" s="2"/>
      <c r="G2422" s="2"/>
      <c r="H2422" s="2"/>
      <c r="I2422" s="1"/>
      <c r="J2422" s="1"/>
      <c r="K2422" s="1"/>
      <c r="L2422" s="1"/>
      <c r="M2422" s="1"/>
      <c r="N2422" s="2"/>
      <c r="O2422" s="2"/>
      <c r="P2422" s="2"/>
      <c r="Q2422" s="1"/>
      <c r="R2422" s="1"/>
      <c r="S2422" s="1"/>
      <c r="T2422" s="1"/>
      <c r="U2422" s="2"/>
      <c r="V2422" s="1"/>
      <c r="W2422" s="1"/>
      <c r="X2422" s="2"/>
      <c r="Y2422" s="1"/>
      <c r="Z2422" s="1"/>
      <c r="AA2422" s="2"/>
      <c r="AB2422" s="1"/>
      <c r="AC2422" s="1"/>
      <c r="AD2422" s="2"/>
      <c r="AE2422" s="1"/>
      <c r="AF2422" s="2"/>
    </row>
    <row r="2423" spans="1:32" hidden="1" x14ac:dyDescent="0.25">
      <c r="A2423" s="2"/>
      <c r="B2423" s="52"/>
      <c r="C2423" s="2"/>
      <c r="D2423" s="2"/>
      <c r="E2423" s="2"/>
      <c r="F2423" s="2"/>
      <c r="G2423" s="2"/>
      <c r="H2423" s="2"/>
      <c r="I2423" s="1"/>
      <c r="J2423" s="1"/>
      <c r="K2423" s="1"/>
      <c r="L2423" s="1"/>
      <c r="M2423" s="1"/>
      <c r="N2423" s="2"/>
      <c r="O2423" s="2"/>
      <c r="P2423" s="2"/>
      <c r="Q2423" s="1"/>
      <c r="R2423" s="1"/>
      <c r="S2423" s="1"/>
      <c r="T2423" s="1"/>
      <c r="U2423" s="2"/>
      <c r="V2423" s="1"/>
      <c r="W2423" s="1"/>
      <c r="X2423" s="2"/>
      <c r="Y2423" s="1"/>
      <c r="Z2423" s="1"/>
      <c r="AA2423" s="2"/>
      <c r="AB2423" s="1"/>
      <c r="AC2423" s="1"/>
      <c r="AD2423" s="2"/>
      <c r="AE2423" s="1"/>
      <c r="AF2423" s="2"/>
    </row>
    <row r="2424" spans="1:32" hidden="1" x14ac:dyDescent="0.25">
      <c r="A2424" s="2"/>
      <c r="B2424" s="52"/>
      <c r="C2424" s="2"/>
      <c r="D2424" s="2"/>
      <c r="E2424" s="2"/>
      <c r="F2424" s="2"/>
      <c r="G2424" s="2"/>
      <c r="H2424" s="2"/>
      <c r="I2424" s="1"/>
      <c r="J2424" s="1"/>
      <c r="K2424" s="1"/>
      <c r="L2424" s="1"/>
      <c r="M2424" s="1"/>
      <c r="N2424" s="2"/>
      <c r="O2424" s="2"/>
      <c r="P2424" s="2"/>
      <c r="Q2424" s="1"/>
      <c r="R2424" s="1"/>
      <c r="S2424" s="1"/>
      <c r="T2424" s="1"/>
      <c r="U2424" s="2"/>
      <c r="V2424" s="1"/>
      <c r="W2424" s="1"/>
      <c r="X2424" s="2"/>
      <c r="Y2424" s="1"/>
      <c r="Z2424" s="1"/>
      <c r="AA2424" s="2"/>
      <c r="AB2424" s="1"/>
      <c r="AC2424" s="1"/>
      <c r="AD2424" s="2"/>
      <c r="AE2424" s="1"/>
      <c r="AF2424" s="2"/>
    </row>
    <row r="2425" spans="1:32" hidden="1" x14ac:dyDescent="0.25">
      <c r="A2425" s="2"/>
      <c r="B2425" s="52"/>
      <c r="C2425" s="2"/>
      <c r="D2425" s="2"/>
      <c r="E2425" s="2"/>
      <c r="F2425" s="2"/>
      <c r="G2425" s="2"/>
      <c r="H2425" s="2"/>
      <c r="I2425" s="1"/>
      <c r="J2425" s="1"/>
      <c r="K2425" s="1"/>
      <c r="L2425" s="1"/>
      <c r="M2425" s="1"/>
      <c r="N2425" s="2"/>
      <c r="O2425" s="2"/>
      <c r="P2425" s="2"/>
      <c r="Q2425" s="1"/>
      <c r="R2425" s="1"/>
      <c r="S2425" s="1"/>
      <c r="T2425" s="1"/>
      <c r="U2425" s="2"/>
      <c r="V2425" s="1"/>
      <c r="W2425" s="1"/>
      <c r="X2425" s="2"/>
      <c r="Y2425" s="1"/>
      <c r="Z2425" s="1"/>
      <c r="AA2425" s="2"/>
      <c r="AB2425" s="1"/>
      <c r="AC2425" s="1"/>
      <c r="AD2425" s="2"/>
      <c r="AE2425" s="1"/>
      <c r="AF2425" s="2"/>
    </row>
    <row r="2426" spans="1:32" hidden="1" x14ac:dyDescent="0.25">
      <c r="A2426" s="2"/>
      <c r="B2426" s="52"/>
      <c r="C2426" s="2"/>
      <c r="D2426" s="2"/>
      <c r="E2426" s="2"/>
      <c r="F2426" s="2"/>
      <c r="G2426" s="2"/>
      <c r="H2426" s="2"/>
      <c r="I2426" s="1"/>
      <c r="J2426" s="1"/>
      <c r="K2426" s="1"/>
      <c r="L2426" s="1"/>
      <c r="M2426" s="1"/>
      <c r="N2426" s="2"/>
      <c r="O2426" s="2"/>
      <c r="P2426" s="2"/>
      <c r="Q2426" s="1"/>
      <c r="R2426" s="1"/>
      <c r="S2426" s="1"/>
      <c r="T2426" s="1"/>
      <c r="U2426" s="2"/>
      <c r="V2426" s="1"/>
      <c r="W2426" s="1"/>
      <c r="X2426" s="2"/>
      <c r="Y2426" s="1"/>
      <c r="Z2426" s="1"/>
      <c r="AA2426" s="2"/>
      <c r="AB2426" s="1"/>
      <c r="AC2426" s="1"/>
      <c r="AD2426" s="2"/>
      <c r="AE2426" s="1"/>
      <c r="AF2426" s="2"/>
    </row>
    <row r="2427" spans="1:32" hidden="1" x14ac:dyDescent="0.25">
      <c r="A2427" s="2"/>
      <c r="B2427" s="52"/>
      <c r="C2427" s="2"/>
      <c r="D2427" s="2"/>
      <c r="E2427" s="2"/>
      <c r="F2427" s="2"/>
      <c r="G2427" s="2"/>
      <c r="H2427" s="2"/>
      <c r="I2427" s="1"/>
      <c r="J2427" s="1"/>
      <c r="K2427" s="1"/>
      <c r="L2427" s="1"/>
      <c r="M2427" s="1"/>
      <c r="N2427" s="2"/>
      <c r="O2427" s="2"/>
      <c r="P2427" s="2"/>
      <c r="Q2427" s="1"/>
      <c r="R2427" s="1"/>
      <c r="S2427" s="1"/>
      <c r="T2427" s="1"/>
      <c r="U2427" s="2"/>
      <c r="V2427" s="1"/>
      <c r="W2427" s="1"/>
      <c r="X2427" s="2"/>
      <c r="Y2427" s="1"/>
      <c r="Z2427" s="1"/>
      <c r="AA2427" s="2"/>
      <c r="AB2427" s="1"/>
      <c r="AC2427" s="1"/>
      <c r="AD2427" s="2"/>
      <c r="AE2427" s="1"/>
      <c r="AF2427" s="2"/>
    </row>
    <row r="2428" spans="1:32" hidden="1" x14ac:dyDescent="0.25">
      <c r="A2428" s="2"/>
      <c r="B2428" s="52"/>
      <c r="C2428" s="2"/>
      <c r="D2428" s="2"/>
      <c r="E2428" s="2"/>
      <c r="F2428" s="2"/>
      <c r="G2428" s="2"/>
      <c r="H2428" s="2"/>
      <c r="I2428" s="1"/>
      <c r="J2428" s="1"/>
      <c r="K2428" s="1"/>
      <c r="L2428" s="1"/>
      <c r="M2428" s="1"/>
      <c r="N2428" s="2"/>
      <c r="O2428" s="2"/>
      <c r="P2428" s="2"/>
      <c r="Q2428" s="1"/>
      <c r="R2428" s="1"/>
      <c r="S2428" s="1"/>
      <c r="T2428" s="1"/>
      <c r="U2428" s="2"/>
      <c r="V2428" s="1"/>
      <c r="W2428" s="1"/>
      <c r="X2428" s="2"/>
      <c r="Y2428" s="1"/>
      <c r="Z2428" s="1"/>
      <c r="AA2428" s="2"/>
      <c r="AB2428" s="1"/>
      <c r="AC2428" s="1"/>
      <c r="AD2428" s="2"/>
      <c r="AE2428" s="1"/>
      <c r="AF2428" s="2"/>
    </row>
    <row r="2429" spans="1:32" hidden="1" x14ac:dyDescent="0.25">
      <c r="A2429" s="2"/>
      <c r="B2429" s="52"/>
      <c r="C2429" s="2"/>
      <c r="D2429" s="2"/>
      <c r="E2429" s="2"/>
      <c r="F2429" s="2"/>
      <c r="G2429" s="2"/>
      <c r="H2429" s="2"/>
      <c r="I2429" s="1"/>
      <c r="J2429" s="1"/>
      <c r="K2429" s="1"/>
      <c r="L2429" s="1"/>
      <c r="M2429" s="1"/>
      <c r="N2429" s="2"/>
      <c r="O2429" s="2"/>
      <c r="P2429" s="2"/>
      <c r="Q2429" s="1"/>
      <c r="R2429" s="1"/>
      <c r="S2429" s="1"/>
      <c r="T2429" s="1"/>
      <c r="U2429" s="2"/>
      <c r="V2429" s="1"/>
      <c r="W2429" s="1"/>
      <c r="X2429" s="2"/>
      <c r="Y2429" s="1"/>
      <c r="Z2429" s="1"/>
      <c r="AA2429" s="2"/>
      <c r="AB2429" s="1"/>
      <c r="AC2429" s="1"/>
      <c r="AD2429" s="2"/>
      <c r="AE2429" s="1"/>
      <c r="AF2429" s="2"/>
    </row>
    <row r="2430" spans="1:32" hidden="1" x14ac:dyDescent="0.25">
      <c r="A2430" s="2"/>
      <c r="B2430" s="52"/>
      <c r="C2430" s="2"/>
      <c r="D2430" s="2"/>
      <c r="E2430" s="2"/>
      <c r="F2430" s="2"/>
      <c r="G2430" s="2"/>
      <c r="H2430" s="2"/>
      <c r="I2430" s="1"/>
      <c r="J2430" s="1"/>
      <c r="K2430" s="1"/>
      <c r="L2430" s="1"/>
      <c r="M2430" s="1"/>
      <c r="N2430" s="2"/>
      <c r="O2430" s="2"/>
      <c r="P2430" s="2"/>
      <c r="Q2430" s="1"/>
      <c r="R2430" s="1"/>
      <c r="S2430" s="1"/>
      <c r="T2430" s="1"/>
      <c r="U2430" s="2"/>
      <c r="V2430" s="1"/>
      <c r="W2430" s="1"/>
      <c r="X2430" s="2"/>
      <c r="Y2430" s="1"/>
      <c r="Z2430" s="1"/>
      <c r="AA2430" s="2"/>
      <c r="AB2430" s="1"/>
      <c r="AC2430" s="1"/>
      <c r="AD2430" s="2"/>
      <c r="AE2430" s="1"/>
      <c r="AF2430" s="2"/>
    </row>
    <row r="2431" spans="1:32" hidden="1" x14ac:dyDescent="0.25">
      <c r="A2431" s="2"/>
      <c r="B2431" s="52"/>
      <c r="C2431" s="2"/>
      <c r="D2431" s="2"/>
      <c r="E2431" s="2"/>
      <c r="F2431" s="2"/>
      <c r="G2431" s="2"/>
      <c r="H2431" s="2"/>
      <c r="I2431" s="1"/>
      <c r="J2431" s="1"/>
      <c r="K2431" s="1"/>
      <c r="L2431" s="1"/>
      <c r="M2431" s="1"/>
      <c r="N2431" s="2"/>
      <c r="O2431" s="2"/>
      <c r="P2431" s="2"/>
      <c r="Q2431" s="1"/>
      <c r="R2431" s="1"/>
      <c r="S2431" s="1"/>
      <c r="T2431" s="1"/>
      <c r="U2431" s="2"/>
      <c r="V2431" s="1"/>
      <c r="W2431" s="1"/>
      <c r="X2431" s="2"/>
      <c r="Y2431" s="1"/>
      <c r="Z2431" s="1"/>
      <c r="AA2431" s="2"/>
      <c r="AB2431" s="1"/>
      <c r="AC2431" s="1"/>
      <c r="AD2431" s="2"/>
      <c r="AE2431" s="1"/>
      <c r="AF2431" s="2"/>
    </row>
    <row r="2432" spans="1:32" hidden="1" x14ac:dyDescent="0.25">
      <c r="A2432" s="2"/>
      <c r="B2432" s="52"/>
      <c r="C2432" s="2"/>
      <c r="D2432" s="2"/>
      <c r="E2432" s="2"/>
      <c r="F2432" s="2"/>
      <c r="G2432" s="2"/>
      <c r="H2432" s="2"/>
      <c r="I2432" s="1"/>
      <c r="J2432" s="1"/>
      <c r="K2432" s="1"/>
      <c r="L2432" s="1"/>
      <c r="M2432" s="1"/>
      <c r="N2432" s="2"/>
      <c r="O2432" s="2"/>
      <c r="P2432" s="2"/>
      <c r="Q2432" s="1"/>
      <c r="R2432" s="1"/>
      <c r="S2432" s="1"/>
      <c r="T2432" s="1"/>
      <c r="U2432" s="2"/>
      <c r="V2432" s="1"/>
      <c r="W2432" s="1"/>
      <c r="X2432" s="2"/>
      <c r="Y2432" s="1"/>
      <c r="Z2432" s="1"/>
      <c r="AA2432" s="2"/>
      <c r="AB2432" s="1"/>
      <c r="AC2432" s="1"/>
      <c r="AD2432" s="2"/>
      <c r="AE2432" s="1"/>
      <c r="AF2432" s="2"/>
    </row>
    <row r="2433" spans="1:32" hidden="1" x14ac:dyDescent="0.25">
      <c r="A2433" s="2"/>
      <c r="B2433" s="52"/>
      <c r="C2433" s="2"/>
      <c r="D2433" s="2"/>
      <c r="E2433" s="2"/>
      <c r="F2433" s="2"/>
      <c r="G2433" s="2"/>
      <c r="H2433" s="2"/>
      <c r="I2433" s="1"/>
      <c r="J2433" s="1"/>
      <c r="K2433" s="1"/>
      <c r="L2433" s="1"/>
      <c r="M2433" s="1"/>
      <c r="N2433" s="2"/>
      <c r="O2433" s="2"/>
      <c r="P2433" s="2"/>
      <c r="Q2433" s="1"/>
      <c r="R2433" s="1"/>
      <c r="S2433" s="1"/>
      <c r="T2433" s="1"/>
      <c r="U2433" s="2"/>
      <c r="V2433" s="1"/>
      <c r="W2433" s="1"/>
      <c r="X2433" s="2"/>
      <c r="Y2433" s="1"/>
      <c r="Z2433" s="1"/>
      <c r="AA2433" s="2"/>
      <c r="AB2433" s="1"/>
      <c r="AC2433" s="1"/>
      <c r="AD2433" s="2"/>
      <c r="AE2433" s="1"/>
      <c r="AF2433" s="2"/>
    </row>
    <row r="2434" spans="1:32" hidden="1" x14ac:dyDescent="0.25">
      <c r="A2434" s="2"/>
      <c r="B2434" s="52"/>
      <c r="C2434" s="2"/>
      <c r="D2434" s="2"/>
      <c r="E2434" s="2"/>
      <c r="F2434" s="2"/>
      <c r="G2434" s="2"/>
      <c r="H2434" s="2"/>
      <c r="I2434" s="1"/>
      <c r="J2434" s="1"/>
      <c r="K2434" s="1"/>
      <c r="L2434" s="1"/>
      <c r="M2434" s="1"/>
      <c r="N2434" s="2"/>
      <c r="O2434" s="2"/>
      <c r="P2434" s="2"/>
      <c r="Q2434" s="1"/>
      <c r="R2434" s="1"/>
      <c r="S2434" s="1"/>
      <c r="T2434" s="1"/>
      <c r="U2434" s="2"/>
      <c r="V2434" s="1"/>
      <c r="W2434" s="1"/>
      <c r="X2434" s="2"/>
      <c r="Y2434" s="1"/>
      <c r="Z2434" s="1"/>
      <c r="AA2434" s="2"/>
      <c r="AB2434" s="1"/>
      <c r="AC2434" s="1"/>
      <c r="AD2434" s="2"/>
      <c r="AE2434" s="1"/>
      <c r="AF2434" s="2"/>
    </row>
    <row r="2435" spans="1:32" hidden="1" x14ac:dyDescent="0.25">
      <c r="A2435" s="2"/>
      <c r="B2435" s="52"/>
      <c r="C2435" s="2"/>
      <c r="D2435" s="2"/>
      <c r="E2435" s="2"/>
      <c r="F2435" s="2"/>
      <c r="G2435" s="2"/>
      <c r="H2435" s="2"/>
      <c r="I2435" s="1"/>
      <c r="J2435" s="1"/>
      <c r="K2435" s="1"/>
      <c r="L2435" s="1"/>
      <c r="M2435" s="1"/>
      <c r="N2435" s="2"/>
      <c r="O2435" s="2"/>
      <c r="P2435" s="2"/>
      <c r="Q2435" s="1"/>
      <c r="R2435" s="1"/>
      <c r="S2435" s="1"/>
      <c r="T2435" s="1"/>
      <c r="U2435" s="2"/>
      <c r="V2435" s="1"/>
      <c r="W2435" s="1"/>
      <c r="X2435" s="2"/>
      <c r="Y2435" s="1"/>
      <c r="Z2435" s="1"/>
      <c r="AA2435" s="2"/>
      <c r="AB2435" s="1"/>
      <c r="AC2435" s="1"/>
      <c r="AD2435" s="2"/>
      <c r="AE2435" s="1"/>
      <c r="AF2435" s="2"/>
    </row>
    <row r="2436" spans="1:32" hidden="1" x14ac:dyDescent="0.25">
      <c r="A2436" s="2"/>
      <c r="B2436" s="52"/>
      <c r="C2436" s="2"/>
      <c r="D2436" s="2"/>
      <c r="E2436" s="2"/>
      <c r="F2436" s="2"/>
      <c r="G2436" s="2"/>
      <c r="H2436" s="2"/>
      <c r="I2436" s="1"/>
      <c r="J2436" s="1"/>
      <c r="K2436" s="1"/>
      <c r="L2436" s="1"/>
      <c r="M2436" s="1"/>
      <c r="N2436" s="2"/>
      <c r="O2436" s="2"/>
      <c r="P2436" s="2"/>
      <c r="Q2436" s="1"/>
      <c r="R2436" s="1"/>
      <c r="S2436" s="1"/>
      <c r="T2436" s="1"/>
      <c r="U2436" s="2"/>
      <c r="V2436" s="1"/>
      <c r="W2436" s="1"/>
      <c r="X2436" s="2"/>
      <c r="Y2436" s="1"/>
      <c r="Z2436" s="1"/>
      <c r="AA2436" s="2"/>
      <c r="AB2436" s="1"/>
      <c r="AC2436" s="1"/>
      <c r="AD2436" s="2"/>
      <c r="AE2436" s="1"/>
      <c r="AF2436" s="2"/>
    </row>
    <row r="2437" spans="1:32" hidden="1" x14ac:dyDescent="0.25">
      <c r="A2437" s="2"/>
      <c r="B2437" s="52"/>
      <c r="C2437" s="2"/>
      <c r="D2437" s="2"/>
      <c r="E2437" s="2"/>
      <c r="F2437" s="2"/>
      <c r="G2437" s="2"/>
      <c r="H2437" s="2"/>
      <c r="I2437" s="1"/>
      <c r="J2437" s="1"/>
      <c r="K2437" s="1"/>
      <c r="L2437" s="1"/>
      <c r="M2437" s="1"/>
      <c r="N2437" s="2"/>
      <c r="O2437" s="2"/>
      <c r="P2437" s="2"/>
      <c r="Q2437" s="1"/>
      <c r="R2437" s="1"/>
      <c r="S2437" s="1"/>
      <c r="T2437" s="1"/>
      <c r="U2437" s="2"/>
      <c r="V2437" s="1"/>
      <c r="W2437" s="1"/>
      <c r="X2437" s="2"/>
      <c r="Y2437" s="1"/>
      <c r="Z2437" s="1"/>
      <c r="AA2437" s="2"/>
      <c r="AB2437" s="1"/>
      <c r="AC2437" s="1"/>
      <c r="AD2437" s="2"/>
      <c r="AE2437" s="1"/>
      <c r="AF2437" s="2"/>
    </row>
    <row r="2438" spans="1:32" hidden="1" x14ac:dyDescent="0.25">
      <c r="A2438" s="2"/>
      <c r="B2438" s="52"/>
      <c r="C2438" s="2"/>
      <c r="D2438" s="2"/>
      <c r="E2438" s="2"/>
      <c r="F2438" s="2"/>
      <c r="G2438" s="2"/>
      <c r="H2438" s="2"/>
      <c r="I2438" s="1"/>
      <c r="J2438" s="1"/>
      <c r="K2438" s="1"/>
      <c r="L2438" s="1"/>
      <c r="M2438" s="1"/>
      <c r="N2438" s="2"/>
      <c r="O2438" s="2"/>
      <c r="P2438" s="2"/>
      <c r="Q2438" s="1"/>
      <c r="R2438" s="1"/>
      <c r="S2438" s="1"/>
      <c r="T2438" s="1"/>
      <c r="U2438" s="2"/>
      <c r="V2438" s="1"/>
      <c r="W2438" s="1"/>
      <c r="X2438" s="2"/>
      <c r="Y2438" s="1"/>
      <c r="Z2438" s="1"/>
      <c r="AA2438" s="2"/>
      <c r="AB2438" s="1"/>
      <c r="AC2438" s="1"/>
      <c r="AD2438" s="2"/>
      <c r="AE2438" s="1"/>
      <c r="AF2438" s="2"/>
    </row>
    <row r="2439" spans="1:32" hidden="1" x14ac:dyDescent="0.25">
      <c r="A2439" s="2"/>
      <c r="B2439" s="52"/>
      <c r="C2439" s="2"/>
      <c r="D2439" s="2"/>
      <c r="E2439" s="2"/>
      <c r="F2439" s="2"/>
      <c r="G2439" s="2"/>
      <c r="H2439" s="2"/>
      <c r="I2439" s="1"/>
      <c r="J2439" s="1"/>
      <c r="K2439" s="1"/>
      <c r="L2439" s="1"/>
      <c r="M2439" s="1"/>
      <c r="N2439" s="2"/>
      <c r="O2439" s="2"/>
      <c r="P2439" s="2"/>
      <c r="Q2439" s="1"/>
      <c r="R2439" s="1"/>
      <c r="S2439" s="1"/>
      <c r="T2439" s="1"/>
      <c r="U2439" s="2"/>
      <c r="V2439" s="1"/>
      <c r="W2439" s="1"/>
      <c r="X2439" s="2"/>
      <c r="Y2439" s="1"/>
      <c r="Z2439" s="1"/>
      <c r="AA2439" s="2"/>
      <c r="AB2439" s="1"/>
      <c r="AC2439" s="1"/>
      <c r="AD2439" s="2"/>
      <c r="AE2439" s="1"/>
      <c r="AF2439" s="2"/>
    </row>
    <row r="2440" spans="1:32" hidden="1" x14ac:dyDescent="0.25">
      <c r="A2440" s="2"/>
      <c r="B2440" s="52"/>
      <c r="C2440" s="2"/>
      <c r="D2440" s="2"/>
      <c r="E2440" s="2"/>
      <c r="F2440" s="2"/>
      <c r="G2440" s="2"/>
      <c r="H2440" s="2"/>
      <c r="I2440" s="1"/>
      <c r="J2440" s="1"/>
      <c r="K2440" s="1"/>
      <c r="L2440" s="1"/>
      <c r="M2440" s="1"/>
      <c r="N2440" s="2"/>
      <c r="O2440" s="2"/>
      <c r="P2440" s="2"/>
      <c r="Q2440" s="1"/>
      <c r="R2440" s="1"/>
      <c r="S2440" s="1"/>
      <c r="T2440" s="1"/>
      <c r="U2440" s="2"/>
      <c r="V2440" s="1"/>
      <c r="W2440" s="1"/>
      <c r="X2440" s="2"/>
      <c r="Y2440" s="1"/>
      <c r="Z2440" s="1"/>
      <c r="AA2440" s="2"/>
      <c r="AB2440" s="1"/>
      <c r="AC2440" s="1"/>
      <c r="AD2440" s="2"/>
      <c r="AE2440" s="1"/>
      <c r="AF2440" s="2"/>
    </row>
    <row r="2441" spans="1:32" hidden="1" x14ac:dyDescent="0.25">
      <c r="A2441" s="2"/>
      <c r="B2441" s="52"/>
      <c r="C2441" s="2"/>
      <c r="D2441" s="2"/>
      <c r="E2441" s="2"/>
      <c r="F2441" s="2"/>
      <c r="G2441" s="2"/>
      <c r="H2441" s="2"/>
      <c r="I2441" s="1"/>
      <c r="J2441" s="1"/>
      <c r="K2441" s="1"/>
      <c r="L2441" s="1"/>
      <c r="M2441" s="1"/>
      <c r="N2441" s="2"/>
      <c r="O2441" s="2"/>
      <c r="P2441" s="2"/>
      <c r="Q2441" s="1"/>
      <c r="R2441" s="1"/>
      <c r="S2441" s="1"/>
      <c r="T2441" s="1"/>
      <c r="U2441" s="2"/>
      <c r="V2441" s="1"/>
      <c r="W2441" s="1"/>
      <c r="X2441" s="2"/>
      <c r="Y2441" s="1"/>
      <c r="Z2441" s="1"/>
      <c r="AA2441" s="2"/>
      <c r="AB2441" s="1"/>
      <c r="AC2441" s="1"/>
      <c r="AD2441" s="2"/>
      <c r="AE2441" s="1"/>
      <c r="AF2441" s="2"/>
    </row>
    <row r="2442" spans="1:32" hidden="1" x14ac:dyDescent="0.25">
      <c r="A2442" s="2"/>
      <c r="B2442" s="52"/>
      <c r="C2442" s="2"/>
      <c r="D2442" s="2"/>
      <c r="E2442" s="2"/>
      <c r="F2442" s="2"/>
      <c r="G2442" s="2"/>
      <c r="H2442" s="2"/>
      <c r="I2442" s="1"/>
      <c r="J2442" s="1"/>
      <c r="K2442" s="1"/>
      <c r="L2442" s="1"/>
      <c r="M2442" s="1"/>
      <c r="N2442" s="2"/>
      <c r="O2442" s="2"/>
      <c r="P2442" s="2"/>
      <c r="Q2442" s="1"/>
      <c r="R2442" s="1"/>
      <c r="S2442" s="1"/>
      <c r="T2442" s="1"/>
      <c r="U2442" s="2"/>
      <c r="V2442" s="1"/>
      <c r="W2442" s="1"/>
      <c r="X2442" s="2"/>
      <c r="Y2442" s="1"/>
      <c r="Z2442" s="1"/>
      <c r="AA2442" s="2"/>
      <c r="AB2442" s="1"/>
      <c r="AC2442" s="1"/>
      <c r="AD2442" s="2"/>
      <c r="AE2442" s="1"/>
      <c r="AF2442" s="2"/>
    </row>
    <row r="2443" spans="1:32" hidden="1" x14ac:dyDescent="0.25">
      <c r="A2443" s="2"/>
      <c r="B2443" s="52"/>
      <c r="C2443" s="2"/>
      <c r="D2443" s="2"/>
      <c r="E2443" s="2"/>
      <c r="F2443" s="2"/>
      <c r="G2443" s="2"/>
      <c r="H2443" s="2"/>
      <c r="I2443" s="1"/>
      <c r="J2443" s="1"/>
      <c r="K2443" s="1"/>
      <c r="L2443" s="1"/>
      <c r="M2443" s="1"/>
      <c r="N2443" s="2"/>
      <c r="O2443" s="2"/>
      <c r="P2443" s="2"/>
      <c r="Q2443" s="1"/>
      <c r="R2443" s="1"/>
      <c r="S2443" s="1"/>
      <c r="T2443" s="1"/>
      <c r="U2443" s="2"/>
      <c r="V2443" s="1"/>
      <c r="W2443" s="1"/>
      <c r="X2443" s="2"/>
      <c r="Y2443" s="1"/>
      <c r="Z2443" s="1"/>
      <c r="AA2443" s="2"/>
      <c r="AB2443" s="1"/>
      <c r="AC2443" s="1"/>
      <c r="AD2443" s="2"/>
      <c r="AE2443" s="1"/>
      <c r="AF2443" s="2"/>
    </row>
    <row r="2444" spans="1:32" hidden="1" x14ac:dyDescent="0.25">
      <c r="A2444" s="2"/>
      <c r="B2444" s="52"/>
      <c r="C2444" s="2"/>
      <c r="D2444" s="2"/>
      <c r="E2444" s="2"/>
      <c r="F2444" s="2"/>
      <c r="G2444" s="2"/>
      <c r="H2444" s="2"/>
      <c r="I2444" s="1"/>
      <c r="J2444" s="1"/>
      <c r="K2444" s="1"/>
      <c r="L2444" s="1"/>
      <c r="M2444" s="1"/>
      <c r="N2444" s="2"/>
      <c r="O2444" s="2"/>
      <c r="P2444" s="2"/>
      <c r="Q2444" s="1"/>
      <c r="R2444" s="1"/>
      <c r="S2444" s="1"/>
      <c r="T2444" s="1"/>
      <c r="U2444" s="2"/>
      <c r="V2444" s="1"/>
      <c r="W2444" s="1"/>
      <c r="X2444" s="2"/>
      <c r="Y2444" s="1"/>
      <c r="Z2444" s="1"/>
      <c r="AA2444" s="2"/>
      <c r="AB2444" s="1"/>
      <c r="AC2444" s="1"/>
      <c r="AD2444" s="2"/>
      <c r="AE2444" s="1"/>
      <c r="AF2444" s="2"/>
    </row>
    <row r="2445" spans="1:32" hidden="1" x14ac:dyDescent="0.25">
      <c r="A2445" s="2"/>
      <c r="B2445" s="52"/>
      <c r="C2445" s="2"/>
      <c r="D2445" s="2"/>
      <c r="E2445" s="2"/>
      <c r="F2445" s="2"/>
      <c r="G2445" s="2"/>
      <c r="H2445" s="2"/>
      <c r="I2445" s="1"/>
      <c r="J2445" s="1"/>
      <c r="K2445" s="1"/>
      <c r="L2445" s="1"/>
      <c r="M2445" s="1"/>
      <c r="N2445" s="2"/>
      <c r="O2445" s="2"/>
      <c r="P2445" s="2"/>
      <c r="Q2445" s="1"/>
      <c r="R2445" s="1"/>
      <c r="S2445" s="1"/>
      <c r="T2445" s="1"/>
      <c r="U2445" s="2"/>
      <c r="V2445" s="1"/>
      <c r="W2445" s="1"/>
      <c r="X2445" s="2"/>
      <c r="Y2445" s="1"/>
      <c r="Z2445" s="1"/>
      <c r="AA2445" s="2"/>
      <c r="AB2445" s="1"/>
      <c r="AC2445" s="1"/>
      <c r="AD2445" s="2"/>
      <c r="AE2445" s="1"/>
      <c r="AF2445" s="2"/>
    </row>
    <row r="2446" spans="1:32" hidden="1" x14ac:dyDescent="0.25">
      <c r="A2446" s="2"/>
      <c r="B2446" s="52"/>
      <c r="C2446" s="2"/>
      <c r="D2446" s="2"/>
      <c r="E2446" s="2"/>
      <c r="F2446" s="2"/>
      <c r="G2446" s="2"/>
      <c r="H2446" s="2"/>
      <c r="I2446" s="1"/>
      <c r="J2446" s="1"/>
      <c r="K2446" s="1"/>
      <c r="L2446" s="1"/>
      <c r="M2446" s="1"/>
      <c r="N2446" s="2"/>
      <c r="O2446" s="2"/>
      <c r="P2446" s="2"/>
      <c r="Q2446" s="1"/>
      <c r="R2446" s="1"/>
      <c r="S2446" s="1"/>
      <c r="T2446" s="1"/>
      <c r="U2446" s="2"/>
      <c r="V2446" s="1"/>
      <c r="W2446" s="1"/>
      <c r="X2446" s="2"/>
      <c r="Y2446" s="1"/>
      <c r="Z2446" s="1"/>
      <c r="AA2446" s="2"/>
      <c r="AB2446" s="1"/>
      <c r="AC2446" s="1"/>
      <c r="AD2446" s="2"/>
      <c r="AE2446" s="1"/>
      <c r="AF2446" s="2"/>
    </row>
    <row r="2447" spans="1:32" hidden="1" x14ac:dyDescent="0.25">
      <c r="A2447" s="2"/>
      <c r="B2447" s="52"/>
      <c r="C2447" s="2"/>
      <c r="D2447" s="2"/>
      <c r="E2447" s="2"/>
      <c r="F2447" s="2"/>
      <c r="G2447" s="2"/>
      <c r="H2447" s="2"/>
      <c r="I2447" s="1"/>
      <c r="J2447" s="1"/>
      <c r="K2447" s="1"/>
      <c r="L2447" s="1"/>
      <c r="M2447" s="1"/>
      <c r="N2447" s="2"/>
      <c r="O2447" s="2"/>
      <c r="P2447" s="2"/>
      <c r="Q2447" s="1"/>
      <c r="R2447" s="1"/>
      <c r="S2447" s="1"/>
      <c r="T2447" s="1"/>
      <c r="U2447" s="2"/>
      <c r="V2447" s="1"/>
      <c r="W2447" s="1"/>
      <c r="X2447" s="2"/>
      <c r="Y2447" s="1"/>
      <c r="Z2447" s="1"/>
      <c r="AA2447" s="2"/>
      <c r="AB2447" s="1"/>
      <c r="AC2447" s="1"/>
      <c r="AD2447" s="2"/>
      <c r="AE2447" s="1"/>
      <c r="AF2447" s="2"/>
    </row>
    <row r="2448" spans="1:32" hidden="1" x14ac:dyDescent="0.25">
      <c r="A2448" s="2"/>
      <c r="B2448" s="52"/>
      <c r="C2448" s="2"/>
      <c r="D2448" s="2"/>
      <c r="E2448" s="2"/>
      <c r="F2448" s="2"/>
      <c r="G2448" s="2"/>
      <c r="H2448" s="2"/>
      <c r="I2448" s="1"/>
      <c r="J2448" s="1"/>
      <c r="K2448" s="1"/>
      <c r="L2448" s="1"/>
      <c r="M2448" s="1"/>
      <c r="N2448" s="2"/>
      <c r="O2448" s="2"/>
      <c r="P2448" s="2"/>
      <c r="Q2448" s="1"/>
      <c r="R2448" s="1"/>
      <c r="S2448" s="1"/>
      <c r="T2448" s="1"/>
      <c r="U2448" s="2"/>
      <c r="V2448" s="1"/>
      <c r="W2448" s="1"/>
      <c r="X2448" s="2"/>
      <c r="Y2448" s="1"/>
      <c r="Z2448" s="1"/>
      <c r="AA2448" s="2"/>
      <c r="AB2448" s="1"/>
      <c r="AC2448" s="1"/>
      <c r="AD2448" s="2"/>
      <c r="AE2448" s="1"/>
      <c r="AF2448" s="2"/>
    </row>
    <row r="2449" spans="1:32" hidden="1" x14ac:dyDescent="0.25">
      <c r="A2449" s="2"/>
      <c r="B2449" s="52"/>
      <c r="C2449" s="2"/>
      <c r="D2449" s="2"/>
      <c r="E2449" s="2"/>
      <c r="F2449" s="2"/>
      <c r="G2449" s="2"/>
      <c r="H2449" s="2"/>
      <c r="I2449" s="1"/>
      <c r="J2449" s="1"/>
      <c r="K2449" s="1"/>
      <c r="L2449" s="1"/>
      <c r="M2449" s="1"/>
      <c r="N2449" s="2"/>
      <c r="O2449" s="2"/>
      <c r="P2449" s="2"/>
      <c r="Q2449" s="1"/>
      <c r="R2449" s="1"/>
      <c r="S2449" s="1"/>
      <c r="T2449" s="1"/>
      <c r="U2449" s="2"/>
      <c r="V2449" s="1"/>
      <c r="W2449" s="1"/>
      <c r="X2449" s="2"/>
      <c r="Y2449" s="1"/>
      <c r="Z2449" s="1"/>
      <c r="AA2449" s="2"/>
      <c r="AB2449" s="1"/>
      <c r="AC2449" s="1"/>
      <c r="AD2449" s="2"/>
      <c r="AE2449" s="1"/>
      <c r="AF2449" s="2"/>
    </row>
    <row r="2450" spans="1:32" hidden="1" x14ac:dyDescent="0.25">
      <c r="A2450" s="2"/>
      <c r="B2450" s="52"/>
      <c r="C2450" s="2"/>
      <c r="D2450" s="2"/>
      <c r="E2450" s="2"/>
      <c r="F2450" s="2"/>
      <c r="G2450" s="2"/>
      <c r="H2450" s="2"/>
      <c r="I2450" s="1"/>
      <c r="J2450" s="1"/>
      <c r="K2450" s="1"/>
      <c r="L2450" s="1"/>
      <c r="M2450" s="1"/>
      <c r="N2450" s="2"/>
      <c r="O2450" s="2"/>
      <c r="P2450" s="2"/>
      <c r="Q2450" s="1"/>
      <c r="R2450" s="1"/>
      <c r="S2450" s="1"/>
      <c r="T2450" s="1"/>
      <c r="U2450" s="2"/>
      <c r="V2450" s="1"/>
      <c r="W2450" s="1"/>
      <c r="X2450" s="2"/>
      <c r="Y2450" s="1"/>
      <c r="Z2450" s="1"/>
      <c r="AA2450" s="2"/>
      <c r="AB2450" s="1"/>
      <c r="AC2450" s="1"/>
      <c r="AD2450" s="2"/>
      <c r="AE2450" s="1"/>
      <c r="AF2450" s="2"/>
    </row>
    <row r="2451" spans="1:32" hidden="1" x14ac:dyDescent="0.25">
      <c r="A2451" s="2"/>
      <c r="B2451" s="52"/>
      <c r="C2451" s="2"/>
      <c r="D2451" s="2"/>
      <c r="E2451" s="2"/>
      <c r="F2451" s="2"/>
      <c r="G2451" s="2"/>
      <c r="H2451" s="2"/>
      <c r="I2451" s="1"/>
      <c r="J2451" s="1"/>
      <c r="K2451" s="1"/>
      <c r="L2451" s="1"/>
      <c r="M2451" s="1"/>
      <c r="N2451" s="2"/>
      <c r="O2451" s="2"/>
      <c r="P2451" s="2"/>
      <c r="Q2451" s="1"/>
      <c r="R2451" s="1"/>
      <c r="S2451" s="1"/>
      <c r="T2451" s="1"/>
      <c r="U2451" s="2"/>
      <c r="V2451" s="1"/>
      <c r="W2451" s="1"/>
      <c r="X2451" s="2"/>
      <c r="Y2451" s="1"/>
      <c r="Z2451" s="1"/>
      <c r="AA2451" s="2"/>
      <c r="AB2451" s="1"/>
      <c r="AC2451" s="1"/>
      <c r="AD2451" s="2"/>
      <c r="AE2451" s="1"/>
      <c r="AF2451" s="2"/>
    </row>
    <row r="2452" spans="1:32" hidden="1" x14ac:dyDescent="0.25">
      <c r="A2452" s="2"/>
      <c r="B2452" s="52"/>
      <c r="C2452" s="2"/>
      <c r="D2452" s="2"/>
      <c r="E2452" s="2"/>
      <c r="F2452" s="2"/>
      <c r="G2452" s="2"/>
      <c r="H2452" s="2"/>
      <c r="I2452" s="1"/>
      <c r="J2452" s="1"/>
      <c r="K2452" s="1"/>
      <c r="L2452" s="1"/>
      <c r="M2452" s="1"/>
      <c r="N2452" s="2"/>
      <c r="O2452" s="2"/>
      <c r="P2452" s="2"/>
      <c r="Q2452" s="1"/>
      <c r="R2452" s="1"/>
      <c r="S2452" s="1"/>
      <c r="T2452" s="1"/>
      <c r="U2452" s="2"/>
      <c r="V2452" s="1"/>
      <c r="W2452" s="1"/>
      <c r="X2452" s="2"/>
      <c r="Y2452" s="1"/>
      <c r="Z2452" s="1"/>
      <c r="AA2452" s="2"/>
      <c r="AB2452" s="1"/>
      <c r="AC2452" s="1"/>
      <c r="AD2452" s="2"/>
      <c r="AE2452" s="1"/>
      <c r="AF2452" s="2"/>
    </row>
    <row r="2453" spans="1:32" hidden="1" x14ac:dyDescent="0.25">
      <c r="A2453" s="2"/>
      <c r="B2453" s="52"/>
      <c r="C2453" s="2"/>
      <c r="D2453" s="2"/>
      <c r="E2453" s="2"/>
      <c r="F2453" s="2"/>
      <c r="G2453" s="2"/>
      <c r="H2453" s="2"/>
      <c r="I2453" s="1"/>
      <c r="J2453" s="1"/>
      <c r="K2453" s="1"/>
      <c r="L2453" s="1"/>
      <c r="M2453" s="1"/>
      <c r="N2453" s="2"/>
      <c r="O2453" s="2"/>
      <c r="P2453" s="2"/>
      <c r="Q2453" s="1"/>
      <c r="R2453" s="1"/>
      <c r="S2453" s="1"/>
      <c r="T2453" s="1"/>
      <c r="U2453" s="2"/>
      <c r="V2453" s="1"/>
      <c r="W2453" s="1"/>
      <c r="X2453" s="2"/>
      <c r="Y2453" s="1"/>
      <c r="Z2453" s="1"/>
      <c r="AA2453" s="2"/>
      <c r="AB2453" s="1"/>
      <c r="AC2453" s="1"/>
      <c r="AD2453" s="2"/>
      <c r="AE2453" s="1"/>
      <c r="AF2453" s="2"/>
    </row>
    <row r="2454" spans="1:32" hidden="1" x14ac:dyDescent="0.25">
      <c r="A2454" s="2"/>
      <c r="B2454" s="52"/>
      <c r="C2454" s="2"/>
      <c r="D2454" s="2"/>
      <c r="E2454" s="2"/>
      <c r="F2454" s="2"/>
      <c r="G2454" s="2"/>
      <c r="H2454" s="2"/>
      <c r="I2454" s="1"/>
      <c r="J2454" s="1"/>
      <c r="K2454" s="1"/>
      <c r="L2454" s="1"/>
      <c r="M2454" s="1"/>
      <c r="N2454" s="2"/>
      <c r="O2454" s="2"/>
      <c r="P2454" s="2"/>
      <c r="Q2454" s="1"/>
      <c r="R2454" s="1"/>
      <c r="S2454" s="1"/>
      <c r="T2454" s="1"/>
      <c r="U2454" s="2"/>
      <c r="V2454" s="1"/>
      <c r="W2454" s="1"/>
      <c r="X2454" s="2"/>
      <c r="Y2454" s="1"/>
      <c r="Z2454" s="1"/>
      <c r="AA2454" s="2"/>
      <c r="AB2454" s="1"/>
      <c r="AC2454" s="1"/>
      <c r="AD2454" s="2"/>
      <c r="AE2454" s="1"/>
      <c r="AF2454" s="2"/>
    </row>
    <row r="2455" spans="1:32" hidden="1" x14ac:dyDescent="0.25">
      <c r="A2455" s="2"/>
      <c r="B2455" s="52"/>
      <c r="C2455" s="2"/>
      <c r="D2455" s="2"/>
      <c r="E2455" s="2"/>
      <c r="F2455" s="2"/>
      <c r="G2455" s="2"/>
      <c r="H2455" s="2"/>
      <c r="I2455" s="1"/>
      <c r="J2455" s="1"/>
      <c r="K2455" s="1"/>
      <c r="L2455" s="1"/>
      <c r="M2455" s="1"/>
      <c r="N2455" s="2"/>
      <c r="O2455" s="2"/>
      <c r="P2455" s="2"/>
      <c r="Q2455" s="1"/>
      <c r="R2455" s="1"/>
      <c r="S2455" s="1"/>
      <c r="T2455" s="1"/>
      <c r="U2455" s="2"/>
      <c r="V2455" s="1"/>
      <c r="W2455" s="1"/>
      <c r="X2455" s="2"/>
      <c r="Y2455" s="1"/>
      <c r="Z2455" s="1"/>
      <c r="AA2455" s="2"/>
      <c r="AB2455" s="1"/>
      <c r="AC2455" s="1"/>
      <c r="AD2455" s="2"/>
      <c r="AE2455" s="1"/>
      <c r="AF2455" s="2"/>
    </row>
    <row r="2456" spans="1:32" hidden="1" x14ac:dyDescent="0.25">
      <c r="A2456" s="2"/>
      <c r="B2456" s="52"/>
      <c r="C2456" s="2"/>
      <c r="D2456" s="2"/>
      <c r="E2456" s="2"/>
      <c r="F2456" s="2"/>
      <c r="G2456" s="2"/>
      <c r="H2456" s="2"/>
      <c r="I2456" s="1"/>
      <c r="J2456" s="1"/>
      <c r="K2456" s="1"/>
      <c r="L2456" s="1"/>
      <c r="M2456" s="1"/>
      <c r="N2456" s="2"/>
      <c r="O2456" s="2"/>
      <c r="P2456" s="2"/>
      <c r="Q2456" s="1"/>
      <c r="R2456" s="1"/>
      <c r="S2456" s="1"/>
      <c r="T2456" s="1"/>
      <c r="U2456" s="2"/>
      <c r="V2456" s="1"/>
      <c r="W2456" s="1"/>
      <c r="X2456" s="2"/>
      <c r="Y2456" s="1"/>
      <c r="Z2456" s="1"/>
      <c r="AA2456" s="2"/>
      <c r="AB2456" s="1"/>
      <c r="AC2456" s="1"/>
      <c r="AD2456" s="2"/>
      <c r="AE2456" s="1"/>
      <c r="AF2456" s="2"/>
    </row>
    <row r="2457" spans="1:32" hidden="1" x14ac:dyDescent="0.25">
      <c r="A2457" s="2"/>
      <c r="B2457" s="52"/>
      <c r="C2457" s="2"/>
      <c r="D2457" s="2"/>
      <c r="E2457" s="2"/>
      <c r="F2457" s="2"/>
      <c r="G2457" s="2"/>
      <c r="H2457" s="2"/>
      <c r="I2457" s="1"/>
      <c r="J2457" s="1"/>
      <c r="K2457" s="1"/>
      <c r="L2457" s="1"/>
      <c r="M2457" s="1"/>
      <c r="N2457" s="2"/>
      <c r="O2457" s="2"/>
      <c r="P2457" s="2"/>
      <c r="Q2457" s="1"/>
      <c r="R2457" s="1"/>
      <c r="S2457" s="1"/>
      <c r="T2457" s="1"/>
      <c r="U2457" s="2"/>
      <c r="V2457" s="1"/>
      <c r="W2457" s="1"/>
      <c r="X2457" s="2"/>
      <c r="Y2457" s="1"/>
      <c r="Z2457" s="1"/>
      <c r="AA2457" s="2"/>
      <c r="AB2457" s="1"/>
      <c r="AC2457" s="1"/>
      <c r="AD2457" s="2"/>
      <c r="AE2457" s="1"/>
      <c r="AF2457" s="2"/>
    </row>
    <row r="2458" spans="1:32" hidden="1" x14ac:dyDescent="0.25">
      <c r="A2458" s="2"/>
      <c r="B2458" s="52"/>
      <c r="C2458" s="2"/>
      <c r="D2458" s="2"/>
      <c r="E2458" s="2"/>
      <c r="F2458" s="2"/>
      <c r="G2458" s="2"/>
      <c r="H2458" s="2"/>
      <c r="I2458" s="1"/>
      <c r="J2458" s="1"/>
      <c r="K2458" s="1"/>
      <c r="L2458" s="1"/>
      <c r="M2458" s="1"/>
      <c r="N2458" s="2"/>
      <c r="O2458" s="2"/>
      <c r="P2458" s="2"/>
      <c r="Q2458" s="1"/>
      <c r="R2458" s="1"/>
      <c r="S2458" s="1"/>
      <c r="T2458" s="1"/>
      <c r="U2458" s="2"/>
      <c r="V2458" s="1"/>
      <c r="W2458" s="1"/>
      <c r="X2458" s="2"/>
      <c r="Y2458" s="1"/>
      <c r="Z2458" s="1"/>
      <c r="AA2458" s="2"/>
      <c r="AB2458" s="1"/>
      <c r="AC2458" s="1"/>
      <c r="AD2458" s="2"/>
      <c r="AE2458" s="1"/>
      <c r="AF2458" s="2"/>
    </row>
    <row r="2459" spans="1:32" hidden="1" x14ac:dyDescent="0.25">
      <c r="A2459" s="2"/>
      <c r="B2459" s="52"/>
      <c r="C2459" s="2"/>
      <c r="D2459" s="2"/>
      <c r="E2459" s="2"/>
      <c r="F2459" s="2"/>
      <c r="G2459" s="2"/>
      <c r="H2459" s="2"/>
      <c r="I2459" s="1"/>
      <c r="J2459" s="1"/>
      <c r="K2459" s="1"/>
      <c r="L2459" s="1"/>
      <c r="M2459" s="1"/>
      <c r="N2459" s="2"/>
      <c r="O2459" s="2"/>
      <c r="P2459" s="2"/>
      <c r="Q2459" s="1"/>
      <c r="R2459" s="1"/>
      <c r="S2459" s="1"/>
      <c r="T2459" s="1"/>
      <c r="U2459" s="2"/>
      <c r="V2459" s="1"/>
      <c r="W2459" s="1"/>
      <c r="X2459" s="2"/>
      <c r="Y2459" s="1"/>
      <c r="Z2459" s="1"/>
      <c r="AA2459" s="2"/>
      <c r="AB2459" s="1"/>
      <c r="AC2459" s="1"/>
      <c r="AD2459" s="2"/>
      <c r="AE2459" s="1"/>
      <c r="AF2459" s="2"/>
    </row>
    <row r="2460" spans="1:32" hidden="1" x14ac:dyDescent="0.25">
      <c r="A2460" s="2"/>
      <c r="B2460" s="52"/>
      <c r="C2460" s="2"/>
      <c r="D2460" s="2"/>
      <c r="E2460" s="2"/>
      <c r="F2460" s="2"/>
      <c r="G2460" s="2"/>
      <c r="H2460" s="2"/>
      <c r="I2460" s="1"/>
      <c r="J2460" s="1"/>
      <c r="K2460" s="1"/>
      <c r="L2460" s="1"/>
      <c r="M2460" s="1"/>
      <c r="N2460" s="2"/>
      <c r="O2460" s="2"/>
      <c r="P2460" s="2"/>
      <c r="Q2460" s="1"/>
      <c r="R2460" s="1"/>
      <c r="S2460" s="1"/>
      <c r="T2460" s="1"/>
      <c r="U2460" s="2"/>
      <c r="V2460" s="1"/>
      <c r="W2460" s="1"/>
      <c r="X2460" s="2"/>
      <c r="Y2460" s="1"/>
      <c r="Z2460" s="1"/>
      <c r="AA2460" s="2"/>
      <c r="AB2460" s="1"/>
      <c r="AC2460" s="1"/>
      <c r="AD2460" s="2"/>
      <c r="AE2460" s="1"/>
      <c r="AF2460" s="2"/>
    </row>
    <row r="2461" spans="1:32" hidden="1" x14ac:dyDescent="0.25">
      <c r="A2461" s="2"/>
      <c r="B2461" s="52"/>
      <c r="C2461" s="2"/>
      <c r="D2461" s="2"/>
      <c r="E2461" s="2"/>
      <c r="F2461" s="2"/>
      <c r="G2461" s="2"/>
      <c r="H2461" s="2"/>
      <c r="I2461" s="1"/>
      <c r="J2461" s="1"/>
      <c r="K2461" s="1"/>
      <c r="L2461" s="1"/>
      <c r="M2461" s="1"/>
      <c r="N2461" s="2"/>
      <c r="O2461" s="2"/>
      <c r="P2461" s="2"/>
      <c r="Q2461" s="1"/>
      <c r="R2461" s="1"/>
      <c r="S2461" s="1"/>
      <c r="T2461" s="1"/>
      <c r="U2461" s="2"/>
      <c r="V2461" s="1"/>
      <c r="W2461" s="1"/>
      <c r="X2461" s="2"/>
      <c r="Y2461" s="1"/>
      <c r="Z2461" s="1"/>
      <c r="AA2461" s="2"/>
      <c r="AB2461" s="1"/>
      <c r="AC2461" s="1"/>
      <c r="AD2461" s="2"/>
      <c r="AE2461" s="1"/>
      <c r="AF2461" s="2"/>
    </row>
    <row r="2462" spans="1:32" hidden="1" x14ac:dyDescent="0.25">
      <c r="A2462" s="2"/>
      <c r="B2462" s="52"/>
      <c r="C2462" s="2"/>
      <c r="D2462" s="2"/>
      <c r="E2462" s="2"/>
      <c r="F2462" s="2"/>
      <c r="G2462" s="2"/>
      <c r="H2462" s="2"/>
      <c r="I2462" s="1"/>
      <c r="J2462" s="1"/>
      <c r="K2462" s="1"/>
      <c r="L2462" s="1"/>
      <c r="M2462" s="1"/>
      <c r="N2462" s="2"/>
      <c r="O2462" s="2"/>
      <c r="P2462" s="2"/>
      <c r="Q2462" s="1"/>
      <c r="R2462" s="1"/>
      <c r="S2462" s="1"/>
      <c r="T2462" s="1"/>
      <c r="U2462" s="2"/>
      <c r="V2462" s="1"/>
      <c r="W2462" s="1"/>
      <c r="X2462" s="2"/>
      <c r="Y2462" s="1"/>
      <c r="Z2462" s="1"/>
      <c r="AA2462" s="2"/>
      <c r="AB2462" s="1"/>
      <c r="AC2462" s="1"/>
      <c r="AD2462" s="2"/>
      <c r="AE2462" s="1"/>
      <c r="AF2462" s="2"/>
    </row>
    <row r="2463" spans="1:32" hidden="1" x14ac:dyDescent="0.25">
      <c r="A2463" s="2"/>
      <c r="B2463" s="52"/>
      <c r="C2463" s="2"/>
      <c r="D2463" s="2"/>
      <c r="E2463" s="2"/>
      <c r="F2463" s="2"/>
      <c r="G2463" s="2"/>
      <c r="H2463" s="2"/>
      <c r="I2463" s="1"/>
      <c r="J2463" s="1"/>
      <c r="K2463" s="1"/>
      <c r="L2463" s="1"/>
      <c r="M2463" s="1"/>
      <c r="N2463" s="2"/>
      <c r="O2463" s="2"/>
      <c r="P2463" s="2"/>
      <c r="Q2463" s="1"/>
      <c r="R2463" s="1"/>
      <c r="S2463" s="1"/>
      <c r="T2463" s="1"/>
      <c r="U2463" s="2"/>
      <c r="V2463" s="1"/>
      <c r="W2463" s="1"/>
      <c r="X2463" s="2"/>
      <c r="Y2463" s="1"/>
      <c r="Z2463" s="1"/>
      <c r="AA2463" s="2"/>
      <c r="AB2463" s="1"/>
      <c r="AC2463" s="1"/>
      <c r="AD2463" s="2"/>
      <c r="AE2463" s="1"/>
      <c r="AF2463" s="2"/>
    </row>
    <row r="2464" spans="1:32" hidden="1" x14ac:dyDescent="0.25">
      <c r="A2464" s="2"/>
      <c r="B2464" s="52"/>
      <c r="C2464" s="2"/>
      <c r="D2464" s="2"/>
      <c r="E2464" s="2"/>
      <c r="F2464" s="2"/>
      <c r="G2464" s="2"/>
      <c r="H2464" s="2"/>
      <c r="I2464" s="1"/>
      <c r="J2464" s="1"/>
      <c r="K2464" s="1"/>
      <c r="L2464" s="1"/>
      <c r="M2464" s="1"/>
      <c r="N2464" s="2"/>
      <c r="O2464" s="2"/>
      <c r="P2464" s="2"/>
      <c r="Q2464" s="1"/>
      <c r="R2464" s="1"/>
      <c r="S2464" s="1"/>
      <c r="T2464" s="1"/>
      <c r="U2464" s="2"/>
      <c r="V2464" s="1"/>
      <c r="W2464" s="1"/>
      <c r="X2464" s="2"/>
      <c r="Y2464" s="1"/>
      <c r="Z2464" s="1"/>
      <c r="AA2464" s="2"/>
      <c r="AB2464" s="1"/>
      <c r="AC2464" s="1"/>
      <c r="AD2464" s="2"/>
      <c r="AE2464" s="1"/>
      <c r="AF2464" s="2"/>
    </row>
    <row r="2465" spans="1:32" hidden="1" x14ac:dyDescent="0.25">
      <c r="A2465" s="2"/>
      <c r="B2465" s="52"/>
      <c r="C2465" s="2"/>
      <c r="D2465" s="2"/>
      <c r="E2465" s="2"/>
      <c r="F2465" s="2"/>
      <c r="G2465" s="2"/>
      <c r="H2465" s="2"/>
      <c r="I2465" s="1"/>
      <c r="J2465" s="1"/>
      <c r="K2465" s="1"/>
      <c r="L2465" s="1"/>
      <c r="M2465" s="1"/>
      <c r="N2465" s="2"/>
      <c r="O2465" s="2"/>
      <c r="P2465" s="2"/>
      <c r="Q2465" s="1"/>
      <c r="R2465" s="1"/>
      <c r="S2465" s="1"/>
      <c r="T2465" s="1"/>
      <c r="U2465" s="2"/>
      <c r="V2465" s="1"/>
      <c r="W2465" s="1"/>
      <c r="X2465" s="2"/>
      <c r="Y2465" s="1"/>
      <c r="Z2465" s="1"/>
      <c r="AA2465" s="2"/>
      <c r="AB2465" s="1"/>
      <c r="AC2465" s="1"/>
      <c r="AD2465" s="2"/>
      <c r="AE2465" s="1"/>
      <c r="AF2465" s="2"/>
    </row>
    <row r="2466" spans="1:32" hidden="1" x14ac:dyDescent="0.25">
      <c r="A2466" s="2"/>
      <c r="B2466" s="52"/>
      <c r="C2466" s="2"/>
      <c r="D2466" s="2"/>
      <c r="E2466" s="2"/>
      <c r="F2466" s="2"/>
      <c r="G2466" s="2"/>
      <c r="H2466" s="2"/>
      <c r="I2466" s="1"/>
      <c r="J2466" s="1"/>
      <c r="K2466" s="1"/>
      <c r="L2466" s="1"/>
      <c r="M2466" s="1"/>
      <c r="N2466" s="2"/>
      <c r="O2466" s="2"/>
      <c r="P2466" s="2"/>
      <c r="Q2466" s="1"/>
      <c r="R2466" s="1"/>
      <c r="S2466" s="1"/>
      <c r="T2466" s="1"/>
      <c r="U2466" s="2"/>
      <c r="V2466" s="1"/>
      <c r="W2466" s="1"/>
      <c r="X2466" s="2"/>
      <c r="Y2466" s="1"/>
      <c r="Z2466" s="1"/>
      <c r="AA2466" s="2"/>
      <c r="AB2466" s="1"/>
      <c r="AC2466" s="1"/>
      <c r="AD2466" s="2"/>
      <c r="AE2466" s="1"/>
      <c r="AF2466" s="2"/>
    </row>
    <row r="2467" spans="1:32" hidden="1" x14ac:dyDescent="0.25">
      <c r="A2467" s="2"/>
      <c r="B2467" s="52"/>
      <c r="C2467" s="2"/>
      <c r="D2467" s="2"/>
      <c r="E2467" s="2"/>
      <c r="F2467" s="2"/>
      <c r="G2467" s="2"/>
      <c r="H2467" s="2"/>
      <c r="I2467" s="1"/>
      <c r="J2467" s="1"/>
      <c r="K2467" s="1"/>
      <c r="L2467" s="1"/>
      <c r="M2467" s="1"/>
      <c r="N2467" s="2"/>
      <c r="O2467" s="2"/>
      <c r="P2467" s="2"/>
      <c r="Q2467" s="1"/>
      <c r="R2467" s="1"/>
      <c r="S2467" s="1"/>
      <c r="T2467" s="1"/>
      <c r="U2467" s="2"/>
      <c r="V2467" s="1"/>
      <c r="W2467" s="1"/>
      <c r="X2467" s="2"/>
      <c r="Y2467" s="1"/>
      <c r="Z2467" s="1"/>
      <c r="AA2467" s="2"/>
      <c r="AB2467" s="1"/>
      <c r="AC2467" s="1"/>
      <c r="AD2467" s="2"/>
      <c r="AE2467" s="1"/>
      <c r="AF2467" s="2"/>
    </row>
    <row r="2468" spans="1:32" hidden="1" x14ac:dyDescent="0.25">
      <c r="A2468" s="2"/>
      <c r="B2468" s="52"/>
      <c r="C2468" s="2"/>
      <c r="D2468" s="2"/>
      <c r="E2468" s="2"/>
      <c r="F2468" s="2"/>
      <c r="G2468" s="2"/>
      <c r="H2468" s="2"/>
      <c r="I2468" s="1"/>
      <c r="J2468" s="1"/>
      <c r="K2468" s="1"/>
      <c r="L2468" s="1"/>
      <c r="M2468" s="1"/>
      <c r="N2468" s="2"/>
      <c r="O2468" s="2"/>
      <c r="P2468" s="2"/>
      <c r="Q2468" s="1"/>
      <c r="R2468" s="1"/>
      <c r="S2468" s="1"/>
      <c r="T2468" s="1"/>
      <c r="U2468" s="2"/>
      <c r="V2468" s="1"/>
      <c r="W2468" s="1"/>
      <c r="X2468" s="2"/>
      <c r="Y2468" s="1"/>
      <c r="Z2468" s="1"/>
      <c r="AA2468" s="2"/>
      <c r="AB2468" s="1"/>
      <c r="AC2468" s="1"/>
      <c r="AD2468" s="2"/>
      <c r="AE2468" s="1"/>
      <c r="AF2468" s="2"/>
    </row>
    <row r="2469" spans="1:32" hidden="1" x14ac:dyDescent="0.25">
      <c r="A2469" s="2"/>
      <c r="B2469" s="52"/>
      <c r="C2469" s="2"/>
      <c r="D2469" s="2"/>
      <c r="E2469" s="2"/>
      <c r="F2469" s="2"/>
      <c r="G2469" s="2"/>
      <c r="H2469" s="2"/>
      <c r="I2469" s="1"/>
      <c r="J2469" s="1"/>
      <c r="K2469" s="1"/>
      <c r="L2469" s="1"/>
      <c r="M2469" s="1"/>
      <c r="N2469" s="2"/>
      <c r="O2469" s="2"/>
      <c r="P2469" s="2"/>
      <c r="Q2469" s="1"/>
      <c r="R2469" s="1"/>
      <c r="S2469" s="1"/>
      <c r="T2469" s="1"/>
      <c r="U2469" s="2"/>
      <c r="V2469" s="1"/>
      <c r="W2469" s="1"/>
      <c r="X2469" s="2"/>
      <c r="Y2469" s="1"/>
      <c r="Z2469" s="1"/>
      <c r="AA2469" s="2"/>
      <c r="AB2469" s="1"/>
      <c r="AC2469" s="1"/>
      <c r="AD2469" s="2"/>
      <c r="AE2469" s="1"/>
      <c r="AF2469" s="2"/>
    </row>
    <row r="2470" spans="1:32" hidden="1" x14ac:dyDescent="0.25">
      <c r="A2470" s="2"/>
      <c r="B2470" s="52"/>
      <c r="C2470" s="2"/>
      <c r="D2470" s="2"/>
      <c r="E2470" s="2"/>
      <c r="F2470" s="2"/>
      <c r="G2470" s="2"/>
      <c r="H2470" s="2"/>
      <c r="I2470" s="1"/>
      <c r="J2470" s="1"/>
      <c r="K2470" s="1"/>
      <c r="L2470" s="1"/>
      <c r="M2470" s="1"/>
      <c r="N2470" s="2"/>
      <c r="O2470" s="2"/>
      <c r="P2470" s="2"/>
      <c r="Q2470" s="1"/>
      <c r="R2470" s="1"/>
      <c r="S2470" s="1"/>
      <c r="T2470" s="1"/>
      <c r="U2470" s="2"/>
      <c r="V2470" s="1"/>
      <c r="W2470" s="1"/>
      <c r="X2470" s="2"/>
      <c r="Y2470" s="1"/>
      <c r="Z2470" s="1"/>
      <c r="AA2470" s="2"/>
      <c r="AB2470" s="1"/>
      <c r="AC2470" s="1"/>
      <c r="AD2470" s="2"/>
      <c r="AE2470" s="1"/>
      <c r="AF2470" s="2"/>
    </row>
    <row r="2471" spans="1:32" hidden="1" x14ac:dyDescent="0.25">
      <c r="A2471" s="2"/>
      <c r="B2471" s="52"/>
      <c r="C2471" s="2"/>
      <c r="D2471" s="2"/>
      <c r="E2471" s="2"/>
      <c r="F2471" s="2"/>
      <c r="G2471" s="2"/>
      <c r="H2471" s="2"/>
      <c r="I2471" s="1"/>
      <c r="J2471" s="1"/>
      <c r="K2471" s="1"/>
      <c r="L2471" s="1"/>
      <c r="M2471" s="1"/>
      <c r="N2471" s="2"/>
      <c r="O2471" s="2"/>
      <c r="P2471" s="2"/>
      <c r="Q2471" s="1"/>
      <c r="R2471" s="1"/>
      <c r="S2471" s="1"/>
      <c r="T2471" s="1"/>
      <c r="U2471" s="2"/>
      <c r="V2471" s="1"/>
      <c r="W2471" s="1"/>
      <c r="X2471" s="2"/>
      <c r="Y2471" s="1"/>
      <c r="Z2471" s="1"/>
      <c r="AA2471" s="2"/>
      <c r="AB2471" s="1"/>
      <c r="AC2471" s="1"/>
      <c r="AD2471" s="2"/>
      <c r="AE2471" s="1"/>
      <c r="AF2471" s="2"/>
    </row>
    <row r="2472" spans="1:32" hidden="1" x14ac:dyDescent="0.25">
      <c r="A2472" s="2"/>
      <c r="B2472" s="52"/>
      <c r="C2472" s="2"/>
      <c r="D2472" s="2"/>
      <c r="E2472" s="2"/>
      <c r="F2472" s="2"/>
      <c r="G2472" s="2"/>
      <c r="H2472" s="2"/>
      <c r="I2472" s="1"/>
      <c r="J2472" s="1"/>
      <c r="K2472" s="1"/>
      <c r="L2472" s="1"/>
      <c r="M2472" s="1"/>
      <c r="N2472" s="2"/>
      <c r="O2472" s="2"/>
      <c r="P2472" s="2"/>
      <c r="Q2472" s="1"/>
      <c r="R2472" s="1"/>
      <c r="S2472" s="1"/>
      <c r="T2472" s="1"/>
      <c r="U2472" s="2"/>
      <c r="V2472" s="1"/>
      <c r="W2472" s="1"/>
      <c r="X2472" s="2"/>
      <c r="Y2472" s="1"/>
      <c r="Z2472" s="1"/>
      <c r="AA2472" s="2"/>
      <c r="AB2472" s="1"/>
      <c r="AC2472" s="1"/>
      <c r="AD2472" s="2"/>
      <c r="AE2472" s="1"/>
      <c r="AF2472" s="2"/>
    </row>
    <row r="2473" spans="1:32" hidden="1" x14ac:dyDescent="0.25">
      <c r="A2473" s="2"/>
      <c r="B2473" s="52"/>
      <c r="C2473" s="2"/>
      <c r="D2473" s="2"/>
      <c r="E2473" s="2"/>
      <c r="F2473" s="2"/>
      <c r="G2473" s="2"/>
      <c r="H2473" s="2"/>
      <c r="I2473" s="1"/>
      <c r="J2473" s="1"/>
      <c r="K2473" s="1"/>
      <c r="L2473" s="1"/>
      <c r="M2473" s="1"/>
      <c r="N2473" s="2"/>
      <c r="O2473" s="2"/>
      <c r="P2473" s="2"/>
      <c r="Q2473" s="1"/>
      <c r="R2473" s="1"/>
      <c r="S2473" s="1"/>
      <c r="T2473" s="1"/>
      <c r="U2473" s="2"/>
      <c r="V2473" s="1"/>
      <c r="W2473" s="1"/>
      <c r="X2473" s="2"/>
      <c r="Y2473" s="1"/>
      <c r="Z2473" s="1"/>
      <c r="AA2473" s="2"/>
      <c r="AB2473" s="1"/>
      <c r="AC2473" s="1"/>
      <c r="AD2473" s="2"/>
      <c r="AE2473" s="1"/>
      <c r="AF2473" s="2"/>
    </row>
    <row r="2474" spans="1:32" hidden="1" x14ac:dyDescent="0.25">
      <c r="A2474" s="2"/>
      <c r="B2474" s="52"/>
      <c r="C2474" s="2"/>
      <c r="D2474" s="2"/>
      <c r="E2474" s="2"/>
      <c r="F2474" s="2"/>
      <c r="G2474" s="2"/>
      <c r="H2474" s="2"/>
      <c r="I2474" s="1"/>
      <c r="J2474" s="1"/>
      <c r="K2474" s="1"/>
      <c r="L2474" s="1"/>
      <c r="M2474" s="1"/>
      <c r="N2474" s="2"/>
      <c r="O2474" s="2"/>
      <c r="P2474" s="2"/>
      <c r="Q2474" s="1"/>
      <c r="R2474" s="1"/>
      <c r="S2474" s="1"/>
      <c r="T2474" s="1"/>
      <c r="U2474" s="2"/>
      <c r="V2474" s="1"/>
      <c r="W2474" s="1"/>
      <c r="X2474" s="2"/>
      <c r="Y2474" s="1"/>
      <c r="Z2474" s="1"/>
      <c r="AA2474" s="2"/>
      <c r="AB2474" s="1"/>
      <c r="AC2474" s="1"/>
      <c r="AD2474" s="2"/>
      <c r="AE2474" s="1"/>
      <c r="AF2474" s="2"/>
    </row>
    <row r="2475" spans="1:32" hidden="1" x14ac:dyDescent="0.25">
      <c r="A2475" s="2"/>
      <c r="B2475" s="52"/>
      <c r="C2475" s="2"/>
      <c r="D2475" s="2"/>
      <c r="E2475" s="2"/>
      <c r="F2475" s="2"/>
      <c r="G2475" s="2"/>
      <c r="H2475" s="2"/>
      <c r="I2475" s="1"/>
      <c r="J2475" s="1"/>
      <c r="K2475" s="1"/>
      <c r="L2475" s="1"/>
      <c r="M2475" s="1"/>
      <c r="N2475" s="2"/>
      <c r="O2475" s="2"/>
      <c r="P2475" s="2"/>
      <c r="Q2475" s="1"/>
      <c r="R2475" s="1"/>
      <c r="S2475" s="1"/>
      <c r="T2475" s="1"/>
      <c r="U2475" s="2"/>
      <c r="V2475" s="1"/>
      <c r="W2475" s="1"/>
      <c r="X2475" s="2"/>
      <c r="Y2475" s="1"/>
      <c r="Z2475" s="1"/>
      <c r="AA2475" s="2"/>
      <c r="AB2475" s="1"/>
      <c r="AC2475" s="1"/>
      <c r="AD2475" s="2"/>
      <c r="AE2475" s="1"/>
      <c r="AF2475" s="2"/>
    </row>
    <row r="2476" spans="1:32" hidden="1" x14ac:dyDescent="0.25">
      <c r="A2476" s="2"/>
      <c r="B2476" s="52"/>
      <c r="C2476" s="2"/>
      <c r="D2476" s="2"/>
      <c r="E2476" s="2"/>
      <c r="F2476" s="2"/>
      <c r="G2476" s="2"/>
      <c r="H2476" s="2"/>
      <c r="I2476" s="1"/>
      <c r="J2476" s="1"/>
      <c r="K2476" s="1"/>
      <c r="L2476" s="1"/>
      <c r="M2476" s="1"/>
      <c r="N2476" s="2"/>
      <c r="O2476" s="2"/>
      <c r="P2476" s="2"/>
      <c r="Q2476" s="1"/>
      <c r="R2476" s="1"/>
      <c r="S2476" s="1"/>
      <c r="T2476" s="1"/>
      <c r="U2476" s="2"/>
      <c r="V2476" s="1"/>
      <c r="W2476" s="1"/>
      <c r="X2476" s="2"/>
      <c r="Y2476" s="1"/>
      <c r="Z2476" s="1"/>
      <c r="AA2476" s="2"/>
      <c r="AB2476" s="1"/>
      <c r="AC2476" s="1"/>
      <c r="AD2476" s="2"/>
      <c r="AE2476" s="1"/>
      <c r="AF2476" s="2"/>
    </row>
    <row r="2477" spans="1:32" hidden="1" x14ac:dyDescent="0.25">
      <c r="A2477" s="2"/>
      <c r="B2477" s="52"/>
      <c r="C2477" s="2"/>
      <c r="D2477" s="2"/>
      <c r="E2477" s="2"/>
      <c r="F2477" s="2"/>
      <c r="G2477" s="2"/>
      <c r="H2477" s="2"/>
      <c r="I2477" s="1"/>
      <c r="J2477" s="1"/>
      <c r="K2477" s="1"/>
      <c r="L2477" s="1"/>
      <c r="M2477" s="1"/>
      <c r="N2477" s="2"/>
      <c r="O2477" s="2"/>
      <c r="P2477" s="2"/>
      <c r="Q2477" s="1"/>
      <c r="R2477" s="1"/>
      <c r="S2477" s="1"/>
      <c r="T2477" s="1"/>
      <c r="U2477" s="2"/>
      <c r="V2477" s="1"/>
      <c r="W2477" s="1"/>
      <c r="X2477" s="2"/>
      <c r="Y2477" s="1"/>
      <c r="Z2477" s="1"/>
      <c r="AA2477" s="2"/>
      <c r="AB2477" s="1"/>
      <c r="AC2477" s="1"/>
      <c r="AD2477" s="2"/>
      <c r="AE2477" s="1"/>
      <c r="AF2477" s="2"/>
    </row>
    <row r="2478" spans="1:32" hidden="1" x14ac:dyDescent="0.25">
      <c r="A2478" s="2"/>
      <c r="B2478" s="52"/>
      <c r="C2478" s="2"/>
      <c r="D2478" s="2"/>
      <c r="E2478" s="2"/>
      <c r="F2478" s="2"/>
      <c r="G2478" s="2"/>
      <c r="H2478" s="2"/>
      <c r="I2478" s="1"/>
      <c r="J2478" s="1"/>
      <c r="K2478" s="1"/>
      <c r="L2478" s="1"/>
      <c r="M2478" s="1"/>
      <c r="N2478" s="2"/>
      <c r="O2478" s="2"/>
      <c r="P2478" s="2"/>
      <c r="Q2478" s="1"/>
      <c r="R2478" s="1"/>
      <c r="S2478" s="1"/>
      <c r="T2478" s="1"/>
      <c r="U2478" s="2"/>
      <c r="V2478" s="1"/>
      <c r="W2478" s="1"/>
      <c r="X2478" s="2"/>
      <c r="Y2478" s="1"/>
      <c r="Z2478" s="1"/>
      <c r="AA2478" s="2"/>
      <c r="AB2478" s="1"/>
      <c r="AC2478" s="1"/>
      <c r="AD2478" s="2"/>
      <c r="AE2478" s="1"/>
      <c r="AF2478" s="2"/>
    </row>
    <row r="2479" spans="1:32" hidden="1" x14ac:dyDescent="0.25">
      <c r="A2479" s="2"/>
      <c r="B2479" s="52"/>
      <c r="C2479" s="2"/>
      <c r="D2479" s="2"/>
      <c r="E2479" s="2"/>
      <c r="F2479" s="2"/>
      <c r="G2479" s="2"/>
      <c r="H2479" s="2"/>
      <c r="I2479" s="1"/>
      <c r="J2479" s="1"/>
      <c r="K2479" s="1"/>
      <c r="L2479" s="1"/>
      <c r="M2479" s="1"/>
      <c r="N2479" s="2"/>
      <c r="O2479" s="2"/>
      <c r="P2479" s="2"/>
      <c r="Q2479" s="1"/>
      <c r="R2479" s="1"/>
      <c r="S2479" s="1"/>
      <c r="T2479" s="1"/>
      <c r="U2479" s="2"/>
      <c r="V2479" s="1"/>
      <c r="W2479" s="1"/>
      <c r="X2479" s="2"/>
      <c r="Y2479" s="1"/>
      <c r="Z2479" s="1"/>
      <c r="AA2479" s="2"/>
      <c r="AB2479" s="1"/>
      <c r="AC2479" s="1"/>
      <c r="AD2479" s="2"/>
      <c r="AE2479" s="1"/>
      <c r="AF2479" s="2"/>
    </row>
    <row r="2480" spans="1:32" hidden="1" x14ac:dyDescent="0.25">
      <c r="A2480" s="2"/>
      <c r="B2480" s="52"/>
      <c r="C2480" s="2"/>
      <c r="D2480" s="2"/>
      <c r="E2480" s="2"/>
      <c r="F2480" s="2"/>
      <c r="G2480" s="2"/>
      <c r="H2480" s="2"/>
      <c r="I2480" s="1"/>
      <c r="J2480" s="1"/>
      <c r="K2480" s="1"/>
      <c r="L2480" s="1"/>
      <c r="M2480" s="1"/>
      <c r="N2480" s="2"/>
      <c r="O2480" s="2"/>
      <c r="P2480" s="2"/>
      <c r="Q2480" s="1"/>
      <c r="R2480" s="1"/>
      <c r="S2480" s="1"/>
      <c r="T2480" s="1"/>
      <c r="U2480" s="2"/>
      <c r="V2480" s="1"/>
      <c r="W2480" s="1"/>
      <c r="X2480" s="2"/>
      <c r="Y2480" s="1"/>
      <c r="Z2480" s="1"/>
      <c r="AA2480" s="2"/>
      <c r="AB2480" s="1"/>
      <c r="AC2480" s="1"/>
      <c r="AD2480" s="2"/>
      <c r="AE2480" s="1"/>
      <c r="AF2480" s="2"/>
    </row>
    <row r="2481" spans="1:32" hidden="1" x14ac:dyDescent="0.25">
      <c r="A2481" s="2"/>
      <c r="B2481" s="52"/>
      <c r="C2481" s="2"/>
      <c r="D2481" s="2"/>
      <c r="E2481" s="2"/>
      <c r="F2481" s="2"/>
      <c r="G2481" s="2"/>
      <c r="H2481" s="2"/>
      <c r="I2481" s="1"/>
      <c r="J2481" s="1"/>
      <c r="K2481" s="1"/>
      <c r="L2481" s="1"/>
      <c r="M2481" s="1"/>
      <c r="N2481" s="2"/>
      <c r="O2481" s="2"/>
      <c r="P2481" s="2"/>
      <c r="Q2481" s="1"/>
      <c r="R2481" s="1"/>
      <c r="S2481" s="1"/>
      <c r="T2481" s="1"/>
      <c r="U2481" s="2"/>
      <c r="V2481" s="1"/>
      <c r="W2481" s="1"/>
      <c r="X2481" s="2"/>
      <c r="Y2481" s="1"/>
      <c r="Z2481" s="1"/>
      <c r="AA2481" s="2"/>
      <c r="AB2481" s="1"/>
      <c r="AC2481" s="1"/>
      <c r="AD2481" s="2"/>
      <c r="AE2481" s="1"/>
      <c r="AF2481" s="2"/>
    </row>
    <row r="2482" spans="1:32" hidden="1" x14ac:dyDescent="0.25">
      <c r="A2482" s="2"/>
      <c r="B2482" s="52"/>
      <c r="C2482" s="2"/>
      <c r="D2482" s="2"/>
      <c r="E2482" s="2"/>
      <c r="F2482" s="2"/>
      <c r="G2482" s="2"/>
      <c r="H2482" s="2"/>
      <c r="I2482" s="1"/>
      <c r="J2482" s="1"/>
      <c r="K2482" s="1"/>
      <c r="L2482" s="1"/>
      <c r="M2482" s="1"/>
      <c r="N2482" s="2"/>
      <c r="O2482" s="2"/>
      <c r="P2482" s="2"/>
      <c r="Q2482" s="1"/>
      <c r="R2482" s="1"/>
      <c r="S2482" s="1"/>
      <c r="T2482" s="1"/>
      <c r="U2482" s="2"/>
      <c r="V2482" s="1"/>
      <c r="W2482" s="1"/>
      <c r="X2482" s="2"/>
      <c r="Y2482" s="1"/>
      <c r="Z2482" s="1"/>
      <c r="AA2482" s="2"/>
      <c r="AB2482" s="1"/>
      <c r="AC2482" s="1"/>
      <c r="AD2482" s="2"/>
      <c r="AE2482" s="1"/>
      <c r="AF2482" s="2"/>
    </row>
    <row r="2483" spans="1:32" hidden="1" x14ac:dyDescent="0.25">
      <c r="A2483" s="2"/>
      <c r="B2483" s="52"/>
      <c r="C2483" s="2"/>
      <c r="D2483" s="2"/>
      <c r="E2483" s="2"/>
      <c r="F2483" s="2"/>
      <c r="G2483" s="2"/>
      <c r="H2483" s="2"/>
      <c r="I2483" s="1"/>
      <c r="J2483" s="1"/>
      <c r="K2483" s="1"/>
      <c r="L2483" s="1"/>
      <c r="M2483" s="1"/>
      <c r="N2483" s="2"/>
      <c r="O2483" s="2"/>
      <c r="P2483" s="2"/>
      <c r="Q2483" s="1"/>
      <c r="R2483" s="1"/>
      <c r="S2483" s="1"/>
      <c r="T2483" s="1"/>
      <c r="U2483" s="2"/>
      <c r="V2483" s="1"/>
      <c r="W2483" s="1"/>
      <c r="X2483" s="2"/>
      <c r="Y2483" s="1"/>
      <c r="Z2483" s="1"/>
      <c r="AA2483" s="2"/>
      <c r="AB2483" s="1"/>
      <c r="AC2483" s="1"/>
      <c r="AD2483" s="2"/>
      <c r="AE2483" s="1"/>
      <c r="AF2483" s="2"/>
    </row>
    <row r="2484" spans="1:32" hidden="1" x14ac:dyDescent="0.25">
      <c r="A2484" s="2"/>
      <c r="B2484" s="52"/>
      <c r="C2484" s="2"/>
      <c r="D2484" s="2"/>
      <c r="E2484" s="2"/>
      <c r="F2484" s="2"/>
      <c r="G2484" s="2"/>
      <c r="H2484" s="2"/>
      <c r="I2484" s="1"/>
      <c r="J2484" s="1"/>
      <c r="K2484" s="1"/>
      <c r="L2484" s="1"/>
      <c r="M2484" s="1"/>
      <c r="N2484" s="2"/>
      <c r="O2484" s="2"/>
      <c r="P2484" s="2"/>
      <c r="Q2484" s="1"/>
      <c r="R2484" s="1"/>
      <c r="S2484" s="1"/>
      <c r="T2484" s="1"/>
      <c r="U2484" s="2"/>
      <c r="V2484" s="1"/>
      <c r="W2484" s="1"/>
      <c r="X2484" s="2"/>
      <c r="Y2484" s="1"/>
      <c r="Z2484" s="1"/>
      <c r="AA2484" s="2"/>
      <c r="AB2484" s="1"/>
      <c r="AC2484" s="1"/>
      <c r="AD2484" s="2"/>
      <c r="AE2484" s="1"/>
      <c r="AF2484" s="2"/>
    </row>
    <row r="2485" spans="1:32" hidden="1" x14ac:dyDescent="0.25">
      <c r="A2485" s="2"/>
      <c r="B2485" s="52"/>
      <c r="C2485" s="2"/>
      <c r="D2485" s="2"/>
      <c r="E2485" s="2"/>
      <c r="F2485" s="2"/>
      <c r="G2485" s="2"/>
      <c r="H2485" s="2"/>
      <c r="I2485" s="1"/>
      <c r="J2485" s="1"/>
      <c r="K2485" s="1"/>
      <c r="L2485" s="1"/>
      <c r="M2485" s="1"/>
      <c r="N2485" s="2"/>
      <c r="O2485" s="2"/>
      <c r="P2485" s="2"/>
      <c r="Q2485" s="1"/>
      <c r="R2485" s="1"/>
      <c r="S2485" s="1"/>
      <c r="T2485" s="1"/>
      <c r="U2485" s="2"/>
      <c r="V2485" s="1"/>
      <c r="W2485" s="1"/>
      <c r="X2485" s="2"/>
      <c r="Y2485" s="1"/>
      <c r="Z2485" s="1"/>
      <c r="AA2485" s="2"/>
      <c r="AB2485" s="1"/>
      <c r="AC2485" s="1"/>
      <c r="AD2485" s="2"/>
      <c r="AE2485" s="1"/>
      <c r="AF2485" s="2"/>
    </row>
    <row r="2486" spans="1:32" hidden="1" x14ac:dyDescent="0.25">
      <c r="A2486" s="2"/>
      <c r="B2486" s="52"/>
      <c r="C2486" s="2"/>
      <c r="D2486" s="2"/>
      <c r="E2486" s="2"/>
      <c r="F2486" s="2"/>
      <c r="G2486" s="2"/>
      <c r="H2486" s="2"/>
      <c r="I2486" s="1"/>
      <c r="J2486" s="1"/>
      <c r="K2486" s="1"/>
      <c r="L2486" s="1"/>
      <c r="M2486" s="1"/>
      <c r="N2486" s="2"/>
      <c r="O2486" s="2"/>
      <c r="P2486" s="2"/>
      <c r="Q2486" s="1"/>
      <c r="R2486" s="1"/>
      <c r="S2486" s="1"/>
      <c r="T2486" s="1"/>
      <c r="U2486" s="2"/>
      <c r="V2486" s="1"/>
      <c r="W2486" s="1"/>
      <c r="X2486" s="2"/>
      <c r="Y2486" s="1"/>
      <c r="Z2486" s="1"/>
      <c r="AA2486" s="2"/>
      <c r="AB2486" s="1"/>
      <c r="AC2486" s="1"/>
      <c r="AD2486" s="2"/>
      <c r="AE2486" s="1"/>
      <c r="AF2486" s="2"/>
    </row>
    <row r="2487" spans="1:32" hidden="1" x14ac:dyDescent="0.25">
      <c r="A2487" s="2"/>
      <c r="B2487" s="52"/>
      <c r="C2487" s="2"/>
      <c r="D2487" s="2"/>
      <c r="E2487" s="2"/>
      <c r="F2487" s="2"/>
      <c r="G2487" s="2"/>
      <c r="H2487" s="2"/>
      <c r="I2487" s="1"/>
      <c r="J2487" s="1"/>
      <c r="K2487" s="1"/>
      <c r="L2487" s="1"/>
      <c r="M2487" s="1"/>
      <c r="N2487" s="2"/>
      <c r="O2487" s="2"/>
      <c r="P2487" s="2"/>
      <c r="Q2487" s="1"/>
      <c r="R2487" s="1"/>
      <c r="S2487" s="1"/>
      <c r="T2487" s="1"/>
      <c r="U2487" s="2"/>
      <c r="V2487" s="1"/>
      <c r="W2487" s="1"/>
      <c r="X2487" s="2"/>
      <c r="Y2487" s="1"/>
      <c r="Z2487" s="1"/>
      <c r="AA2487" s="2"/>
      <c r="AB2487" s="1"/>
      <c r="AC2487" s="1"/>
      <c r="AD2487" s="2"/>
      <c r="AE2487" s="1"/>
      <c r="AF2487" s="2"/>
    </row>
    <row r="2488" spans="1:32" hidden="1" x14ac:dyDescent="0.25">
      <c r="A2488" s="2"/>
      <c r="B2488" s="52"/>
      <c r="C2488" s="2"/>
      <c r="D2488" s="2"/>
      <c r="E2488" s="2"/>
      <c r="F2488" s="2"/>
      <c r="G2488" s="2"/>
      <c r="H2488" s="2"/>
      <c r="I2488" s="1"/>
      <c r="J2488" s="1"/>
      <c r="K2488" s="1"/>
      <c r="L2488" s="1"/>
      <c r="M2488" s="1"/>
      <c r="N2488" s="2"/>
      <c r="O2488" s="2"/>
      <c r="P2488" s="2"/>
      <c r="Q2488" s="1"/>
      <c r="R2488" s="1"/>
      <c r="S2488" s="1"/>
      <c r="T2488" s="1"/>
      <c r="U2488" s="2"/>
      <c r="V2488" s="1"/>
      <c r="W2488" s="1"/>
      <c r="X2488" s="2"/>
      <c r="Y2488" s="1"/>
      <c r="Z2488" s="1"/>
      <c r="AA2488" s="2"/>
      <c r="AB2488" s="1"/>
      <c r="AC2488" s="1"/>
      <c r="AD2488" s="2"/>
      <c r="AE2488" s="1"/>
      <c r="AF2488" s="2"/>
    </row>
    <row r="2489" spans="1:32" hidden="1" x14ac:dyDescent="0.25">
      <c r="A2489" s="2"/>
      <c r="B2489" s="52"/>
      <c r="C2489" s="2"/>
      <c r="D2489" s="2"/>
      <c r="E2489" s="2"/>
      <c r="F2489" s="2"/>
      <c r="G2489" s="2"/>
      <c r="H2489" s="2"/>
      <c r="I2489" s="1"/>
      <c r="J2489" s="1"/>
      <c r="K2489" s="1"/>
      <c r="L2489" s="1"/>
      <c r="M2489" s="1"/>
      <c r="N2489" s="2"/>
      <c r="O2489" s="2"/>
      <c r="P2489" s="2"/>
      <c r="Q2489" s="1"/>
      <c r="R2489" s="1"/>
      <c r="S2489" s="1"/>
      <c r="T2489" s="1"/>
      <c r="U2489" s="2"/>
      <c r="V2489" s="1"/>
      <c r="W2489" s="1"/>
      <c r="X2489" s="2"/>
      <c r="Y2489" s="1"/>
      <c r="Z2489" s="1"/>
      <c r="AA2489" s="2"/>
      <c r="AB2489" s="1"/>
      <c r="AC2489" s="1"/>
      <c r="AD2489" s="2"/>
      <c r="AE2489" s="1"/>
      <c r="AF2489" s="2"/>
    </row>
    <row r="2490" spans="1:32" hidden="1" x14ac:dyDescent="0.25">
      <c r="A2490" s="2"/>
      <c r="B2490" s="52"/>
      <c r="C2490" s="2"/>
      <c r="D2490" s="2"/>
      <c r="E2490" s="2"/>
      <c r="F2490" s="2"/>
      <c r="G2490" s="2"/>
      <c r="H2490" s="2"/>
      <c r="I2490" s="1"/>
      <c r="J2490" s="1"/>
      <c r="K2490" s="1"/>
      <c r="L2490" s="1"/>
      <c r="M2490" s="1"/>
      <c r="N2490" s="2"/>
      <c r="O2490" s="2"/>
      <c r="P2490" s="2"/>
      <c r="Q2490" s="1"/>
      <c r="R2490" s="1"/>
      <c r="S2490" s="1"/>
      <c r="T2490" s="1"/>
      <c r="U2490" s="2"/>
      <c r="V2490" s="1"/>
      <c r="W2490" s="1"/>
      <c r="X2490" s="2"/>
      <c r="Y2490" s="1"/>
      <c r="Z2490" s="1"/>
      <c r="AA2490" s="2"/>
      <c r="AB2490" s="1"/>
      <c r="AC2490" s="1"/>
      <c r="AD2490" s="2"/>
      <c r="AE2490" s="1"/>
      <c r="AF2490" s="2"/>
    </row>
    <row r="2491" spans="1:32" hidden="1" x14ac:dyDescent="0.25">
      <c r="A2491" s="2"/>
      <c r="B2491" s="52"/>
      <c r="C2491" s="2"/>
      <c r="D2491" s="2"/>
      <c r="E2491" s="2"/>
      <c r="F2491" s="2"/>
      <c r="G2491" s="2"/>
      <c r="H2491" s="2"/>
      <c r="I2491" s="1"/>
      <c r="J2491" s="1"/>
      <c r="K2491" s="1"/>
      <c r="L2491" s="1"/>
      <c r="M2491" s="1"/>
      <c r="N2491" s="2"/>
      <c r="O2491" s="2"/>
      <c r="P2491" s="2"/>
      <c r="Q2491" s="1"/>
      <c r="R2491" s="1"/>
      <c r="S2491" s="1"/>
      <c r="T2491" s="1"/>
      <c r="U2491" s="2"/>
      <c r="V2491" s="1"/>
      <c r="W2491" s="1"/>
      <c r="X2491" s="2"/>
      <c r="Y2491" s="1"/>
      <c r="Z2491" s="1"/>
      <c r="AA2491" s="2"/>
      <c r="AB2491" s="1"/>
      <c r="AC2491" s="1"/>
      <c r="AD2491" s="2"/>
      <c r="AE2491" s="1"/>
      <c r="AF2491" s="2"/>
    </row>
    <row r="2492" spans="1:32" hidden="1" x14ac:dyDescent="0.25">
      <c r="A2492" s="2"/>
      <c r="B2492" s="52"/>
      <c r="C2492" s="2"/>
      <c r="D2492" s="2"/>
      <c r="E2492" s="2"/>
      <c r="F2492" s="2"/>
      <c r="G2492" s="2"/>
      <c r="H2492" s="2"/>
      <c r="I2492" s="1"/>
      <c r="J2492" s="1"/>
      <c r="K2492" s="1"/>
      <c r="L2492" s="1"/>
      <c r="M2492" s="1"/>
      <c r="N2492" s="2"/>
      <c r="O2492" s="2"/>
      <c r="P2492" s="2"/>
      <c r="Q2492" s="1"/>
      <c r="R2492" s="1"/>
      <c r="S2492" s="1"/>
      <c r="T2492" s="1"/>
      <c r="U2492" s="2"/>
      <c r="V2492" s="1"/>
      <c r="W2492" s="1"/>
      <c r="X2492" s="2"/>
      <c r="Y2492" s="1"/>
      <c r="Z2492" s="1"/>
      <c r="AA2492" s="2"/>
      <c r="AB2492" s="1"/>
      <c r="AC2492" s="1"/>
      <c r="AD2492" s="2"/>
      <c r="AE2492" s="1"/>
      <c r="AF2492" s="2"/>
    </row>
    <row r="2493" spans="1:32" hidden="1" x14ac:dyDescent="0.25">
      <c r="A2493" s="2"/>
      <c r="B2493" s="52"/>
      <c r="C2493" s="2"/>
      <c r="D2493" s="2"/>
      <c r="E2493" s="2"/>
      <c r="F2493" s="2"/>
      <c r="G2493" s="2"/>
      <c r="H2493" s="2"/>
      <c r="I2493" s="1"/>
      <c r="J2493" s="1"/>
      <c r="K2493" s="1"/>
      <c r="L2493" s="1"/>
      <c r="M2493" s="1"/>
      <c r="N2493" s="2"/>
      <c r="O2493" s="2"/>
      <c r="P2493" s="2"/>
      <c r="Q2493" s="1"/>
      <c r="R2493" s="1"/>
      <c r="S2493" s="1"/>
      <c r="T2493" s="1"/>
      <c r="U2493" s="2"/>
      <c r="V2493" s="1"/>
      <c r="W2493" s="1"/>
      <c r="X2493" s="2"/>
      <c r="Y2493" s="1"/>
      <c r="Z2493" s="1"/>
      <c r="AA2493" s="2"/>
      <c r="AB2493" s="1"/>
      <c r="AC2493" s="1"/>
      <c r="AD2493" s="2"/>
      <c r="AE2493" s="1"/>
      <c r="AF2493" s="2"/>
    </row>
    <row r="2494" spans="1:32" hidden="1" x14ac:dyDescent="0.25">
      <c r="A2494" s="2"/>
      <c r="B2494" s="52"/>
      <c r="C2494" s="2"/>
      <c r="D2494" s="2"/>
      <c r="E2494" s="2"/>
      <c r="F2494" s="2"/>
      <c r="G2494" s="2"/>
      <c r="H2494" s="2"/>
      <c r="I2494" s="1"/>
      <c r="J2494" s="1"/>
      <c r="K2494" s="1"/>
      <c r="L2494" s="1"/>
      <c r="M2494" s="1"/>
      <c r="N2494" s="2"/>
      <c r="O2494" s="2"/>
      <c r="P2494" s="2"/>
      <c r="Q2494" s="1"/>
      <c r="R2494" s="1"/>
      <c r="S2494" s="1"/>
      <c r="T2494" s="1"/>
      <c r="U2494" s="2"/>
      <c r="V2494" s="1"/>
      <c r="W2494" s="1"/>
      <c r="X2494" s="2"/>
      <c r="Y2494" s="1"/>
      <c r="Z2494" s="1"/>
      <c r="AA2494" s="2"/>
      <c r="AB2494" s="1"/>
      <c r="AC2494" s="1"/>
      <c r="AD2494" s="2"/>
      <c r="AE2494" s="1"/>
      <c r="AF2494" s="2"/>
    </row>
    <row r="2495" spans="1:32" hidden="1" x14ac:dyDescent="0.25">
      <c r="A2495" s="2"/>
      <c r="B2495" s="52"/>
      <c r="C2495" s="2"/>
      <c r="D2495" s="2"/>
      <c r="E2495" s="2"/>
      <c r="F2495" s="2"/>
      <c r="G2495" s="2"/>
      <c r="H2495" s="2"/>
      <c r="I2495" s="1"/>
      <c r="J2495" s="1"/>
      <c r="K2495" s="1"/>
      <c r="L2495" s="1"/>
      <c r="M2495" s="1"/>
      <c r="N2495" s="2"/>
      <c r="O2495" s="2"/>
      <c r="P2495" s="2"/>
      <c r="Q2495" s="1"/>
      <c r="R2495" s="1"/>
      <c r="S2495" s="1"/>
      <c r="T2495" s="1"/>
      <c r="U2495" s="2"/>
      <c r="V2495" s="1"/>
      <c r="W2495" s="1"/>
      <c r="X2495" s="2"/>
      <c r="Y2495" s="1"/>
      <c r="Z2495" s="1"/>
      <c r="AA2495" s="2"/>
      <c r="AB2495" s="1"/>
      <c r="AC2495" s="1"/>
      <c r="AD2495" s="2"/>
      <c r="AE2495" s="1"/>
      <c r="AF2495" s="2"/>
    </row>
    <row r="2496" spans="1:32" hidden="1" x14ac:dyDescent="0.25">
      <c r="A2496" s="2"/>
      <c r="B2496" s="52"/>
      <c r="C2496" s="2"/>
      <c r="D2496" s="2"/>
      <c r="E2496" s="2"/>
      <c r="F2496" s="2"/>
      <c r="G2496" s="2"/>
      <c r="H2496" s="2"/>
      <c r="I2496" s="1"/>
      <c r="J2496" s="1"/>
      <c r="K2496" s="1"/>
      <c r="L2496" s="1"/>
      <c r="M2496" s="1"/>
      <c r="N2496" s="2"/>
      <c r="O2496" s="2"/>
      <c r="P2496" s="2"/>
      <c r="Q2496" s="1"/>
      <c r="R2496" s="1"/>
      <c r="S2496" s="1"/>
      <c r="T2496" s="1"/>
      <c r="U2496" s="2"/>
      <c r="V2496" s="1"/>
      <c r="W2496" s="1"/>
      <c r="X2496" s="2"/>
      <c r="Y2496" s="1"/>
      <c r="Z2496" s="1"/>
      <c r="AA2496" s="2"/>
      <c r="AB2496" s="1"/>
      <c r="AC2496" s="1"/>
      <c r="AD2496" s="2"/>
      <c r="AE2496" s="1"/>
      <c r="AF2496" s="2"/>
    </row>
    <row r="2497" spans="1:32" hidden="1" x14ac:dyDescent="0.25">
      <c r="A2497" s="2"/>
      <c r="B2497" s="52"/>
      <c r="C2497" s="2"/>
      <c r="D2497" s="2"/>
      <c r="E2497" s="2"/>
      <c r="F2497" s="2"/>
      <c r="G2497" s="2"/>
      <c r="H2497" s="2"/>
      <c r="I2497" s="1"/>
      <c r="J2497" s="1"/>
      <c r="K2497" s="1"/>
      <c r="L2497" s="1"/>
      <c r="M2497" s="1"/>
      <c r="N2497" s="2"/>
      <c r="O2497" s="2"/>
      <c r="P2497" s="2"/>
      <c r="Q2497" s="1"/>
      <c r="R2497" s="1"/>
      <c r="S2497" s="1"/>
      <c r="T2497" s="1"/>
      <c r="U2497" s="2"/>
      <c r="V2497" s="1"/>
      <c r="W2497" s="1"/>
      <c r="X2497" s="2"/>
      <c r="Y2497" s="1"/>
      <c r="Z2497" s="1"/>
      <c r="AA2497" s="2"/>
      <c r="AB2497" s="1"/>
      <c r="AC2497" s="1"/>
      <c r="AD2497" s="2"/>
      <c r="AE2497" s="1"/>
      <c r="AF2497" s="2"/>
    </row>
    <row r="2498" spans="1:32" hidden="1" x14ac:dyDescent="0.25">
      <c r="A2498" s="2"/>
      <c r="B2498" s="52"/>
      <c r="C2498" s="2"/>
      <c r="D2498" s="2"/>
      <c r="E2498" s="2"/>
      <c r="F2498" s="2"/>
      <c r="G2498" s="2"/>
      <c r="H2498" s="2"/>
      <c r="I2498" s="1"/>
      <c r="J2498" s="1"/>
      <c r="K2498" s="1"/>
      <c r="L2498" s="1"/>
      <c r="M2498" s="1"/>
      <c r="N2498" s="2"/>
      <c r="O2498" s="2"/>
      <c r="P2498" s="2"/>
      <c r="Q2498" s="1"/>
      <c r="R2498" s="1"/>
      <c r="S2498" s="1"/>
      <c r="T2498" s="1"/>
      <c r="U2498" s="2"/>
      <c r="V2498" s="1"/>
      <c r="W2498" s="1"/>
      <c r="X2498" s="2"/>
      <c r="Y2498" s="1"/>
      <c r="Z2498" s="1"/>
      <c r="AA2498" s="2"/>
      <c r="AB2498" s="1"/>
      <c r="AC2498" s="1"/>
      <c r="AD2498" s="2"/>
      <c r="AE2498" s="1"/>
      <c r="AF2498" s="2"/>
    </row>
    <row r="2499" spans="1:32" hidden="1" x14ac:dyDescent="0.25">
      <c r="A2499" s="2"/>
      <c r="B2499" s="52"/>
      <c r="C2499" s="2"/>
      <c r="D2499" s="2"/>
      <c r="E2499" s="2"/>
      <c r="F2499" s="2"/>
      <c r="G2499" s="2"/>
      <c r="H2499" s="2"/>
      <c r="I2499" s="1"/>
      <c r="J2499" s="1"/>
      <c r="K2499" s="1"/>
      <c r="L2499" s="1"/>
      <c r="M2499" s="1"/>
      <c r="N2499" s="2"/>
      <c r="O2499" s="2"/>
      <c r="P2499" s="2"/>
      <c r="Q2499" s="1"/>
      <c r="R2499" s="1"/>
      <c r="S2499" s="1"/>
      <c r="T2499" s="1"/>
      <c r="U2499" s="2"/>
      <c r="V2499" s="1"/>
      <c r="W2499" s="1"/>
      <c r="X2499" s="2"/>
      <c r="Y2499" s="1"/>
      <c r="Z2499" s="1"/>
      <c r="AA2499" s="2"/>
      <c r="AB2499" s="1"/>
      <c r="AC2499" s="1"/>
      <c r="AD2499" s="2"/>
      <c r="AE2499" s="1"/>
      <c r="AF2499" s="2"/>
    </row>
    <row r="2500" spans="1:32" hidden="1" x14ac:dyDescent="0.25">
      <c r="A2500" s="2"/>
      <c r="B2500" s="52"/>
      <c r="C2500" s="2"/>
      <c r="D2500" s="2"/>
      <c r="E2500" s="2"/>
      <c r="F2500" s="2"/>
      <c r="G2500" s="2"/>
      <c r="H2500" s="2"/>
      <c r="I2500" s="1"/>
      <c r="J2500" s="1"/>
      <c r="K2500" s="1"/>
      <c r="L2500" s="1"/>
      <c r="M2500" s="1"/>
      <c r="N2500" s="2"/>
      <c r="O2500" s="2"/>
      <c r="P2500" s="2"/>
      <c r="Q2500" s="1"/>
      <c r="R2500" s="1"/>
      <c r="S2500" s="1"/>
      <c r="T2500" s="1"/>
      <c r="U2500" s="2"/>
      <c r="V2500" s="1"/>
      <c r="W2500" s="1"/>
      <c r="X2500" s="2"/>
      <c r="Y2500" s="1"/>
      <c r="Z2500" s="1"/>
      <c r="AA2500" s="2"/>
      <c r="AB2500" s="1"/>
      <c r="AC2500" s="1"/>
      <c r="AD2500" s="2"/>
      <c r="AE2500" s="1"/>
      <c r="AF2500" s="2"/>
    </row>
    <row r="2501" spans="1:32" hidden="1" x14ac:dyDescent="0.25">
      <c r="A2501" s="2"/>
      <c r="B2501" s="52"/>
      <c r="C2501" s="2"/>
      <c r="D2501" s="2"/>
      <c r="E2501" s="2"/>
      <c r="F2501" s="2"/>
      <c r="G2501" s="2"/>
      <c r="H2501" s="2"/>
      <c r="I2501" s="1"/>
      <c r="J2501" s="1"/>
      <c r="K2501" s="1"/>
      <c r="L2501" s="1"/>
      <c r="M2501" s="1"/>
      <c r="N2501" s="2"/>
      <c r="O2501" s="2"/>
      <c r="P2501" s="2"/>
      <c r="Q2501" s="1"/>
      <c r="R2501" s="1"/>
      <c r="S2501" s="1"/>
      <c r="T2501" s="1"/>
      <c r="U2501" s="2"/>
      <c r="V2501" s="1"/>
      <c r="W2501" s="1"/>
      <c r="X2501" s="2"/>
      <c r="Y2501" s="1"/>
      <c r="Z2501" s="1"/>
      <c r="AA2501" s="2"/>
      <c r="AB2501" s="1"/>
      <c r="AC2501" s="1"/>
      <c r="AD2501" s="2"/>
      <c r="AE2501" s="1"/>
      <c r="AF2501" s="2"/>
    </row>
    <row r="2502" spans="1:32" hidden="1" x14ac:dyDescent="0.25">
      <c r="A2502" s="2"/>
      <c r="B2502" s="52"/>
      <c r="C2502" s="2"/>
      <c r="D2502" s="2"/>
      <c r="E2502" s="2"/>
      <c r="F2502" s="2"/>
      <c r="G2502" s="2"/>
      <c r="H2502" s="2"/>
      <c r="I2502" s="1"/>
      <c r="J2502" s="1"/>
      <c r="K2502" s="1"/>
      <c r="L2502" s="1"/>
      <c r="M2502" s="1"/>
      <c r="N2502" s="2"/>
      <c r="O2502" s="2"/>
      <c r="P2502" s="2"/>
      <c r="Q2502" s="1"/>
      <c r="R2502" s="1"/>
      <c r="S2502" s="1"/>
      <c r="T2502" s="1"/>
      <c r="U2502" s="2"/>
      <c r="V2502" s="1"/>
      <c r="W2502" s="1"/>
      <c r="X2502" s="2"/>
      <c r="Y2502" s="1"/>
      <c r="Z2502" s="1"/>
      <c r="AA2502" s="2"/>
      <c r="AB2502" s="1"/>
      <c r="AC2502" s="1"/>
      <c r="AD2502" s="2"/>
      <c r="AE2502" s="1"/>
      <c r="AF2502" s="2"/>
    </row>
    <row r="2503" spans="1:32" hidden="1" x14ac:dyDescent="0.25">
      <c r="A2503" s="2"/>
      <c r="B2503" s="52"/>
      <c r="C2503" s="2"/>
      <c r="D2503" s="2"/>
      <c r="E2503" s="2"/>
      <c r="F2503" s="2"/>
      <c r="G2503" s="2"/>
      <c r="H2503" s="2"/>
      <c r="I2503" s="1"/>
      <c r="J2503" s="1"/>
      <c r="K2503" s="1"/>
      <c r="L2503" s="1"/>
      <c r="M2503" s="1"/>
      <c r="N2503" s="2"/>
      <c r="O2503" s="2"/>
      <c r="P2503" s="2"/>
      <c r="Q2503" s="1"/>
      <c r="R2503" s="1"/>
      <c r="S2503" s="1"/>
      <c r="T2503" s="1"/>
      <c r="U2503" s="2"/>
      <c r="V2503" s="1"/>
      <c r="W2503" s="1"/>
      <c r="X2503" s="2"/>
      <c r="Y2503" s="1"/>
      <c r="Z2503" s="1"/>
      <c r="AA2503" s="2"/>
      <c r="AB2503" s="1"/>
      <c r="AC2503" s="1"/>
      <c r="AD2503" s="2"/>
      <c r="AE2503" s="1"/>
      <c r="AF2503" s="2"/>
    </row>
    <row r="2504" spans="1:32" hidden="1" x14ac:dyDescent="0.25">
      <c r="A2504" s="2"/>
      <c r="B2504" s="52"/>
      <c r="C2504" s="2"/>
      <c r="D2504" s="2"/>
      <c r="E2504" s="2"/>
      <c r="F2504" s="2"/>
      <c r="G2504" s="2"/>
      <c r="H2504" s="2"/>
      <c r="I2504" s="1"/>
      <c r="J2504" s="1"/>
      <c r="K2504" s="1"/>
      <c r="L2504" s="1"/>
      <c r="M2504" s="1"/>
      <c r="N2504" s="2"/>
      <c r="O2504" s="2"/>
      <c r="P2504" s="2"/>
      <c r="Q2504" s="1"/>
      <c r="R2504" s="1"/>
      <c r="S2504" s="1"/>
      <c r="T2504" s="1"/>
      <c r="U2504" s="2"/>
      <c r="V2504" s="1"/>
      <c r="W2504" s="1"/>
      <c r="X2504" s="2"/>
      <c r="Y2504" s="1"/>
      <c r="Z2504" s="1"/>
      <c r="AA2504" s="2"/>
      <c r="AB2504" s="1"/>
      <c r="AC2504" s="1"/>
      <c r="AD2504" s="2"/>
      <c r="AE2504" s="1"/>
      <c r="AF2504" s="2"/>
    </row>
    <row r="2505" spans="1:32" hidden="1" x14ac:dyDescent="0.25">
      <c r="A2505" s="2"/>
      <c r="B2505" s="52"/>
      <c r="C2505" s="2"/>
      <c r="D2505" s="2"/>
      <c r="E2505" s="2"/>
      <c r="F2505" s="2"/>
      <c r="G2505" s="2"/>
      <c r="H2505" s="2"/>
      <c r="I2505" s="1"/>
      <c r="J2505" s="1"/>
      <c r="K2505" s="1"/>
      <c r="L2505" s="1"/>
      <c r="M2505" s="1"/>
      <c r="N2505" s="2"/>
      <c r="O2505" s="2"/>
      <c r="P2505" s="2"/>
      <c r="Q2505" s="1"/>
      <c r="R2505" s="1"/>
      <c r="S2505" s="1"/>
      <c r="T2505" s="1"/>
      <c r="U2505" s="2"/>
      <c r="V2505" s="1"/>
      <c r="W2505" s="1"/>
      <c r="X2505" s="2"/>
      <c r="Y2505" s="1"/>
      <c r="Z2505" s="1"/>
      <c r="AA2505" s="2"/>
      <c r="AB2505" s="1"/>
      <c r="AC2505" s="1"/>
      <c r="AD2505" s="2"/>
      <c r="AE2505" s="1"/>
      <c r="AF2505" s="2"/>
    </row>
    <row r="2506" spans="1:32" hidden="1" x14ac:dyDescent="0.25">
      <c r="A2506" s="2"/>
      <c r="B2506" s="52"/>
      <c r="C2506" s="2"/>
      <c r="D2506" s="2"/>
      <c r="E2506" s="2"/>
      <c r="F2506" s="2"/>
      <c r="G2506" s="2"/>
      <c r="H2506" s="2"/>
      <c r="I2506" s="1"/>
      <c r="J2506" s="1"/>
      <c r="K2506" s="1"/>
      <c r="L2506" s="1"/>
      <c r="M2506" s="1"/>
      <c r="N2506" s="2"/>
      <c r="O2506" s="2"/>
      <c r="P2506" s="2"/>
      <c r="Q2506" s="1"/>
      <c r="R2506" s="1"/>
      <c r="S2506" s="1"/>
      <c r="T2506" s="1"/>
      <c r="U2506" s="2"/>
      <c r="V2506" s="1"/>
      <c r="W2506" s="1"/>
      <c r="X2506" s="2"/>
      <c r="Y2506" s="1"/>
      <c r="Z2506" s="1"/>
      <c r="AA2506" s="2"/>
      <c r="AB2506" s="1"/>
      <c r="AC2506" s="1"/>
      <c r="AD2506" s="2"/>
      <c r="AE2506" s="1"/>
      <c r="AF2506" s="2"/>
    </row>
    <row r="2507" spans="1:32" hidden="1" x14ac:dyDescent="0.25">
      <c r="A2507" s="2"/>
      <c r="B2507" s="52"/>
      <c r="C2507" s="2"/>
      <c r="D2507" s="2"/>
      <c r="E2507" s="2"/>
      <c r="F2507" s="2"/>
      <c r="G2507" s="2"/>
      <c r="H2507" s="2"/>
      <c r="I2507" s="1"/>
      <c r="J2507" s="1"/>
      <c r="K2507" s="1"/>
      <c r="L2507" s="1"/>
      <c r="M2507" s="1"/>
      <c r="N2507" s="2"/>
      <c r="O2507" s="2"/>
      <c r="P2507" s="2"/>
      <c r="Q2507" s="1"/>
      <c r="R2507" s="1"/>
      <c r="S2507" s="1"/>
      <c r="T2507" s="1"/>
      <c r="U2507" s="2"/>
      <c r="V2507" s="1"/>
      <c r="W2507" s="1"/>
      <c r="X2507" s="2"/>
      <c r="Y2507" s="1"/>
      <c r="Z2507" s="1"/>
      <c r="AA2507" s="2"/>
      <c r="AB2507" s="1"/>
      <c r="AC2507" s="1"/>
      <c r="AD2507" s="2"/>
      <c r="AE2507" s="1"/>
      <c r="AF2507" s="2"/>
    </row>
    <row r="2508" spans="1:32" hidden="1" x14ac:dyDescent="0.25">
      <c r="A2508" s="2"/>
      <c r="B2508" s="52"/>
      <c r="C2508" s="2"/>
      <c r="D2508" s="2"/>
      <c r="E2508" s="2"/>
      <c r="F2508" s="2"/>
      <c r="G2508" s="2"/>
      <c r="H2508" s="2"/>
      <c r="I2508" s="1"/>
      <c r="J2508" s="1"/>
      <c r="K2508" s="1"/>
      <c r="L2508" s="1"/>
      <c r="M2508" s="1"/>
      <c r="N2508" s="2"/>
      <c r="O2508" s="2"/>
      <c r="P2508" s="2"/>
      <c r="Q2508" s="1"/>
      <c r="R2508" s="1"/>
      <c r="S2508" s="1"/>
      <c r="T2508" s="1"/>
      <c r="U2508" s="2"/>
      <c r="V2508" s="1"/>
      <c r="W2508" s="1"/>
      <c r="X2508" s="2"/>
      <c r="Y2508" s="1"/>
      <c r="Z2508" s="1"/>
      <c r="AA2508" s="2"/>
      <c r="AB2508" s="1"/>
      <c r="AC2508" s="1"/>
      <c r="AD2508" s="2"/>
      <c r="AE2508" s="1"/>
      <c r="AF2508" s="2"/>
    </row>
    <row r="2509" spans="1:32" hidden="1" x14ac:dyDescent="0.25">
      <c r="A2509" s="2"/>
      <c r="B2509" s="52"/>
      <c r="C2509" s="2"/>
      <c r="D2509" s="2"/>
      <c r="E2509" s="2"/>
      <c r="F2509" s="2"/>
      <c r="G2509" s="2"/>
      <c r="H2509" s="2"/>
      <c r="I2509" s="64"/>
      <c r="J2509" s="64"/>
      <c r="K2509" s="64"/>
      <c r="L2509" s="64"/>
      <c r="M2509" s="64"/>
      <c r="N2509" s="65"/>
      <c r="O2509" s="2"/>
      <c r="P2509" s="2"/>
      <c r="Q2509" s="1"/>
      <c r="R2509" s="1"/>
      <c r="S2509" s="1"/>
      <c r="T2509" s="1"/>
      <c r="U2509" s="2"/>
      <c r="V2509" s="1"/>
      <c r="W2509" s="1"/>
      <c r="X2509" s="2"/>
      <c r="Y2509" s="1"/>
      <c r="Z2509" s="1"/>
      <c r="AA2509" s="2"/>
      <c r="AB2509" s="1"/>
      <c r="AC2509" s="1"/>
      <c r="AD2509" s="2"/>
      <c r="AE2509" s="1"/>
      <c r="AF2509" s="2"/>
    </row>
    <row r="2510" spans="1:32" hidden="1" x14ac:dyDescent="0.25">
      <c r="A2510" s="2"/>
      <c r="B2510" s="52"/>
      <c r="C2510" s="2"/>
      <c r="D2510" s="2"/>
      <c r="E2510" s="2"/>
      <c r="F2510" s="2"/>
      <c r="G2510" s="2"/>
      <c r="H2510" s="2"/>
      <c r="I2510" s="1"/>
      <c r="J2510" s="1"/>
      <c r="K2510" s="1"/>
      <c r="L2510" s="1"/>
      <c r="M2510" s="1"/>
      <c r="N2510" s="2"/>
      <c r="O2510" s="2"/>
      <c r="P2510" s="2"/>
      <c r="Q2510" s="1"/>
      <c r="R2510" s="1"/>
      <c r="S2510" s="1"/>
      <c r="T2510" s="1"/>
      <c r="U2510" s="2"/>
      <c r="V2510" s="1"/>
      <c r="W2510" s="1"/>
      <c r="X2510" s="2"/>
      <c r="Y2510" s="1"/>
      <c r="Z2510" s="1"/>
      <c r="AA2510" s="2"/>
      <c r="AB2510" s="1"/>
      <c r="AC2510" s="1"/>
      <c r="AD2510" s="2"/>
      <c r="AE2510" s="1"/>
      <c r="AF2510" s="2"/>
    </row>
    <row r="2511" spans="1:32" hidden="1" x14ac:dyDescent="0.25">
      <c r="A2511" s="2"/>
      <c r="B2511" s="52"/>
      <c r="C2511" s="2"/>
      <c r="D2511" s="2"/>
      <c r="E2511" s="2"/>
      <c r="F2511" s="2"/>
      <c r="G2511" s="2"/>
      <c r="H2511" s="2"/>
      <c r="I2511" s="1"/>
      <c r="J2511" s="1"/>
      <c r="K2511" s="1"/>
      <c r="L2511" s="1"/>
      <c r="M2511" s="1"/>
      <c r="N2511" s="2"/>
      <c r="O2511" s="2"/>
      <c r="P2511" s="2"/>
      <c r="Q2511" s="1"/>
      <c r="R2511" s="1"/>
      <c r="S2511" s="1"/>
      <c r="T2511" s="1"/>
      <c r="U2511" s="2"/>
      <c r="V2511" s="1"/>
      <c r="W2511" s="1"/>
      <c r="X2511" s="2"/>
      <c r="Y2511" s="1"/>
      <c r="Z2511" s="1"/>
      <c r="AA2511" s="2"/>
      <c r="AB2511" s="1"/>
      <c r="AC2511" s="1"/>
      <c r="AD2511" s="2"/>
      <c r="AE2511" s="1"/>
      <c r="AF2511" s="2"/>
    </row>
    <row r="2512" spans="1:32" hidden="1" x14ac:dyDescent="0.25">
      <c r="A2512" s="2"/>
      <c r="B2512" s="52"/>
      <c r="C2512" s="2"/>
      <c r="D2512" s="2"/>
      <c r="E2512" s="2"/>
      <c r="F2512" s="2"/>
      <c r="G2512" s="2"/>
      <c r="H2512" s="2"/>
      <c r="I2512" s="1"/>
      <c r="J2512" s="1"/>
      <c r="K2512" s="1"/>
      <c r="L2512" s="1"/>
      <c r="M2512" s="1"/>
      <c r="N2512" s="2"/>
      <c r="O2512" s="2"/>
      <c r="P2512" s="2"/>
      <c r="Q2512" s="1"/>
      <c r="R2512" s="1"/>
      <c r="S2512" s="1"/>
      <c r="T2512" s="1"/>
      <c r="U2512" s="2"/>
      <c r="V2512" s="1"/>
      <c r="W2512" s="1"/>
      <c r="X2512" s="2"/>
      <c r="Y2512" s="1"/>
      <c r="Z2512" s="1"/>
      <c r="AA2512" s="2"/>
      <c r="AB2512" s="1"/>
      <c r="AC2512" s="1"/>
      <c r="AD2512" s="2"/>
      <c r="AE2512" s="1"/>
      <c r="AF2512" s="2"/>
    </row>
    <row r="2513" spans="1:32" hidden="1" x14ac:dyDescent="0.25">
      <c r="A2513" s="2"/>
      <c r="B2513" s="52"/>
      <c r="C2513" s="2"/>
      <c r="D2513" s="2"/>
      <c r="E2513" s="2"/>
      <c r="F2513" s="2"/>
      <c r="G2513" s="2"/>
      <c r="H2513" s="2"/>
      <c r="I2513" s="1"/>
      <c r="J2513" s="1"/>
      <c r="K2513" s="1"/>
      <c r="L2513" s="1"/>
      <c r="M2513" s="1"/>
      <c r="N2513" s="2"/>
      <c r="O2513" s="2"/>
      <c r="P2513" s="2"/>
      <c r="Q2513" s="1"/>
      <c r="R2513" s="1"/>
      <c r="S2513" s="1"/>
      <c r="T2513" s="1"/>
      <c r="U2513" s="2"/>
      <c r="V2513" s="1"/>
      <c r="W2513" s="1"/>
      <c r="X2513" s="2"/>
      <c r="Y2513" s="1"/>
      <c r="Z2513" s="1"/>
      <c r="AA2513" s="2"/>
      <c r="AB2513" s="1"/>
      <c r="AC2513" s="1"/>
      <c r="AD2513" s="2"/>
      <c r="AE2513" s="1"/>
      <c r="AF2513" s="2"/>
    </row>
    <row r="2514" spans="1:32" hidden="1" x14ac:dyDescent="0.25">
      <c r="A2514" s="2"/>
      <c r="B2514" s="52"/>
      <c r="C2514" s="2"/>
      <c r="D2514" s="2"/>
      <c r="E2514" s="2"/>
      <c r="F2514" s="2"/>
      <c r="G2514" s="2"/>
      <c r="H2514" s="2"/>
      <c r="I2514" s="1"/>
      <c r="J2514" s="1"/>
      <c r="K2514" s="1"/>
      <c r="L2514" s="1"/>
      <c r="M2514" s="1"/>
      <c r="N2514" s="2"/>
      <c r="O2514" s="2"/>
      <c r="P2514" s="2"/>
      <c r="Q2514" s="1"/>
      <c r="R2514" s="1"/>
      <c r="S2514" s="1"/>
      <c r="T2514" s="1"/>
      <c r="U2514" s="2"/>
      <c r="V2514" s="1"/>
      <c r="W2514" s="1"/>
      <c r="X2514" s="2"/>
      <c r="Y2514" s="1"/>
      <c r="Z2514" s="1"/>
      <c r="AA2514" s="2"/>
      <c r="AB2514" s="1"/>
      <c r="AC2514" s="1"/>
      <c r="AD2514" s="2"/>
      <c r="AE2514" s="1"/>
      <c r="AF2514" s="2"/>
    </row>
    <row r="2515" spans="1:32" hidden="1" x14ac:dyDescent="0.25">
      <c r="A2515" s="2"/>
      <c r="B2515" s="52"/>
      <c r="C2515" s="2"/>
      <c r="D2515" s="2"/>
      <c r="E2515" s="2"/>
      <c r="F2515" s="2"/>
      <c r="G2515" s="2"/>
      <c r="H2515" s="2"/>
      <c r="I2515" s="1"/>
      <c r="J2515" s="1"/>
      <c r="K2515" s="1"/>
      <c r="L2515" s="1"/>
      <c r="M2515" s="1"/>
      <c r="N2515" s="2"/>
      <c r="O2515" s="2"/>
      <c r="P2515" s="2"/>
      <c r="Q2515" s="1"/>
      <c r="R2515" s="1"/>
      <c r="S2515" s="1"/>
      <c r="T2515" s="1"/>
      <c r="U2515" s="2"/>
      <c r="V2515" s="1"/>
      <c r="W2515" s="1"/>
      <c r="X2515" s="2"/>
      <c r="Y2515" s="1"/>
      <c r="Z2515" s="1"/>
      <c r="AA2515" s="2"/>
      <c r="AB2515" s="1"/>
      <c r="AC2515" s="1"/>
      <c r="AD2515" s="2"/>
      <c r="AE2515" s="1"/>
      <c r="AF2515" s="2"/>
    </row>
    <row r="2516" spans="1:32" hidden="1" x14ac:dyDescent="0.25">
      <c r="A2516" s="2"/>
      <c r="B2516" s="52"/>
      <c r="C2516" s="2"/>
      <c r="D2516" s="2"/>
      <c r="E2516" s="2"/>
      <c r="F2516" s="2"/>
      <c r="G2516" s="2"/>
      <c r="H2516" s="2"/>
      <c r="I2516" s="1"/>
      <c r="J2516" s="1"/>
      <c r="K2516" s="1"/>
      <c r="L2516" s="1"/>
      <c r="M2516" s="1"/>
      <c r="N2516" s="2"/>
      <c r="O2516" s="2"/>
      <c r="P2516" s="2"/>
      <c r="Q2516" s="1"/>
      <c r="R2516" s="1"/>
      <c r="S2516" s="1"/>
      <c r="T2516" s="1"/>
      <c r="U2516" s="2"/>
      <c r="V2516" s="1"/>
      <c r="W2516" s="1"/>
      <c r="X2516" s="2"/>
      <c r="Y2516" s="1"/>
      <c r="Z2516" s="1"/>
      <c r="AA2516" s="2"/>
      <c r="AB2516" s="1"/>
      <c r="AC2516" s="1"/>
      <c r="AD2516" s="2"/>
      <c r="AE2516" s="1"/>
      <c r="AF2516" s="2"/>
    </row>
    <row r="2517" spans="1:32" hidden="1" x14ac:dyDescent="0.25">
      <c r="A2517" s="2"/>
      <c r="B2517" s="52"/>
      <c r="C2517" s="2"/>
      <c r="D2517" s="2"/>
      <c r="E2517" s="2"/>
      <c r="F2517" s="2"/>
      <c r="G2517" s="2"/>
      <c r="H2517" s="2"/>
      <c r="I2517" s="1"/>
      <c r="J2517" s="1"/>
      <c r="K2517" s="1"/>
      <c r="L2517" s="1"/>
      <c r="M2517" s="1"/>
      <c r="N2517" s="2"/>
      <c r="O2517" s="2"/>
      <c r="P2517" s="2"/>
      <c r="Q2517" s="1"/>
      <c r="R2517" s="1"/>
      <c r="S2517" s="1"/>
      <c r="T2517" s="1"/>
      <c r="U2517" s="2"/>
      <c r="V2517" s="1"/>
      <c r="W2517" s="1"/>
      <c r="X2517" s="2"/>
      <c r="Y2517" s="1"/>
      <c r="Z2517" s="1"/>
      <c r="AA2517" s="2"/>
      <c r="AB2517" s="1"/>
      <c r="AC2517" s="1"/>
      <c r="AD2517" s="2"/>
      <c r="AE2517" s="1"/>
      <c r="AF2517" s="2"/>
    </row>
    <row r="2518" spans="1:32" hidden="1" x14ac:dyDescent="0.25">
      <c r="A2518" s="2"/>
      <c r="B2518" s="52"/>
      <c r="C2518" s="2"/>
      <c r="D2518" s="2"/>
      <c r="E2518" s="2"/>
      <c r="F2518" s="2"/>
      <c r="G2518" s="2"/>
      <c r="H2518" s="2"/>
      <c r="I2518" s="1"/>
      <c r="J2518" s="1"/>
      <c r="K2518" s="1"/>
      <c r="L2518" s="1"/>
      <c r="M2518" s="1"/>
      <c r="N2518" s="2"/>
      <c r="O2518" s="2"/>
      <c r="P2518" s="2"/>
      <c r="Q2518" s="1"/>
      <c r="R2518" s="1"/>
      <c r="S2518" s="1"/>
      <c r="T2518" s="1"/>
      <c r="U2518" s="2"/>
      <c r="V2518" s="1"/>
      <c r="W2518" s="1"/>
      <c r="X2518" s="2"/>
      <c r="Y2518" s="1"/>
      <c r="Z2518" s="1"/>
      <c r="AA2518" s="2"/>
      <c r="AB2518" s="1"/>
      <c r="AC2518" s="1"/>
      <c r="AD2518" s="2"/>
      <c r="AE2518" s="1"/>
      <c r="AF2518" s="2"/>
    </row>
    <row r="2519" spans="1:32" hidden="1" x14ac:dyDescent="0.25">
      <c r="A2519" s="2"/>
      <c r="B2519" s="52"/>
      <c r="C2519" s="2"/>
      <c r="D2519" s="2"/>
      <c r="E2519" s="2"/>
      <c r="F2519" s="2"/>
      <c r="G2519" s="2"/>
      <c r="H2519" s="2"/>
      <c r="I2519" s="1"/>
      <c r="J2519" s="1"/>
      <c r="K2519" s="1"/>
      <c r="L2519" s="1"/>
      <c r="M2519" s="1"/>
      <c r="N2519" s="2"/>
      <c r="O2519" s="2"/>
      <c r="P2519" s="2"/>
      <c r="Q2519" s="1"/>
      <c r="R2519" s="1"/>
      <c r="S2519" s="1"/>
      <c r="T2519" s="1"/>
      <c r="U2519" s="2"/>
      <c r="V2519" s="1"/>
      <c r="W2519" s="1"/>
      <c r="X2519" s="2"/>
      <c r="Y2519" s="1"/>
      <c r="Z2519" s="1"/>
      <c r="AA2519" s="2"/>
      <c r="AB2519" s="1"/>
      <c r="AC2519" s="1"/>
      <c r="AD2519" s="2"/>
      <c r="AE2519" s="1"/>
      <c r="AF2519" s="2"/>
    </row>
    <row r="2520" spans="1:32" hidden="1" x14ac:dyDescent="0.25">
      <c r="A2520" s="2"/>
      <c r="B2520" s="52"/>
      <c r="C2520" s="2"/>
      <c r="D2520" s="2"/>
      <c r="E2520" s="2"/>
      <c r="F2520" s="2"/>
      <c r="G2520" s="2"/>
      <c r="H2520" s="2"/>
      <c r="I2520" s="1"/>
      <c r="J2520" s="1"/>
      <c r="K2520" s="1"/>
      <c r="L2520" s="1"/>
      <c r="M2520" s="1"/>
      <c r="N2520" s="2"/>
      <c r="O2520" s="2"/>
      <c r="P2520" s="2"/>
      <c r="Q2520" s="1"/>
      <c r="R2520" s="1"/>
      <c r="S2520" s="1"/>
      <c r="T2520" s="1"/>
      <c r="U2520" s="2"/>
      <c r="V2520" s="1"/>
      <c r="W2520" s="1"/>
      <c r="X2520" s="2"/>
      <c r="Y2520" s="1"/>
      <c r="Z2520" s="1"/>
      <c r="AA2520" s="2"/>
      <c r="AB2520" s="1"/>
      <c r="AC2520" s="1"/>
      <c r="AD2520" s="2"/>
      <c r="AE2520" s="1"/>
      <c r="AF2520" s="2"/>
    </row>
    <row r="2521" spans="1:32" hidden="1" x14ac:dyDescent="0.25">
      <c r="A2521" s="2"/>
      <c r="B2521" s="52"/>
      <c r="C2521" s="2"/>
      <c r="D2521" s="2"/>
      <c r="E2521" s="2"/>
      <c r="F2521" s="2"/>
      <c r="G2521" s="2"/>
      <c r="H2521" s="2"/>
      <c r="I2521" s="1"/>
      <c r="J2521" s="1"/>
      <c r="K2521" s="1"/>
      <c r="L2521" s="1"/>
      <c r="M2521" s="1"/>
      <c r="N2521" s="2"/>
      <c r="O2521" s="2"/>
      <c r="P2521" s="2"/>
      <c r="Q2521" s="1"/>
      <c r="R2521" s="1"/>
      <c r="S2521" s="1"/>
      <c r="T2521" s="1"/>
      <c r="U2521" s="2"/>
      <c r="V2521" s="1"/>
      <c r="W2521" s="1"/>
      <c r="X2521" s="2"/>
      <c r="Y2521" s="1"/>
      <c r="Z2521" s="1"/>
      <c r="AA2521" s="2"/>
      <c r="AB2521" s="1"/>
      <c r="AC2521" s="1"/>
      <c r="AD2521" s="2"/>
      <c r="AE2521" s="1"/>
      <c r="AF2521" s="2"/>
    </row>
    <row r="2522" spans="1:32" hidden="1" x14ac:dyDescent="0.25">
      <c r="A2522" s="2"/>
      <c r="B2522" s="52"/>
      <c r="C2522" s="2"/>
      <c r="D2522" s="2"/>
      <c r="E2522" s="2"/>
      <c r="F2522" s="2"/>
      <c r="G2522" s="2"/>
      <c r="H2522" s="2"/>
      <c r="I2522" s="1"/>
      <c r="J2522" s="1"/>
      <c r="K2522" s="1"/>
      <c r="L2522" s="1"/>
      <c r="M2522" s="1"/>
      <c r="N2522" s="2"/>
      <c r="O2522" s="2"/>
      <c r="P2522" s="2"/>
      <c r="Q2522" s="1"/>
      <c r="R2522" s="1"/>
      <c r="S2522" s="1"/>
      <c r="T2522" s="1"/>
      <c r="U2522" s="2"/>
      <c r="V2522" s="1"/>
      <c r="W2522" s="1"/>
      <c r="X2522" s="2"/>
      <c r="Y2522" s="1"/>
      <c r="Z2522" s="1"/>
      <c r="AA2522" s="2"/>
      <c r="AB2522" s="1"/>
      <c r="AC2522" s="1"/>
      <c r="AD2522" s="2"/>
      <c r="AE2522" s="1"/>
      <c r="AF2522" s="2"/>
    </row>
    <row r="2523" spans="1:32" hidden="1" x14ac:dyDescent="0.25">
      <c r="A2523" s="2"/>
      <c r="B2523" s="52"/>
      <c r="C2523" s="2"/>
      <c r="D2523" s="2"/>
      <c r="E2523" s="2"/>
      <c r="F2523" s="2"/>
      <c r="G2523" s="2"/>
      <c r="H2523" s="2"/>
      <c r="I2523" s="1"/>
      <c r="J2523" s="1"/>
      <c r="K2523" s="1"/>
      <c r="L2523" s="1"/>
      <c r="M2523" s="1"/>
      <c r="N2523" s="2"/>
      <c r="O2523" s="2"/>
      <c r="P2523" s="2"/>
      <c r="Q2523" s="1"/>
      <c r="R2523" s="1"/>
      <c r="S2523" s="1"/>
      <c r="T2523" s="1"/>
      <c r="U2523" s="2"/>
      <c r="V2523" s="1"/>
      <c r="W2523" s="1"/>
      <c r="X2523" s="2"/>
      <c r="Y2523" s="1"/>
      <c r="Z2523" s="1"/>
      <c r="AA2523" s="2"/>
      <c r="AB2523" s="1"/>
      <c r="AC2523" s="1"/>
      <c r="AD2523" s="2"/>
      <c r="AE2523" s="1"/>
      <c r="AF2523" s="2"/>
    </row>
    <row r="2524" spans="1:32" hidden="1" x14ac:dyDescent="0.25">
      <c r="A2524" s="2"/>
      <c r="B2524" s="52"/>
      <c r="C2524" s="2"/>
      <c r="D2524" s="2"/>
      <c r="E2524" s="2"/>
      <c r="F2524" s="2"/>
      <c r="G2524" s="2"/>
      <c r="H2524" s="2"/>
      <c r="I2524" s="1"/>
      <c r="J2524" s="1"/>
      <c r="K2524" s="1"/>
      <c r="L2524" s="1"/>
      <c r="M2524" s="1"/>
      <c r="N2524" s="2"/>
      <c r="O2524" s="2"/>
      <c r="P2524" s="2"/>
      <c r="Q2524" s="1"/>
      <c r="R2524" s="1"/>
      <c r="S2524" s="1"/>
      <c r="T2524" s="1"/>
      <c r="U2524" s="2"/>
      <c r="V2524" s="1"/>
      <c r="W2524" s="1"/>
      <c r="X2524" s="2"/>
      <c r="Y2524" s="1"/>
      <c r="Z2524" s="1"/>
      <c r="AA2524" s="2"/>
      <c r="AB2524" s="1"/>
      <c r="AC2524" s="1"/>
      <c r="AD2524" s="2"/>
      <c r="AE2524" s="1"/>
      <c r="AF2524" s="2"/>
    </row>
    <row r="2525" spans="1:32" hidden="1" x14ac:dyDescent="0.25">
      <c r="A2525" s="2"/>
      <c r="B2525" s="52"/>
      <c r="C2525" s="2"/>
      <c r="D2525" s="2"/>
      <c r="E2525" s="2"/>
      <c r="F2525" s="2"/>
      <c r="G2525" s="2"/>
      <c r="H2525" s="2"/>
      <c r="I2525" s="1"/>
      <c r="J2525" s="1"/>
      <c r="K2525" s="1"/>
      <c r="L2525" s="1"/>
      <c r="M2525" s="1"/>
      <c r="N2525" s="2"/>
      <c r="O2525" s="2"/>
      <c r="P2525" s="2"/>
      <c r="Q2525" s="1"/>
      <c r="R2525" s="1"/>
      <c r="S2525" s="1"/>
      <c r="T2525" s="1"/>
      <c r="U2525" s="2"/>
      <c r="V2525" s="1"/>
      <c r="W2525" s="1"/>
      <c r="X2525" s="2"/>
      <c r="Y2525" s="1"/>
      <c r="Z2525" s="1"/>
      <c r="AA2525" s="2"/>
      <c r="AB2525" s="1"/>
      <c r="AC2525" s="1"/>
      <c r="AD2525" s="2"/>
      <c r="AE2525" s="1"/>
      <c r="AF2525" s="2"/>
    </row>
    <row r="2526" spans="1:32" hidden="1" x14ac:dyDescent="0.25">
      <c r="A2526" s="2"/>
      <c r="B2526" s="52"/>
      <c r="C2526" s="2"/>
      <c r="D2526" s="2"/>
      <c r="E2526" s="2"/>
      <c r="F2526" s="2"/>
      <c r="G2526" s="2"/>
      <c r="H2526" s="2"/>
      <c r="I2526" s="1"/>
      <c r="J2526" s="1"/>
      <c r="K2526" s="1"/>
      <c r="L2526" s="1"/>
      <c r="M2526" s="1"/>
      <c r="N2526" s="2"/>
      <c r="O2526" s="2"/>
      <c r="P2526" s="2"/>
      <c r="Q2526" s="1"/>
      <c r="R2526" s="1"/>
      <c r="S2526" s="1"/>
      <c r="T2526" s="1"/>
      <c r="U2526" s="2"/>
      <c r="V2526" s="1"/>
      <c r="W2526" s="1"/>
      <c r="X2526" s="2"/>
      <c r="Y2526" s="1"/>
      <c r="Z2526" s="1"/>
      <c r="AA2526" s="2"/>
      <c r="AB2526" s="1"/>
      <c r="AC2526" s="1"/>
      <c r="AD2526" s="2"/>
      <c r="AE2526" s="1"/>
      <c r="AF2526" s="2"/>
    </row>
    <row r="2527" spans="1:32" hidden="1" x14ac:dyDescent="0.25">
      <c r="A2527" s="2"/>
      <c r="B2527" s="52"/>
      <c r="C2527" s="2"/>
      <c r="D2527" s="2"/>
      <c r="E2527" s="2"/>
      <c r="F2527" s="2"/>
      <c r="G2527" s="2"/>
      <c r="H2527" s="2"/>
      <c r="I2527" s="1"/>
      <c r="J2527" s="1"/>
      <c r="K2527" s="1"/>
      <c r="L2527" s="1"/>
      <c r="M2527" s="1"/>
      <c r="N2527" s="2"/>
      <c r="O2527" s="2"/>
      <c r="P2527" s="2"/>
      <c r="Q2527" s="1"/>
      <c r="R2527" s="1"/>
      <c r="S2527" s="1"/>
      <c r="T2527" s="1"/>
      <c r="U2527" s="2"/>
      <c r="V2527" s="1"/>
      <c r="W2527" s="1"/>
      <c r="X2527" s="2"/>
      <c r="Y2527" s="1"/>
      <c r="Z2527" s="1"/>
      <c r="AA2527" s="2"/>
      <c r="AB2527" s="1"/>
      <c r="AC2527" s="1"/>
      <c r="AD2527" s="2"/>
      <c r="AE2527" s="1"/>
      <c r="AF2527" s="2"/>
    </row>
    <row r="2528" spans="1:32" hidden="1" x14ac:dyDescent="0.25">
      <c r="A2528" s="2"/>
      <c r="B2528" s="52"/>
      <c r="C2528" s="2"/>
      <c r="D2528" s="2"/>
      <c r="E2528" s="2"/>
      <c r="F2528" s="2"/>
      <c r="G2528" s="2"/>
      <c r="H2528" s="2"/>
      <c r="I2528" s="1"/>
      <c r="J2528" s="1"/>
      <c r="K2528" s="1"/>
      <c r="L2528" s="1"/>
      <c r="M2528" s="1"/>
      <c r="N2528" s="2"/>
      <c r="O2528" s="2"/>
      <c r="P2528" s="2"/>
      <c r="Q2528" s="1"/>
      <c r="R2528" s="1"/>
      <c r="S2528" s="1"/>
      <c r="T2528" s="1"/>
      <c r="U2528" s="2"/>
      <c r="V2528" s="1"/>
      <c r="W2528" s="1"/>
      <c r="X2528" s="2"/>
      <c r="Y2528" s="1"/>
      <c r="Z2528" s="1"/>
      <c r="AA2528" s="2"/>
      <c r="AB2528" s="1"/>
      <c r="AC2528" s="1"/>
      <c r="AD2528" s="2"/>
      <c r="AE2528" s="1"/>
      <c r="AF2528" s="2"/>
    </row>
    <row r="2529" spans="1:32" hidden="1" x14ac:dyDescent="0.25">
      <c r="A2529" s="2"/>
      <c r="B2529" s="52"/>
      <c r="C2529" s="2"/>
      <c r="D2529" s="2"/>
      <c r="E2529" s="2"/>
      <c r="F2529" s="2"/>
      <c r="G2529" s="2"/>
      <c r="H2529" s="2"/>
      <c r="I2529" s="1"/>
      <c r="J2529" s="1"/>
      <c r="K2529" s="1"/>
      <c r="L2529" s="1"/>
      <c r="M2529" s="1"/>
      <c r="N2529" s="2"/>
      <c r="O2529" s="2"/>
      <c r="P2529" s="2"/>
      <c r="Q2529" s="1"/>
      <c r="R2529" s="1"/>
      <c r="S2529" s="1"/>
      <c r="T2529" s="1"/>
      <c r="U2529" s="2"/>
      <c r="V2529" s="1"/>
      <c r="W2529" s="1"/>
      <c r="X2529" s="2"/>
      <c r="Y2529" s="1"/>
      <c r="Z2529" s="1"/>
      <c r="AA2529" s="2"/>
      <c r="AB2529" s="1"/>
      <c r="AC2529" s="1"/>
      <c r="AD2529" s="2"/>
      <c r="AE2529" s="1"/>
      <c r="AF2529" s="2"/>
    </row>
    <row r="2530" spans="1:32" hidden="1" x14ac:dyDescent="0.25">
      <c r="A2530" s="2"/>
      <c r="B2530" s="52"/>
      <c r="C2530" s="2"/>
      <c r="D2530" s="2"/>
      <c r="E2530" s="2"/>
      <c r="F2530" s="2"/>
      <c r="G2530" s="2"/>
      <c r="H2530" s="2"/>
      <c r="I2530" s="1"/>
      <c r="J2530" s="1"/>
      <c r="K2530" s="1"/>
      <c r="L2530" s="1"/>
      <c r="M2530" s="1"/>
      <c r="N2530" s="2"/>
      <c r="O2530" s="2"/>
      <c r="P2530" s="2"/>
      <c r="Q2530" s="1"/>
      <c r="R2530" s="1"/>
      <c r="S2530" s="1"/>
      <c r="T2530" s="1"/>
      <c r="U2530" s="2"/>
      <c r="V2530" s="1"/>
      <c r="W2530" s="1"/>
      <c r="X2530" s="2"/>
      <c r="Y2530" s="1"/>
      <c r="Z2530" s="1"/>
      <c r="AA2530" s="2"/>
      <c r="AB2530" s="1"/>
      <c r="AC2530" s="1"/>
      <c r="AD2530" s="2"/>
      <c r="AE2530" s="1"/>
      <c r="AF2530" s="2"/>
    </row>
    <row r="2531" spans="1:32" hidden="1" x14ac:dyDescent="0.25">
      <c r="A2531" s="2"/>
      <c r="B2531" s="52"/>
      <c r="C2531" s="2"/>
      <c r="D2531" s="2"/>
      <c r="E2531" s="2"/>
      <c r="F2531" s="2"/>
      <c r="G2531" s="2"/>
      <c r="H2531" s="2"/>
      <c r="I2531" s="1"/>
      <c r="J2531" s="1"/>
      <c r="K2531" s="1"/>
      <c r="L2531" s="1"/>
      <c r="M2531" s="1"/>
      <c r="N2531" s="2"/>
      <c r="O2531" s="2"/>
      <c r="P2531" s="2"/>
      <c r="Q2531" s="1"/>
      <c r="R2531" s="1"/>
      <c r="S2531" s="1"/>
      <c r="T2531" s="1"/>
      <c r="U2531" s="2"/>
      <c r="V2531" s="1"/>
      <c r="W2531" s="1"/>
      <c r="X2531" s="2"/>
      <c r="Y2531" s="1"/>
      <c r="Z2531" s="1"/>
      <c r="AA2531" s="2"/>
      <c r="AB2531" s="1"/>
      <c r="AC2531" s="1"/>
      <c r="AD2531" s="2"/>
      <c r="AE2531" s="1"/>
      <c r="AF2531" s="2"/>
    </row>
    <row r="2532" spans="1:32" hidden="1" x14ac:dyDescent="0.25">
      <c r="A2532" s="2"/>
      <c r="B2532" s="52"/>
      <c r="C2532" s="2"/>
      <c r="D2532" s="2"/>
      <c r="E2532" s="2"/>
      <c r="F2532" s="2"/>
      <c r="G2532" s="2"/>
      <c r="H2532" s="2"/>
      <c r="I2532" s="1"/>
      <c r="J2532" s="1"/>
      <c r="K2532" s="1"/>
      <c r="L2532" s="1"/>
      <c r="M2532" s="1"/>
      <c r="N2532" s="2"/>
      <c r="O2532" s="2"/>
      <c r="P2532" s="2"/>
      <c r="Q2532" s="1"/>
      <c r="R2532" s="1"/>
      <c r="S2532" s="1"/>
      <c r="T2532" s="1"/>
      <c r="U2532" s="2"/>
      <c r="V2532" s="1"/>
      <c r="W2532" s="1"/>
      <c r="X2532" s="2"/>
      <c r="Y2532" s="1"/>
      <c r="Z2532" s="1"/>
      <c r="AA2532" s="2"/>
      <c r="AB2532" s="1"/>
      <c r="AC2532" s="1"/>
      <c r="AD2532" s="2"/>
      <c r="AE2532" s="1"/>
      <c r="AF2532" s="2"/>
    </row>
    <row r="2533" spans="1:32" hidden="1" x14ac:dyDescent="0.25">
      <c r="A2533" s="2"/>
      <c r="B2533" s="52"/>
      <c r="C2533" s="2"/>
      <c r="D2533" s="2"/>
      <c r="E2533" s="2"/>
      <c r="F2533" s="2"/>
      <c r="G2533" s="2"/>
      <c r="H2533" s="2"/>
      <c r="I2533" s="1"/>
      <c r="J2533" s="1"/>
      <c r="K2533" s="1"/>
      <c r="L2533" s="1"/>
      <c r="M2533" s="1"/>
      <c r="N2533" s="2"/>
      <c r="O2533" s="2"/>
      <c r="P2533" s="2"/>
      <c r="Q2533" s="1"/>
      <c r="R2533" s="1"/>
      <c r="S2533" s="1"/>
      <c r="T2533" s="1"/>
      <c r="U2533" s="2"/>
      <c r="V2533" s="1"/>
      <c r="W2533" s="1"/>
      <c r="X2533" s="2"/>
      <c r="Y2533" s="1"/>
      <c r="Z2533" s="1"/>
      <c r="AA2533" s="2"/>
      <c r="AB2533" s="1"/>
      <c r="AC2533" s="1"/>
      <c r="AD2533" s="2"/>
      <c r="AE2533" s="1"/>
      <c r="AF2533" s="2"/>
    </row>
    <row r="2534" spans="1:32" hidden="1" x14ac:dyDescent="0.25">
      <c r="A2534" s="2"/>
      <c r="B2534" s="52"/>
      <c r="C2534" s="2"/>
      <c r="D2534" s="2"/>
      <c r="E2534" s="2"/>
      <c r="F2534" s="2"/>
      <c r="G2534" s="2"/>
      <c r="H2534" s="2"/>
      <c r="I2534" s="1"/>
      <c r="J2534" s="1"/>
      <c r="K2534" s="1"/>
      <c r="L2534" s="1"/>
      <c r="M2534" s="1"/>
      <c r="N2534" s="2"/>
      <c r="O2534" s="2"/>
      <c r="P2534" s="2"/>
      <c r="Q2534" s="1"/>
      <c r="R2534" s="1"/>
      <c r="S2534" s="1"/>
      <c r="T2534" s="1"/>
      <c r="U2534" s="2"/>
      <c r="V2534" s="1"/>
      <c r="W2534" s="1"/>
      <c r="X2534" s="2"/>
      <c r="Y2534" s="1"/>
      <c r="Z2534" s="1"/>
      <c r="AA2534" s="2"/>
      <c r="AB2534" s="1"/>
      <c r="AC2534" s="1"/>
      <c r="AD2534" s="2"/>
      <c r="AE2534" s="1"/>
      <c r="AF2534" s="2"/>
    </row>
    <row r="2535" spans="1:32" hidden="1" x14ac:dyDescent="0.25">
      <c r="A2535" s="2"/>
      <c r="B2535" s="52"/>
      <c r="C2535" s="2"/>
      <c r="D2535" s="2"/>
      <c r="E2535" s="2"/>
      <c r="F2535" s="2"/>
      <c r="G2535" s="2"/>
      <c r="H2535" s="2"/>
      <c r="I2535" s="1"/>
      <c r="J2535" s="1"/>
      <c r="K2535" s="1"/>
      <c r="L2535" s="1"/>
      <c r="M2535" s="1"/>
      <c r="N2535" s="2"/>
      <c r="O2535" s="2"/>
      <c r="P2535" s="2"/>
      <c r="Q2535" s="1"/>
      <c r="R2535" s="1"/>
      <c r="S2535" s="1"/>
      <c r="T2535" s="1"/>
      <c r="U2535" s="2"/>
      <c r="V2535" s="1"/>
      <c r="W2535" s="1"/>
      <c r="X2535" s="2"/>
      <c r="Y2535" s="1"/>
      <c r="Z2535" s="1"/>
      <c r="AA2535" s="2"/>
      <c r="AB2535" s="1"/>
      <c r="AC2535" s="1"/>
      <c r="AD2535" s="2"/>
      <c r="AE2535" s="1"/>
      <c r="AF2535" s="2"/>
    </row>
    <row r="2536" spans="1:32" hidden="1" x14ac:dyDescent="0.25">
      <c r="A2536" s="2"/>
      <c r="B2536" s="52"/>
      <c r="C2536" s="2"/>
      <c r="D2536" s="2"/>
      <c r="E2536" s="2"/>
      <c r="F2536" s="2"/>
      <c r="G2536" s="2"/>
      <c r="H2536" s="2"/>
      <c r="I2536" s="1"/>
      <c r="J2536" s="1"/>
      <c r="K2536" s="1"/>
      <c r="L2536" s="1"/>
      <c r="M2536" s="1"/>
      <c r="N2536" s="2"/>
      <c r="O2536" s="2"/>
      <c r="P2536" s="2"/>
      <c r="Q2536" s="1"/>
      <c r="R2536" s="1"/>
      <c r="S2536" s="1"/>
      <c r="T2536" s="1"/>
      <c r="U2536" s="2"/>
      <c r="V2536" s="1"/>
      <c r="W2536" s="1"/>
      <c r="X2536" s="2"/>
      <c r="Y2536" s="1"/>
      <c r="Z2536" s="1"/>
      <c r="AA2536" s="2"/>
      <c r="AB2536" s="1"/>
      <c r="AC2536" s="1"/>
      <c r="AD2536" s="2"/>
      <c r="AE2536" s="1"/>
      <c r="AF2536" s="2"/>
    </row>
    <row r="2537" spans="1:32" hidden="1" x14ac:dyDescent="0.25">
      <c r="A2537" s="2"/>
      <c r="B2537" s="52"/>
      <c r="C2537" s="2"/>
      <c r="D2537" s="2"/>
      <c r="E2537" s="2"/>
      <c r="F2537" s="2"/>
      <c r="G2537" s="2"/>
      <c r="H2537" s="2"/>
      <c r="I2537" s="1"/>
      <c r="J2537" s="1"/>
      <c r="K2537" s="1"/>
      <c r="L2537" s="1"/>
      <c r="M2537" s="1"/>
      <c r="N2537" s="2"/>
      <c r="O2537" s="2"/>
      <c r="P2537" s="2"/>
      <c r="Q2537" s="1"/>
      <c r="R2537" s="1"/>
      <c r="S2537" s="1"/>
      <c r="T2537" s="1"/>
      <c r="U2537" s="2"/>
      <c r="V2537" s="1"/>
      <c r="W2537" s="1"/>
      <c r="X2537" s="2"/>
      <c r="Y2537" s="1"/>
      <c r="Z2537" s="1"/>
      <c r="AA2537" s="2"/>
      <c r="AB2537" s="1"/>
      <c r="AC2537" s="1"/>
      <c r="AD2537" s="2"/>
      <c r="AE2537" s="1"/>
      <c r="AF2537" s="2"/>
    </row>
    <row r="2538" spans="1:32" hidden="1" x14ac:dyDescent="0.25">
      <c r="A2538" s="2"/>
      <c r="B2538" s="52"/>
      <c r="C2538" s="2"/>
      <c r="D2538" s="2"/>
      <c r="E2538" s="2"/>
      <c r="F2538" s="2"/>
      <c r="G2538" s="2"/>
      <c r="H2538" s="2"/>
      <c r="I2538" s="1"/>
      <c r="J2538" s="1"/>
      <c r="K2538" s="1"/>
      <c r="L2538" s="1"/>
      <c r="M2538" s="1"/>
      <c r="N2538" s="2"/>
      <c r="O2538" s="2"/>
      <c r="P2538" s="2"/>
      <c r="Q2538" s="1"/>
      <c r="R2538" s="1"/>
      <c r="S2538" s="1"/>
      <c r="T2538" s="1"/>
      <c r="U2538" s="2"/>
      <c r="V2538" s="1"/>
      <c r="W2538" s="1"/>
      <c r="X2538" s="2"/>
      <c r="Y2538" s="1"/>
      <c r="Z2538" s="1"/>
      <c r="AA2538" s="2"/>
      <c r="AB2538" s="1"/>
      <c r="AC2538" s="1"/>
      <c r="AD2538" s="2"/>
      <c r="AE2538" s="1"/>
      <c r="AF2538" s="2"/>
    </row>
    <row r="2539" spans="1:32" hidden="1" x14ac:dyDescent="0.25">
      <c r="A2539" s="2"/>
      <c r="B2539" s="52"/>
      <c r="C2539" s="2"/>
      <c r="D2539" s="2"/>
      <c r="E2539" s="2"/>
      <c r="F2539" s="2"/>
      <c r="G2539" s="2"/>
      <c r="H2539" s="2"/>
      <c r="I2539" s="1"/>
      <c r="J2539" s="1"/>
      <c r="K2539" s="1"/>
      <c r="L2539" s="1"/>
      <c r="M2539" s="1"/>
      <c r="N2539" s="2"/>
      <c r="O2539" s="2"/>
      <c r="P2539" s="2"/>
      <c r="Q2539" s="1"/>
      <c r="R2539" s="1"/>
      <c r="S2539" s="1"/>
      <c r="T2539" s="1"/>
      <c r="U2539" s="2"/>
      <c r="V2539" s="1"/>
      <c r="W2539" s="1"/>
      <c r="X2539" s="2"/>
      <c r="Y2539" s="1"/>
      <c r="Z2539" s="1"/>
      <c r="AA2539" s="2"/>
      <c r="AB2539" s="1"/>
      <c r="AC2539" s="1"/>
      <c r="AD2539" s="2"/>
      <c r="AE2539" s="1"/>
      <c r="AF2539" s="2"/>
    </row>
    <row r="2540" spans="1:32" hidden="1" x14ac:dyDescent="0.25">
      <c r="A2540" s="2"/>
      <c r="B2540" s="52"/>
      <c r="C2540" s="2"/>
      <c r="D2540" s="2"/>
      <c r="E2540" s="2"/>
      <c r="F2540" s="2"/>
      <c r="G2540" s="2"/>
      <c r="H2540" s="2"/>
      <c r="I2540" s="1"/>
      <c r="J2540" s="1"/>
      <c r="K2540" s="1"/>
      <c r="L2540" s="1"/>
      <c r="M2540" s="1"/>
      <c r="N2540" s="2"/>
      <c r="O2540" s="2"/>
      <c r="P2540" s="2"/>
      <c r="Q2540" s="1"/>
      <c r="R2540" s="1"/>
      <c r="S2540" s="1"/>
      <c r="T2540" s="1"/>
      <c r="U2540" s="2"/>
      <c r="V2540" s="1"/>
      <c r="W2540" s="1"/>
      <c r="X2540" s="2"/>
      <c r="Y2540" s="1"/>
      <c r="Z2540" s="1"/>
      <c r="AA2540" s="2"/>
      <c r="AB2540" s="1"/>
      <c r="AC2540" s="1"/>
      <c r="AD2540" s="2"/>
      <c r="AE2540" s="1"/>
      <c r="AF2540" s="2"/>
    </row>
    <row r="2541" spans="1:32" hidden="1" x14ac:dyDescent="0.25">
      <c r="A2541" s="2"/>
      <c r="B2541" s="52"/>
      <c r="C2541" s="2"/>
      <c r="D2541" s="2"/>
      <c r="E2541" s="2"/>
      <c r="F2541" s="2"/>
      <c r="G2541" s="2"/>
      <c r="H2541" s="2"/>
      <c r="I2541" s="1"/>
      <c r="J2541" s="1"/>
      <c r="K2541" s="1"/>
      <c r="L2541" s="1"/>
      <c r="M2541" s="1"/>
      <c r="N2541" s="2"/>
      <c r="O2541" s="2"/>
      <c r="P2541" s="2"/>
      <c r="Q2541" s="1"/>
      <c r="R2541" s="1"/>
      <c r="S2541" s="1"/>
      <c r="T2541" s="1"/>
      <c r="U2541" s="2"/>
      <c r="V2541" s="1"/>
      <c r="W2541" s="1"/>
      <c r="X2541" s="2"/>
      <c r="Y2541" s="1"/>
      <c r="Z2541" s="1"/>
      <c r="AA2541" s="2"/>
      <c r="AB2541" s="1"/>
      <c r="AC2541" s="1"/>
      <c r="AD2541" s="2"/>
      <c r="AE2541" s="1"/>
      <c r="AF2541" s="2"/>
    </row>
    <row r="2542" spans="1:32" hidden="1" x14ac:dyDescent="0.25">
      <c r="A2542" s="2"/>
      <c r="B2542" s="52"/>
      <c r="C2542" s="2"/>
      <c r="D2542" s="2"/>
      <c r="E2542" s="2"/>
      <c r="F2542" s="2"/>
      <c r="G2542" s="2"/>
      <c r="H2542" s="2"/>
      <c r="I2542" s="1"/>
      <c r="J2542" s="1"/>
      <c r="K2542" s="1"/>
      <c r="L2542" s="1"/>
      <c r="M2542" s="1"/>
      <c r="N2542" s="2"/>
      <c r="O2542" s="2"/>
      <c r="P2542" s="2"/>
      <c r="Q2542" s="1"/>
      <c r="R2542" s="1"/>
      <c r="S2542" s="1"/>
      <c r="T2542" s="1"/>
      <c r="U2542" s="2"/>
      <c r="V2542" s="1"/>
      <c r="W2542" s="1"/>
      <c r="X2542" s="2"/>
      <c r="Y2542" s="1"/>
      <c r="Z2542" s="1"/>
      <c r="AA2542" s="2"/>
      <c r="AB2542" s="1"/>
      <c r="AC2542" s="1"/>
      <c r="AD2542" s="2"/>
      <c r="AE2542" s="1"/>
      <c r="AF2542" s="2"/>
    </row>
    <row r="2543" spans="1:32" hidden="1" x14ac:dyDescent="0.25">
      <c r="A2543" s="2"/>
      <c r="B2543" s="52"/>
      <c r="C2543" s="2"/>
      <c r="D2543" s="2"/>
      <c r="E2543" s="2"/>
      <c r="F2543" s="2"/>
      <c r="G2543" s="2"/>
      <c r="H2543" s="2"/>
      <c r="I2543" s="1"/>
      <c r="J2543" s="1"/>
      <c r="K2543" s="1"/>
      <c r="L2543" s="1"/>
      <c r="M2543" s="1"/>
      <c r="N2543" s="2"/>
      <c r="O2543" s="2"/>
      <c r="P2543" s="2"/>
      <c r="Q2543" s="1"/>
      <c r="R2543" s="1"/>
      <c r="S2543" s="1"/>
      <c r="T2543" s="1"/>
      <c r="U2543" s="2"/>
      <c r="V2543" s="1"/>
      <c r="W2543" s="1"/>
      <c r="X2543" s="2"/>
      <c r="Y2543" s="1"/>
      <c r="Z2543" s="1"/>
      <c r="AA2543" s="2"/>
      <c r="AB2543" s="1"/>
      <c r="AC2543" s="1"/>
      <c r="AD2543" s="2"/>
      <c r="AE2543" s="1"/>
      <c r="AF2543" s="2"/>
    </row>
    <row r="2544" spans="1:32" hidden="1" x14ac:dyDescent="0.25">
      <c r="A2544" s="2"/>
      <c r="B2544" s="52"/>
      <c r="C2544" s="2"/>
      <c r="D2544" s="2"/>
      <c r="E2544" s="2"/>
      <c r="F2544" s="2"/>
      <c r="G2544" s="2"/>
      <c r="H2544" s="2"/>
      <c r="I2544" s="1"/>
      <c r="J2544" s="1"/>
      <c r="K2544" s="1"/>
      <c r="L2544" s="1"/>
      <c r="M2544" s="1"/>
      <c r="N2544" s="2"/>
      <c r="O2544" s="2"/>
      <c r="P2544" s="2"/>
      <c r="Q2544" s="1"/>
      <c r="R2544" s="1"/>
      <c r="S2544" s="1"/>
      <c r="T2544" s="1"/>
      <c r="U2544" s="2"/>
      <c r="V2544" s="1"/>
      <c r="W2544" s="1"/>
      <c r="X2544" s="2"/>
      <c r="Y2544" s="1"/>
      <c r="Z2544" s="1"/>
      <c r="AA2544" s="2"/>
      <c r="AB2544" s="1"/>
      <c r="AC2544" s="1"/>
      <c r="AD2544" s="2"/>
      <c r="AE2544" s="1"/>
      <c r="AF2544" s="2"/>
    </row>
    <row r="2545" spans="1:32" hidden="1" x14ac:dyDescent="0.25">
      <c r="A2545" s="2"/>
      <c r="B2545" s="52"/>
      <c r="C2545" s="2"/>
      <c r="D2545" s="2"/>
      <c r="E2545" s="2"/>
      <c r="F2545" s="2"/>
      <c r="G2545" s="2"/>
      <c r="H2545" s="2"/>
      <c r="I2545" s="1"/>
      <c r="J2545" s="1"/>
      <c r="K2545" s="1"/>
      <c r="L2545" s="1"/>
      <c r="M2545" s="1"/>
      <c r="N2545" s="2"/>
      <c r="O2545" s="2"/>
      <c r="P2545" s="2"/>
      <c r="Q2545" s="1"/>
      <c r="R2545" s="1"/>
      <c r="S2545" s="1"/>
      <c r="T2545" s="1"/>
      <c r="U2545" s="2"/>
      <c r="V2545" s="1"/>
      <c r="W2545" s="1"/>
      <c r="X2545" s="2"/>
      <c r="Y2545" s="1"/>
      <c r="Z2545" s="1"/>
      <c r="AA2545" s="2"/>
      <c r="AB2545" s="1"/>
      <c r="AC2545" s="1"/>
      <c r="AD2545" s="2"/>
      <c r="AE2545" s="1"/>
      <c r="AF2545" s="2"/>
    </row>
    <row r="2546" spans="1:32" hidden="1" x14ac:dyDescent="0.25">
      <c r="A2546" s="2"/>
      <c r="B2546" s="52"/>
      <c r="C2546" s="2"/>
      <c r="D2546" s="2"/>
      <c r="E2546" s="2"/>
      <c r="F2546" s="2"/>
      <c r="G2546" s="2"/>
      <c r="H2546" s="2"/>
      <c r="I2546" s="1"/>
      <c r="J2546" s="1"/>
      <c r="K2546" s="1"/>
      <c r="L2546" s="1"/>
      <c r="M2546" s="1"/>
      <c r="N2546" s="2"/>
      <c r="O2546" s="2"/>
      <c r="P2546" s="2"/>
      <c r="Q2546" s="1"/>
      <c r="R2546" s="1"/>
      <c r="S2546" s="1"/>
      <c r="T2546" s="1"/>
      <c r="U2546" s="2"/>
      <c r="V2546" s="1"/>
      <c r="W2546" s="1"/>
      <c r="X2546" s="2"/>
      <c r="Y2546" s="1"/>
      <c r="Z2546" s="1"/>
      <c r="AA2546" s="2"/>
      <c r="AB2546" s="1"/>
      <c r="AC2546" s="1"/>
      <c r="AD2546" s="2"/>
      <c r="AE2546" s="1"/>
      <c r="AF2546" s="2"/>
    </row>
    <row r="2547" spans="1:32" hidden="1" x14ac:dyDescent="0.25">
      <c r="A2547" s="2"/>
      <c r="B2547" s="52"/>
      <c r="C2547" s="2"/>
      <c r="D2547" s="2"/>
      <c r="E2547" s="2"/>
      <c r="F2547" s="2"/>
      <c r="G2547" s="2"/>
      <c r="H2547" s="2"/>
      <c r="I2547" s="1"/>
      <c r="J2547" s="1"/>
      <c r="K2547" s="1"/>
      <c r="L2547" s="1"/>
      <c r="M2547" s="1"/>
      <c r="N2547" s="2"/>
      <c r="O2547" s="2"/>
      <c r="P2547" s="2"/>
      <c r="Q2547" s="1"/>
      <c r="R2547" s="1"/>
      <c r="S2547" s="1"/>
      <c r="T2547" s="1"/>
      <c r="U2547" s="2"/>
      <c r="V2547" s="1"/>
      <c r="W2547" s="1"/>
      <c r="X2547" s="2"/>
      <c r="Y2547" s="1"/>
      <c r="Z2547" s="1"/>
      <c r="AA2547" s="2"/>
      <c r="AB2547" s="1"/>
      <c r="AC2547" s="1"/>
      <c r="AD2547" s="2"/>
      <c r="AE2547" s="1"/>
      <c r="AF2547" s="2"/>
    </row>
    <row r="2548" spans="1:32" hidden="1" x14ac:dyDescent="0.25">
      <c r="A2548" s="2"/>
      <c r="B2548" s="52"/>
      <c r="C2548" s="2"/>
      <c r="D2548" s="2"/>
      <c r="E2548" s="2"/>
      <c r="F2548" s="2"/>
      <c r="G2548" s="2"/>
      <c r="H2548" s="2"/>
      <c r="I2548" s="1"/>
      <c r="J2548" s="1"/>
      <c r="K2548" s="1"/>
      <c r="L2548" s="1"/>
      <c r="M2548" s="1"/>
      <c r="N2548" s="2"/>
      <c r="O2548" s="2"/>
      <c r="P2548" s="2"/>
      <c r="Q2548" s="1"/>
      <c r="R2548" s="1"/>
      <c r="S2548" s="1"/>
      <c r="T2548" s="1"/>
      <c r="U2548" s="2"/>
      <c r="V2548" s="1"/>
      <c r="W2548" s="1"/>
      <c r="X2548" s="2"/>
      <c r="Y2548" s="1"/>
      <c r="Z2548" s="1"/>
      <c r="AA2548" s="2"/>
      <c r="AB2548" s="1"/>
      <c r="AC2548" s="1"/>
      <c r="AD2548" s="2"/>
      <c r="AE2548" s="1"/>
      <c r="AF2548" s="2"/>
    </row>
    <row r="2549" spans="1:32" hidden="1" x14ac:dyDescent="0.25">
      <c r="A2549" s="2"/>
      <c r="B2549" s="52"/>
      <c r="C2549" s="2"/>
      <c r="D2549" s="2"/>
      <c r="E2549" s="2"/>
      <c r="F2549" s="2"/>
      <c r="G2549" s="2"/>
      <c r="H2549" s="2"/>
      <c r="I2549" s="1"/>
      <c r="J2549" s="1"/>
      <c r="K2549" s="1"/>
      <c r="L2549" s="1"/>
      <c r="M2549" s="1"/>
      <c r="N2549" s="2"/>
      <c r="O2549" s="2"/>
      <c r="P2549" s="2"/>
      <c r="Q2549" s="1"/>
      <c r="R2549" s="1"/>
      <c r="S2549" s="1"/>
      <c r="T2549" s="1"/>
      <c r="U2549" s="2"/>
      <c r="V2549" s="1"/>
      <c r="W2549" s="1"/>
      <c r="X2549" s="2"/>
      <c r="Y2549" s="1"/>
      <c r="Z2549" s="1"/>
      <c r="AA2549" s="2"/>
      <c r="AB2549" s="1"/>
      <c r="AC2549" s="1"/>
      <c r="AD2549" s="2"/>
      <c r="AE2549" s="1"/>
      <c r="AF2549" s="2"/>
    </row>
    <row r="2550" spans="1:32" hidden="1" x14ac:dyDescent="0.25">
      <c r="A2550" s="2"/>
      <c r="B2550" s="52"/>
      <c r="C2550" s="2"/>
      <c r="D2550" s="2"/>
      <c r="E2550" s="2"/>
      <c r="F2550" s="2"/>
      <c r="G2550" s="2"/>
      <c r="H2550" s="2"/>
      <c r="I2550" s="1"/>
      <c r="J2550" s="1"/>
      <c r="K2550" s="1"/>
      <c r="L2550" s="1"/>
      <c r="M2550" s="1"/>
      <c r="N2550" s="2"/>
      <c r="O2550" s="2"/>
      <c r="P2550" s="2"/>
      <c r="Q2550" s="1"/>
      <c r="R2550" s="1"/>
      <c r="S2550" s="1"/>
      <c r="T2550" s="1"/>
      <c r="U2550" s="2"/>
      <c r="V2550" s="1"/>
      <c r="W2550" s="1"/>
      <c r="X2550" s="2"/>
      <c r="Y2550" s="1"/>
      <c r="Z2550" s="1"/>
      <c r="AA2550" s="2"/>
      <c r="AB2550" s="1"/>
      <c r="AC2550" s="1"/>
      <c r="AD2550" s="2"/>
      <c r="AE2550" s="1"/>
      <c r="AF2550" s="2"/>
    </row>
    <row r="2551" spans="1:32" hidden="1" x14ac:dyDescent="0.25">
      <c r="A2551" s="2"/>
      <c r="B2551" s="52"/>
      <c r="C2551" s="2"/>
      <c r="D2551" s="2"/>
      <c r="E2551" s="2"/>
      <c r="F2551" s="2"/>
      <c r="G2551" s="2"/>
      <c r="H2551" s="2"/>
      <c r="I2551" s="1"/>
      <c r="J2551" s="1"/>
      <c r="K2551" s="1"/>
      <c r="L2551" s="1"/>
      <c r="M2551" s="1"/>
      <c r="N2551" s="2"/>
      <c r="O2551" s="2"/>
      <c r="P2551" s="2"/>
      <c r="Q2551" s="1"/>
      <c r="R2551" s="1"/>
      <c r="S2551" s="1"/>
      <c r="T2551" s="1"/>
      <c r="U2551" s="2"/>
      <c r="V2551" s="1"/>
      <c r="W2551" s="1"/>
      <c r="X2551" s="2"/>
      <c r="Y2551" s="1"/>
      <c r="Z2551" s="1"/>
      <c r="AA2551" s="2"/>
      <c r="AB2551" s="1"/>
      <c r="AC2551" s="1"/>
      <c r="AD2551" s="2"/>
      <c r="AE2551" s="1"/>
      <c r="AF2551" s="2"/>
    </row>
    <row r="2552" spans="1:32" hidden="1" x14ac:dyDescent="0.25">
      <c r="A2552" s="2"/>
      <c r="B2552" s="52"/>
      <c r="C2552" s="2"/>
      <c r="D2552" s="2"/>
      <c r="E2552" s="2"/>
      <c r="F2552" s="2"/>
      <c r="G2552" s="2"/>
      <c r="H2552" s="2"/>
      <c r="I2552" s="1"/>
      <c r="J2552" s="1"/>
      <c r="K2552" s="1"/>
      <c r="L2552" s="1"/>
      <c r="M2552" s="1"/>
      <c r="N2552" s="2"/>
      <c r="O2552" s="2"/>
      <c r="P2552" s="2"/>
      <c r="Q2552" s="1"/>
      <c r="R2552" s="1"/>
      <c r="S2552" s="1"/>
      <c r="T2552" s="1"/>
      <c r="U2552" s="2"/>
      <c r="V2552" s="1"/>
      <c r="W2552" s="1"/>
      <c r="X2552" s="2"/>
      <c r="Y2552" s="1"/>
      <c r="Z2552" s="1"/>
      <c r="AA2552" s="2"/>
      <c r="AB2552" s="1"/>
      <c r="AC2552" s="1"/>
      <c r="AD2552" s="2"/>
      <c r="AE2552" s="1"/>
      <c r="AF2552" s="2"/>
    </row>
    <row r="2553" spans="1:32" hidden="1" x14ac:dyDescent="0.25">
      <c r="A2553" s="2"/>
      <c r="B2553" s="52"/>
      <c r="C2553" s="2"/>
      <c r="D2553" s="2"/>
      <c r="E2553" s="2"/>
      <c r="F2553" s="2"/>
      <c r="G2553" s="2"/>
      <c r="H2553" s="2"/>
      <c r="I2553" s="1"/>
      <c r="J2553" s="1"/>
      <c r="K2553" s="1"/>
      <c r="L2553" s="1"/>
      <c r="M2553" s="1"/>
      <c r="N2553" s="2"/>
      <c r="O2553" s="2"/>
      <c r="P2553" s="2"/>
      <c r="Q2553" s="1"/>
      <c r="R2553" s="1"/>
      <c r="S2553" s="1"/>
      <c r="T2553" s="1"/>
      <c r="U2553" s="2"/>
      <c r="V2553" s="1"/>
      <c r="W2553" s="1"/>
      <c r="X2553" s="2"/>
      <c r="Y2553" s="1"/>
      <c r="Z2553" s="1"/>
      <c r="AA2553" s="2"/>
      <c r="AB2553" s="1"/>
      <c r="AC2553" s="1"/>
      <c r="AD2553" s="2"/>
      <c r="AE2553" s="1"/>
      <c r="AF2553" s="2"/>
    </row>
    <row r="2554" spans="1:32" hidden="1" x14ac:dyDescent="0.25">
      <c r="A2554" s="2"/>
      <c r="B2554" s="52"/>
      <c r="C2554" s="2"/>
      <c r="D2554" s="2"/>
      <c r="E2554" s="2"/>
      <c r="F2554" s="2"/>
      <c r="G2554" s="2"/>
      <c r="H2554" s="2"/>
      <c r="I2554" s="1"/>
      <c r="J2554" s="1"/>
      <c r="K2554" s="1"/>
      <c r="L2554" s="1"/>
      <c r="M2554" s="1"/>
      <c r="N2554" s="2"/>
      <c r="O2554" s="2"/>
      <c r="P2554" s="2"/>
      <c r="Q2554" s="1"/>
      <c r="R2554" s="1"/>
      <c r="S2554" s="1"/>
      <c r="T2554" s="1"/>
      <c r="U2554" s="2"/>
      <c r="V2554" s="1"/>
      <c r="W2554" s="1"/>
      <c r="X2554" s="2"/>
      <c r="Y2554" s="1"/>
      <c r="Z2554" s="1"/>
      <c r="AA2554" s="2"/>
      <c r="AB2554" s="1"/>
      <c r="AC2554" s="1"/>
      <c r="AD2554" s="2"/>
      <c r="AE2554" s="1"/>
      <c r="AF2554" s="2"/>
    </row>
    <row r="2555" spans="1:32" hidden="1" x14ac:dyDescent="0.25">
      <c r="A2555" s="2"/>
      <c r="B2555" s="52"/>
      <c r="C2555" s="2"/>
      <c r="D2555" s="2"/>
      <c r="E2555" s="2"/>
      <c r="F2555" s="2"/>
      <c r="G2555" s="2"/>
      <c r="H2555" s="2"/>
      <c r="I2555" s="1"/>
      <c r="J2555" s="1"/>
      <c r="K2555" s="1"/>
      <c r="L2555" s="1"/>
      <c r="M2555" s="1"/>
      <c r="N2555" s="2"/>
      <c r="O2555" s="2"/>
      <c r="P2555" s="2"/>
      <c r="Q2555" s="1"/>
      <c r="R2555" s="1"/>
      <c r="S2555" s="1"/>
      <c r="T2555" s="1"/>
      <c r="U2555" s="2"/>
      <c r="V2555" s="1"/>
      <c r="W2555" s="1"/>
      <c r="X2555" s="2"/>
      <c r="Y2555" s="1"/>
      <c r="Z2555" s="1"/>
      <c r="AA2555" s="2"/>
      <c r="AB2555" s="1"/>
      <c r="AC2555" s="1"/>
      <c r="AD2555" s="2"/>
      <c r="AE2555" s="1"/>
      <c r="AF2555" s="2"/>
    </row>
    <row r="2556" spans="1:32" hidden="1" x14ac:dyDescent="0.25">
      <c r="A2556" s="2"/>
      <c r="B2556" s="52"/>
      <c r="C2556" s="2"/>
      <c r="D2556" s="2"/>
      <c r="E2556" s="2"/>
      <c r="F2556" s="2"/>
      <c r="G2556" s="2"/>
      <c r="H2556" s="2"/>
      <c r="I2556" s="1"/>
      <c r="J2556" s="1"/>
      <c r="K2556" s="1"/>
      <c r="L2556" s="1"/>
      <c r="M2556" s="1"/>
      <c r="N2556" s="2"/>
      <c r="O2556" s="2"/>
      <c r="P2556" s="2"/>
      <c r="Q2556" s="1"/>
      <c r="R2556" s="1"/>
      <c r="S2556" s="1"/>
      <c r="T2556" s="1"/>
      <c r="U2556" s="2"/>
      <c r="V2556" s="1"/>
      <c r="W2556" s="1"/>
      <c r="X2556" s="2"/>
      <c r="Y2556" s="1"/>
      <c r="Z2556" s="1"/>
      <c r="AA2556" s="2"/>
      <c r="AB2556" s="1"/>
      <c r="AC2556" s="1"/>
      <c r="AD2556" s="2"/>
      <c r="AE2556" s="1"/>
      <c r="AF2556" s="2"/>
    </row>
    <row r="2557" spans="1:32" hidden="1" x14ac:dyDescent="0.25">
      <c r="A2557" s="2"/>
      <c r="B2557" s="52"/>
      <c r="C2557" s="2"/>
      <c r="D2557" s="2"/>
      <c r="E2557" s="2"/>
      <c r="F2557" s="2"/>
      <c r="G2557" s="2"/>
      <c r="H2557" s="2"/>
      <c r="I2557" s="1"/>
      <c r="J2557" s="1"/>
      <c r="K2557" s="1"/>
      <c r="L2557" s="1"/>
      <c r="M2557" s="1"/>
      <c r="N2557" s="2"/>
      <c r="O2557" s="2"/>
      <c r="P2557" s="2"/>
      <c r="Q2557" s="1"/>
      <c r="R2557" s="1"/>
      <c r="S2557" s="1"/>
      <c r="T2557" s="1"/>
      <c r="U2557" s="2"/>
      <c r="V2557" s="1"/>
      <c r="W2557" s="1"/>
      <c r="X2557" s="2"/>
      <c r="Y2557" s="1"/>
      <c r="Z2557" s="1"/>
      <c r="AA2557" s="2"/>
      <c r="AB2557" s="1"/>
      <c r="AC2557" s="1"/>
      <c r="AD2557" s="2"/>
      <c r="AE2557" s="1"/>
      <c r="AF2557" s="2"/>
    </row>
    <row r="2558" spans="1:32" hidden="1" x14ac:dyDescent="0.25">
      <c r="A2558" s="2"/>
      <c r="B2558" s="52"/>
      <c r="C2558" s="2"/>
      <c r="D2558" s="2"/>
      <c r="E2558" s="2"/>
      <c r="F2558" s="2"/>
      <c r="G2558" s="2"/>
      <c r="H2558" s="2"/>
      <c r="I2558" s="1"/>
      <c r="J2558" s="1"/>
      <c r="K2558" s="1"/>
      <c r="L2558" s="1"/>
      <c r="M2558" s="1"/>
      <c r="N2558" s="2"/>
      <c r="O2558" s="2"/>
      <c r="P2558" s="2"/>
      <c r="Q2558" s="1"/>
      <c r="R2558" s="1"/>
      <c r="S2558" s="1"/>
      <c r="T2558" s="1"/>
      <c r="U2558" s="2"/>
      <c r="V2558" s="1"/>
      <c r="W2558" s="1"/>
      <c r="X2558" s="2"/>
      <c r="Y2558" s="1"/>
      <c r="Z2558" s="1"/>
      <c r="AA2558" s="2"/>
      <c r="AB2558" s="1"/>
      <c r="AC2558" s="1"/>
      <c r="AD2558" s="2"/>
      <c r="AE2558" s="1"/>
      <c r="AF2558" s="2"/>
    </row>
    <row r="2559" spans="1:32" hidden="1" x14ac:dyDescent="0.25">
      <c r="A2559" s="2"/>
      <c r="B2559" s="52"/>
      <c r="C2559" s="2"/>
      <c r="D2559" s="2"/>
      <c r="E2559" s="2"/>
      <c r="F2559" s="2"/>
      <c r="G2559" s="2"/>
      <c r="H2559" s="2"/>
      <c r="I2559" s="1"/>
      <c r="J2559" s="1"/>
      <c r="K2559" s="1"/>
      <c r="L2559" s="1"/>
      <c r="M2559" s="1"/>
      <c r="N2559" s="2"/>
      <c r="O2559" s="2"/>
      <c r="P2559" s="2"/>
      <c r="Q2559" s="1"/>
      <c r="R2559" s="1"/>
      <c r="S2559" s="1"/>
      <c r="T2559" s="1"/>
      <c r="U2559" s="2"/>
      <c r="V2559" s="1"/>
      <c r="W2559" s="1"/>
      <c r="X2559" s="2"/>
      <c r="Y2559" s="1"/>
      <c r="Z2559" s="1"/>
      <c r="AA2559" s="2"/>
      <c r="AB2559" s="1"/>
      <c r="AC2559" s="1"/>
      <c r="AD2559" s="2"/>
      <c r="AE2559" s="1"/>
      <c r="AF2559" s="2"/>
    </row>
    <row r="2560" spans="1:32" hidden="1" x14ac:dyDescent="0.25">
      <c r="A2560" s="2"/>
      <c r="B2560" s="52"/>
      <c r="C2560" s="2"/>
      <c r="D2560" s="2"/>
      <c r="E2560" s="2"/>
      <c r="F2560" s="2"/>
      <c r="G2560" s="2"/>
      <c r="H2560" s="2"/>
      <c r="I2560" s="1"/>
      <c r="J2560" s="1"/>
      <c r="K2560" s="1"/>
      <c r="L2560" s="1"/>
      <c r="M2560" s="1"/>
      <c r="N2560" s="2"/>
      <c r="O2560" s="2"/>
      <c r="P2560" s="2"/>
      <c r="Q2560" s="1"/>
      <c r="R2560" s="1"/>
      <c r="S2560" s="1"/>
      <c r="T2560" s="1"/>
      <c r="U2560" s="2"/>
      <c r="V2560" s="1"/>
      <c r="W2560" s="1"/>
      <c r="X2560" s="2"/>
      <c r="Y2560" s="1"/>
      <c r="Z2560" s="1"/>
      <c r="AA2560" s="2"/>
      <c r="AB2560" s="1"/>
      <c r="AC2560" s="1"/>
      <c r="AD2560" s="2"/>
      <c r="AE2560" s="1"/>
      <c r="AF2560" s="2"/>
    </row>
    <row r="2561" spans="1:32" hidden="1" x14ac:dyDescent="0.25">
      <c r="A2561" s="2"/>
      <c r="B2561" s="52"/>
      <c r="C2561" s="2"/>
      <c r="D2561" s="2"/>
      <c r="E2561" s="2"/>
      <c r="F2561" s="2"/>
      <c r="G2561" s="2"/>
      <c r="H2561" s="2"/>
      <c r="I2561" s="1"/>
      <c r="J2561" s="1"/>
      <c r="K2561" s="1"/>
      <c r="L2561" s="1"/>
      <c r="M2561" s="1"/>
      <c r="N2561" s="2"/>
      <c r="O2561" s="2"/>
      <c r="P2561" s="2"/>
      <c r="Q2561" s="1"/>
      <c r="R2561" s="1"/>
      <c r="S2561" s="1"/>
      <c r="T2561" s="1"/>
      <c r="U2561" s="2"/>
      <c r="V2561" s="1"/>
      <c r="W2561" s="1"/>
      <c r="X2561" s="2"/>
      <c r="Y2561" s="1"/>
      <c r="Z2561" s="1"/>
      <c r="AA2561" s="2"/>
      <c r="AB2561" s="1"/>
      <c r="AC2561" s="1"/>
      <c r="AD2561" s="2"/>
      <c r="AE2561" s="1"/>
      <c r="AF2561" s="2"/>
    </row>
    <row r="2562" spans="1:32" hidden="1" x14ac:dyDescent="0.25">
      <c r="A2562" s="2"/>
      <c r="B2562" s="52"/>
      <c r="C2562" s="2"/>
      <c r="D2562" s="2"/>
      <c r="E2562" s="2"/>
      <c r="F2562" s="2"/>
      <c r="G2562" s="2"/>
      <c r="H2562" s="2"/>
      <c r="I2562" s="1"/>
      <c r="J2562" s="1"/>
      <c r="K2562" s="1"/>
      <c r="L2562" s="1"/>
      <c r="M2562" s="1"/>
      <c r="N2562" s="2"/>
      <c r="O2562" s="2"/>
      <c r="P2562" s="2"/>
      <c r="Q2562" s="1"/>
      <c r="R2562" s="1"/>
      <c r="S2562" s="1"/>
      <c r="T2562" s="1"/>
      <c r="U2562" s="2"/>
      <c r="V2562" s="1"/>
      <c r="W2562" s="1"/>
      <c r="X2562" s="2"/>
      <c r="Y2562" s="1"/>
      <c r="Z2562" s="1"/>
      <c r="AA2562" s="2"/>
      <c r="AB2562" s="1"/>
      <c r="AC2562" s="1"/>
      <c r="AD2562" s="2"/>
      <c r="AE2562" s="1"/>
      <c r="AF2562" s="2"/>
    </row>
    <row r="2563" spans="1:32" hidden="1" x14ac:dyDescent="0.25">
      <c r="A2563" s="2"/>
      <c r="B2563" s="52"/>
      <c r="C2563" s="2"/>
      <c r="D2563" s="2"/>
      <c r="E2563" s="2"/>
      <c r="F2563" s="2"/>
      <c r="G2563" s="2"/>
      <c r="H2563" s="2"/>
      <c r="I2563" s="1"/>
      <c r="J2563" s="1"/>
      <c r="K2563" s="1"/>
      <c r="L2563" s="1"/>
      <c r="M2563" s="1"/>
      <c r="N2563" s="2"/>
      <c r="O2563" s="2"/>
      <c r="P2563" s="2"/>
      <c r="Q2563" s="1"/>
      <c r="R2563" s="1"/>
      <c r="S2563" s="1"/>
      <c r="T2563" s="1"/>
      <c r="U2563" s="2"/>
      <c r="V2563" s="1"/>
      <c r="W2563" s="1"/>
      <c r="X2563" s="2"/>
      <c r="Y2563" s="1"/>
      <c r="Z2563" s="1"/>
      <c r="AA2563" s="2"/>
      <c r="AB2563" s="1"/>
      <c r="AC2563" s="1"/>
      <c r="AD2563" s="2"/>
      <c r="AE2563" s="1"/>
      <c r="AF2563" s="2"/>
    </row>
    <row r="2564" spans="1:32" hidden="1" x14ac:dyDescent="0.25">
      <c r="A2564" s="2"/>
      <c r="B2564" s="52"/>
      <c r="C2564" s="2"/>
      <c r="D2564" s="2"/>
      <c r="E2564" s="2"/>
      <c r="F2564" s="2"/>
      <c r="G2564" s="2"/>
      <c r="H2564" s="2"/>
      <c r="I2564" s="1"/>
      <c r="J2564" s="1"/>
      <c r="K2564" s="1"/>
      <c r="L2564" s="1"/>
      <c r="M2564" s="1"/>
      <c r="N2564" s="2"/>
      <c r="O2564" s="2"/>
      <c r="P2564" s="2"/>
      <c r="Q2564" s="1"/>
      <c r="R2564" s="1"/>
      <c r="S2564" s="1"/>
      <c r="T2564" s="1"/>
      <c r="U2564" s="2"/>
      <c r="V2564" s="1"/>
      <c r="W2564" s="1"/>
      <c r="X2564" s="2"/>
      <c r="Y2564" s="1"/>
      <c r="Z2564" s="1"/>
      <c r="AA2564" s="2"/>
      <c r="AB2564" s="1"/>
      <c r="AC2564" s="1"/>
      <c r="AD2564" s="2"/>
      <c r="AE2564" s="1"/>
      <c r="AF2564" s="2"/>
    </row>
    <row r="2565" spans="1:32" hidden="1" x14ac:dyDescent="0.25">
      <c r="A2565" s="2"/>
      <c r="B2565" s="52"/>
      <c r="C2565" s="2"/>
      <c r="D2565" s="2"/>
      <c r="E2565" s="2"/>
      <c r="F2565" s="2"/>
      <c r="G2565" s="2"/>
      <c r="H2565" s="2"/>
      <c r="I2565" s="1"/>
      <c r="J2565" s="1"/>
      <c r="K2565" s="1"/>
      <c r="L2565" s="1"/>
      <c r="M2565" s="1"/>
      <c r="N2565" s="2"/>
      <c r="O2565" s="2"/>
      <c r="P2565" s="2"/>
      <c r="Q2565" s="1"/>
      <c r="R2565" s="1"/>
      <c r="S2565" s="1"/>
      <c r="T2565" s="1"/>
      <c r="U2565" s="2"/>
      <c r="V2565" s="1"/>
      <c r="W2565" s="1"/>
      <c r="X2565" s="2"/>
      <c r="Y2565" s="1"/>
      <c r="Z2565" s="1"/>
      <c r="AA2565" s="2"/>
      <c r="AB2565" s="1"/>
      <c r="AC2565" s="1"/>
      <c r="AD2565" s="2"/>
      <c r="AE2565" s="1"/>
      <c r="AF2565" s="2"/>
    </row>
    <row r="2566" spans="1:32" hidden="1" x14ac:dyDescent="0.25">
      <c r="A2566" s="2"/>
      <c r="B2566" s="52"/>
      <c r="C2566" s="2"/>
      <c r="D2566" s="2"/>
      <c r="E2566" s="2"/>
      <c r="F2566" s="2"/>
      <c r="G2566" s="2"/>
      <c r="H2566" s="2"/>
      <c r="I2566" s="1"/>
      <c r="J2566" s="1"/>
      <c r="K2566" s="1"/>
      <c r="L2566" s="1"/>
      <c r="M2566" s="1"/>
      <c r="N2566" s="2"/>
      <c r="O2566" s="2"/>
      <c r="P2566" s="2"/>
      <c r="Q2566" s="1"/>
      <c r="R2566" s="1"/>
      <c r="S2566" s="1"/>
      <c r="T2566" s="1"/>
      <c r="U2566" s="2"/>
      <c r="V2566" s="1"/>
      <c r="W2566" s="1"/>
      <c r="X2566" s="2"/>
      <c r="Y2566" s="1"/>
      <c r="Z2566" s="1"/>
      <c r="AA2566" s="2"/>
      <c r="AB2566" s="1"/>
      <c r="AC2566" s="1"/>
      <c r="AD2566" s="2"/>
      <c r="AE2566" s="1"/>
      <c r="AF2566" s="2"/>
    </row>
    <row r="2567" spans="1:32" hidden="1" x14ac:dyDescent="0.25">
      <c r="A2567" s="2"/>
      <c r="B2567" s="52"/>
      <c r="C2567" s="2"/>
      <c r="D2567" s="2"/>
      <c r="E2567" s="2"/>
      <c r="F2567" s="2"/>
      <c r="G2567" s="2"/>
      <c r="H2567" s="2"/>
      <c r="I2567" s="1"/>
      <c r="J2567" s="1"/>
      <c r="K2567" s="1"/>
      <c r="L2567" s="1"/>
      <c r="M2567" s="1"/>
      <c r="N2567" s="2"/>
      <c r="O2567" s="2"/>
      <c r="P2567" s="2"/>
      <c r="Q2567" s="1"/>
      <c r="R2567" s="1"/>
      <c r="S2567" s="1"/>
      <c r="T2567" s="1"/>
      <c r="U2567" s="2"/>
      <c r="V2567" s="1"/>
      <c r="W2567" s="1"/>
      <c r="X2567" s="2"/>
      <c r="Y2567" s="1"/>
      <c r="Z2567" s="1"/>
      <c r="AA2567" s="2"/>
      <c r="AB2567" s="1"/>
      <c r="AC2567" s="1"/>
      <c r="AD2567" s="2"/>
      <c r="AE2567" s="1"/>
      <c r="AF2567" s="2"/>
    </row>
    <row r="2568" spans="1:32" hidden="1" x14ac:dyDescent="0.25">
      <c r="A2568" s="2"/>
      <c r="B2568" s="52"/>
      <c r="C2568" s="2"/>
      <c r="D2568" s="2"/>
      <c r="E2568" s="2"/>
      <c r="F2568" s="2"/>
      <c r="G2568" s="2"/>
      <c r="H2568" s="2"/>
      <c r="I2568" s="1"/>
      <c r="J2568" s="1"/>
      <c r="K2568" s="1"/>
      <c r="L2568" s="1"/>
      <c r="M2568" s="1"/>
      <c r="N2568" s="2"/>
      <c r="O2568" s="2"/>
      <c r="P2568" s="2"/>
      <c r="Q2568" s="1"/>
      <c r="R2568" s="1"/>
      <c r="S2568" s="1"/>
      <c r="T2568" s="1"/>
      <c r="U2568" s="2"/>
      <c r="V2568" s="1"/>
      <c r="W2568" s="1"/>
      <c r="X2568" s="2"/>
      <c r="Y2568" s="1"/>
      <c r="Z2568" s="1"/>
      <c r="AA2568" s="2"/>
      <c r="AB2568" s="1"/>
      <c r="AC2568" s="1"/>
      <c r="AD2568" s="2"/>
      <c r="AE2568" s="1"/>
      <c r="AF2568" s="2"/>
    </row>
    <row r="2569" spans="1:32" hidden="1" x14ac:dyDescent="0.25">
      <c r="A2569" s="2"/>
      <c r="B2569" s="52"/>
      <c r="C2569" s="2"/>
      <c r="D2569" s="2"/>
      <c r="E2569" s="2"/>
      <c r="F2569" s="2"/>
      <c r="G2569" s="2"/>
      <c r="H2569" s="2"/>
      <c r="I2569" s="1"/>
      <c r="J2569" s="1"/>
      <c r="K2569" s="1"/>
      <c r="L2569" s="1"/>
      <c r="M2569" s="1"/>
      <c r="N2569" s="2"/>
      <c r="O2569" s="2"/>
      <c r="P2569" s="2"/>
      <c r="Q2569" s="1"/>
      <c r="R2569" s="1"/>
      <c r="S2569" s="1"/>
      <c r="T2569" s="1"/>
      <c r="U2569" s="2"/>
      <c r="V2569" s="1"/>
      <c r="W2569" s="1"/>
      <c r="X2569" s="2"/>
      <c r="Y2569" s="1"/>
      <c r="Z2569" s="1"/>
      <c r="AA2569" s="2"/>
      <c r="AB2569" s="1"/>
      <c r="AC2569" s="1"/>
      <c r="AD2569" s="2"/>
      <c r="AE2569" s="1"/>
      <c r="AF2569" s="2"/>
    </row>
    <row r="2570" spans="1:32" hidden="1" x14ac:dyDescent="0.25">
      <c r="A2570" s="2"/>
      <c r="B2570" s="52"/>
      <c r="C2570" s="2"/>
      <c r="D2570" s="2"/>
      <c r="E2570" s="2"/>
      <c r="F2570" s="2"/>
      <c r="G2570" s="2"/>
      <c r="H2570" s="2"/>
      <c r="I2570" s="1"/>
      <c r="J2570" s="1"/>
      <c r="K2570" s="1"/>
      <c r="L2570" s="1"/>
      <c r="M2570" s="1"/>
      <c r="N2570" s="2"/>
      <c r="O2570" s="2"/>
      <c r="P2570" s="2"/>
      <c r="Q2570" s="1"/>
      <c r="R2570" s="1"/>
      <c r="S2570" s="1"/>
      <c r="T2570" s="1"/>
      <c r="U2570" s="2"/>
      <c r="V2570" s="1"/>
      <c r="W2570" s="1"/>
      <c r="X2570" s="2"/>
      <c r="Y2570" s="1"/>
      <c r="Z2570" s="1"/>
      <c r="AA2570" s="2"/>
      <c r="AB2570" s="1"/>
      <c r="AC2570" s="1"/>
      <c r="AD2570" s="2"/>
      <c r="AE2570" s="1"/>
      <c r="AF2570" s="2"/>
    </row>
    <row r="2571" spans="1:32" hidden="1" x14ac:dyDescent="0.25">
      <c r="A2571" s="2"/>
      <c r="B2571" s="52"/>
      <c r="C2571" s="2"/>
      <c r="D2571" s="2"/>
      <c r="E2571" s="2"/>
      <c r="F2571" s="2"/>
      <c r="G2571" s="2"/>
      <c r="H2571" s="2"/>
      <c r="I2571" s="1"/>
      <c r="J2571" s="1"/>
      <c r="K2571" s="1"/>
      <c r="L2571" s="1"/>
      <c r="M2571" s="1"/>
      <c r="N2571" s="2"/>
      <c r="O2571" s="2"/>
      <c r="P2571" s="2"/>
      <c r="Q2571" s="1"/>
      <c r="R2571" s="1"/>
      <c r="S2571" s="1"/>
      <c r="T2571" s="1"/>
      <c r="U2571" s="2"/>
      <c r="V2571" s="1"/>
      <c r="W2571" s="1"/>
      <c r="X2571" s="2"/>
      <c r="Y2571" s="1"/>
      <c r="Z2571" s="1"/>
      <c r="AA2571" s="2"/>
      <c r="AB2571" s="1"/>
      <c r="AC2571" s="1"/>
      <c r="AD2571" s="2"/>
      <c r="AE2571" s="1"/>
      <c r="AF2571" s="2"/>
    </row>
    <row r="2572" spans="1:32" hidden="1" x14ac:dyDescent="0.25">
      <c r="A2572" s="2"/>
      <c r="B2572" s="52"/>
      <c r="C2572" s="2"/>
      <c r="D2572" s="2"/>
      <c r="E2572" s="2"/>
      <c r="F2572" s="2"/>
      <c r="G2572" s="2"/>
      <c r="H2572" s="2"/>
      <c r="I2572" s="1"/>
      <c r="J2572" s="1"/>
      <c r="K2572" s="1"/>
      <c r="L2572" s="1"/>
      <c r="M2572" s="1"/>
      <c r="N2572" s="2"/>
      <c r="O2572" s="2"/>
      <c r="P2572" s="2"/>
      <c r="Q2572" s="1"/>
      <c r="R2572" s="1"/>
      <c r="S2572" s="1"/>
      <c r="T2572" s="1"/>
      <c r="U2572" s="2"/>
      <c r="V2572" s="1"/>
      <c r="W2572" s="1"/>
      <c r="X2572" s="2"/>
      <c r="Y2572" s="1"/>
      <c r="Z2572" s="1"/>
      <c r="AA2572" s="2"/>
      <c r="AB2572" s="1"/>
      <c r="AC2572" s="1"/>
      <c r="AD2572" s="2"/>
      <c r="AE2572" s="1"/>
      <c r="AF2572" s="2"/>
    </row>
    <row r="2573" spans="1:32" hidden="1" x14ac:dyDescent="0.25">
      <c r="A2573" s="2"/>
      <c r="B2573" s="52"/>
      <c r="C2573" s="2"/>
      <c r="D2573" s="2"/>
      <c r="E2573" s="2"/>
      <c r="F2573" s="2"/>
      <c r="G2573" s="2"/>
      <c r="H2573" s="2"/>
      <c r="I2573" s="1"/>
      <c r="J2573" s="1"/>
      <c r="K2573" s="1"/>
      <c r="L2573" s="1"/>
      <c r="M2573" s="1"/>
      <c r="N2573" s="2"/>
      <c r="O2573" s="2"/>
      <c r="P2573" s="2"/>
      <c r="Q2573" s="1"/>
      <c r="R2573" s="1"/>
      <c r="S2573" s="1"/>
      <c r="T2573" s="1"/>
      <c r="U2573" s="2"/>
      <c r="V2573" s="1"/>
      <c r="W2573" s="1"/>
      <c r="X2573" s="2"/>
      <c r="Y2573" s="1"/>
      <c r="Z2573" s="1"/>
      <c r="AA2573" s="2"/>
      <c r="AB2573" s="1"/>
      <c r="AC2573" s="1"/>
      <c r="AD2573" s="2"/>
      <c r="AE2573" s="1"/>
      <c r="AF2573" s="2"/>
    </row>
    <row r="2574" spans="1:32" hidden="1" x14ac:dyDescent="0.25">
      <c r="A2574" s="2"/>
      <c r="B2574" s="52"/>
      <c r="C2574" s="2"/>
      <c r="D2574" s="2"/>
      <c r="E2574" s="2"/>
      <c r="F2574" s="2"/>
      <c r="G2574" s="2"/>
      <c r="H2574" s="2"/>
      <c r="I2574" s="1"/>
      <c r="J2574" s="1"/>
      <c r="K2574" s="1"/>
      <c r="L2574" s="1"/>
      <c r="M2574" s="1"/>
      <c r="N2574" s="2"/>
      <c r="O2574" s="2"/>
      <c r="P2574" s="2"/>
      <c r="Q2574" s="1"/>
      <c r="R2574" s="1"/>
      <c r="S2574" s="1"/>
      <c r="T2574" s="1"/>
      <c r="U2574" s="2"/>
      <c r="V2574" s="1"/>
      <c r="W2574" s="1"/>
      <c r="X2574" s="2"/>
      <c r="Y2574" s="1"/>
      <c r="Z2574" s="1"/>
      <c r="AA2574" s="2"/>
      <c r="AB2574" s="1"/>
      <c r="AC2574" s="1"/>
      <c r="AD2574" s="2"/>
      <c r="AE2574" s="1"/>
      <c r="AF2574" s="2"/>
    </row>
    <row r="2575" spans="1:32" hidden="1" x14ac:dyDescent="0.25">
      <c r="A2575" s="2"/>
      <c r="B2575" s="52"/>
      <c r="C2575" s="2"/>
      <c r="D2575" s="2"/>
      <c r="E2575" s="2"/>
      <c r="F2575" s="2"/>
      <c r="G2575" s="2"/>
      <c r="H2575" s="2"/>
      <c r="I2575" s="1"/>
      <c r="J2575" s="1"/>
      <c r="K2575" s="1"/>
      <c r="L2575" s="1"/>
      <c r="M2575" s="1"/>
      <c r="N2575" s="2"/>
      <c r="O2575" s="2"/>
      <c r="P2575" s="2"/>
      <c r="Q2575" s="1"/>
      <c r="R2575" s="1"/>
      <c r="S2575" s="1"/>
      <c r="T2575" s="1"/>
      <c r="U2575" s="2"/>
      <c r="V2575" s="1"/>
      <c r="W2575" s="1"/>
      <c r="X2575" s="2"/>
      <c r="Y2575" s="1"/>
      <c r="Z2575" s="1"/>
      <c r="AA2575" s="2"/>
      <c r="AB2575" s="1"/>
      <c r="AC2575" s="1"/>
      <c r="AD2575" s="2"/>
      <c r="AE2575" s="1"/>
      <c r="AF2575" s="2"/>
    </row>
    <row r="2576" spans="1:32" hidden="1" x14ac:dyDescent="0.25">
      <c r="A2576" s="2"/>
      <c r="B2576" s="52"/>
      <c r="C2576" s="2"/>
      <c r="D2576" s="2"/>
      <c r="E2576" s="2"/>
      <c r="F2576" s="2"/>
      <c r="G2576" s="2"/>
      <c r="H2576" s="2"/>
      <c r="I2576" s="1"/>
      <c r="J2576" s="1"/>
      <c r="K2576" s="1"/>
      <c r="L2576" s="1"/>
      <c r="M2576" s="1"/>
      <c r="N2576" s="2"/>
      <c r="O2576" s="2"/>
      <c r="P2576" s="2"/>
      <c r="Q2576" s="1"/>
      <c r="R2576" s="1"/>
      <c r="S2576" s="1"/>
      <c r="T2576" s="1"/>
      <c r="U2576" s="2"/>
      <c r="V2576" s="1"/>
      <c r="W2576" s="1"/>
      <c r="X2576" s="2"/>
      <c r="Y2576" s="1"/>
      <c r="Z2576" s="1"/>
      <c r="AA2576" s="2"/>
      <c r="AB2576" s="1"/>
      <c r="AC2576" s="1"/>
      <c r="AD2576" s="2"/>
      <c r="AE2576" s="1"/>
      <c r="AF2576" s="2"/>
    </row>
    <row r="2577" spans="1:42" hidden="1" x14ac:dyDescent="0.25">
      <c r="A2577" s="2"/>
      <c r="B2577" s="52"/>
      <c r="C2577" s="2"/>
      <c r="D2577" s="2"/>
      <c r="E2577" s="2"/>
      <c r="F2577" s="2"/>
      <c r="G2577" s="2"/>
      <c r="H2577" s="2"/>
      <c r="I2577" s="1"/>
      <c r="J2577" s="1"/>
      <c r="K2577" s="1"/>
      <c r="L2577" s="1"/>
      <c r="M2577" s="1"/>
      <c r="N2577" s="2"/>
      <c r="O2577" s="2"/>
      <c r="P2577" s="2"/>
      <c r="Q2577" s="1"/>
      <c r="R2577" s="1"/>
      <c r="S2577" s="1"/>
      <c r="T2577" s="1"/>
      <c r="U2577" s="2"/>
      <c r="V2577" s="1"/>
      <c r="W2577" s="1"/>
      <c r="X2577" s="2"/>
      <c r="Y2577" s="1"/>
      <c r="Z2577" s="1"/>
      <c r="AA2577" s="2"/>
      <c r="AB2577" s="1"/>
      <c r="AC2577" s="1"/>
      <c r="AD2577" s="2"/>
      <c r="AE2577" s="1"/>
      <c r="AF2577" s="2"/>
    </row>
    <row r="2578" spans="1:42" hidden="1" x14ac:dyDescent="0.25">
      <c r="A2578" s="2"/>
      <c r="B2578" s="52"/>
      <c r="C2578" s="2"/>
      <c r="D2578" s="2"/>
      <c r="E2578" s="2"/>
      <c r="F2578" s="2"/>
      <c r="G2578" s="2"/>
      <c r="H2578" s="2"/>
      <c r="I2578" s="1"/>
      <c r="J2578" s="1"/>
      <c r="K2578" s="1"/>
      <c r="L2578" s="1"/>
      <c r="M2578" s="1"/>
      <c r="N2578" s="2"/>
      <c r="O2578" s="2"/>
      <c r="P2578" s="2"/>
      <c r="Q2578" s="1"/>
      <c r="R2578" s="1"/>
      <c r="S2578" s="1"/>
      <c r="T2578" s="1"/>
      <c r="U2578" s="2"/>
      <c r="V2578" s="1"/>
      <c r="W2578" s="1"/>
      <c r="X2578" s="2"/>
      <c r="Y2578" s="1"/>
      <c r="Z2578" s="1"/>
      <c r="AA2578" s="2"/>
      <c r="AB2578" s="1"/>
      <c r="AC2578" s="1"/>
      <c r="AD2578" s="2"/>
      <c r="AE2578" s="1"/>
      <c r="AF2578" s="2"/>
    </row>
    <row r="2579" spans="1:42" hidden="1" x14ac:dyDescent="0.25">
      <c r="A2579" s="2"/>
      <c r="B2579" s="52"/>
      <c r="C2579" s="2"/>
      <c r="D2579" s="2"/>
      <c r="E2579" s="2"/>
      <c r="F2579" s="2"/>
      <c r="G2579" s="2"/>
      <c r="H2579" s="2"/>
      <c r="I2579" s="1"/>
      <c r="J2579" s="1"/>
      <c r="K2579" s="1"/>
      <c r="L2579" s="1"/>
      <c r="M2579" s="1"/>
      <c r="N2579" s="2"/>
      <c r="O2579" s="2"/>
      <c r="P2579" s="2"/>
      <c r="Q2579" s="1"/>
      <c r="R2579" s="1"/>
      <c r="S2579" s="1"/>
      <c r="T2579" s="1"/>
      <c r="U2579" s="2"/>
      <c r="V2579" s="1"/>
      <c r="W2579" s="1"/>
      <c r="X2579" s="2"/>
      <c r="Y2579" s="1"/>
      <c r="Z2579" s="1"/>
      <c r="AA2579" s="2"/>
      <c r="AB2579" s="1"/>
      <c r="AC2579" s="1"/>
      <c r="AD2579" s="2"/>
      <c r="AE2579" s="1"/>
      <c r="AF2579" s="2"/>
    </row>
    <row r="2580" spans="1:42" hidden="1" x14ac:dyDescent="0.25">
      <c r="A2580" s="2"/>
      <c r="B2580" s="52"/>
      <c r="C2580" s="2"/>
      <c r="D2580" s="2"/>
      <c r="E2580" s="2"/>
      <c r="F2580" s="2"/>
      <c r="G2580" s="2"/>
      <c r="H2580" s="2"/>
      <c r="I2580" s="1"/>
      <c r="J2580" s="1"/>
      <c r="K2580" s="1"/>
      <c r="L2580" s="1"/>
      <c r="M2580" s="1"/>
      <c r="N2580" s="2"/>
      <c r="O2580" s="2"/>
      <c r="P2580" s="2"/>
      <c r="Q2580" s="1"/>
      <c r="R2580" s="1"/>
      <c r="S2580" s="1"/>
      <c r="T2580" s="1"/>
      <c r="U2580" s="2"/>
      <c r="V2580" s="1"/>
      <c r="W2580" s="1"/>
      <c r="X2580" s="2"/>
      <c r="Y2580" s="1"/>
      <c r="Z2580" s="1"/>
      <c r="AA2580" s="2"/>
      <c r="AB2580" s="1"/>
      <c r="AC2580" s="1"/>
      <c r="AD2580" s="2"/>
      <c r="AE2580" s="1"/>
      <c r="AF2580" s="2"/>
    </row>
    <row r="2581" spans="1:42" hidden="1" x14ac:dyDescent="0.25">
      <c r="A2581" s="2"/>
      <c r="B2581" s="52"/>
      <c r="C2581" s="2"/>
      <c r="D2581" s="2"/>
      <c r="E2581" s="2"/>
      <c r="F2581" s="2"/>
      <c r="G2581" s="2"/>
      <c r="H2581" s="2"/>
      <c r="I2581" s="1"/>
      <c r="J2581" s="1"/>
      <c r="K2581" s="1"/>
      <c r="L2581" s="1"/>
      <c r="M2581" s="1"/>
      <c r="N2581" s="2"/>
      <c r="O2581" s="2"/>
      <c r="P2581" s="2"/>
      <c r="Q2581" s="1"/>
      <c r="R2581" s="1"/>
      <c r="S2581" s="1"/>
      <c r="T2581" s="1"/>
      <c r="U2581" s="2"/>
      <c r="V2581" s="1"/>
      <c r="W2581" s="1"/>
      <c r="X2581" s="2"/>
      <c r="Y2581" s="1"/>
      <c r="Z2581" s="1"/>
      <c r="AA2581" s="2"/>
      <c r="AB2581" s="1"/>
      <c r="AC2581" s="1"/>
      <c r="AD2581" s="2"/>
      <c r="AE2581" s="1"/>
      <c r="AF2581" s="2"/>
    </row>
    <row r="2582" spans="1:42" hidden="1" x14ac:dyDescent="0.25">
      <c r="A2582" s="2"/>
      <c r="B2582" s="52"/>
      <c r="C2582" s="2"/>
      <c r="D2582" s="2"/>
      <c r="E2582" s="2"/>
      <c r="F2582" s="2"/>
      <c r="G2582" s="2"/>
      <c r="H2582" s="2"/>
      <c r="I2582" s="1"/>
      <c r="J2582" s="1"/>
      <c r="K2582" s="1"/>
      <c r="L2582" s="1"/>
      <c r="M2582" s="1"/>
      <c r="N2582" s="2"/>
      <c r="O2582" s="2"/>
      <c r="P2582" s="2"/>
      <c r="Q2582" s="1"/>
      <c r="R2582" s="1"/>
      <c r="S2582" s="1"/>
      <c r="T2582" s="1"/>
      <c r="U2582" s="2"/>
      <c r="V2582" s="1"/>
      <c r="W2582" s="1"/>
      <c r="X2582" s="2"/>
      <c r="Y2582" s="1"/>
      <c r="Z2582" s="1"/>
      <c r="AA2582" s="2"/>
      <c r="AB2582" s="1"/>
      <c r="AC2582" s="1"/>
      <c r="AD2582" s="2"/>
      <c r="AE2582" s="1"/>
      <c r="AF2582" s="50"/>
    </row>
    <row r="2583" spans="1:42" hidden="1" x14ac:dyDescent="0.25">
      <c r="A2583" s="2"/>
      <c r="B2583" s="52"/>
      <c r="C2583" s="2"/>
      <c r="D2583" s="2"/>
      <c r="E2583" s="2"/>
      <c r="F2583" s="2"/>
      <c r="G2583" s="2"/>
      <c r="H2583" s="2"/>
      <c r="I2583" s="1"/>
      <c r="J2583" s="1"/>
      <c r="K2583" s="1"/>
      <c r="L2583" s="1"/>
      <c r="M2583" s="1"/>
      <c r="N2583" s="2"/>
      <c r="O2583" s="2"/>
      <c r="P2583" s="2"/>
      <c r="Q2583" s="1"/>
      <c r="R2583" s="1"/>
      <c r="S2583" s="1"/>
      <c r="T2583" s="1"/>
      <c r="U2583" s="2"/>
      <c r="V2583" s="1"/>
      <c r="W2583" s="1"/>
      <c r="X2583" s="2"/>
      <c r="Y2583" s="1"/>
      <c r="Z2583" s="50"/>
      <c r="AA2583" s="50"/>
      <c r="AB2583" s="50"/>
      <c r="AC2583" s="50"/>
      <c r="AD2583" s="50"/>
      <c r="AE2583" s="50"/>
      <c r="AF2583" s="50"/>
    </row>
    <row r="2584" spans="1:42" hidden="1" x14ac:dyDescent="0.25">
      <c r="A2584" s="2"/>
      <c r="B2584" s="52"/>
      <c r="C2584" s="2"/>
      <c r="D2584" s="2"/>
      <c r="E2584" s="2"/>
      <c r="F2584" s="2"/>
      <c r="G2584" s="2"/>
      <c r="H2584" s="2"/>
      <c r="I2584" s="1"/>
      <c r="J2584" s="1"/>
      <c r="K2584" s="1"/>
      <c r="L2584" s="1"/>
      <c r="M2584" s="1"/>
      <c r="N2584" s="2"/>
      <c r="O2584" s="2"/>
      <c r="P2584" s="2"/>
      <c r="Q2584" s="1"/>
      <c r="R2584" s="1"/>
      <c r="S2584" s="1"/>
      <c r="T2584" s="1"/>
      <c r="U2584" s="2"/>
      <c r="V2584" s="1"/>
      <c r="W2584" s="1"/>
      <c r="X2584" s="2"/>
      <c r="Y2584" s="1"/>
      <c r="Z2584" s="1"/>
      <c r="AA2584" s="2"/>
      <c r="AB2584" s="1"/>
      <c r="AC2584" s="1"/>
      <c r="AD2584" s="2"/>
      <c r="AE2584" s="1"/>
      <c r="AF2584" s="2"/>
      <c r="AG2584" s="2"/>
      <c r="AH2584" s="1"/>
      <c r="AI2584" s="1"/>
      <c r="AJ2584" s="2"/>
      <c r="AK2584" s="1"/>
      <c r="AL2584" s="1"/>
      <c r="AM2584" s="53"/>
      <c r="AN2584" s="2"/>
      <c r="AO2584" s="53"/>
      <c r="AP2584" s="2"/>
    </row>
    <row r="2585" spans="1:42" hidden="1" x14ac:dyDescent="0.25">
      <c r="A2585" s="2"/>
      <c r="B2585" s="79"/>
      <c r="C2585" s="80"/>
      <c r="D2585" s="80"/>
      <c r="E2585" s="80"/>
      <c r="F2585" s="80"/>
      <c r="G2585" s="80"/>
      <c r="H2585" s="80"/>
      <c r="I2585" s="81"/>
      <c r="J2585" s="81"/>
      <c r="K2585" s="81"/>
      <c r="L2585" s="81"/>
      <c r="M2585" s="81"/>
      <c r="N2585" s="80"/>
      <c r="O2585" s="80"/>
      <c r="P2585" s="80"/>
      <c r="Q2585" s="1"/>
      <c r="R2585" s="81"/>
      <c r="S2585" s="81"/>
      <c r="T2585" s="81"/>
      <c r="U2585" s="80"/>
      <c r="V2585" s="81"/>
      <c r="W2585" s="81"/>
      <c r="X2585" s="80"/>
      <c r="Y2585" s="81"/>
      <c r="Z2585" s="81"/>
      <c r="AA2585" s="80"/>
      <c r="AB2585" s="81"/>
      <c r="AC2585" s="81"/>
      <c r="AD2585" s="80"/>
      <c r="AE2585" s="81"/>
      <c r="AF2585" s="80"/>
      <c r="AG2585" s="80"/>
      <c r="AH2585" s="81"/>
      <c r="AI2585" s="81"/>
      <c r="AJ2585" s="80"/>
      <c r="AK2585" s="81"/>
      <c r="AL2585" s="81"/>
      <c r="AM2585" s="84"/>
      <c r="AN2585" s="80"/>
      <c r="AO2585" s="84"/>
      <c r="AP2585" s="80"/>
    </row>
    <row r="2586" spans="1:42" hidden="1" x14ac:dyDescent="0.25">
      <c r="A2586" s="2"/>
      <c r="B2586" s="79"/>
      <c r="C2586" s="80"/>
      <c r="D2586" s="80"/>
      <c r="E2586" s="80"/>
      <c r="F2586" s="80"/>
      <c r="G2586" s="80"/>
      <c r="H2586" s="80"/>
      <c r="I2586" s="81"/>
      <c r="J2586" s="81"/>
      <c r="K2586" s="81"/>
      <c r="L2586" s="81"/>
      <c r="M2586" s="81"/>
      <c r="N2586" s="80"/>
      <c r="O2586" s="80"/>
      <c r="P2586" s="80"/>
      <c r="Q2586" s="1"/>
      <c r="R2586" s="81"/>
      <c r="S2586" s="81"/>
      <c r="T2586" s="81"/>
      <c r="U2586" s="80"/>
      <c r="V2586" s="81"/>
      <c r="W2586" s="81"/>
      <c r="X2586" s="80"/>
      <c r="Y2586" s="81"/>
      <c r="Z2586" s="81"/>
      <c r="AA2586" s="80"/>
      <c r="AB2586" s="81"/>
      <c r="AC2586" s="81"/>
      <c r="AD2586" s="80"/>
      <c r="AE2586" s="81"/>
      <c r="AF2586" s="80"/>
      <c r="AG2586" s="80"/>
      <c r="AH2586" s="81"/>
      <c r="AI2586" s="81"/>
      <c r="AJ2586" s="80"/>
      <c r="AK2586" s="81"/>
      <c r="AL2586" s="81"/>
      <c r="AM2586" s="84"/>
      <c r="AN2586" s="80"/>
      <c r="AO2586" s="84"/>
      <c r="AP2586" s="80"/>
    </row>
    <row r="2587" spans="1:42" hidden="1" x14ac:dyDescent="0.25">
      <c r="A2587" s="2"/>
      <c r="B2587" s="79"/>
      <c r="C2587" s="80"/>
      <c r="D2587" s="80"/>
      <c r="E2587" s="80"/>
      <c r="F2587" s="80"/>
      <c r="G2587" s="80"/>
      <c r="H2587" s="80"/>
      <c r="I2587" s="81"/>
      <c r="J2587" s="81"/>
      <c r="K2587" s="81"/>
      <c r="L2587" s="81"/>
      <c r="M2587" s="81"/>
      <c r="N2587" s="80"/>
      <c r="O2587" s="80"/>
      <c r="P2587" s="80"/>
      <c r="Q2587" s="1"/>
      <c r="R2587" s="81"/>
      <c r="S2587" s="81"/>
      <c r="T2587" s="81"/>
      <c r="U2587" s="80"/>
      <c r="V2587" s="81"/>
      <c r="W2587" s="81"/>
      <c r="X2587" s="80"/>
      <c r="Y2587" s="81"/>
      <c r="Z2587" s="81"/>
      <c r="AA2587" s="80"/>
      <c r="AB2587" s="81"/>
      <c r="AC2587" s="81"/>
      <c r="AD2587" s="80"/>
      <c r="AE2587" s="81"/>
      <c r="AF2587" s="80"/>
      <c r="AG2587" s="80"/>
      <c r="AH2587" s="81"/>
      <c r="AI2587" s="81"/>
      <c r="AJ2587" s="80"/>
      <c r="AK2587" s="81"/>
      <c r="AL2587" s="81"/>
      <c r="AM2587" s="84"/>
      <c r="AN2587" s="80"/>
      <c r="AO2587" s="84"/>
      <c r="AP2587" s="80"/>
    </row>
    <row r="2588" spans="1:42" hidden="1" x14ac:dyDescent="0.25">
      <c r="A2588" s="2"/>
      <c r="B2588" s="79"/>
      <c r="C2588" s="80"/>
      <c r="D2588" s="80"/>
      <c r="E2588" s="80"/>
      <c r="F2588" s="80"/>
      <c r="G2588" s="80"/>
      <c r="H2588" s="80"/>
      <c r="I2588" s="81"/>
      <c r="J2588" s="81"/>
      <c r="K2588" s="81"/>
      <c r="L2588" s="81"/>
      <c r="M2588" s="81"/>
      <c r="N2588" s="80"/>
      <c r="O2588" s="80"/>
      <c r="P2588" s="80"/>
      <c r="Q2588" s="1"/>
      <c r="R2588" s="81"/>
      <c r="S2588" s="81"/>
      <c r="T2588" s="81"/>
      <c r="U2588" s="80"/>
      <c r="V2588" s="81"/>
      <c r="W2588" s="81"/>
      <c r="X2588" s="80"/>
      <c r="Y2588" s="81"/>
      <c r="Z2588" s="81"/>
      <c r="AA2588" s="80"/>
      <c r="AB2588" s="81"/>
      <c r="AC2588" s="81"/>
      <c r="AD2588" s="80"/>
      <c r="AE2588" s="81"/>
      <c r="AF2588" s="80"/>
      <c r="AG2588" s="80"/>
      <c r="AH2588" s="81"/>
      <c r="AI2588" s="81"/>
      <c r="AJ2588" s="80"/>
      <c r="AK2588" s="81"/>
      <c r="AL2588" s="81"/>
      <c r="AM2588" s="84"/>
      <c r="AN2588" s="80"/>
      <c r="AO2588" s="84"/>
      <c r="AP2588" s="80"/>
    </row>
    <row r="2589" spans="1:42" hidden="1" x14ac:dyDescent="0.25">
      <c r="A2589" s="2"/>
      <c r="B2589" s="79"/>
      <c r="C2589" s="80"/>
      <c r="D2589" s="80"/>
      <c r="E2589" s="80"/>
      <c r="F2589" s="80"/>
      <c r="G2589" s="80"/>
      <c r="H2589" s="80"/>
      <c r="I2589" s="81"/>
      <c r="J2589" s="81"/>
      <c r="K2589" s="81"/>
      <c r="L2589" s="81"/>
      <c r="M2589" s="81"/>
      <c r="N2589" s="80"/>
      <c r="O2589" s="80"/>
      <c r="P2589" s="80"/>
      <c r="Q2589" s="1"/>
      <c r="R2589" s="81"/>
      <c r="S2589" s="81"/>
      <c r="T2589" s="81"/>
      <c r="U2589" s="80"/>
      <c r="V2589" s="81"/>
      <c r="W2589" s="81"/>
      <c r="X2589" s="80"/>
      <c r="Y2589" s="81"/>
      <c r="Z2589" s="81"/>
      <c r="AA2589" s="80"/>
      <c r="AB2589" s="81"/>
      <c r="AC2589" s="81"/>
      <c r="AD2589" s="80"/>
      <c r="AE2589" s="81"/>
      <c r="AF2589" s="80"/>
      <c r="AG2589" s="80"/>
      <c r="AH2589" s="81"/>
      <c r="AI2589" s="81"/>
      <c r="AJ2589" s="80"/>
      <c r="AK2589" s="81"/>
      <c r="AL2589" s="81"/>
      <c r="AM2589" s="82"/>
      <c r="AN2589" s="83"/>
      <c r="AO2589" s="82"/>
      <c r="AP2589" s="83"/>
    </row>
    <row r="2590" spans="1:42" hidden="1" x14ac:dyDescent="0.25">
      <c r="A2590" s="2"/>
      <c r="B2590" s="79"/>
      <c r="C2590" s="80"/>
      <c r="D2590" s="80"/>
      <c r="E2590" s="80"/>
      <c r="F2590" s="80"/>
      <c r="G2590" s="80"/>
      <c r="H2590" s="80"/>
      <c r="I2590" s="81"/>
      <c r="J2590" s="81"/>
      <c r="K2590" s="81"/>
      <c r="L2590" s="81"/>
      <c r="M2590" s="81"/>
      <c r="N2590" s="80"/>
      <c r="O2590" s="80"/>
      <c r="P2590" s="80"/>
      <c r="Q2590" s="1"/>
      <c r="R2590" s="81"/>
      <c r="S2590" s="81"/>
      <c r="T2590" s="81"/>
      <c r="U2590" s="80"/>
      <c r="V2590" s="81"/>
      <c r="W2590" s="81"/>
      <c r="X2590" s="80"/>
      <c r="Y2590" s="81"/>
      <c r="Z2590" s="81"/>
      <c r="AA2590" s="80"/>
      <c r="AB2590" s="81"/>
      <c r="AC2590" s="81"/>
      <c r="AD2590" s="80"/>
      <c r="AE2590" s="81"/>
      <c r="AF2590" s="80"/>
      <c r="AG2590" s="80"/>
      <c r="AH2590" s="81"/>
      <c r="AI2590" s="81"/>
      <c r="AJ2590" s="80"/>
      <c r="AK2590" s="81"/>
      <c r="AL2590" s="81"/>
      <c r="AM2590" s="82"/>
      <c r="AN2590" s="83"/>
      <c r="AO2590" s="82"/>
      <c r="AP2590" s="83"/>
    </row>
    <row r="2591" spans="1:42" hidden="1" x14ac:dyDescent="0.25">
      <c r="A2591" s="2"/>
      <c r="B2591" s="52"/>
      <c r="C2591" s="2"/>
      <c r="D2591" s="2"/>
      <c r="E2591" s="2"/>
      <c r="F2591" s="2"/>
      <c r="G2591" s="2"/>
      <c r="H2591" s="2"/>
      <c r="I2591" s="1"/>
      <c r="J2591" s="1"/>
      <c r="K2591" s="1"/>
      <c r="L2591" s="1"/>
      <c r="M2591" s="1"/>
      <c r="N2591" s="2"/>
      <c r="O2591" s="2"/>
      <c r="P2591" s="2"/>
      <c r="Q2591" s="1"/>
      <c r="R2591" s="1"/>
      <c r="S2591" s="1"/>
      <c r="T2591" s="1"/>
      <c r="U2591" s="2"/>
      <c r="V2591" s="1"/>
      <c r="W2591" s="1"/>
      <c r="X2591" s="2"/>
      <c r="Y2591" s="1"/>
      <c r="Z2591" s="1"/>
      <c r="AA2591" s="2"/>
      <c r="AB2591" s="1"/>
      <c r="AC2591" s="1"/>
      <c r="AD2591" s="2"/>
      <c r="AE2591" s="1"/>
      <c r="AF2591" s="2"/>
      <c r="AG2591" s="2"/>
      <c r="AH2591" s="1"/>
      <c r="AI2591" s="1"/>
      <c r="AJ2591" s="2"/>
      <c r="AK2591" s="1"/>
      <c r="AL2591" s="1"/>
      <c r="AM2591" s="76"/>
      <c r="AN2591" s="77"/>
      <c r="AO2591" s="76"/>
      <c r="AP2591" s="77"/>
    </row>
    <row r="2592" spans="1:42" hidden="1" x14ac:dyDescent="0.25">
      <c r="A2592" s="2"/>
      <c r="B2592" s="52"/>
      <c r="C2592" s="2"/>
      <c r="D2592" s="2"/>
      <c r="E2592" s="2"/>
      <c r="F2592" s="2"/>
      <c r="G2592" s="2"/>
      <c r="H2592" s="2"/>
      <c r="I2592" s="1"/>
      <c r="J2592" s="1"/>
      <c r="K2592" s="1"/>
      <c r="L2592" s="1"/>
      <c r="M2592" s="1"/>
      <c r="N2592" s="2"/>
      <c r="O2592" s="2"/>
      <c r="P2592" s="2"/>
      <c r="Q2592" s="1"/>
      <c r="R2592" s="1"/>
      <c r="S2592" s="1"/>
      <c r="T2592" s="1"/>
      <c r="U2592" s="2"/>
      <c r="V2592" s="1"/>
      <c r="W2592" s="1"/>
      <c r="X2592" s="2"/>
      <c r="Y2592" s="1"/>
      <c r="Z2592" s="1"/>
      <c r="AA2592" s="2"/>
      <c r="AB2592" s="1"/>
      <c r="AC2592" s="1"/>
      <c r="AD2592" s="2"/>
      <c r="AE2592" s="1"/>
      <c r="AF2592" s="2"/>
      <c r="AG2592" s="2"/>
      <c r="AH2592" s="1"/>
      <c r="AI2592" s="1"/>
      <c r="AJ2592" s="2"/>
      <c r="AK2592" s="1"/>
      <c r="AL2592" s="1"/>
      <c r="AM2592" s="76"/>
      <c r="AN2592" s="77"/>
      <c r="AO2592" s="76"/>
      <c r="AP2592" s="77"/>
    </row>
    <row r="2593" spans="1:42" hidden="1" x14ac:dyDescent="0.25">
      <c r="A2593" s="2"/>
      <c r="B2593" s="52"/>
      <c r="C2593" s="2"/>
      <c r="D2593" s="2"/>
      <c r="E2593" s="2"/>
      <c r="F2593" s="2"/>
      <c r="G2593" s="2"/>
      <c r="H2593" s="2"/>
      <c r="I2593" s="1"/>
      <c r="J2593" s="1"/>
      <c r="K2593" s="1"/>
      <c r="L2593" s="1"/>
      <c r="M2593" s="1"/>
      <c r="N2593" s="2"/>
      <c r="O2593" s="2"/>
      <c r="P2593" s="2"/>
      <c r="Q2593" s="1"/>
      <c r="R2593" s="1"/>
      <c r="S2593" s="1"/>
      <c r="T2593" s="1"/>
      <c r="U2593" s="2"/>
      <c r="V2593" s="1"/>
      <c r="W2593" s="1"/>
      <c r="X2593" s="2"/>
      <c r="Y2593" s="1"/>
      <c r="Z2593" s="1"/>
      <c r="AA2593" s="2"/>
      <c r="AB2593" s="1"/>
      <c r="AC2593" s="1"/>
      <c r="AD2593" s="2"/>
      <c r="AE2593" s="1"/>
      <c r="AF2593" s="2"/>
      <c r="AG2593" s="2"/>
      <c r="AH2593" s="1"/>
      <c r="AI2593" s="1"/>
      <c r="AJ2593" s="2"/>
      <c r="AK2593" s="1"/>
      <c r="AL2593" s="1"/>
      <c r="AM2593" s="76"/>
      <c r="AN2593" s="77"/>
      <c r="AO2593" s="76"/>
      <c r="AP2593" s="77"/>
    </row>
    <row r="2594" spans="1:42" hidden="1" x14ac:dyDescent="0.25">
      <c r="A2594" s="2"/>
      <c r="B2594" s="52"/>
      <c r="C2594" s="2"/>
      <c r="D2594" s="2"/>
      <c r="E2594" s="2"/>
      <c r="F2594" s="2"/>
      <c r="G2594" s="2"/>
      <c r="H2594" s="2"/>
      <c r="I2594" s="1"/>
      <c r="J2594" s="1"/>
      <c r="K2594" s="1"/>
      <c r="L2594" s="1"/>
      <c r="M2594" s="1"/>
      <c r="N2594" s="2"/>
      <c r="O2594" s="2"/>
      <c r="P2594" s="2"/>
      <c r="Q2594" s="1"/>
      <c r="R2594" s="1"/>
      <c r="S2594" s="1"/>
      <c r="T2594" s="1"/>
      <c r="U2594" s="2"/>
      <c r="V2594" s="1"/>
      <c r="W2594" s="1"/>
      <c r="X2594" s="2"/>
      <c r="Y2594" s="1"/>
      <c r="Z2594" s="1"/>
      <c r="AA2594" s="2"/>
      <c r="AB2594" s="1"/>
      <c r="AC2594" s="1"/>
      <c r="AD2594" s="2"/>
      <c r="AE2594" s="1"/>
      <c r="AF2594" s="2"/>
      <c r="AG2594" s="2"/>
      <c r="AH2594" s="1"/>
      <c r="AI2594" s="1"/>
      <c r="AJ2594" s="2"/>
      <c r="AK2594" s="1"/>
      <c r="AL2594" s="1"/>
      <c r="AM2594" s="76"/>
      <c r="AN2594" s="77"/>
      <c r="AO2594" s="76"/>
      <c r="AP2594" s="77"/>
    </row>
    <row r="2595" spans="1:42" hidden="1" x14ac:dyDescent="0.25">
      <c r="A2595" s="2"/>
      <c r="B2595" s="52"/>
      <c r="C2595" s="2"/>
      <c r="D2595" s="2"/>
      <c r="E2595" s="2"/>
      <c r="F2595" s="2"/>
      <c r="G2595" s="2"/>
      <c r="H2595" s="2"/>
      <c r="I2595" s="1"/>
      <c r="J2595" s="1"/>
      <c r="K2595" s="1"/>
      <c r="L2595" s="1"/>
      <c r="M2595" s="1"/>
      <c r="N2595" s="2"/>
      <c r="O2595" s="2"/>
      <c r="P2595" s="2"/>
      <c r="Q2595" s="1"/>
      <c r="R2595" s="1"/>
      <c r="S2595" s="1"/>
      <c r="T2595" s="1"/>
      <c r="U2595" s="2"/>
      <c r="V2595" s="1"/>
      <c r="W2595" s="1"/>
      <c r="X2595" s="2"/>
      <c r="Y2595" s="1"/>
      <c r="Z2595" s="1"/>
      <c r="AA2595" s="2"/>
      <c r="AB2595" s="1"/>
      <c r="AC2595" s="1"/>
      <c r="AD2595" s="2"/>
      <c r="AE2595" s="1"/>
      <c r="AF2595" s="2"/>
      <c r="AG2595" s="2"/>
      <c r="AH2595" s="1"/>
      <c r="AI2595" s="1"/>
      <c r="AJ2595" s="2"/>
      <c r="AK2595" s="1"/>
      <c r="AL2595" s="1"/>
      <c r="AM2595" s="76"/>
      <c r="AN2595" s="77"/>
      <c r="AO2595" s="76"/>
      <c r="AP2595" s="77"/>
    </row>
    <row r="2596" spans="1:42" hidden="1" x14ac:dyDescent="0.25">
      <c r="A2596" s="2"/>
      <c r="B2596" s="52"/>
      <c r="C2596" s="2"/>
      <c r="D2596" s="2"/>
      <c r="E2596" s="2"/>
      <c r="F2596" s="2"/>
      <c r="G2596" s="2"/>
      <c r="H2596" s="2"/>
      <c r="I2596" s="1"/>
      <c r="J2596" s="1"/>
      <c r="K2596" s="1"/>
      <c r="L2596" s="1"/>
      <c r="M2596" s="1"/>
      <c r="N2596" s="2"/>
      <c r="O2596" s="2"/>
      <c r="P2596" s="2"/>
      <c r="Q2596" s="1"/>
      <c r="R2596" s="1"/>
      <c r="S2596" s="1"/>
      <c r="T2596" s="1"/>
      <c r="U2596" s="2"/>
      <c r="V2596" s="1"/>
      <c r="W2596" s="1"/>
      <c r="X2596" s="2"/>
      <c r="Y2596" s="1"/>
      <c r="Z2596" s="1"/>
      <c r="AA2596" s="2"/>
      <c r="AB2596" s="1"/>
      <c r="AC2596" s="1"/>
      <c r="AD2596" s="2"/>
      <c r="AE2596" s="1"/>
      <c r="AF2596" s="2"/>
      <c r="AG2596" s="2"/>
      <c r="AH2596" s="1"/>
      <c r="AI2596" s="1"/>
      <c r="AJ2596" s="2"/>
      <c r="AK2596" s="1"/>
      <c r="AL2596" s="1"/>
      <c r="AM2596" s="76"/>
      <c r="AN2596" s="77"/>
      <c r="AO2596" s="76"/>
      <c r="AP2596" s="77"/>
    </row>
    <row r="2597" spans="1:42" hidden="1" x14ac:dyDescent="0.25">
      <c r="A2597" s="2"/>
      <c r="B2597" s="52"/>
      <c r="C2597" s="2"/>
      <c r="D2597" s="2"/>
      <c r="E2597" s="2"/>
      <c r="F2597" s="2"/>
      <c r="G2597" s="2"/>
      <c r="H2597" s="2"/>
      <c r="I2597" s="1"/>
      <c r="J2597" s="1"/>
      <c r="K2597" s="1"/>
      <c r="L2597" s="1"/>
      <c r="M2597" s="1"/>
      <c r="N2597" s="2"/>
      <c r="O2597" s="2"/>
      <c r="P2597" s="2"/>
      <c r="Q2597" s="1"/>
      <c r="R2597" s="1"/>
      <c r="S2597" s="1"/>
      <c r="T2597" s="1"/>
      <c r="U2597" s="2"/>
      <c r="V2597" s="1"/>
      <c r="W2597" s="1"/>
      <c r="X2597" s="2"/>
      <c r="Y2597" s="1"/>
      <c r="Z2597" s="1"/>
      <c r="AA2597" s="2"/>
      <c r="AB2597" s="1"/>
      <c r="AC2597" s="1"/>
      <c r="AD2597" s="2"/>
      <c r="AE2597" s="1"/>
      <c r="AF2597" s="2"/>
      <c r="AG2597" s="2"/>
      <c r="AH2597" s="1"/>
      <c r="AI2597" s="1"/>
      <c r="AJ2597" s="2"/>
      <c r="AK2597" s="1"/>
      <c r="AL2597" s="1"/>
      <c r="AM2597" s="76"/>
      <c r="AN2597" s="77"/>
      <c r="AO2597" s="76"/>
      <c r="AP2597" s="77"/>
    </row>
    <row r="2598" spans="1:42" hidden="1" x14ac:dyDescent="0.25">
      <c r="A2598" s="2"/>
      <c r="B2598" s="52"/>
      <c r="C2598" s="2"/>
      <c r="D2598" s="2"/>
      <c r="E2598" s="2"/>
      <c r="F2598" s="2"/>
      <c r="G2598" s="2"/>
      <c r="H2598" s="2"/>
      <c r="I2598" s="1"/>
      <c r="J2598" s="1"/>
      <c r="K2598" s="1"/>
      <c r="L2598" s="1"/>
      <c r="M2598" s="1"/>
      <c r="N2598" s="2"/>
      <c r="O2598" s="2"/>
      <c r="P2598" s="2"/>
      <c r="Q2598" s="1"/>
      <c r="R2598" s="1"/>
      <c r="S2598" s="1"/>
      <c r="T2598" s="1"/>
      <c r="U2598" s="2"/>
      <c r="V2598" s="1"/>
      <c r="W2598" s="1"/>
      <c r="X2598" s="2"/>
      <c r="Y2598" s="1"/>
      <c r="Z2598" s="1"/>
      <c r="AA2598" s="2"/>
      <c r="AB2598" s="1"/>
      <c r="AC2598" s="1"/>
      <c r="AD2598" s="2"/>
      <c r="AE2598" s="1"/>
      <c r="AF2598" s="2"/>
      <c r="AG2598" s="2"/>
      <c r="AH2598" s="1"/>
      <c r="AI2598" s="1"/>
      <c r="AJ2598" s="2"/>
      <c r="AK2598" s="1"/>
      <c r="AL2598" s="1"/>
      <c r="AM2598" s="78"/>
      <c r="AN2598" s="48"/>
      <c r="AO2598" s="78"/>
      <c r="AP2598" s="48"/>
    </row>
    <row r="2599" spans="1:42" hidden="1" x14ac:dyDescent="0.25">
      <c r="A2599" s="2"/>
      <c r="B2599" s="52"/>
      <c r="C2599" s="2"/>
      <c r="D2599" s="2"/>
      <c r="E2599" s="2"/>
      <c r="F2599" s="2"/>
      <c r="G2599" s="2"/>
      <c r="H2599" s="2"/>
      <c r="I2599" s="1"/>
      <c r="J2599" s="1"/>
      <c r="K2599" s="1"/>
      <c r="L2599" s="1"/>
      <c r="M2599" s="1"/>
      <c r="N2599" s="2"/>
      <c r="O2599" s="2"/>
      <c r="P2599" s="2"/>
      <c r="Q2599" s="1"/>
      <c r="R2599" s="1"/>
      <c r="S2599" s="1"/>
      <c r="T2599" s="1"/>
      <c r="U2599" s="2"/>
      <c r="V2599" s="1"/>
      <c r="W2599" s="1"/>
      <c r="X2599" s="2"/>
      <c r="Y2599" s="1"/>
      <c r="Z2599" s="1"/>
      <c r="AA2599" s="2"/>
      <c r="AB2599" s="1"/>
      <c r="AC2599" s="1"/>
      <c r="AD2599" s="2"/>
      <c r="AE2599" s="1"/>
      <c r="AF2599" s="2"/>
      <c r="AG2599" s="2"/>
      <c r="AH2599" s="1"/>
      <c r="AI2599" s="1"/>
      <c r="AJ2599" s="2"/>
      <c r="AK2599" s="1"/>
      <c r="AL2599" s="1"/>
      <c r="AM2599" s="53"/>
      <c r="AN2599" s="2"/>
      <c r="AO2599" s="53"/>
      <c r="AP2599" s="2"/>
    </row>
    <row r="2600" spans="1:42" hidden="1" x14ac:dyDescent="0.25">
      <c r="A2600" s="2"/>
      <c r="B2600" s="52"/>
      <c r="C2600" s="2"/>
      <c r="D2600" s="2"/>
      <c r="E2600" s="2"/>
      <c r="F2600" s="2"/>
      <c r="G2600" s="2"/>
      <c r="H2600" s="2"/>
      <c r="I2600" s="1"/>
      <c r="J2600" s="1"/>
      <c r="K2600" s="1"/>
      <c r="L2600" s="1"/>
      <c r="M2600" s="1"/>
      <c r="N2600" s="2"/>
      <c r="O2600" s="2"/>
      <c r="P2600" s="2"/>
      <c r="Q2600" s="1"/>
      <c r="R2600" s="1"/>
      <c r="S2600" s="1"/>
      <c r="T2600" s="1"/>
      <c r="U2600" s="2"/>
      <c r="V2600" s="1"/>
      <c r="W2600" s="1"/>
      <c r="X2600" s="2"/>
      <c r="Y2600" s="1"/>
      <c r="Z2600" s="1"/>
      <c r="AA2600" s="2"/>
      <c r="AB2600" s="1"/>
      <c r="AC2600" s="1"/>
      <c r="AD2600" s="2"/>
      <c r="AE2600" s="1"/>
      <c r="AF2600" s="2"/>
      <c r="AG2600" s="2"/>
      <c r="AH2600" s="1"/>
      <c r="AI2600" s="1"/>
      <c r="AJ2600" s="2"/>
      <c r="AK2600" s="1"/>
      <c r="AL2600" s="1"/>
      <c r="AM2600" s="78"/>
      <c r="AN2600" s="48"/>
      <c r="AO2600" s="78"/>
      <c r="AP2600" s="48"/>
    </row>
    <row r="2601" spans="1:42" hidden="1" x14ac:dyDescent="0.25">
      <c r="A2601" s="2"/>
      <c r="B2601" s="52"/>
      <c r="C2601" s="2"/>
      <c r="D2601" s="2"/>
      <c r="E2601" s="2"/>
      <c r="F2601" s="2"/>
      <c r="G2601" s="2"/>
      <c r="H2601" s="2"/>
      <c r="I2601" s="1"/>
      <c r="J2601" s="1"/>
      <c r="K2601" s="1"/>
      <c r="L2601" s="1"/>
      <c r="M2601" s="1"/>
      <c r="N2601" s="2"/>
      <c r="O2601" s="2"/>
      <c r="P2601" s="2"/>
      <c r="Q2601" s="1"/>
      <c r="R2601" s="1"/>
      <c r="S2601" s="1"/>
      <c r="T2601" s="1"/>
      <c r="U2601" s="2"/>
      <c r="V2601" s="1"/>
      <c r="W2601" s="1"/>
      <c r="X2601" s="2"/>
      <c r="Y2601" s="1"/>
      <c r="Z2601" s="1"/>
      <c r="AA2601" s="2"/>
      <c r="AB2601" s="1"/>
      <c r="AC2601" s="1"/>
      <c r="AD2601" s="2"/>
      <c r="AE2601" s="1"/>
      <c r="AF2601" s="2"/>
      <c r="AG2601" s="2"/>
      <c r="AH2601" s="1"/>
      <c r="AI2601" s="1"/>
      <c r="AJ2601" s="2"/>
      <c r="AK2601" s="1"/>
      <c r="AL2601" s="1"/>
      <c r="AM2601" s="78"/>
      <c r="AN2601" s="48"/>
      <c r="AO2601" s="78"/>
      <c r="AP2601" s="48"/>
    </row>
    <row r="2602" spans="1:42" hidden="1" x14ac:dyDescent="0.25">
      <c r="A2602" s="2"/>
      <c r="B2602" s="52"/>
      <c r="C2602" s="2"/>
      <c r="D2602" s="2"/>
      <c r="E2602" s="2"/>
      <c r="F2602" s="2"/>
      <c r="G2602" s="2"/>
      <c r="H2602" s="2"/>
      <c r="I2602" s="1"/>
      <c r="J2602" s="1"/>
      <c r="K2602" s="1"/>
      <c r="L2602" s="1"/>
      <c r="M2602" s="1"/>
      <c r="N2602" s="2"/>
      <c r="O2602" s="2"/>
      <c r="P2602" s="2"/>
      <c r="Q2602" s="1"/>
      <c r="R2602" s="1"/>
      <c r="S2602" s="1"/>
      <c r="T2602" s="1"/>
      <c r="U2602" s="2"/>
      <c r="V2602" s="1"/>
      <c r="W2602" s="1"/>
      <c r="X2602" s="2"/>
      <c r="Y2602" s="1"/>
      <c r="Z2602" s="1"/>
      <c r="AA2602" s="2"/>
      <c r="AB2602" s="1"/>
      <c r="AC2602" s="1"/>
      <c r="AD2602" s="2"/>
      <c r="AE2602" s="1"/>
      <c r="AF2602" s="2"/>
      <c r="AG2602" s="2"/>
      <c r="AH2602" s="1"/>
      <c r="AI2602" s="1"/>
      <c r="AJ2602" s="2"/>
      <c r="AK2602" s="1"/>
      <c r="AL2602" s="1"/>
      <c r="AM2602" s="78"/>
      <c r="AN2602" s="48"/>
      <c r="AO2602" s="78"/>
      <c r="AP2602" s="48"/>
    </row>
    <row r="2603" spans="1:42" hidden="1" x14ac:dyDescent="0.25">
      <c r="A2603" s="2"/>
      <c r="B2603" s="52"/>
      <c r="C2603" s="2"/>
      <c r="D2603" s="2"/>
      <c r="E2603" s="2"/>
      <c r="F2603" s="2"/>
      <c r="G2603" s="2"/>
      <c r="H2603" s="2"/>
      <c r="I2603" s="1"/>
      <c r="J2603" s="1"/>
      <c r="K2603" s="1"/>
      <c r="L2603" s="1"/>
      <c r="M2603" s="1"/>
      <c r="N2603" s="2"/>
      <c r="O2603" s="2"/>
      <c r="P2603" s="2"/>
      <c r="Q2603" s="1"/>
      <c r="R2603" s="1"/>
      <c r="S2603" s="1"/>
      <c r="T2603" s="1"/>
      <c r="U2603" s="2"/>
      <c r="V2603" s="1"/>
      <c r="W2603" s="1"/>
      <c r="X2603" s="2"/>
      <c r="Y2603" s="1"/>
      <c r="Z2603" s="1"/>
      <c r="AA2603" s="2"/>
      <c r="AB2603" s="1"/>
      <c r="AC2603" s="1"/>
      <c r="AD2603" s="2"/>
      <c r="AE2603" s="1"/>
      <c r="AF2603" s="2"/>
      <c r="AG2603" s="2"/>
      <c r="AH2603" s="1"/>
      <c r="AI2603" s="1"/>
      <c r="AJ2603" s="2"/>
      <c r="AK2603" s="1"/>
      <c r="AL2603" s="1"/>
      <c r="AM2603" s="78"/>
      <c r="AN2603" s="48"/>
      <c r="AO2603" s="78"/>
      <c r="AP2603" s="48"/>
    </row>
    <row r="2604" spans="1:42" hidden="1" x14ac:dyDescent="0.25">
      <c r="A2604" s="2"/>
      <c r="B2604" s="52"/>
      <c r="C2604" s="2"/>
      <c r="D2604" s="2"/>
      <c r="E2604" s="2"/>
      <c r="F2604" s="2"/>
      <c r="G2604" s="2"/>
      <c r="H2604" s="2"/>
      <c r="I2604" s="1"/>
      <c r="J2604" s="1"/>
      <c r="K2604" s="1"/>
      <c r="L2604" s="1"/>
      <c r="M2604" s="1"/>
      <c r="N2604" s="2"/>
      <c r="O2604" s="2"/>
      <c r="P2604" s="2"/>
      <c r="Q2604" s="1"/>
      <c r="R2604" s="1"/>
      <c r="S2604" s="1"/>
      <c r="T2604" s="1"/>
      <c r="U2604" s="2"/>
      <c r="V2604" s="1"/>
      <c r="W2604" s="1"/>
      <c r="X2604" s="2"/>
      <c r="Y2604" s="1"/>
      <c r="Z2604" s="1"/>
      <c r="AA2604" s="2"/>
      <c r="AB2604" s="1"/>
      <c r="AC2604" s="1"/>
      <c r="AD2604" s="2"/>
      <c r="AE2604" s="1"/>
      <c r="AF2604" s="2"/>
      <c r="AG2604" s="2"/>
      <c r="AH2604" s="1"/>
      <c r="AI2604" s="1"/>
      <c r="AJ2604" s="2"/>
      <c r="AK2604" s="1"/>
      <c r="AL2604" s="1"/>
      <c r="AM2604" s="78"/>
      <c r="AN2604" s="48"/>
      <c r="AO2604" s="78"/>
      <c r="AP2604" s="48"/>
    </row>
    <row r="2605" spans="1:42" hidden="1" x14ac:dyDescent="0.25">
      <c r="A2605" s="2"/>
      <c r="B2605" s="52"/>
      <c r="C2605" s="2"/>
      <c r="D2605" s="2"/>
      <c r="E2605" s="2"/>
      <c r="F2605" s="2"/>
      <c r="G2605" s="2"/>
      <c r="H2605" s="2"/>
      <c r="I2605" s="1"/>
      <c r="J2605" s="1"/>
      <c r="K2605" s="1"/>
      <c r="L2605" s="1"/>
      <c r="M2605" s="1"/>
      <c r="N2605" s="2"/>
      <c r="O2605" s="2"/>
      <c r="P2605" s="2"/>
      <c r="Q2605" s="1"/>
      <c r="R2605" s="1"/>
      <c r="S2605" s="1"/>
      <c r="T2605" s="1"/>
      <c r="U2605" s="2"/>
      <c r="V2605" s="1"/>
      <c r="W2605" s="1"/>
      <c r="X2605" s="2"/>
      <c r="Y2605" s="1"/>
      <c r="Z2605" s="1"/>
      <c r="AA2605" s="2"/>
      <c r="AB2605" s="1"/>
      <c r="AC2605" s="1"/>
      <c r="AD2605" s="2"/>
      <c r="AE2605" s="1"/>
      <c r="AF2605" s="2"/>
      <c r="AG2605" s="2"/>
      <c r="AH2605" s="1"/>
      <c r="AI2605" s="1"/>
      <c r="AJ2605" s="2"/>
      <c r="AK2605" s="1"/>
      <c r="AL2605" s="1"/>
      <c r="AM2605" s="76"/>
      <c r="AN2605" s="77"/>
      <c r="AO2605" s="76"/>
      <c r="AP2605" s="77"/>
    </row>
    <row r="2606" spans="1:42" hidden="1" x14ac:dyDescent="0.25">
      <c r="A2606" s="2"/>
      <c r="B2606" s="52"/>
      <c r="C2606" s="2"/>
      <c r="D2606" s="2"/>
      <c r="E2606" s="2"/>
      <c r="F2606" s="2"/>
      <c r="G2606" s="2"/>
      <c r="H2606" s="2"/>
      <c r="I2606" s="1"/>
      <c r="J2606" s="1"/>
      <c r="K2606" s="1"/>
      <c r="L2606" s="1"/>
      <c r="M2606" s="1"/>
      <c r="N2606" s="2"/>
      <c r="O2606" s="2"/>
      <c r="P2606" s="2"/>
      <c r="Q2606" s="1"/>
      <c r="R2606" s="1"/>
      <c r="S2606" s="1"/>
      <c r="T2606" s="1"/>
      <c r="U2606" s="2"/>
      <c r="V2606" s="1"/>
      <c r="W2606" s="1"/>
      <c r="X2606" s="2"/>
      <c r="Y2606" s="1"/>
      <c r="Z2606" s="1"/>
      <c r="AA2606" s="2"/>
      <c r="AB2606" s="1"/>
      <c r="AC2606" s="1"/>
      <c r="AD2606" s="2"/>
      <c r="AE2606" s="1"/>
      <c r="AF2606" s="2"/>
      <c r="AG2606" s="2"/>
      <c r="AH2606" s="1"/>
      <c r="AI2606" s="1"/>
      <c r="AJ2606" s="2"/>
      <c r="AK2606" s="1"/>
      <c r="AL2606" s="1"/>
      <c r="AM2606" s="76"/>
      <c r="AN2606" s="77"/>
      <c r="AO2606" s="76"/>
      <c r="AP2606" s="77"/>
    </row>
    <row r="2607" spans="1:42" hidden="1" x14ac:dyDescent="0.25">
      <c r="A2607" s="2"/>
      <c r="B2607" s="52"/>
      <c r="C2607" s="2"/>
      <c r="D2607" s="2"/>
      <c r="E2607" s="2"/>
      <c r="F2607" s="2"/>
      <c r="G2607" s="2"/>
      <c r="H2607" s="2"/>
      <c r="I2607" s="1"/>
      <c r="J2607" s="1"/>
      <c r="K2607" s="1"/>
      <c r="L2607" s="1"/>
      <c r="M2607" s="1"/>
      <c r="N2607" s="2"/>
      <c r="O2607" s="2"/>
      <c r="P2607" s="2"/>
      <c r="Q2607" s="1"/>
      <c r="R2607" s="1"/>
      <c r="S2607" s="1"/>
      <c r="T2607" s="1"/>
      <c r="U2607" s="2"/>
      <c r="V2607" s="1"/>
      <c r="W2607" s="1"/>
      <c r="X2607" s="2"/>
      <c r="Y2607" s="1"/>
      <c r="Z2607" s="1"/>
      <c r="AA2607" s="2"/>
      <c r="AB2607" s="1"/>
      <c r="AC2607" s="1"/>
      <c r="AD2607" s="2"/>
      <c r="AE2607" s="1"/>
      <c r="AF2607" s="2"/>
      <c r="AG2607" s="2"/>
      <c r="AH2607" s="1"/>
      <c r="AI2607" s="1"/>
      <c r="AJ2607" s="2"/>
      <c r="AK2607" s="1"/>
      <c r="AL2607" s="1"/>
      <c r="AM2607" s="76"/>
      <c r="AN2607" s="77"/>
      <c r="AO2607" s="76"/>
      <c r="AP2607" s="77"/>
    </row>
    <row r="2608" spans="1:42" hidden="1" x14ac:dyDescent="0.25">
      <c r="A2608" s="2"/>
      <c r="B2608" s="52"/>
      <c r="C2608" s="2"/>
      <c r="D2608" s="2"/>
      <c r="E2608" s="2"/>
      <c r="F2608" s="2"/>
      <c r="G2608" s="2"/>
      <c r="H2608" s="2"/>
      <c r="I2608" s="1"/>
      <c r="J2608" s="1"/>
      <c r="K2608" s="1"/>
      <c r="L2608" s="1"/>
      <c r="M2608" s="1"/>
      <c r="N2608" s="2"/>
      <c r="O2608" s="2"/>
      <c r="P2608" s="2"/>
      <c r="Q2608" s="1"/>
      <c r="R2608" s="1"/>
      <c r="S2608" s="1"/>
      <c r="T2608" s="1"/>
      <c r="U2608" s="2"/>
      <c r="V2608" s="1"/>
      <c r="W2608" s="1"/>
      <c r="X2608" s="2"/>
      <c r="Y2608" s="1"/>
      <c r="Z2608" s="1"/>
      <c r="AA2608" s="2"/>
      <c r="AB2608" s="1"/>
      <c r="AC2608" s="1"/>
      <c r="AD2608" s="2"/>
      <c r="AE2608" s="1"/>
      <c r="AF2608" s="2"/>
      <c r="AG2608" s="2"/>
      <c r="AH2608" s="1"/>
      <c r="AI2608" s="1"/>
      <c r="AJ2608" s="2"/>
      <c r="AK2608" s="1"/>
      <c r="AL2608" s="1"/>
      <c r="AM2608" s="76"/>
      <c r="AN2608" s="77"/>
      <c r="AO2608" s="76"/>
      <c r="AP2608" s="77"/>
    </row>
    <row r="2609" spans="1:42" hidden="1" x14ac:dyDescent="0.25">
      <c r="A2609" s="2"/>
      <c r="B2609" s="52"/>
      <c r="C2609" s="2"/>
      <c r="D2609" s="2"/>
      <c r="E2609" s="2"/>
      <c r="F2609" s="2"/>
      <c r="G2609" s="2"/>
      <c r="H2609" s="2"/>
      <c r="I2609" s="1"/>
      <c r="J2609" s="1"/>
      <c r="K2609" s="1"/>
      <c r="L2609" s="1"/>
      <c r="M2609" s="1"/>
      <c r="N2609" s="2"/>
      <c r="O2609" s="2"/>
      <c r="P2609" s="2"/>
      <c r="Q2609" s="1"/>
      <c r="R2609" s="1"/>
      <c r="S2609" s="1"/>
      <c r="T2609" s="1"/>
      <c r="U2609" s="2"/>
      <c r="V2609" s="1"/>
      <c r="W2609" s="1"/>
      <c r="X2609" s="2"/>
      <c r="Y2609" s="1"/>
      <c r="Z2609" s="1"/>
      <c r="AA2609" s="2"/>
      <c r="AB2609" s="1"/>
      <c r="AC2609" s="1"/>
      <c r="AD2609" s="2"/>
      <c r="AE2609" s="1"/>
      <c r="AF2609" s="2"/>
      <c r="AG2609" s="2"/>
      <c r="AH2609" s="1"/>
      <c r="AI2609" s="1"/>
      <c r="AJ2609" s="2"/>
      <c r="AK2609" s="1"/>
      <c r="AL2609" s="1"/>
      <c r="AM2609" s="76"/>
      <c r="AN2609" s="77"/>
      <c r="AO2609" s="76"/>
      <c r="AP2609" s="77"/>
    </row>
    <row r="2610" spans="1:42" hidden="1" x14ac:dyDescent="0.25">
      <c r="A2610" s="2"/>
      <c r="B2610" s="52"/>
      <c r="C2610" s="2"/>
      <c r="D2610" s="2"/>
      <c r="E2610" s="2"/>
      <c r="F2610" s="2"/>
      <c r="G2610" s="2"/>
      <c r="H2610" s="2"/>
      <c r="I2610" s="1"/>
      <c r="J2610" s="1"/>
      <c r="K2610" s="1"/>
      <c r="L2610" s="1"/>
      <c r="M2610" s="1"/>
      <c r="N2610" s="2"/>
      <c r="O2610" s="2"/>
      <c r="P2610" s="2"/>
      <c r="Q2610" s="1"/>
      <c r="R2610" s="1"/>
      <c r="S2610" s="1"/>
      <c r="T2610" s="1"/>
      <c r="U2610" s="2"/>
      <c r="V2610" s="1"/>
      <c r="W2610" s="1"/>
      <c r="X2610" s="2"/>
      <c r="Y2610" s="1"/>
      <c r="Z2610" s="1"/>
      <c r="AA2610" s="2"/>
      <c r="AB2610" s="1"/>
      <c r="AC2610" s="1"/>
      <c r="AD2610" s="2"/>
      <c r="AE2610" s="1"/>
      <c r="AF2610" s="2"/>
      <c r="AG2610" s="2"/>
      <c r="AH2610" s="1"/>
      <c r="AI2610" s="1"/>
      <c r="AJ2610" s="2"/>
      <c r="AK2610" s="1"/>
      <c r="AL2610" s="1"/>
      <c r="AM2610" s="78"/>
      <c r="AN2610" s="48"/>
      <c r="AO2610" s="78"/>
      <c r="AP2610" s="48"/>
    </row>
    <row r="2611" spans="1:42" hidden="1" x14ac:dyDescent="0.25">
      <c r="A2611" s="2"/>
      <c r="B2611" s="52"/>
      <c r="C2611" s="2"/>
      <c r="D2611" s="2"/>
      <c r="E2611" s="2"/>
      <c r="F2611" s="2"/>
      <c r="G2611" s="2"/>
      <c r="H2611" s="2"/>
      <c r="I2611" s="1"/>
      <c r="J2611" s="1"/>
      <c r="K2611" s="1"/>
      <c r="L2611" s="1"/>
      <c r="M2611" s="1"/>
      <c r="N2611" s="2"/>
      <c r="O2611" s="2"/>
      <c r="P2611" s="2"/>
      <c r="Q2611" s="1"/>
      <c r="R2611" s="1"/>
      <c r="S2611" s="1"/>
      <c r="T2611" s="1"/>
      <c r="U2611" s="2"/>
      <c r="V2611" s="1"/>
      <c r="W2611" s="1"/>
      <c r="X2611" s="2"/>
      <c r="Y2611" s="1"/>
      <c r="Z2611" s="1"/>
      <c r="AA2611" s="2"/>
      <c r="AB2611" s="1"/>
      <c r="AC2611" s="1"/>
      <c r="AD2611" s="2"/>
      <c r="AE2611" s="1"/>
      <c r="AF2611" s="2"/>
      <c r="AG2611" s="2"/>
      <c r="AH2611" s="1"/>
      <c r="AI2611" s="1"/>
      <c r="AJ2611" s="2"/>
      <c r="AK2611" s="1"/>
      <c r="AL2611" s="1"/>
      <c r="AM2611" s="76"/>
      <c r="AN2611" s="77"/>
      <c r="AO2611" s="76"/>
      <c r="AP2611" s="77"/>
    </row>
    <row r="2612" spans="1:42" hidden="1" x14ac:dyDescent="0.25">
      <c r="A2612" s="2"/>
      <c r="B2612" s="52"/>
      <c r="C2612" s="2"/>
      <c r="D2612" s="2"/>
      <c r="E2612" s="2"/>
      <c r="F2612" s="2"/>
      <c r="G2612" s="2"/>
      <c r="H2612" s="2"/>
      <c r="I2612" s="1"/>
      <c r="J2612" s="1"/>
      <c r="K2612" s="1"/>
      <c r="L2612" s="1"/>
      <c r="M2612" s="1"/>
      <c r="N2612" s="2"/>
      <c r="O2612" s="2"/>
      <c r="P2612" s="2"/>
      <c r="Q2612" s="1"/>
      <c r="R2612" s="1"/>
      <c r="S2612" s="1"/>
      <c r="T2612" s="1"/>
      <c r="U2612" s="1"/>
      <c r="V2612" s="1"/>
      <c r="W2612" s="1"/>
      <c r="X2612" s="1"/>
      <c r="Y2612" s="1"/>
      <c r="Z2612" s="1"/>
      <c r="AA2612" s="1"/>
      <c r="AB2612" s="1"/>
      <c r="AC2612" s="1"/>
      <c r="AD2612" s="1"/>
      <c r="AE2612" s="1"/>
      <c r="AF2612" s="2"/>
      <c r="AG2612" s="2"/>
      <c r="AH2612" s="1"/>
      <c r="AI2612" s="1"/>
      <c r="AJ2612" s="2"/>
      <c r="AK2612" s="1"/>
      <c r="AL2612" s="1"/>
      <c r="AM2612" s="78"/>
      <c r="AN2612" s="48"/>
      <c r="AO2612" s="78"/>
      <c r="AP2612" s="48"/>
    </row>
    <row r="2613" spans="1:42" hidden="1" x14ac:dyDescent="0.25">
      <c r="A2613" s="2"/>
      <c r="B2613" s="52"/>
      <c r="C2613" s="2"/>
      <c r="D2613" s="2"/>
      <c r="E2613" s="2"/>
      <c r="F2613" s="2"/>
      <c r="G2613" s="2"/>
      <c r="H2613" s="2"/>
      <c r="I2613" s="1"/>
      <c r="J2613" s="1"/>
      <c r="K2613" s="1"/>
      <c r="L2613" s="1"/>
      <c r="M2613" s="1"/>
      <c r="N2613" s="2"/>
      <c r="O2613" s="2"/>
      <c r="P2613" s="2"/>
      <c r="Q2613" s="1"/>
      <c r="R2613" s="1"/>
      <c r="S2613" s="1"/>
      <c r="T2613" s="1"/>
      <c r="U2613" s="2"/>
      <c r="V2613" s="1"/>
      <c r="W2613" s="1"/>
      <c r="X2613" s="2"/>
      <c r="Y2613" s="1"/>
      <c r="Z2613" s="1"/>
      <c r="AA2613" s="2"/>
      <c r="AB2613" s="1"/>
      <c r="AC2613" s="1"/>
      <c r="AD2613" s="2"/>
      <c r="AE2613" s="1"/>
      <c r="AF2613" s="2"/>
      <c r="AG2613" s="2"/>
      <c r="AH2613" s="1"/>
      <c r="AI2613" s="1"/>
      <c r="AJ2613" s="2"/>
      <c r="AK2613" s="1"/>
      <c r="AL2613" s="1"/>
      <c r="AM2613" s="76"/>
      <c r="AN2613" s="77"/>
      <c r="AO2613" s="76"/>
      <c r="AP2613" s="77"/>
    </row>
    <row r="2614" spans="1:42" hidden="1" x14ac:dyDescent="0.25">
      <c r="A2614" s="2"/>
      <c r="B2614" s="52"/>
      <c r="C2614" s="2"/>
      <c r="D2614" s="2"/>
      <c r="E2614" s="2"/>
      <c r="F2614" s="2"/>
      <c r="G2614" s="2"/>
      <c r="H2614" s="2"/>
      <c r="I2614" s="1"/>
      <c r="J2614" s="1"/>
      <c r="K2614" s="1"/>
      <c r="L2614" s="1"/>
      <c r="M2614" s="1"/>
      <c r="N2614" s="2"/>
      <c r="O2614" s="2"/>
      <c r="P2614" s="2"/>
      <c r="Q2614" s="1"/>
      <c r="R2614" s="1"/>
      <c r="S2614" s="1"/>
      <c r="T2614" s="1"/>
      <c r="U2614" s="2"/>
      <c r="V2614" s="1"/>
      <c r="W2614" s="1"/>
      <c r="X2614" s="2"/>
      <c r="Y2614" s="1"/>
      <c r="Z2614" s="1"/>
      <c r="AA2614" s="2"/>
      <c r="AB2614" s="1"/>
      <c r="AC2614" s="1"/>
      <c r="AD2614" s="2"/>
      <c r="AE2614" s="1"/>
      <c r="AF2614" s="2"/>
      <c r="AG2614" s="2"/>
      <c r="AH2614" s="1"/>
      <c r="AI2614" s="1"/>
      <c r="AJ2614" s="2"/>
      <c r="AK2614" s="1"/>
      <c r="AL2614" s="1"/>
      <c r="AM2614" s="76"/>
      <c r="AN2614" s="77"/>
      <c r="AO2614" s="76"/>
      <c r="AP2614" s="77"/>
    </row>
    <row r="2615" spans="1:42" hidden="1" x14ac:dyDescent="0.25">
      <c r="A2615" s="2"/>
      <c r="B2615" s="52"/>
      <c r="C2615" s="2"/>
      <c r="D2615" s="2"/>
      <c r="E2615" s="2"/>
      <c r="F2615" s="2"/>
      <c r="G2615" s="2"/>
      <c r="H2615" s="2"/>
      <c r="I2615" s="1"/>
      <c r="J2615" s="1"/>
      <c r="K2615" s="1"/>
      <c r="L2615" s="1"/>
      <c r="M2615" s="1"/>
      <c r="N2615" s="2"/>
      <c r="O2615" s="2"/>
      <c r="P2615" s="2"/>
      <c r="Q2615" s="1"/>
      <c r="R2615" s="1"/>
      <c r="S2615" s="1"/>
      <c r="T2615" s="1"/>
      <c r="U2615" s="2"/>
      <c r="V2615" s="1"/>
      <c r="W2615" s="1"/>
      <c r="X2615" s="2"/>
      <c r="Y2615" s="1"/>
      <c r="Z2615" s="1"/>
      <c r="AA2615" s="2"/>
      <c r="AB2615" s="1"/>
      <c r="AC2615" s="1"/>
      <c r="AD2615" s="2"/>
      <c r="AE2615" s="1"/>
      <c r="AF2615" s="2"/>
      <c r="AG2615" s="2"/>
      <c r="AH2615" s="1"/>
      <c r="AI2615" s="1"/>
      <c r="AJ2615" s="2"/>
      <c r="AK2615" s="1"/>
      <c r="AL2615" s="1"/>
      <c r="AM2615" s="78"/>
      <c r="AN2615" s="48"/>
      <c r="AO2615" s="78"/>
      <c r="AP2615" s="48"/>
    </row>
    <row r="2616" spans="1:42" hidden="1" x14ac:dyDescent="0.25">
      <c r="A2616" s="2"/>
      <c r="B2616" s="52"/>
      <c r="C2616" s="2"/>
      <c r="D2616" s="2"/>
      <c r="E2616" s="2"/>
      <c r="F2616" s="2"/>
      <c r="G2616" s="2"/>
      <c r="H2616" s="2"/>
      <c r="I2616" s="1"/>
      <c r="J2616" s="1"/>
      <c r="K2616" s="1"/>
      <c r="L2616" s="1"/>
      <c r="M2616" s="1"/>
      <c r="N2616" s="2"/>
      <c r="O2616" s="2"/>
      <c r="P2616" s="2"/>
      <c r="Q2616" s="1"/>
      <c r="R2616" s="1"/>
      <c r="S2616" s="1"/>
      <c r="T2616" s="1"/>
      <c r="U2616" s="2"/>
      <c r="V2616" s="1"/>
      <c r="W2616" s="1"/>
      <c r="X2616" s="2"/>
      <c r="Y2616" s="1"/>
      <c r="Z2616" s="1"/>
      <c r="AA2616" s="2"/>
      <c r="AB2616" s="1"/>
      <c r="AC2616" s="1"/>
      <c r="AD2616" s="2"/>
      <c r="AE2616" s="1"/>
      <c r="AF2616" s="2"/>
      <c r="AG2616" s="2"/>
      <c r="AH2616" s="1"/>
      <c r="AI2616" s="1"/>
      <c r="AJ2616" s="2"/>
      <c r="AK2616" s="1"/>
      <c r="AL2616" s="1"/>
      <c r="AM2616" s="78"/>
      <c r="AN2616" s="48"/>
      <c r="AO2616" s="78"/>
      <c r="AP2616" s="48"/>
    </row>
    <row r="2617" spans="1:42" hidden="1" x14ac:dyDescent="0.25">
      <c r="A2617" s="2"/>
      <c r="B2617" s="52"/>
      <c r="C2617" s="2"/>
      <c r="D2617" s="2"/>
      <c r="E2617" s="2"/>
      <c r="F2617" s="2"/>
      <c r="G2617" s="2"/>
      <c r="H2617" s="2"/>
      <c r="I2617" s="1"/>
      <c r="J2617" s="1"/>
      <c r="K2617" s="1"/>
      <c r="L2617" s="1"/>
      <c r="M2617" s="1"/>
      <c r="N2617" s="2"/>
      <c r="O2617" s="2"/>
      <c r="P2617" s="2"/>
      <c r="Q2617" s="1"/>
      <c r="R2617" s="1"/>
      <c r="S2617" s="1"/>
      <c r="T2617" s="1"/>
      <c r="U2617" s="2"/>
      <c r="V2617" s="1"/>
      <c r="W2617" s="1"/>
      <c r="X2617" s="2"/>
      <c r="Y2617" s="1"/>
      <c r="Z2617" s="1"/>
      <c r="AA2617" s="2"/>
      <c r="AB2617" s="1"/>
      <c r="AC2617" s="1"/>
      <c r="AD2617" s="2"/>
      <c r="AE2617" s="1"/>
      <c r="AF2617" s="2"/>
      <c r="AG2617" s="2"/>
      <c r="AH2617" s="1"/>
      <c r="AI2617" s="1"/>
      <c r="AJ2617" s="2"/>
      <c r="AK2617" s="1"/>
      <c r="AL2617" s="1"/>
      <c r="AM2617" s="78"/>
      <c r="AN2617" s="48"/>
      <c r="AO2617" s="78"/>
      <c r="AP2617" s="48"/>
    </row>
    <row r="2618" spans="1:42" hidden="1" x14ac:dyDescent="0.25">
      <c r="A2618" s="2"/>
      <c r="B2618" s="52"/>
      <c r="C2618" s="2"/>
      <c r="D2618" s="2"/>
      <c r="E2618" s="2"/>
      <c r="F2618" s="2"/>
      <c r="G2618" s="2"/>
      <c r="H2618" s="2"/>
      <c r="I2618" s="1"/>
      <c r="J2618" s="1"/>
      <c r="K2618" s="1"/>
      <c r="L2618" s="1"/>
      <c r="M2618" s="1"/>
      <c r="N2618" s="2"/>
      <c r="O2618" s="2"/>
      <c r="P2618" s="2"/>
      <c r="Q2618" s="1"/>
      <c r="R2618" s="1"/>
      <c r="S2618" s="1"/>
      <c r="T2618" s="1"/>
      <c r="U2618" s="2"/>
      <c r="V2618" s="1"/>
      <c r="W2618" s="1"/>
      <c r="X2618" s="2"/>
      <c r="Y2618" s="1"/>
      <c r="Z2618" s="1"/>
      <c r="AA2618" s="2"/>
      <c r="AB2618" s="1"/>
      <c r="AC2618" s="1"/>
      <c r="AD2618" s="2"/>
      <c r="AE2618" s="1"/>
      <c r="AF2618" s="2"/>
      <c r="AG2618" s="2"/>
      <c r="AH2618" s="1"/>
      <c r="AI2618" s="1"/>
      <c r="AJ2618" s="2"/>
      <c r="AK2618" s="1"/>
      <c r="AL2618" s="1"/>
      <c r="AM2618" s="78"/>
      <c r="AN2618" s="48"/>
      <c r="AO2618" s="78"/>
      <c r="AP2618" s="48"/>
    </row>
    <row r="2619" spans="1:42" hidden="1" x14ac:dyDescent="0.25">
      <c r="A2619" s="2"/>
      <c r="B2619" s="52"/>
      <c r="C2619" s="2"/>
      <c r="D2619" s="2"/>
      <c r="E2619" s="2"/>
      <c r="F2619" s="2"/>
      <c r="G2619" s="2"/>
      <c r="H2619" s="2"/>
      <c r="I2619" s="1"/>
      <c r="J2619" s="1"/>
      <c r="K2619" s="1"/>
      <c r="L2619" s="1"/>
      <c r="M2619" s="1"/>
      <c r="N2619" s="2"/>
      <c r="O2619" s="2"/>
      <c r="P2619" s="2"/>
      <c r="Q2619" s="1"/>
      <c r="R2619" s="1"/>
      <c r="S2619" s="1"/>
      <c r="T2619" s="1"/>
      <c r="U2619" s="2"/>
      <c r="V2619" s="1"/>
      <c r="W2619" s="1"/>
      <c r="X2619" s="2"/>
      <c r="Y2619" s="1"/>
      <c r="Z2619" s="1"/>
      <c r="AA2619" s="2"/>
      <c r="AB2619" s="1"/>
      <c r="AC2619" s="1"/>
      <c r="AD2619" s="2"/>
      <c r="AE2619" s="1"/>
      <c r="AF2619" s="2"/>
      <c r="AG2619" s="2"/>
      <c r="AH2619" s="1"/>
      <c r="AI2619" s="1"/>
      <c r="AJ2619" s="2"/>
      <c r="AK2619" s="1"/>
      <c r="AL2619" s="1"/>
      <c r="AM2619" s="78"/>
      <c r="AN2619" s="48"/>
      <c r="AO2619" s="78"/>
      <c r="AP2619" s="48"/>
    </row>
    <row r="2620" spans="1:42" hidden="1" x14ac:dyDescent="0.25">
      <c r="A2620" s="2"/>
      <c r="B2620" s="52"/>
      <c r="C2620" s="2"/>
      <c r="D2620" s="2"/>
      <c r="E2620" s="2"/>
      <c r="F2620" s="2"/>
      <c r="G2620" s="2"/>
      <c r="H2620" s="2"/>
      <c r="I2620" s="1"/>
      <c r="J2620" s="1"/>
      <c r="K2620" s="1"/>
      <c r="L2620" s="1"/>
      <c r="M2620" s="1"/>
      <c r="N2620" s="2"/>
      <c r="O2620" s="2"/>
      <c r="P2620" s="2"/>
      <c r="Q2620" s="1"/>
      <c r="R2620" s="1"/>
      <c r="S2620" s="1"/>
      <c r="T2620" s="1"/>
      <c r="U2620" s="2"/>
      <c r="V2620" s="1"/>
      <c r="W2620" s="1"/>
      <c r="X2620" s="2"/>
      <c r="Y2620" s="1"/>
      <c r="Z2620" s="1"/>
      <c r="AA2620" s="2"/>
      <c r="AB2620" s="1"/>
      <c r="AC2620" s="1"/>
      <c r="AD2620" s="2"/>
      <c r="AE2620" s="1"/>
      <c r="AF2620" s="2"/>
      <c r="AG2620" s="2"/>
      <c r="AH2620" s="1"/>
      <c r="AI2620" s="1"/>
      <c r="AJ2620" s="2"/>
      <c r="AK2620" s="1"/>
      <c r="AL2620" s="1"/>
      <c r="AM2620" s="78"/>
      <c r="AN2620" s="48"/>
      <c r="AO2620" s="78"/>
      <c r="AP2620" s="48"/>
    </row>
    <row r="2621" spans="1:42" hidden="1" x14ac:dyDescent="0.25">
      <c r="A2621" s="2"/>
      <c r="B2621" s="52"/>
      <c r="C2621" s="2"/>
      <c r="D2621" s="2"/>
      <c r="E2621" s="2"/>
      <c r="F2621" s="2"/>
      <c r="G2621" s="2"/>
      <c r="H2621" s="2"/>
      <c r="I2621" s="1"/>
      <c r="J2621" s="1"/>
      <c r="K2621" s="1"/>
      <c r="L2621" s="1"/>
      <c r="M2621" s="1"/>
      <c r="N2621" s="2"/>
      <c r="O2621" s="2"/>
      <c r="P2621" s="2"/>
      <c r="Q2621" s="1"/>
      <c r="R2621" s="1"/>
      <c r="S2621" s="1"/>
      <c r="T2621" s="1"/>
      <c r="U2621" s="2"/>
      <c r="V2621" s="1"/>
      <c r="W2621" s="1"/>
      <c r="X2621" s="2"/>
      <c r="Y2621" s="1"/>
      <c r="Z2621" s="1"/>
      <c r="AA2621" s="2"/>
      <c r="AB2621" s="1"/>
      <c r="AC2621" s="1"/>
      <c r="AD2621" s="2"/>
      <c r="AE2621" s="1"/>
      <c r="AF2621" s="2"/>
      <c r="AG2621" s="2"/>
      <c r="AH2621" s="1"/>
      <c r="AI2621" s="1"/>
      <c r="AJ2621" s="2"/>
      <c r="AK2621" s="1"/>
      <c r="AL2621" s="1"/>
      <c r="AM2621" s="78"/>
      <c r="AN2621" s="48"/>
      <c r="AO2621" s="78"/>
      <c r="AP2621" s="48"/>
    </row>
    <row r="2622" spans="1:42" hidden="1" x14ac:dyDescent="0.25">
      <c r="A2622" s="2"/>
      <c r="B2622" s="52"/>
      <c r="C2622" s="2"/>
      <c r="D2622" s="2"/>
      <c r="E2622" s="2"/>
      <c r="F2622" s="2"/>
      <c r="G2622" s="2"/>
      <c r="H2622" s="2"/>
      <c r="I2622" s="1"/>
      <c r="J2622" s="1"/>
      <c r="K2622" s="1"/>
      <c r="L2622" s="1"/>
      <c r="M2622" s="1"/>
      <c r="N2622" s="2"/>
      <c r="O2622" s="2"/>
      <c r="P2622" s="2"/>
      <c r="Q2622" s="1"/>
      <c r="R2622" s="1"/>
      <c r="S2622" s="1"/>
      <c r="T2622" s="1"/>
      <c r="U2622" s="2"/>
      <c r="V2622" s="1"/>
      <c r="W2622" s="1"/>
      <c r="X2622" s="2"/>
      <c r="Y2622" s="1"/>
      <c r="Z2622" s="1"/>
      <c r="AA2622" s="2"/>
      <c r="AB2622" s="1"/>
      <c r="AC2622" s="1"/>
      <c r="AD2622" s="2"/>
      <c r="AE2622" s="1"/>
      <c r="AF2622" s="2"/>
      <c r="AG2622" s="2"/>
      <c r="AH2622" s="1"/>
      <c r="AI2622" s="1"/>
      <c r="AJ2622" s="2"/>
      <c r="AK2622" s="1"/>
      <c r="AL2622" s="1"/>
      <c r="AM2622" s="76"/>
      <c r="AN2622" s="77"/>
      <c r="AO2622" s="76"/>
      <c r="AP2622" s="77"/>
    </row>
    <row r="2623" spans="1:42" hidden="1" x14ac:dyDescent="0.25">
      <c r="A2623" s="2"/>
      <c r="B2623" s="51"/>
      <c r="C2623" s="2"/>
      <c r="D2623" s="2"/>
      <c r="E2623" s="2"/>
      <c r="F2623" s="2"/>
      <c r="G2623" s="2"/>
      <c r="H2623" s="2"/>
      <c r="I2623" s="1"/>
      <c r="J2623" s="1"/>
      <c r="K2623" s="1"/>
      <c r="L2623" s="1"/>
      <c r="M2623" s="1"/>
      <c r="N2623" s="2"/>
      <c r="O2623" s="2"/>
      <c r="P2623" s="2"/>
      <c r="Q2623" s="1"/>
      <c r="R2623" s="1"/>
      <c r="S2623" s="1"/>
      <c r="T2623" s="1"/>
      <c r="U2623" s="1"/>
      <c r="V2623" s="1"/>
      <c r="W2623" s="1"/>
      <c r="X2623" s="1"/>
      <c r="Y2623" s="1"/>
      <c r="Z2623" s="1"/>
      <c r="AA2623" s="1"/>
      <c r="AB2623" s="1"/>
      <c r="AC2623" s="1"/>
      <c r="AD2623" s="1"/>
      <c r="AE2623" s="1"/>
      <c r="AF2623" s="2"/>
      <c r="AG2623" s="2"/>
      <c r="AH2623" s="1"/>
      <c r="AI2623" s="1"/>
      <c r="AJ2623" s="2"/>
      <c r="AK2623" s="1"/>
      <c r="AL2623" s="1"/>
      <c r="AM2623" s="78"/>
      <c r="AN2623" s="48"/>
      <c r="AO2623" s="78"/>
      <c r="AP2623" s="48"/>
    </row>
    <row r="2624" spans="1:42" hidden="1" x14ac:dyDescent="0.25">
      <c r="A2624" s="2"/>
      <c r="B2624" s="52"/>
      <c r="C2624" s="2"/>
      <c r="D2624" s="2"/>
      <c r="E2624" s="2"/>
      <c r="F2624" s="2"/>
      <c r="G2624" s="2"/>
      <c r="H2624" s="2"/>
      <c r="I2624" s="1"/>
      <c r="J2624" s="1"/>
      <c r="K2624" s="1"/>
      <c r="L2624" s="1"/>
      <c r="M2624" s="1"/>
      <c r="N2624" s="2"/>
      <c r="O2624" s="2"/>
      <c r="P2624" s="2"/>
      <c r="Q2624" s="1"/>
      <c r="R2624" s="1"/>
      <c r="S2624" s="1"/>
      <c r="T2624" s="1"/>
      <c r="U2624" s="2"/>
      <c r="V2624" s="1"/>
      <c r="W2624" s="1"/>
      <c r="X2624" s="2"/>
      <c r="Y2624" s="1"/>
      <c r="Z2624" s="1"/>
      <c r="AA2624" s="2"/>
      <c r="AB2624" s="1"/>
      <c r="AC2624" s="1"/>
      <c r="AD2624" s="2"/>
      <c r="AE2624" s="1"/>
      <c r="AF2624" s="2"/>
      <c r="AG2624" s="2"/>
      <c r="AH2624" s="1"/>
      <c r="AI2624" s="1"/>
      <c r="AJ2624" s="2"/>
      <c r="AK2624" s="1"/>
      <c r="AL2624" s="1"/>
      <c r="AM2624" s="76"/>
      <c r="AN2624" s="77"/>
      <c r="AO2624" s="76"/>
      <c r="AP2624" s="77"/>
    </row>
    <row r="2625" spans="1:42" hidden="1" x14ac:dyDescent="0.25">
      <c r="A2625" s="2"/>
      <c r="B2625" s="52"/>
      <c r="C2625" s="2"/>
      <c r="D2625" s="2"/>
      <c r="E2625" s="2"/>
      <c r="F2625" s="2"/>
      <c r="G2625" s="2"/>
      <c r="H2625" s="2"/>
      <c r="I2625" s="1"/>
      <c r="J2625" s="1"/>
      <c r="K2625" s="1"/>
      <c r="L2625" s="1"/>
      <c r="M2625" s="1"/>
      <c r="N2625" s="2"/>
      <c r="O2625" s="2"/>
      <c r="P2625" s="2"/>
      <c r="Q2625" s="1"/>
      <c r="R2625" s="1"/>
      <c r="S2625" s="1"/>
      <c r="T2625" s="1"/>
      <c r="U2625" s="2"/>
      <c r="V2625" s="1"/>
      <c r="W2625" s="1"/>
      <c r="X2625" s="2"/>
      <c r="Y2625" s="1"/>
      <c r="Z2625" s="1"/>
      <c r="AA2625" s="2"/>
      <c r="AB2625" s="1"/>
      <c r="AC2625" s="1"/>
      <c r="AD2625" s="2"/>
      <c r="AE2625" s="1"/>
      <c r="AF2625" s="2"/>
      <c r="AG2625" s="2"/>
      <c r="AH2625" s="1"/>
      <c r="AI2625" s="1"/>
      <c r="AJ2625" s="2"/>
      <c r="AK2625" s="1"/>
      <c r="AL2625" s="1"/>
      <c r="AM2625" s="76"/>
      <c r="AN2625" s="77"/>
      <c r="AO2625" s="76"/>
      <c r="AP2625" s="77"/>
    </row>
    <row r="2626" spans="1:42" hidden="1" x14ac:dyDescent="0.25">
      <c r="A2626" s="2"/>
      <c r="B2626" s="52"/>
      <c r="C2626" s="2"/>
      <c r="D2626" s="2"/>
      <c r="E2626" s="2"/>
      <c r="F2626" s="2"/>
      <c r="G2626" s="2"/>
      <c r="H2626" s="2"/>
      <c r="I2626" s="1"/>
      <c r="J2626" s="1"/>
      <c r="K2626" s="1"/>
      <c r="L2626" s="1"/>
      <c r="M2626" s="1"/>
      <c r="N2626" s="2"/>
      <c r="O2626" s="2"/>
      <c r="P2626" s="2"/>
      <c r="Q2626" s="1"/>
      <c r="R2626" s="1"/>
      <c r="S2626" s="1"/>
      <c r="T2626" s="1"/>
      <c r="U2626" s="2"/>
      <c r="V2626" s="1"/>
      <c r="W2626" s="1"/>
      <c r="X2626" s="2"/>
      <c r="Y2626" s="1"/>
      <c r="Z2626" s="1"/>
      <c r="AA2626" s="2"/>
      <c r="AB2626" s="1"/>
      <c r="AC2626" s="1"/>
      <c r="AD2626" s="2"/>
      <c r="AE2626" s="1"/>
      <c r="AF2626" s="2"/>
      <c r="AG2626" s="2"/>
      <c r="AH2626" s="1"/>
      <c r="AI2626" s="1"/>
      <c r="AJ2626" s="2"/>
      <c r="AK2626" s="1"/>
      <c r="AL2626" s="1"/>
      <c r="AM2626" s="76"/>
      <c r="AN2626" s="77"/>
      <c r="AO2626" s="76"/>
      <c r="AP2626" s="77"/>
    </row>
    <row r="2627" spans="1:42" hidden="1" x14ac:dyDescent="0.25">
      <c r="A2627" s="2"/>
      <c r="B2627" s="52"/>
      <c r="C2627" s="2"/>
      <c r="D2627" s="2"/>
      <c r="E2627" s="2"/>
      <c r="F2627" s="2"/>
      <c r="G2627" s="2"/>
      <c r="H2627" s="2"/>
      <c r="I2627" s="1"/>
      <c r="J2627" s="1"/>
      <c r="K2627" s="1"/>
      <c r="L2627" s="1"/>
      <c r="M2627" s="1"/>
      <c r="N2627" s="2"/>
      <c r="O2627" s="2"/>
      <c r="P2627" s="2"/>
      <c r="Q2627" s="1"/>
      <c r="R2627" s="1"/>
      <c r="S2627" s="1"/>
      <c r="T2627" s="1"/>
      <c r="U2627" s="2"/>
      <c r="V2627" s="1"/>
      <c r="W2627" s="1"/>
      <c r="X2627" s="2"/>
      <c r="Y2627" s="1"/>
      <c r="Z2627" s="1"/>
      <c r="AA2627" s="2"/>
      <c r="AB2627" s="1"/>
      <c r="AC2627" s="1"/>
      <c r="AD2627" s="2"/>
      <c r="AE2627" s="1"/>
      <c r="AF2627" s="2"/>
      <c r="AG2627" s="2"/>
      <c r="AH2627" s="1"/>
      <c r="AI2627" s="1"/>
      <c r="AJ2627" s="2"/>
      <c r="AK2627" s="1"/>
      <c r="AL2627" s="1"/>
      <c r="AM2627" s="76"/>
      <c r="AN2627" s="77"/>
      <c r="AO2627" s="76"/>
      <c r="AP2627" s="77"/>
    </row>
    <row r="2628" spans="1:42" hidden="1" x14ac:dyDescent="0.25">
      <c r="A2628" s="2"/>
      <c r="B2628" s="52"/>
      <c r="C2628" s="2"/>
      <c r="D2628" s="2"/>
      <c r="E2628" s="2"/>
      <c r="F2628" s="2"/>
      <c r="G2628" s="2"/>
      <c r="H2628" s="2"/>
      <c r="I2628" s="1"/>
      <c r="J2628" s="1"/>
      <c r="K2628" s="1"/>
      <c r="L2628" s="1"/>
      <c r="M2628" s="1"/>
      <c r="N2628" s="2"/>
      <c r="O2628" s="2"/>
      <c r="P2628" s="2"/>
      <c r="Q2628" s="1"/>
      <c r="R2628" s="1"/>
      <c r="S2628" s="1"/>
      <c r="T2628" s="1"/>
      <c r="U2628" s="2"/>
      <c r="V2628" s="1"/>
      <c r="W2628" s="1"/>
      <c r="X2628" s="2"/>
      <c r="Y2628" s="1"/>
      <c r="Z2628" s="1"/>
      <c r="AA2628" s="2"/>
      <c r="AB2628" s="1"/>
      <c r="AC2628" s="1"/>
      <c r="AD2628" s="2"/>
      <c r="AE2628" s="1"/>
      <c r="AF2628" s="2"/>
      <c r="AG2628" s="2"/>
      <c r="AH2628" s="1"/>
      <c r="AI2628" s="1"/>
      <c r="AJ2628" s="2"/>
      <c r="AK2628" s="1"/>
      <c r="AL2628" s="1"/>
      <c r="AM2628" s="76"/>
      <c r="AN2628" s="77"/>
      <c r="AO2628" s="76"/>
      <c r="AP2628" s="77"/>
    </row>
    <row r="2629" spans="1:42" hidden="1" x14ac:dyDescent="0.25">
      <c r="A2629" s="2"/>
      <c r="B2629" s="52"/>
      <c r="C2629" s="2"/>
      <c r="D2629" s="2"/>
      <c r="E2629" s="2"/>
      <c r="F2629" s="2"/>
      <c r="G2629" s="2"/>
      <c r="H2629" s="2"/>
      <c r="I2629" s="1"/>
      <c r="J2629" s="1"/>
      <c r="K2629" s="1"/>
      <c r="L2629" s="1"/>
      <c r="M2629" s="1"/>
      <c r="N2629" s="2"/>
      <c r="O2629" s="2"/>
      <c r="P2629" s="2"/>
      <c r="Q2629" s="1"/>
      <c r="R2629" s="1"/>
      <c r="S2629" s="1"/>
      <c r="T2629" s="1"/>
      <c r="U2629" s="2"/>
      <c r="V2629" s="1"/>
      <c r="W2629" s="1"/>
      <c r="X2629" s="2"/>
      <c r="Y2629" s="1"/>
      <c r="Z2629" s="1"/>
      <c r="AA2629" s="2"/>
      <c r="AB2629" s="1"/>
      <c r="AC2629" s="1"/>
      <c r="AD2629" s="2"/>
      <c r="AE2629" s="1"/>
      <c r="AF2629" s="2"/>
      <c r="AG2629" s="2"/>
      <c r="AH2629" s="1"/>
      <c r="AI2629" s="1"/>
      <c r="AJ2629" s="2"/>
      <c r="AK2629" s="1"/>
      <c r="AL2629" s="1"/>
      <c r="AM2629" s="76"/>
      <c r="AN2629" s="77"/>
      <c r="AO2629" s="76"/>
      <c r="AP2629" s="77"/>
    </row>
    <row r="2630" spans="1:42" hidden="1" x14ac:dyDescent="0.25">
      <c r="A2630" s="2"/>
      <c r="B2630" s="52"/>
      <c r="C2630" s="2"/>
      <c r="D2630" s="2"/>
      <c r="E2630" s="2"/>
      <c r="F2630" s="2"/>
      <c r="G2630" s="2"/>
      <c r="H2630" s="2"/>
      <c r="I2630" s="1"/>
      <c r="J2630" s="1"/>
      <c r="K2630" s="1"/>
      <c r="L2630" s="1"/>
      <c r="M2630" s="1"/>
      <c r="N2630" s="2"/>
      <c r="O2630" s="2"/>
      <c r="P2630" s="2"/>
      <c r="Q2630" s="1"/>
      <c r="R2630" s="1"/>
      <c r="S2630" s="1"/>
      <c r="T2630" s="1"/>
      <c r="U2630" s="2"/>
      <c r="V2630" s="1"/>
      <c r="W2630" s="1"/>
      <c r="X2630" s="2"/>
      <c r="Y2630" s="1"/>
      <c r="Z2630" s="1"/>
      <c r="AA2630" s="2"/>
      <c r="AB2630" s="1"/>
      <c r="AC2630" s="1"/>
      <c r="AD2630" s="2"/>
      <c r="AE2630" s="1"/>
      <c r="AF2630" s="2"/>
      <c r="AG2630" s="2"/>
      <c r="AH2630" s="1"/>
      <c r="AI2630" s="1"/>
      <c r="AJ2630" s="2"/>
      <c r="AK2630" s="1"/>
      <c r="AL2630" s="1"/>
      <c r="AM2630" s="76"/>
      <c r="AN2630" s="77"/>
      <c r="AO2630" s="76"/>
      <c r="AP2630" s="77"/>
    </row>
    <row r="2631" spans="1:42" hidden="1" x14ac:dyDescent="0.25">
      <c r="A2631" s="2"/>
      <c r="B2631" s="52"/>
      <c r="C2631" s="2"/>
      <c r="D2631" s="2"/>
      <c r="E2631" s="2"/>
      <c r="F2631" s="2"/>
      <c r="G2631" s="2"/>
      <c r="H2631" s="2"/>
      <c r="I2631" s="1"/>
      <c r="J2631" s="1"/>
      <c r="K2631" s="1"/>
      <c r="L2631" s="1"/>
      <c r="M2631" s="1"/>
      <c r="N2631" s="2"/>
      <c r="O2631" s="2"/>
      <c r="P2631" s="2"/>
      <c r="Q2631" s="1"/>
      <c r="R2631" s="1"/>
      <c r="S2631" s="1"/>
      <c r="T2631" s="1"/>
      <c r="U2631" s="2"/>
      <c r="V2631" s="1"/>
      <c r="W2631" s="1"/>
      <c r="X2631" s="2"/>
      <c r="Y2631" s="1"/>
      <c r="Z2631" s="1"/>
      <c r="AA2631" s="2"/>
      <c r="AB2631" s="1"/>
      <c r="AC2631" s="1"/>
      <c r="AD2631" s="2"/>
      <c r="AE2631" s="1"/>
      <c r="AF2631" s="2"/>
      <c r="AG2631" s="2"/>
      <c r="AH2631" s="1"/>
      <c r="AI2631" s="1"/>
      <c r="AJ2631" s="2"/>
      <c r="AK2631" s="1"/>
      <c r="AL2631" s="1"/>
      <c r="AM2631" s="76"/>
      <c r="AN2631" s="77"/>
      <c r="AO2631" s="76"/>
      <c r="AP2631" s="77"/>
    </row>
    <row r="2632" spans="1:42" hidden="1" x14ac:dyDescent="0.25">
      <c r="A2632" s="2"/>
      <c r="B2632" s="52"/>
      <c r="C2632" s="2"/>
      <c r="D2632" s="2"/>
      <c r="E2632" s="2"/>
      <c r="F2632" s="2"/>
      <c r="G2632" s="2"/>
      <c r="H2632" s="2"/>
      <c r="I2632" s="1"/>
      <c r="J2632" s="1"/>
      <c r="K2632" s="1"/>
      <c r="L2632" s="1"/>
      <c r="M2632" s="1"/>
      <c r="N2632" s="2"/>
      <c r="O2632" s="2"/>
      <c r="P2632" s="2"/>
      <c r="Q2632" s="1"/>
      <c r="R2632" s="1"/>
      <c r="S2632" s="1"/>
      <c r="T2632" s="1"/>
      <c r="U2632" s="2"/>
      <c r="V2632" s="1"/>
      <c r="W2632" s="1"/>
      <c r="X2632" s="2"/>
      <c r="Y2632" s="1"/>
      <c r="Z2632" s="1"/>
      <c r="AA2632" s="2"/>
      <c r="AB2632" s="1"/>
      <c r="AC2632" s="1"/>
      <c r="AD2632" s="2"/>
      <c r="AE2632" s="1"/>
      <c r="AF2632" s="2"/>
      <c r="AG2632" s="2"/>
      <c r="AH2632" s="1"/>
      <c r="AI2632" s="1"/>
      <c r="AJ2632" s="2"/>
      <c r="AK2632" s="1"/>
      <c r="AL2632" s="1"/>
      <c r="AM2632" s="76"/>
      <c r="AN2632" s="77"/>
      <c r="AO2632" s="76"/>
      <c r="AP2632" s="77"/>
    </row>
    <row r="2633" spans="1:42" hidden="1" x14ac:dyDescent="0.25">
      <c r="A2633" s="2"/>
      <c r="B2633" s="52"/>
      <c r="C2633" s="2"/>
      <c r="D2633" s="2"/>
      <c r="E2633" s="2"/>
      <c r="F2633" s="2"/>
      <c r="G2633" s="2"/>
      <c r="H2633" s="2"/>
      <c r="I2633" s="1"/>
      <c r="J2633" s="1"/>
      <c r="K2633" s="1"/>
      <c r="L2633" s="1"/>
      <c r="M2633" s="1"/>
      <c r="N2633" s="2"/>
      <c r="O2633" s="2"/>
      <c r="P2633" s="2"/>
      <c r="Q2633" s="1"/>
      <c r="R2633" s="1"/>
      <c r="S2633" s="1"/>
      <c r="T2633" s="1"/>
      <c r="U2633" s="2"/>
      <c r="V2633" s="1"/>
      <c r="W2633" s="1"/>
      <c r="X2633" s="2"/>
      <c r="Y2633" s="1"/>
      <c r="Z2633" s="1"/>
      <c r="AA2633" s="2"/>
      <c r="AB2633" s="1"/>
      <c r="AC2633" s="1"/>
      <c r="AD2633" s="2"/>
      <c r="AE2633" s="1"/>
      <c r="AF2633" s="2"/>
      <c r="AG2633" s="2"/>
      <c r="AH2633" s="1"/>
      <c r="AI2633" s="1"/>
      <c r="AJ2633" s="2"/>
      <c r="AK2633" s="1"/>
      <c r="AL2633" s="1"/>
      <c r="AM2633" s="78"/>
      <c r="AN2633" s="48"/>
      <c r="AO2633" s="78"/>
      <c r="AP2633" s="48"/>
    </row>
    <row r="2634" spans="1:42" hidden="1" x14ac:dyDescent="0.25">
      <c r="A2634" s="2"/>
      <c r="B2634" s="52"/>
      <c r="C2634" s="2"/>
      <c r="D2634" s="2"/>
      <c r="E2634" s="2"/>
      <c r="F2634" s="2"/>
      <c r="G2634" s="2"/>
      <c r="H2634" s="2"/>
      <c r="I2634" s="1"/>
      <c r="J2634" s="1"/>
      <c r="K2634" s="1"/>
      <c r="L2634" s="1"/>
      <c r="M2634" s="1"/>
      <c r="N2634" s="2"/>
      <c r="O2634" s="2"/>
      <c r="P2634" s="2"/>
      <c r="Q2634" s="1"/>
      <c r="R2634" s="1"/>
      <c r="S2634" s="1"/>
      <c r="T2634" s="1"/>
      <c r="U2634" s="2"/>
      <c r="V2634" s="1"/>
      <c r="W2634" s="1"/>
      <c r="X2634" s="2"/>
      <c r="Y2634" s="1"/>
      <c r="Z2634" s="1"/>
      <c r="AA2634" s="2"/>
      <c r="AB2634" s="1"/>
      <c r="AC2634" s="1"/>
      <c r="AD2634" s="2"/>
      <c r="AE2634" s="1"/>
      <c r="AF2634" s="2"/>
      <c r="AG2634" s="2"/>
      <c r="AH2634" s="1"/>
      <c r="AI2634" s="1"/>
      <c r="AJ2634" s="2"/>
      <c r="AK2634" s="1"/>
      <c r="AL2634" s="1"/>
      <c r="AM2634" s="76"/>
      <c r="AN2634" s="77"/>
      <c r="AO2634" s="76"/>
      <c r="AP2634" s="77"/>
    </row>
    <row r="2635" spans="1:42" hidden="1" x14ac:dyDescent="0.25">
      <c r="A2635" s="2"/>
      <c r="B2635" s="52"/>
      <c r="C2635" s="2"/>
      <c r="D2635" s="2"/>
      <c r="E2635" s="2"/>
      <c r="F2635" s="2"/>
      <c r="G2635" s="2"/>
      <c r="H2635" s="2"/>
      <c r="I2635" s="1"/>
      <c r="J2635" s="1"/>
      <c r="K2635" s="1"/>
      <c r="L2635" s="1"/>
      <c r="M2635" s="1"/>
      <c r="N2635" s="2"/>
      <c r="O2635" s="2"/>
      <c r="P2635" s="2"/>
      <c r="Q2635" s="1"/>
      <c r="R2635" s="1"/>
      <c r="S2635" s="1"/>
      <c r="T2635" s="1"/>
      <c r="U2635" s="2"/>
      <c r="V2635" s="1"/>
      <c r="W2635" s="1"/>
      <c r="X2635" s="2"/>
      <c r="Y2635" s="1"/>
      <c r="Z2635" s="1"/>
      <c r="AA2635" s="2"/>
      <c r="AB2635" s="1"/>
      <c r="AC2635" s="1"/>
      <c r="AD2635" s="2"/>
      <c r="AE2635" s="1"/>
      <c r="AF2635" s="2"/>
      <c r="AG2635" s="2"/>
      <c r="AH2635" s="1"/>
      <c r="AI2635" s="1"/>
      <c r="AJ2635" s="2"/>
      <c r="AK2635" s="1"/>
      <c r="AL2635" s="1"/>
      <c r="AM2635" s="76"/>
      <c r="AN2635" s="77"/>
      <c r="AO2635" s="76"/>
      <c r="AP2635" s="77"/>
    </row>
    <row r="2636" spans="1:42" hidden="1" x14ac:dyDescent="0.25">
      <c r="A2636" s="2"/>
      <c r="B2636" s="52"/>
      <c r="C2636" s="2"/>
      <c r="D2636" s="2"/>
      <c r="E2636" s="2"/>
      <c r="F2636" s="2"/>
      <c r="G2636" s="2"/>
      <c r="H2636" s="2"/>
      <c r="I2636" s="1"/>
      <c r="J2636" s="1"/>
      <c r="K2636" s="1"/>
      <c r="L2636" s="1"/>
      <c r="M2636" s="1"/>
      <c r="N2636" s="2"/>
      <c r="O2636" s="2"/>
      <c r="P2636" s="2"/>
      <c r="Q2636" s="1"/>
      <c r="R2636" s="1"/>
      <c r="S2636" s="1"/>
      <c r="T2636" s="1"/>
      <c r="U2636" s="2"/>
      <c r="V2636" s="1"/>
      <c r="W2636" s="1"/>
      <c r="X2636" s="2"/>
      <c r="Y2636" s="1"/>
      <c r="Z2636" s="1"/>
      <c r="AA2636" s="2"/>
      <c r="AB2636" s="1"/>
      <c r="AC2636" s="1"/>
      <c r="AD2636" s="2"/>
      <c r="AE2636" s="1"/>
      <c r="AF2636" s="2"/>
      <c r="AG2636" s="2"/>
      <c r="AH2636" s="1"/>
      <c r="AI2636" s="1"/>
      <c r="AJ2636" s="2"/>
      <c r="AK2636" s="1"/>
      <c r="AL2636" s="1"/>
      <c r="AM2636" s="76"/>
      <c r="AN2636" s="77"/>
      <c r="AO2636" s="76"/>
      <c r="AP2636" s="77"/>
    </row>
    <row r="2637" spans="1:42" hidden="1" x14ac:dyDescent="0.25">
      <c r="A2637" s="2"/>
      <c r="B2637" s="52"/>
      <c r="C2637" s="2"/>
      <c r="D2637" s="2"/>
      <c r="E2637" s="2"/>
      <c r="F2637" s="2"/>
      <c r="G2637" s="2"/>
      <c r="H2637" s="2"/>
      <c r="I2637" s="1"/>
      <c r="J2637" s="1"/>
      <c r="K2637" s="1"/>
      <c r="L2637" s="1"/>
      <c r="M2637" s="1"/>
      <c r="N2637" s="2"/>
      <c r="O2637" s="2"/>
      <c r="P2637" s="2"/>
      <c r="Q2637" s="1"/>
      <c r="R2637" s="1"/>
      <c r="S2637" s="1"/>
      <c r="T2637" s="1"/>
      <c r="U2637" s="2"/>
      <c r="V2637" s="1"/>
      <c r="W2637" s="1"/>
      <c r="X2637" s="2"/>
      <c r="Y2637" s="1"/>
      <c r="Z2637" s="1"/>
      <c r="AA2637" s="2"/>
      <c r="AB2637" s="1"/>
      <c r="AC2637" s="1"/>
      <c r="AD2637" s="2"/>
      <c r="AE2637" s="1"/>
      <c r="AF2637" s="2"/>
      <c r="AG2637" s="2"/>
      <c r="AH2637" s="1"/>
      <c r="AI2637" s="1"/>
      <c r="AJ2637" s="2"/>
      <c r="AK2637" s="1"/>
      <c r="AL2637" s="1"/>
      <c r="AM2637" s="76"/>
      <c r="AN2637" s="77"/>
      <c r="AO2637" s="76"/>
      <c r="AP2637" s="77"/>
    </row>
    <row r="2638" spans="1:42" hidden="1" x14ac:dyDescent="0.25">
      <c r="A2638" s="2"/>
      <c r="B2638" s="52"/>
      <c r="C2638" s="2"/>
      <c r="D2638" s="2"/>
      <c r="E2638" s="2"/>
      <c r="F2638" s="2"/>
      <c r="G2638" s="2"/>
      <c r="H2638" s="2"/>
      <c r="I2638" s="1"/>
      <c r="J2638" s="1"/>
      <c r="K2638" s="1"/>
      <c r="L2638" s="1"/>
      <c r="M2638" s="1"/>
      <c r="N2638" s="2"/>
      <c r="O2638" s="2"/>
      <c r="P2638" s="2"/>
      <c r="Q2638" s="1"/>
      <c r="R2638" s="1"/>
      <c r="S2638" s="1"/>
      <c r="T2638" s="1"/>
      <c r="U2638" s="2"/>
      <c r="V2638" s="1"/>
      <c r="W2638" s="1"/>
      <c r="X2638" s="2"/>
      <c r="Y2638" s="1"/>
      <c r="Z2638" s="1"/>
      <c r="AA2638" s="2"/>
      <c r="AB2638" s="1"/>
      <c r="AC2638" s="1"/>
      <c r="AD2638" s="2"/>
      <c r="AE2638" s="1"/>
      <c r="AF2638" s="2"/>
      <c r="AG2638" s="2"/>
      <c r="AH2638" s="1"/>
      <c r="AI2638" s="1"/>
      <c r="AJ2638" s="2"/>
      <c r="AK2638" s="1"/>
      <c r="AL2638" s="1"/>
      <c r="AM2638" s="76"/>
      <c r="AN2638" s="77"/>
      <c r="AO2638" s="76"/>
      <c r="AP2638" s="77"/>
    </row>
    <row r="2639" spans="1:42" hidden="1" x14ac:dyDescent="0.25">
      <c r="A2639" s="2"/>
      <c r="B2639" s="52"/>
      <c r="C2639" s="2"/>
      <c r="D2639" s="2"/>
      <c r="E2639" s="2"/>
      <c r="F2639" s="2"/>
      <c r="G2639" s="2"/>
      <c r="H2639" s="2"/>
      <c r="I2639" s="1"/>
      <c r="J2639" s="1"/>
      <c r="K2639" s="1"/>
      <c r="L2639" s="1"/>
      <c r="M2639" s="1"/>
      <c r="N2639" s="2"/>
      <c r="O2639" s="2"/>
      <c r="P2639" s="2"/>
      <c r="Q2639" s="1"/>
      <c r="R2639" s="1"/>
      <c r="S2639" s="1"/>
      <c r="T2639" s="1"/>
      <c r="U2639" s="2"/>
      <c r="V2639" s="1"/>
      <c r="W2639" s="1"/>
      <c r="X2639" s="2"/>
      <c r="Y2639" s="1"/>
      <c r="Z2639" s="1"/>
      <c r="AA2639" s="2"/>
      <c r="AB2639" s="1"/>
      <c r="AC2639" s="1"/>
      <c r="AD2639" s="2"/>
      <c r="AE2639" s="1"/>
      <c r="AF2639" s="2"/>
      <c r="AG2639" s="2"/>
      <c r="AH2639" s="1"/>
      <c r="AI2639" s="1"/>
      <c r="AJ2639" s="2"/>
      <c r="AK2639" s="1"/>
      <c r="AL2639" s="1"/>
      <c r="AM2639" s="76"/>
      <c r="AN2639" s="77"/>
      <c r="AO2639" s="76"/>
      <c r="AP2639" s="77"/>
    </row>
    <row r="2640" spans="1:42" hidden="1" x14ac:dyDescent="0.25">
      <c r="A2640" s="2"/>
      <c r="B2640" s="79"/>
      <c r="C2640" s="80"/>
      <c r="D2640" s="80"/>
      <c r="E2640" s="80"/>
      <c r="F2640" s="80"/>
      <c r="G2640" s="80"/>
      <c r="H2640" s="80"/>
      <c r="I2640" s="81"/>
      <c r="J2640" s="81"/>
      <c r="K2640" s="81"/>
      <c r="L2640" s="81"/>
      <c r="M2640" s="81"/>
      <c r="N2640" s="80"/>
      <c r="O2640" s="80"/>
      <c r="P2640" s="80"/>
      <c r="Q2640" s="1"/>
      <c r="R2640" s="81"/>
      <c r="S2640" s="81"/>
      <c r="T2640" s="81"/>
      <c r="U2640" s="80"/>
      <c r="V2640" s="81"/>
      <c r="W2640" s="81"/>
      <c r="X2640" s="80"/>
      <c r="Y2640" s="81"/>
      <c r="Z2640" s="81"/>
      <c r="AA2640" s="80"/>
      <c r="AB2640" s="81"/>
      <c r="AC2640" s="81"/>
      <c r="AD2640" s="80"/>
      <c r="AE2640" s="81"/>
      <c r="AF2640" s="80"/>
      <c r="AG2640" s="80"/>
      <c r="AH2640" s="81"/>
      <c r="AI2640" s="81"/>
      <c r="AJ2640" s="80"/>
      <c r="AK2640" s="81"/>
      <c r="AL2640" s="81"/>
      <c r="AM2640" s="82"/>
      <c r="AN2640" s="83"/>
      <c r="AO2640" s="82"/>
      <c r="AP2640" s="83"/>
    </row>
    <row r="2641" spans="1:42" hidden="1" x14ac:dyDescent="0.25">
      <c r="A2641" s="2"/>
      <c r="B2641" s="79"/>
      <c r="C2641" s="80"/>
      <c r="D2641" s="80"/>
      <c r="E2641" s="80"/>
      <c r="F2641" s="80"/>
      <c r="G2641" s="80"/>
      <c r="H2641" s="80"/>
      <c r="I2641" s="81"/>
      <c r="J2641" s="81"/>
      <c r="K2641" s="81"/>
      <c r="L2641" s="81"/>
      <c r="M2641" s="81"/>
      <c r="N2641" s="80"/>
      <c r="O2641" s="80"/>
      <c r="P2641" s="80"/>
      <c r="Q2641" s="1"/>
      <c r="R2641" s="81"/>
      <c r="S2641" s="81"/>
      <c r="T2641" s="81"/>
      <c r="U2641" s="80"/>
      <c r="V2641" s="81"/>
      <c r="W2641" s="81"/>
      <c r="X2641" s="80"/>
      <c r="Y2641" s="81"/>
      <c r="Z2641" s="81"/>
      <c r="AA2641" s="80"/>
      <c r="AB2641" s="81"/>
      <c r="AC2641" s="81"/>
      <c r="AD2641" s="80"/>
      <c r="AE2641" s="81"/>
      <c r="AF2641" s="80"/>
      <c r="AG2641" s="80"/>
      <c r="AH2641" s="81"/>
      <c r="AI2641" s="81"/>
      <c r="AJ2641" s="80"/>
      <c r="AK2641" s="81"/>
      <c r="AL2641" s="81"/>
      <c r="AM2641" s="82"/>
      <c r="AN2641" s="83"/>
      <c r="AO2641" s="82"/>
      <c r="AP2641" s="83"/>
    </row>
    <row r="2642" spans="1:42" hidden="1" x14ac:dyDescent="0.25">
      <c r="A2642" s="2"/>
      <c r="B2642" s="79"/>
      <c r="C2642" s="80"/>
      <c r="D2642" s="80"/>
      <c r="E2642" s="80"/>
      <c r="F2642" s="80"/>
      <c r="G2642" s="80"/>
      <c r="H2642" s="80"/>
      <c r="I2642" s="81"/>
      <c r="J2642" s="81"/>
      <c r="K2642" s="81"/>
      <c r="L2642" s="81"/>
      <c r="M2642" s="81"/>
      <c r="N2642" s="80"/>
      <c r="O2642" s="80"/>
      <c r="P2642" s="80"/>
      <c r="Q2642" s="1"/>
      <c r="R2642" s="81"/>
      <c r="S2642" s="81"/>
      <c r="T2642" s="81"/>
      <c r="U2642" s="80"/>
      <c r="V2642" s="81"/>
      <c r="W2642" s="81"/>
      <c r="X2642" s="80"/>
      <c r="Y2642" s="81"/>
      <c r="Z2642" s="81"/>
      <c r="AA2642" s="80"/>
      <c r="AB2642" s="81"/>
      <c r="AC2642" s="81"/>
      <c r="AD2642" s="80"/>
      <c r="AE2642" s="81"/>
      <c r="AF2642" s="80"/>
      <c r="AG2642" s="80"/>
      <c r="AH2642" s="81"/>
      <c r="AI2642" s="81"/>
      <c r="AJ2642" s="80"/>
      <c r="AK2642" s="81"/>
      <c r="AL2642" s="81"/>
      <c r="AM2642" s="82"/>
      <c r="AN2642" s="83"/>
      <c r="AO2642" s="82"/>
      <c r="AP2642" s="83"/>
    </row>
    <row r="2643" spans="1:42" hidden="1" x14ac:dyDescent="0.25">
      <c r="A2643" s="2"/>
      <c r="B2643" s="79"/>
      <c r="C2643" s="80"/>
      <c r="D2643" s="80"/>
      <c r="E2643" s="80"/>
      <c r="F2643" s="80"/>
      <c r="G2643" s="80"/>
      <c r="H2643" s="80"/>
      <c r="I2643" s="81"/>
      <c r="J2643" s="81"/>
      <c r="K2643" s="81"/>
      <c r="L2643" s="81"/>
      <c r="M2643" s="81"/>
      <c r="N2643" s="80"/>
      <c r="O2643" s="80"/>
      <c r="P2643" s="80"/>
      <c r="Q2643" s="1"/>
      <c r="R2643" s="81"/>
      <c r="S2643" s="81"/>
      <c r="T2643" s="81"/>
      <c r="U2643" s="80"/>
      <c r="V2643" s="81"/>
      <c r="W2643" s="81"/>
      <c r="X2643" s="80"/>
      <c r="Y2643" s="81"/>
      <c r="Z2643" s="81"/>
      <c r="AA2643" s="80"/>
      <c r="AB2643" s="81"/>
      <c r="AC2643" s="81"/>
      <c r="AD2643" s="80"/>
      <c r="AE2643" s="81"/>
      <c r="AF2643" s="80"/>
      <c r="AG2643" s="80"/>
      <c r="AH2643" s="81"/>
      <c r="AI2643" s="81"/>
      <c r="AJ2643" s="80"/>
      <c r="AK2643" s="81"/>
      <c r="AL2643" s="81"/>
      <c r="AM2643" s="82"/>
      <c r="AN2643" s="83"/>
      <c r="AO2643" s="82"/>
      <c r="AP2643" s="83"/>
    </row>
    <row r="2644" spans="1:42" hidden="1" x14ac:dyDescent="0.25">
      <c r="A2644" s="2"/>
      <c r="B2644" s="79"/>
      <c r="C2644" s="80"/>
      <c r="D2644" s="80"/>
      <c r="E2644" s="80"/>
      <c r="F2644" s="80"/>
      <c r="G2644" s="80"/>
      <c r="H2644" s="80"/>
      <c r="I2644" s="81"/>
      <c r="J2644" s="81"/>
      <c r="K2644" s="81"/>
      <c r="L2644" s="81"/>
      <c r="M2644" s="81"/>
      <c r="N2644" s="80"/>
      <c r="O2644" s="80"/>
      <c r="P2644" s="80"/>
      <c r="Q2644" s="1"/>
      <c r="R2644" s="81"/>
      <c r="S2644" s="81"/>
      <c r="T2644" s="81"/>
      <c r="U2644" s="80"/>
      <c r="V2644" s="81"/>
      <c r="W2644" s="81"/>
      <c r="X2644" s="80"/>
      <c r="Y2644" s="81"/>
      <c r="Z2644" s="81"/>
      <c r="AA2644" s="80"/>
      <c r="AB2644" s="81"/>
      <c r="AC2644" s="81"/>
      <c r="AD2644" s="80"/>
      <c r="AE2644" s="81"/>
      <c r="AF2644" s="80"/>
      <c r="AG2644" s="80"/>
      <c r="AH2644" s="81"/>
      <c r="AI2644" s="81"/>
      <c r="AJ2644" s="80"/>
      <c r="AK2644" s="81"/>
      <c r="AL2644" s="81"/>
      <c r="AM2644" s="82"/>
      <c r="AN2644" s="83"/>
      <c r="AO2644" s="82"/>
      <c r="AP2644" s="83"/>
    </row>
    <row r="2645" spans="1:42" hidden="1" x14ac:dyDescent="0.25">
      <c r="A2645" s="2"/>
      <c r="B2645" s="79"/>
      <c r="C2645" s="80"/>
      <c r="D2645" s="80"/>
      <c r="E2645" s="80"/>
      <c r="F2645" s="80"/>
      <c r="G2645" s="80"/>
      <c r="H2645" s="80"/>
      <c r="I2645" s="81"/>
      <c r="J2645" s="81"/>
      <c r="K2645" s="81"/>
      <c r="L2645" s="81"/>
      <c r="M2645" s="81"/>
      <c r="N2645" s="80"/>
      <c r="O2645" s="80"/>
      <c r="P2645" s="80"/>
      <c r="Q2645" s="1"/>
      <c r="R2645" s="81"/>
      <c r="S2645" s="81"/>
      <c r="T2645" s="81"/>
      <c r="U2645" s="80"/>
      <c r="V2645" s="81"/>
      <c r="W2645" s="81"/>
      <c r="X2645" s="80"/>
      <c r="Y2645" s="81"/>
      <c r="Z2645" s="81"/>
      <c r="AA2645" s="80"/>
      <c r="AB2645" s="81"/>
      <c r="AC2645" s="81"/>
      <c r="AD2645" s="80"/>
      <c r="AE2645" s="81"/>
      <c r="AF2645" s="80"/>
      <c r="AG2645" s="80"/>
      <c r="AH2645" s="81"/>
      <c r="AI2645" s="81"/>
      <c r="AJ2645" s="80"/>
      <c r="AK2645" s="81"/>
      <c r="AL2645" s="81"/>
      <c r="AM2645" s="84"/>
      <c r="AN2645" s="80"/>
      <c r="AO2645" s="84"/>
      <c r="AP2645" s="80"/>
    </row>
    <row r="2646" spans="1:42" hidden="1" x14ac:dyDescent="0.25">
      <c r="A2646" s="2"/>
      <c r="B2646" s="52"/>
      <c r="C2646" s="2"/>
      <c r="D2646" s="2"/>
      <c r="E2646" s="2"/>
      <c r="F2646" s="2"/>
      <c r="G2646" s="2"/>
      <c r="H2646" s="2"/>
      <c r="I2646" s="1"/>
      <c r="J2646" s="1"/>
      <c r="K2646" s="1"/>
      <c r="L2646" s="1"/>
      <c r="M2646" s="1"/>
      <c r="N2646" s="2"/>
      <c r="O2646" s="2"/>
      <c r="P2646" s="2"/>
      <c r="Q2646" s="1"/>
      <c r="R2646" s="1"/>
      <c r="S2646" s="1"/>
      <c r="T2646" s="1"/>
      <c r="U2646" s="2"/>
      <c r="V2646" s="1"/>
      <c r="W2646" s="1"/>
      <c r="X2646" s="2"/>
      <c r="Y2646" s="1"/>
      <c r="Z2646" s="1"/>
      <c r="AA2646" s="2"/>
      <c r="AB2646" s="1"/>
      <c r="AC2646" s="1"/>
      <c r="AD2646" s="2"/>
      <c r="AE2646" s="1"/>
      <c r="AF2646" s="2"/>
      <c r="AG2646" s="2"/>
      <c r="AH2646" s="1"/>
      <c r="AI2646" s="1"/>
      <c r="AJ2646" s="2"/>
      <c r="AK2646" s="1"/>
      <c r="AL2646" s="1"/>
      <c r="AM2646" s="76"/>
      <c r="AN2646" s="77"/>
      <c r="AO2646" s="76"/>
      <c r="AP2646" s="77"/>
    </row>
    <row r="2647" spans="1:42" hidden="1" x14ac:dyDescent="0.25">
      <c r="A2647" s="2"/>
      <c r="B2647" s="52"/>
      <c r="C2647" s="2"/>
      <c r="D2647" s="2"/>
      <c r="E2647" s="2"/>
      <c r="F2647" s="2"/>
      <c r="G2647" s="2"/>
      <c r="H2647" s="2"/>
      <c r="I2647" s="1"/>
      <c r="J2647" s="1"/>
      <c r="K2647" s="1"/>
      <c r="L2647" s="1"/>
      <c r="M2647" s="1"/>
      <c r="N2647" s="2"/>
      <c r="O2647" s="2"/>
      <c r="P2647" s="2"/>
      <c r="Q2647" s="1"/>
      <c r="R2647" s="1"/>
      <c r="S2647" s="1"/>
      <c r="T2647" s="1"/>
      <c r="U2647" s="2"/>
      <c r="V2647" s="1"/>
      <c r="W2647" s="1"/>
      <c r="X2647" s="2"/>
      <c r="Y2647" s="1"/>
      <c r="Z2647" s="1"/>
      <c r="AA2647" s="2"/>
      <c r="AB2647" s="1"/>
      <c r="AC2647" s="1"/>
      <c r="AD2647" s="2"/>
      <c r="AE2647" s="1"/>
      <c r="AF2647" s="2"/>
      <c r="AG2647" s="2"/>
      <c r="AH2647" s="1"/>
      <c r="AI2647" s="1"/>
      <c r="AJ2647" s="2"/>
      <c r="AK2647" s="1"/>
      <c r="AL2647" s="1"/>
      <c r="AM2647" s="76"/>
      <c r="AN2647" s="77"/>
      <c r="AO2647" s="76"/>
      <c r="AP2647" s="77"/>
    </row>
    <row r="2648" spans="1:42" hidden="1" x14ac:dyDescent="0.25">
      <c r="A2648" s="2"/>
      <c r="B2648" s="52"/>
      <c r="C2648" s="2"/>
      <c r="D2648" s="2"/>
      <c r="E2648" s="2"/>
      <c r="F2648" s="2"/>
      <c r="G2648" s="2"/>
      <c r="H2648" s="2"/>
      <c r="I2648" s="1"/>
      <c r="J2648" s="1"/>
      <c r="K2648" s="1"/>
      <c r="L2648" s="1"/>
      <c r="M2648" s="1"/>
      <c r="N2648" s="2"/>
      <c r="O2648" s="2"/>
      <c r="P2648" s="2"/>
      <c r="Q2648" s="1"/>
      <c r="R2648" s="1"/>
      <c r="S2648" s="1"/>
      <c r="T2648" s="1"/>
      <c r="U2648" s="2"/>
      <c r="V2648" s="1"/>
      <c r="W2648" s="1"/>
      <c r="X2648" s="2"/>
      <c r="Y2648" s="1"/>
      <c r="Z2648" s="1"/>
      <c r="AA2648" s="2"/>
      <c r="AB2648" s="1"/>
      <c r="AC2648" s="1"/>
      <c r="AD2648" s="2"/>
      <c r="AE2648" s="1"/>
      <c r="AF2648" s="2"/>
      <c r="AG2648" s="2"/>
      <c r="AH2648" s="1"/>
      <c r="AI2648" s="1"/>
      <c r="AJ2648" s="2"/>
      <c r="AK2648" s="1"/>
      <c r="AL2648" s="1"/>
      <c r="AM2648" s="76"/>
      <c r="AN2648" s="77"/>
      <c r="AO2648" s="76"/>
      <c r="AP2648" s="77"/>
    </row>
    <row r="2649" spans="1:42" hidden="1" x14ac:dyDescent="0.25">
      <c r="A2649" s="2"/>
      <c r="B2649" s="52"/>
      <c r="C2649" s="2"/>
      <c r="D2649" s="2"/>
      <c r="E2649" s="2"/>
      <c r="F2649" s="2"/>
      <c r="G2649" s="2"/>
      <c r="H2649" s="2"/>
      <c r="I2649" s="1"/>
      <c r="J2649" s="1"/>
      <c r="K2649" s="1"/>
      <c r="L2649" s="1"/>
      <c r="M2649" s="1"/>
      <c r="N2649" s="2"/>
      <c r="O2649" s="2"/>
      <c r="P2649" s="2"/>
      <c r="Q2649" s="1"/>
      <c r="R2649" s="1"/>
      <c r="S2649" s="1"/>
      <c r="T2649" s="1"/>
      <c r="U2649" s="2"/>
      <c r="V2649" s="1"/>
      <c r="W2649" s="1"/>
      <c r="X2649" s="2"/>
      <c r="Y2649" s="1"/>
      <c r="Z2649" s="1"/>
      <c r="AA2649" s="2"/>
      <c r="AB2649" s="1"/>
      <c r="AC2649" s="1"/>
      <c r="AD2649" s="2"/>
      <c r="AE2649" s="1"/>
      <c r="AF2649" s="2"/>
      <c r="AG2649" s="2"/>
      <c r="AH2649" s="1"/>
      <c r="AI2649" s="1"/>
      <c r="AJ2649" s="2"/>
      <c r="AK2649" s="1"/>
      <c r="AL2649" s="1"/>
      <c r="AM2649" s="78"/>
      <c r="AN2649" s="48"/>
      <c r="AO2649" s="78"/>
      <c r="AP2649" s="48"/>
    </row>
    <row r="2650" spans="1:42" hidden="1" x14ac:dyDescent="0.25">
      <c r="A2650" s="2"/>
      <c r="B2650" s="52"/>
      <c r="C2650" s="2"/>
      <c r="D2650" s="2"/>
      <c r="E2650" s="2"/>
      <c r="F2650" s="2"/>
      <c r="G2650" s="2"/>
      <c r="H2650" s="2"/>
      <c r="I2650" s="1"/>
      <c r="J2650" s="1"/>
      <c r="K2650" s="1"/>
      <c r="L2650" s="1"/>
      <c r="M2650" s="1"/>
      <c r="N2650" s="2"/>
      <c r="O2650" s="2"/>
      <c r="P2650" s="2"/>
      <c r="Q2650" s="1"/>
      <c r="R2650" s="1"/>
      <c r="S2650" s="1"/>
      <c r="T2650" s="1"/>
      <c r="U2650" s="2"/>
      <c r="V2650" s="1"/>
      <c r="W2650" s="1"/>
      <c r="X2650" s="2"/>
      <c r="Y2650" s="1"/>
      <c r="Z2650" s="1"/>
      <c r="AA2650" s="2"/>
      <c r="AB2650" s="1"/>
      <c r="AC2650" s="1"/>
      <c r="AD2650" s="2"/>
      <c r="AE2650" s="1"/>
      <c r="AF2650" s="2"/>
      <c r="AG2650" s="2"/>
      <c r="AH2650" s="1"/>
      <c r="AI2650" s="1"/>
      <c r="AJ2650" s="2"/>
      <c r="AK2650" s="1"/>
      <c r="AL2650" s="1"/>
      <c r="AM2650" s="78"/>
      <c r="AN2650" s="48"/>
      <c r="AO2650" s="78"/>
      <c r="AP2650" s="48"/>
    </row>
    <row r="2651" spans="1:42" hidden="1" x14ac:dyDescent="0.25">
      <c r="A2651" s="2"/>
      <c r="B2651" s="52"/>
      <c r="C2651" s="2"/>
      <c r="D2651" s="2"/>
      <c r="E2651" s="2"/>
      <c r="F2651" s="2"/>
      <c r="G2651" s="2"/>
      <c r="H2651" s="2"/>
      <c r="I2651" s="1"/>
      <c r="J2651" s="1"/>
      <c r="K2651" s="1"/>
      <c r="L2651" s="1"/>
      <c r="M2651" s="1"/>
      <c r="N2651" s="2"/>
      <c r="O2651" s="2"/>
      <c r="P2651" s="2"/>
      <c r="Q2651" s="1"/>
      <c r="R2651" s="1"/>
      <c r="S2651" s="1"/>
      <c r="T2651" s="1"/>
      <c r="U2651" s="2"/>
      <c r="V2651" s="1"/>
      <c r="W2651" s="1"/>
      <c r="X2651" s="2"/>
      <c r="Y2651" s="1"/>
      <c r="Z2651" s="1"/>
      <c r="AA2651" s="2"/>
      <c r="AB2651" s="1"/>
      <c r="AC2651" s="1"/>
      <c r="AD2651" s="2"/>
      <c r="AE2651" s="1"/>
      <c r="AF2651" s="2"/>
      <c r="AG2651" s="2"/>
      <c r="AH2651" s="1"/>
      <c r="AI2651" s="1"/>
      <c r="AJ2651" s="2"/>
      <c r="AK2651" s="1"/>
      <c r="AL2651" s="1"/>
      <c r="AM2651" s="76"/>
      <c r="AN2651" s="77"/>
      <c r="AO2651" s="76"/>
      <c r="AP2651" s="77"/>
    </row>
    <row r="2652" spans="1:42" hidden="1" x14ac:dyDescent="0.25">
      <c r="A2652" s="2"/>
      <c r="B2652" s="52"/>
      <c r="C2652" s="2"/>
      <c r="D2652" s="2"/>
      <c r="E2652" s="2"/>
      <c r="F2652" s="2"/>
      <c r="G2652" s="2"/>
      <c r="H2652" s="2"/>
      <c r="I2652" s="1"/>
      <c r="J2652" s="1"/>
      <c r="K2652" s="1"/>
      <c r="L2652" s="1"/>
      <c r="M2652" s="1"/>
      <c r="N2652" s="2"/>
      <c r="O2652" s="2"/>
      <c r="P2652" s="2"/>
      <c r="Q2652" s="1"/>
      <c r="R2652" s="1"/>
      <c r="S2652" s="1"/>
      <c r="T2652" s="1"/>
      <c r="U2652" s="2"/>
      <c r="V2652" s="1"/>
      <c r="W2652" s="1"/>
      <c r="X2652" s="2"/>
      <c r="Y2652" s="1"/>
      <c r="Z2652" s="1"/>
      <c r="AA2652" s="2"/>
      <c r="AB2652" s="1"/>
      <c r="AC2652" s="1"/>
      <c r="AD2652" s="2"/>
      <c r="AE2652" s="1"/>
      <c r="AF2652" s="2"/>
      <c r="AG2652" s="2"/>
      <c r="AH2652" s="1"/>
      <c r="AI2652" s="1"/>
      <c r="AJ2652" s="2"/>
      <c r="AK2652" s="1"/>
      <c r="AL2652" s="1"/>
      <c r="AM2652" s="76"/>
      <c r="AN2652" s="77"/>
      <c r="AO2652" s="76"/>
      <c r="AP2652" s="77"/>
    </row>
    <row r="2653" spans="1:42" hidden="1" x14ac:dyDescent="0.25">
      <c r="A2653" s="2"/>
      <c r="B2653" s="52"/>
      <c r="C2653" s="2"/>
      <c r="D2653" s="2"/>
      <c r="E2653" s="2"/>
      <c r="F2653" s="2"/>
      <c r="G2653" s="2"/>
      <c r="H2653" s="2"/>
      <c r="I2653" s="1"/>
      <c r="J2653" s="1"/>
      <c r="K2653" s="1"/>
      <c r="L2653" s="1"/>
      <c r="M2653" s="1"/>
      <c r="N2653" s="2"/>
      <c r="O2653" s="2"/>
      <c r="P2653" s="2"/>
      <c r="Q2653" s="1"/>
      <c r="R2653" s="1"/>
      <c r="S2653" s="1"/>
      <c r="T2653" s="1"/>
      <c r="U2653" s="2"/>
      <c r="V2653" s="1"/>
      <c r="W2653" s="1"/>
      <c r="X2653" s="2"/>
      <c r="Y2653" s="1"/>
      <c r="Z2653" s="1"/>
      <c r="AA2653" s="2"/>
      <c r="AB2653" s="1"/>
      <c r="AC2653" s="1"/>
      <c r="AD2653" s="2"/>
      <c r="AE2653" s="1"/>
      <c r="AF2653" s="2"/>
      <c r="AG2653" s="2"/>
      <c r="AH2653" s="1"/>
      <c r="AI2653" s="1"/>
      <c r="AJ2653" s="2"/>
      <c r="AK2653" s="1"/>
      <c r="AL2653" s="1"/>
      <c r="AM2653" s="78"/>
      <c r="AN2653" s="48"/>
      <c r="AO2653" s="78"/>
      <c r="AP2653" s="48"/>
    </row>
    <row r="2654" spans="1:42" hidden="1" x14ac:dyDescent="0.25">
      <c r="A2654" s="2"/>
      <c r="B2654" s="52"/>
      <c r="C2654" s="2"/>
      <c r="D2654" s="2"/>
      <c r="E2654" s="2"/>
      <c r="F2654" s="2"/>
      <c r="G2654" s="2"/>
      <c r="H2654" s="2"/>
      <c r="I2654" s="1"/>
      <c r="J2654" s="1"/>
      <c r="K2654" s="1"/>
      <c r="L2654" s="1"/>
      <c r="M2654" s="1"/>
      <c r="N2654" s="2"/>
      <c r="O2654" s="2"/>
      <c r="P2654" s="2"/>
      <c r="Q2654" s="1"/>
      <c r="R2654" s="1"/>
      <c r="S2654" s="1"/>
      <c r="T2654" s="1"/>
      <c r="U2654" s="2"/>
      <c r="V2654" s="1"/>
      <c r="W2654" s="1"/>
      <c r="X2654" s="2"/>
      <c r="Y2654" s="1"/>
      <c r="Z2654" s="1"/>
      <c r="AA2654" s="2"/>
      <c r="AB2654" s="1"/>
      <c r="AC2654" s="1"/>
      <c r="AD2654" s="2"/>
      <c r="AE2654" s="1"/>
      <c r="AF2654" s="2"/>
      <c r="AG2654" s="2"/>
      <c r="AH2654" s="1"/>
      <c r="AI2654" s="1"/>
      <c r="AJ2654" s="2"/>
      <c r="AK2654" s="1"/>
      <c r="AL2654" s="1"/>
      <c r="AM2654" s="76"/>
      <c r="AN2654" s="77"/>
      <c r="AO2654" s="76"/>
      <c r="AP2654" s="77"/>
    </row>
    <row r="2655" spans="1:42" hidden="1" x14ac:dyDescent="0.25">
      <c r="A2655" s="2"/>
      <c r="B2655" s="52"/>
      <c r="C2655" s="2"/>
      <c r="D2655" s="2"/>
      <c r="E2655" s="2"/>
      <c r="F2655" s="2"/>
      <c r="G2655" s="2"/>
      <c r="H2655" s="2"/>
      <c r="I2655" s="1"/>
      <c r="J2655" s="1"/>
      <c r="K2655" s="1"/>
      <c r="L2655" s="1"/>
      <c r="M2655" s="1"/>
      <c r="N2655" s="2"/>
      <c r="O2655" s="2"/>
      <c r="P2655" s="2"/>
      <c r="Q2655" s="1"/>
      <c r="R2655" s="1"/>
      <c r="S2655" s="1"/>
      <c r="T2655" s="1"/>
      <c r="U2655" s="2"/>
      <c r="V2655" s="1"/>
      <c r="W2655" s="1"/>
      <c r="X2655" s="2"/>
      <c r="Y2655" s="1"/>
      <c r="Z2655" s="1"/>
      <c r="AA2655" s="2"/>
      <c r="AB2655" s="1"/>
      <c r="AC2655" s="1"/>
      <c r="AD2655" s="2"/>
      <c r="AE2655" s="1"/>
      <c r="AF2655" s="2"/>
      <c r="AG2655" s="2"/>
      <c r="AH2655" s="1"/>
      <c r="AI2655" s="1"/>
      <c r="AJ2655" s="2"/>
      <c r="AK2655" s="1"/>
      <c r="AL2655" s="1"/>
      <c r="AM2655" s="78"/>
      <c r="AN2655" s="48"/>
      <c r="AO2655" s="78"/>
      <c r="AP2655" s="48"/>
    </row>
    <row r="2656" spans="1:42" hidden="1" x14ac:dyDescent="0.25">
      <c r="A2656" s="2"/>
      <c r="B2656" s="52"/>
      <c r="C2656" s="2"/>
      <c r="D2656" s="2"/>
      <c r="E2656" s="2"/>
      <c r="F2656" s="2"/>
      <c r="G2656" s="2"/>
      <c r="H2656" s="2"/>
      <c r="I2656" s="1"/>
      <c r="J2656" s="1"/>
      <c r="K2656" s="1"/>
      <c r="L2656" s="1"/>
      <c r="M2656" s="1"/>
      <c r="N2656" s="2"/>
      <c r="O2656" s="2"/>
      <c r="P2656" s="2"/>
      <c r="Q2656" s="1"/>
      <c r="R2656" s="1"/>
      <c r="S2656" s="1"/>
      <c r="T2656" s="1"/>
      <c r="U2656" s="2"/>
      <c r="V2656" s="1"/>
      <c r="W2656" s="1"/>
      <c r="X2656" s="2"/>
      <c r="Y2656" s="1"/>
      <c r="Z2656" s="1"/>
      <c r="AA2656" s="2"/>
      <c r="AB2656" s="1"/>
      <c r="AC2656" s="1"/>
      <c r="AD2656" s="2"/>
      <c r="AE2656" s="1"/>
      <c r="AF2656" s="2"/>
      <c r="AG2656" s="2"/>
      <c r="AH2656" s="1"/>
      <c r="AI2656" s="1"/>
      <c r="AJ2656" s="2"/>
      <c r="AK2656" s="1"/>
      <c r="AL2656" s="1"/>
      <c r="AM2656" s="78"/>
      <c r="AN2656" s="48"/>
      <c r="AO2656" s="78"/>
      <c r="AP2656" s="48"/>
    </row>
    <row r="2657" spans="1:42" hidden="1" x14ac:dyDescent="0.25">
      <c r="A2657" s="2"/>
      <c r="B2657" s="52"/>
      <c r="C2657" s="2"/>
      <c r="D2657" s="2"/>
      <c r="E2657" s="2"/>
      <c r="F2657" s="2"/>
      <c r="G2657" s="2"/>
      <c r="H2657" s="2"/>
      <c r="I2657" s="1"/>
      <c r="J2657" s="1"/>
      <c r="K2657" s="1"/>
      <c r="L2657" s="1"/>
      <c r="M2657" s="1"/>
      <c r="N2657" s="2"/>
      <c r="O2657" s="2"/>
      <c r="P2657" s="2"/>
      <c r="Q2657" s="1"/>
      <c r="R2657" s="1"/>
      <c r="S2657" s="1"/>
      <c r="T2657" s="1"/>
      <c r="U2657" s="2"/>
      <c r="V2657" s="1"/>
      <c r="W2657" s="1"/>
      <c r="X2657" s="2"/>
      <c r="Y2657" s="1"/>
      <c r="Z2657" s="1"/>
      <c r="AA2657" s="2"/>
      <c r="AB2657" s="1"/>
      <c r="AC2657" s="1"/>
      <c r="AD2657" s="2"/>
      <c r="AE2657" s="1"/>
      <c r="AF2657" s="2"/>
      <c r="AG2657" s="2"/>
      <c r="AH2657" s="1"/>
      <c r="AI2657" s="1"/>
      <c r="AJ2657" s="2"/>
      <c r="AK2657" s="1"/>
      <c r="AL2657" s="1"/>
      <c r="AM2657" s="78"/>
      <c r="AN2657" s="48"/>
      <c r="AO2657" s="78"/>
      <c r="AP2657" s="48"/>
    </row>
    <row r="2658" spans="1:42" hidden="1" x14ac:dyDescent="0.25">
      <c r="A2658" s="2"/>
      <c r="B2658" s="52"/>
      <c r="C2658" s="2"/>
      <c r="D2658" s="2"/>
      <c r="E2658" s="2"/>
      <c r="F2658" s="2"/>
      <c r="G2658" s="2"/>
      <c r="H2658" s="2"/>
      <c r="I2658" s="1"/>
      <c r="J2658" s="1"/>
      <c r="K2658" s="1"/>
      <c r="L2658" s="1"/>
      <c r="M2658" s="1"/>
      <c r="N2658" s="2"/>
      <c r="O2658" s="2"/>
      <c r="P2658" s="2"/>
      <c r="Q2658" s="1"/>
      <c r="R2658" s="1"/>
      <c r="S2658" s="1"/>
      <c r="T2658" s="1"/>
      <c r="U2658" s="2"/>
      <c r="V2658" s="1"/>
      <c r="W2658" s="1"/>
      <c r="X2658" s="2"/>
      <c r="Y2658" s="1"/>
      <c r="Z2658" s="1"/>
      <c r="AA2658" s="2"/>
      <c r="AB2658" s="1"/>
      <c r="AC2658" s="1"/>
      <c r="AD2658" s="2"/>
      <c r="AE2658" s="1"/>
      <c r="AF2658" s="2"/>
      <c r="AG2658" s="2"/>
      <c r="AH2658" s="1"/>
      <c r="AI2658" s="1"/>
      <c r="AJ2658" s="2"/>
      <c r="AK2658" s="1"/>
      <c r="AL2658" s="1"/>
      <c r="AM2658" s="76"/>
      <c r="AN2658" s="77"/>
      <c r="AO2658" s="76"/>
      <c r="AP2658" s="77"/>
    </row>
    <row r="2659" spans="1:42" hidden="1" x14ac:dyDescent="0.25">
      <c r="A2659" s="2"/>
      <c r="B2659" s="52"/>
      <c r="C2659" s="2"/>
      <c r="D2659" s="2"/>
      <c r="E2659" s="2"/>
      <c r="F2659" s="2"/>
      <c r="G2659" s="2"/>
      <c r="H2659" s="2"/>
      <c r="I2659" s="1"/>
      <c r="J2659" s="1"/>
      <c r="K2659" s="1"/>
      <c r="L2659" s="1"/>
      <c r="M2659" s="1"/>
      <c r="N2659" s="2"/>
      <c r="O2659" s="2"/>
      <c r="P2659" s="2"/>
      <c r="Q2659" s="1"/>
      <c r="R2659" s="1"/>
      <c r="S2659" s="1"/>
      <c r="T2659" s="1"/>
      <c r="U2659" s="2"/>
      <c r="V2659" s="1"/>
      <c r="W2659" s="1"/>
      <c r="X2659" s="2"/>
      <c r="Y2659" s="1"/>
      <c r="Z2659" s="1"/>
      <c r="AA2659" s="2"/>
      <c r="AB2659" s="1"/>
      <c r="AC2659" s="1"/>
      <c r="AD2659" s="2"/>
      <c r="AE2659" s="1"/>
      <c r="AF2659" s="2"/>
      <c r="AG2659" s="2"/>
      <c r="AH2659" s="1"/>
      <c r="AI2659" s="1"/>
      <c r="AJ2659" s="2"/>
      <c r="AK2659" s="1"/>
      <c r="AL2659" s="1"/>
      <c r="AM2659" s="78"/>
      <c r="AN2659" s="48"/>
      <c r="AO2659" s="78"/>
      <c r="AP2659" s="48"/>
    </row>
    <row r="2660" spans="1:42" hidden="1" x14ac:dyDescent="0.25">
      <c r="A2660" s="2"/>
      <c r="B2660" s="52"/>
      <c r="C2660" s="2"/>
      <c r="D2660" s="2"/>
      <c r="E2660" s="2"/>
      <c r="F2660" s="2"/>
      <c r="G2660" s="2"/>
      <c r="H2660" s="2"/>
      <c r="I2660" s="1"/>
      <c r="J2660" s="1"/>
      <c r="K2660" s="1"/>
      <c r="L2660" s="1"/>
      <c r="M2660" s="1"/>
      <c r="N2660" s="2"/>
      <c r="O2660" s="2"/>
      <c r="P2660" s="2"/>
      <c r="Q2660" s="1"/>
      <c r="R2660" s="1"/>
      <c r="S2660" s="1"/>
      <c r="T2660" s="1"/>
      <c r="U2660" s="2"/>
      <c r="V2660" s="1"/>
      <c r="W2660" s="1"/>
      <c r="X2660" s="2"/>
      <c r="Y2660" s="1"/>
      <c r="Z2660" s="1"/>
      <c r="AA2660" s="2"/>
      <c r="AB2660" s="1"/>
      <c r="AC2660" s="1"/>
      <c r="AD2660" s="2"/>
      <c r="AE2660" s="1"/>
      <c r="AF2660" s="2"/>
      <c r="AG2660" s="2"/>
      <c r="AH2660" s="1"/>
      <c r="AI2660" s="1"/>
      <c r="AJ2660" s="2"/>
      <c r="AK2660" s="1"/>
      <c r="AL2660" s="1"/>
      <c r="AM2660" s="76"/>
      <c r="AN2660" s="77"/>
      <c r="AO2660" s="76"/>
      <c r="AP2660" s="77"/>
    </row>
    <row r="2661" spans="1:42" hidden="1" x14ac:dyDescent="0.25">
      <c r="A2661" s="2"/>
      <c r="B2661" s="51"/>
      <c r="C2661" s="2"/>
      <c r="D2661" s="2"/>
      <c r="E2661" s="2"/>
      <c r="F2661" s="2"/>
      <c r="G2661" s="2"/>
      <c r="H2661" s="2"/>
      <c r="I2661" s="1"/>
      <c r="J2661" s="1"/>
      <c r="K2661" s="1"/>
      <c r="L2661" s="1"/>
      <c r="M2661" s="1"/>
      <c r="N2661" s="2"/>
      <c r="O2661" s="2"/>
      <c r="P2661" s="2"/>
      <c r="Q2661" s="1"/>
      <c r="R2661" s="1"/>
      <c r="S2661" s="1"/>
      <c r="T2661" s="1"/>
      <c r="U2661" s="1"/>
      <c r="V2661" s="1"/>
      <c r="W2661" s="1"/>
      <c r="X2661" s="1"/>
      <c r="Y2661" s="1"/>
      <c r="Z2661" s="1"/>
      <c r="AA2661" s="1"/>
      <c r="AB2661" s="1"/>
      <c r="AC2661" s="1"/>
      <c r="AD2661" s="1"/>
      <c r="AE2661" s="1"/>
      <c r="AF2661" s="2"/>
      <c r="AG2661" s="2"/>
      <c r="AH2661" s="1"/>
      <c r="AI2661" s="1"/>
      <c r="AJ2661" s="2"/>
      <c r="AK2661" s="1"/>
      <c r="AL2661" s="1"/>
      <c r="AM2661" s="78"/>
      <c r="AN2661" s="48"/>
      <c r="AO2661" s="78"/>
      <c r="AP2661" s="48"/>
    </row>
    <row r="2662" spans="1:42" hidden="1" x14ac:dyDescent="0.25">
      <c r="A2662" s="2"/>
      <c r="B2662" s="52"/>
      <c r="C2662" s="2"/>
      <c r="D2662" s="2"/>
      <c r="E2662" s="2"/>
      <c r="F2662" s="2"/>
      <c r="G2662" s="2"/>
      <c r="H2662" s="2"/>
      <c r="I2662" s="1"/>
      <c r="J2662" s="1"/>
      <c r="K2662" s="1"/>
      <c r="L2662" s="1"/>
      <c r="M2662" s="1"/>
      <c r="N2662" s="2"/>
      <c r="O2662" s="2"/>
      <c r="P2662" s="2"/>
      <c r="Q2662" s="1"/>
      <c r="R2662" s="1"/>
      <c r="S2662" s="1"/>
      <c r="T2662" s="1"/>
      <c r="U2662" s="2"/>
      <c r="V2662" s="1"/>
      <c r="W2662" s="1"/>
      <c r="X2662" s="2"/>
      <c r="Y2662" s="1"/>
      <c r="Z2662" s="1"/>
      <c r="AA2662" s="2"/>
      <c r="AB2662" s="1"/>
      <c r="AC2662" s="1"/>
      <c r="AD2662" s="2"/>
      <c r="AE2662" s="1"/>
      <c r="AF2662" s="2"/>
      <c r="AG2662" s="2"/>
      <c r="AH2662" s="1"/>
      <c r="AI2662" s="1"/>
      <c r="AJ2662" s="2"/>
      <c r="AK2662" s="1"/>
      <c r="AL2662" s="1"/>
      <c r="AM2662" s="78"/>
      <c r="AN2662" s="48"/>
      <c r="AO2662" s="78"/>
      <c r="AP2662" s="48"/>
    </row>
    <row r="2663" spans="1:42" hidden="1" x14ac:dyDescent="0.25">
      <c r="A2663" s="2"/>
      <c r="B2663" s="52"/>
      <c r="C2663" s="2"/>
      <c r="D2663" s="2"/>
      <c r="E2663" s="2"/>
      <c r="F2663" s="2"/>
      <c r="G2663" s="2"/>
      <c r="H2663" s="2"/>
      <c r="I2663" s="1"/>
      <c r="J2663" s="1"/>
      <c r="K2663" s="1"/>
      <c r="L2663" s="1"/>
      <c r="M2663" s="1"/>
      <c r="N2663" s="2"/>
      <c r="O2663" s="2"/>
      <c r="P2663" s="2"/>
      <c r="Q2663" s="1"/>
      <c r="R2663" s="1"/>
      <c r="S2663" s="1"/>
      <c r="T2663" s="1"/>
      <c r="U2663" s="2"/>
      <c r="V2663" s="1"/>
      <c r="W2663" s="1"/>
      <c r="X2663" s="2"/>
      <c r="Y2663" s="1"/>
      <c r="Z2663" s="1"/>
      <c r="AA2663" s="2"/>
      <c r="AB2663" s="1"/>
      <c r="AC2663" s="1"/>
      <c r="AD2663" s="2"/>
      <c r="AE2663" s="1"/>
      <c r="AF2663" s="2"/>
      <c r="AG2663" s="2"/>
      <c r="AH2663" s="1"/>
      <c r="AI2663" s="1"/>
      <c r="AJ2663" s="2"/>
      <c r="AK2663" s="1"/>
      <c r="AL2663" s="1"/>
      <c r="AM2663" s="76"/>
      <c r="AN2663" s="77"/>
      <c r="AO2663" s="76"/>
      <c r="AP2663" s="77"/>
    </row>
    <row r="2664" spans="1:42" hidden="1" x14ac:dyDescent="0.25">
      <c r="A2664" s="2"/>
      <c r="B2664" s="52"/>
      <c r="C2664" s="2"/>
      <c r="D2664" s="2"/>
      <c r="E2664" s="2"/>
      <c r="F2664" s="2"/>
      <c r="G2664" s="2"/>
      <c r="H2664" s="2"/>
      <c r="I2664" s="1"/>
      <c r="J2664" s="1"/>
      <c r="K2664" s="1"/>
      <c r="L2664" s="1"/>
      <c r="M2664" s="1"/>
      <c r="N2664" s="2"/>
      <c r="O2664" s="2"/>
      <c r="P2664" s="2"/>
      <c r="Q2664" s="1"/>
      <c r="R2664" s="1"/>
      <c r="S2664" s="1"/>
      <c r="T2664" s="1"/>
      <c r="U2664" s="2"/>
      <c r="V2664" s="1"/>
      <c r="W2664" s="1"/>
      <c r="X2664" s="2"/>
      <c r="Y2664" s="1"/>
      <c r="Z2664" s="1"/>
      <c r="AA2664" s="2"/>
      <c r="AB2664" s="1"/>
      <c r="AC2664" s="1"/>
      <c r="AD2664" s="2"/>
      <c r="AE2664" s="1"/>
      <c r="AF2664" s="2"/>
      <c r="AG2664" s="2"/>
      <c r="AH2664" s="1"/>
      <c r="AI2664" s="1"/>
      <c r="AJ2664" s="2"/>
      <c r="AK2664" s="1"/>
      <c r="AL2664" s="1"/>
      <c r="AM2664" s="76"/>
      <c r="AN2664" s="77"/>
      <c r="AO2664" s="76"/>
      <c r="AP2664" s="77"/>
    </row>
    <row r="2665" spans="1:42" hidden="1" x14ac:dyDescent="0.25">
      <c r="A2665" s="2"/>
      <c r="B2665" s="52"/>
      <c r="C2665" s="2"/>
      <c r="D2665" s="2"/>
      <c r="E2665" s="2"/>
      <c r="F2665" s="2"/>
      <c r="G2665" s="2"/>
      <c r="H2665" s="2"/>
      <c r="I2665" s="1"/>
      <c r="J2665" s="1"/>
      <c r="K2665" s="1"/>
      <c r="L2665" s="1"/>
      <c r="M2665" s="1"/>
      <c r="N2665" s="2"/>
      <c r="O2665" s="2"/>
      <c r="P2665" s="2"/>
      <c r="Q2665" s="1"/>
      <c r="R2665" s="1"/>
      <c r="S2665" s="1"/>
      <c r="T2665" s="1"/>
      <c r="U2665" s="2"/>
      <c r="V2665" s="1"/>
      <c r="W2665" s="1"/>
      <c r="X2665" s="2"/>
      <c r="Y2665" s="1"/>
      <c r="Z2665" s="1"/>
      <c r="AA2665" s="2"/>
      <c r="AB2665" s="1"/>
      <c r="AC2665" s="1"/>
      <c r="AD2665" s="2"/>
      <c r="AE2665" s="1"/>
      <c r="AF2665" s="2"/>
      <c r="AG2665" s="2"/>
      <c r="AH2665" s="1"/>
      <c r="AI2665" s="1"/>
      <c r="AJ2665" s="2"/>
      <c r="AK2665" s="1"/>
      <c r="AL2665" s="1"/>
      <c r="AM2665" s="76"/>
      <c r="AN2665" s="77"/>
      <c r="AO2665" s="76"/>
      <c r="AP2665" s="77"/>
    </row>
    <row r="2666" spans="1:42" hidden="1" x14ac:dyDescent="0.25">
      <c r="A2666" s="2"/>
      <c r="B2666" s="52"/>
      <c r="C2666" s="2"/>
      <c r="D2666" s="2"/>
      <c r="E2666" s="2"/>
      <c r="F2666" s="2"/>
      <c r="G2666" s="2"/>
      <c r="H2666" s="2"/>
      <c r="I2666" s="1"/>
      <c r="J2666" s="1"/>
      <c r="K2666" s="1"/>
      <c r="L2666" s="1"/>
      <c r="M2666" s="1"/>
      <c r="N2666" s="2"/>
      <c r="O2666" s="2"/>
      <c r="P2666" s="2"/>
      <c r="Q2666" s="1"/>
      <c r="R2666" s="1"/>
      <c r="S2666" s="1"/>
      <c r="T2666" s="1"/>
      <c r="U2666" s="2"/>
      <c r="V2666" s="1"/>
      <c r="W2666" s="1"/>
      <c r="X2666" s="2"/>
      <c r="Y2666" s="1"/>
      <c r="Z2666" s="1"/>
      <c r="AA2666" s="2"/>
      <c r="AB2666" s="1"/>
      <c r="AC2666" s="1"/>
      <c r="AD2666" s="2"/>
      <c r="AE2666" s="1"/>
      <c r="AF2666" s="2"/>
      <c r="AG2666" s="2"/>
      <c r="AH2666" s="1"/>
      <c r="AI2666" s="1"/>
      <c r="AJ2666" s="2"/>
      <c r="AK2666" s="1"/>
      <c r="AL2666" s="1"/>
      <c r="AM2666" s="76"/>
      <c r="AN2666" s="77"/>
      <c r="AO2666" s="76"/>
      <c r="AP2666" s="77"/>
    </row>
    <row r="2667" spans="1:42" hidden="1" x14ac:dyDescent="0.25">
      <c r="A2667" s="2"/>
      <c r="B2667" s="52"/>
      <c r="C2667" s="2"/>
      <c r="D2667" s="2"/>
      <c r="E2667" s="2"/>
      <c r="F2667" s="2"/>
      <c r="G2667" s="2"/>
      <c r="H2667" s="2"/>
      <c r="I2667" s="1"/>
      <c r="J2667" s="1"/>
      <c r="K2667" s="1"/>
      <c r="L2667" s="1"/>
      <c r="M2667" s="1"/>
      <c r="N2667" s="2"/>
      <c r="O2667" s="2"/>
      <c r="P2667" s="2"/>
      <c r="Q2667" s="1"/>
      <c r="R2667" s="1"/>
      <c r="S2667" s="1"/>
      <c r="T2667" s="1"/>
      <c r="U2667" s="2"/>
      <c r="V2667" s="1"/>
      <c r="W2667" s="1"/>
      <c r="X2667" s="2"/>
      <c r="Y2667" s="1"/>
      <c r="Z2667" s="1"/>
      <c r="AA2667" s="2"/>
      <c r="AB2667" s="1"/>
      <c r="AC2667" s="1"/>
      <c r="AD2667" s="2"/>
      <c r="AE2667" s="1"/>
      <c r="AF2667" s="2"/>
      <c r="AG2667" s="2"/>
      <c r="AH2667" s="1"/>
      <c r="AI2667" s="1"/>
      <c r="AJ2667" s="2"/>
      <c r="AK2667" s="1"/>
      <c r="AL2667" s="1"/>
      <c r="AM2667" s="76"/>
      <c r="AN2667" s="77"/>
      <c r="AO2667" s="76"/>
      <c r="AP2667" s="77"/>
    </row>
    <row r="2668" spans="1:42" hidden="1" x14ac:dyDescent="0.25">
      <c r="A2668" s="2"/>
      <c r="B2668" s="52"/>
      <c r="C2668" s="2"/>
      <c r="D2668" s="2"/>
      <c r="E2668" s="2"/>
      <c r="F2668" s="2"/>
      <c r="G2668" s="2"/>
      <c r="H2668" s="2"/>
      <c r="I2668" s="1"/>
      <c r="J2668" s="1"/>
      <c r="K2668" s="1"/>
      <c r="L2668" s="1"/>
      <c r="M2668" s="1"/>
      <c r="N2668" s="2"/>
      <c r="O2668" s="2"/>
      <c r="P2668" s="2"/>
      <c r="Q2668" s="1"/>
      <c r="R2668" s="1"/>
      <c r="S2668" s="1"/>
      <c r="T2668" s="1"/>
      <c r="U2668" s="2"/>
      <c r="V2668" s="1"/>
      <c r="W2668" s="1"/>
      <c r="X2668" s="2"/>
      <c r="Y2668" s="1"/>
      <c r="Z2668" s="1"/>
      <c r="AA2668" s="2"/>
      <c r="AB2668" s="1"/>
      <c r="AC2668" s="1"/>
      <c r="AD2668" s="2"/>
      <c r="AE2668" s="1"/>
      <c r="AF2668" s="2"/>
      <c r="AG2668" s="2"/>
      <c r="AH2668" s="1"/>
      <c r="AI2668" s="1"/>
      <c r="AJ2668" s="2"/>
      <c r="AK2668" s="1"/>
      <c r="AL2668" s="1"/>
      <c r="AM2668" s="76"/>
      <c r="AN2668" s="77"/>
      <c r="AO2668" s="76"/>
      <c r="AP2668" s="77"/>
    </row>
    <row r="2669" spans="1:42" hidden="1" x14ac:dyDescent="0.25">
      <c r="A2669" s="2"/>
      <c r="B2669" s="52"/>
      <c r="C2669" s="2"/>
      <c r="D2669" s="2"/>
      <c r="E2669" s="2"/>
      <c r="F2669" s="2"/>
      <c r="G2669" s="2"/>
      <c r="H2669" s="2"/>
      <c r="I2669" s="1"/>
      <c r="J2669" s="1"/>
      <c r="K2669" s="1"/>
      <c r="L2669" s="1"/>
      <c r="M2669" s="1"/>
      <c r="N2669" s="2"/>
      <c r="O2669" s="2"/>
      <c r="P2669" s="2"/>
      <c r="Q2669" s="1"/>
      <c r="R2669" s="1"/>
      <c r="S2669" s="1"/>
      <c r="T2669" s="1"/>
      <c r="U2669" s="2"/>
      <c r="V2669" s="1"/>
      <c r="W2669" s="1"/>
      <c r="X2669" s="2"/>
      <c r="Y2669" s="1"/>
      <c r="Z2669" s="1"/>
      <c r="AA2669" s="2"/>
      <c r="AB2669" s="1"/>
      <c r="AC2669" s="1"/>
      <c r="AD2669" s="2"/>
      <c r="AE2669" s="1"/>
      <c r="AF2669" s="2"/>
      <c r="AG2669" s="2"/>
      <c r="AH2669" s="1"/>
      <c r="AI2669" s="1"/>
      <c r="AJ2669" s="2"/>
      <c r="AK2669" s="1"/>
      <c r="AL2669" s="1"/>
      <c r="AM2669" s="76"/>
      <c r="AN2669" s="77"/>
      <c r="AO2669" s="76"/>
      <c r="AP2669" s="77"/>
    </row>
    <row r="2670" spans="1:42" hidden="1" x14ac:dyDescent="0.25">
      <c r="A2670" s="2"/>
      <c r="B2670" s="52"/>
      <c r="C2670" s="2"/>
      <c r="D2670" s="2"/>
      <c r="E2670" s="2"/>
      <c r="F2670" s="2"/>
      <c r="G2670" s="2"/>
      <c r="H2670" s="2"/>
      <c r="I2670" s="1"/>
      <c r="J2670" s="1"/>
      <c r="K2670" s="1"/>
      <c r="L2670" s="1"/>
      <c r="M2670" s="1"/>
      <c r="N2670" s="2"/>
      <c r="O2670" s="2"/>
      <c r="P2670" s="2"/>
      <c r="Q2670" s="1"/>
      <c r="R2670" s="1"/>
      <c r="S2670" s="1"/>
      <c r="T2670" s="1"/>
      <c r="U2670" s="2"/>
      <c r="V2670" s="1"/>
      <c r="W2670" s="1"/>
      <c r="X2670" s="2"/>
      <c r="Y2670" s="1"/>
      <c r="Z2670" s="1"/>
      <c r="AA2670" s="2"/>
      <c r="AB2670" s="1"/>
      <c r="AC2670" s="1"/>
      <c r="AD2670" s="2"/>
      <c r="AE2670" s="1"/>
      <c r="AF2670" s="2"/>
      <c r="AG2670" s="2"/>
      <c r="AH2670" s="1"/>
      <c r="AI2670" s="1"/>
      <c r="AJ2670" s="2"/>
      <c r="AK2670" s="1"/>
      <c r="AL2670" s="1"/>
      <c r="AM2670" s="76"/>
      <c r="AN2670" s="77"/>
      <c r="AO2670" s="76"/>
      <c r="AP2670" s="77"/>
    </row>
    <row r="2671" spans="1:42" hidden="1" x14ac:dyDescent="0.25">
      <c r="A2671" s="2"/>
      <c r="B2671" s="52"/>
      <c r="C2671" s="2"/>
      <c r="D2671" s="2"/>
      <c r="E2671" s="2"/>
      <c r="F2671" s="2"/>
      <c r="G2671" s="2"/>
      <c r="H2671" s="2"/>
      <c r="I2671" s="1"/>
      <c r="J2671" s="1"/>
      <c r="K2671" s="1"/>
      <c r="L2671" s="1"/>
      <c r="M2671" s="1"/>
      <c r="N2671" s="2"/>
      <c r="O2671" s="2"/>
      <c r="P2671" s="2"/>
      <c r="Q2671" s="1"/>
      <c r="R2671" s="1"/>
      <c r="S2671" s="1"/>
      <c r="T2671" s="1"/>
      <c r="U2671" s="2"/>
      <c r="V2671" s="1"/>
      <c r="W2671" s="1"/>
      <c r="X2671" s="2"/>
      <c r="Y2671" s="1"/>
      <c r="Z2671" s="1"/>
      <c r="AA2671" s="2"/>
      <c r="AB2671" s="1"/>
      <c r="AC2671" s="1"/>
      <c r="AD2671" s="2"/>
      <c r="AE2671" s="1"/>
      <c r="AF2671" s="2"/>
      <c r="AG2671" s="2"/>
      <c r="AH2671" s="1"/>
      <c r="AI2671" s="1"/>
      <c r="AJ2671" s="2"/>
      <c r="AK2671" s="1"/>
      <c r="AL2671" s="1"/>
      <c r="AM2671" s="76"/>
      <c r="AN2671" s="77"/>
      <c r="AO2671" s="76"/>
      <c r="AP2671" s="77"/>
    </row>
    <row r="2672" spans="1:42" hidden="1" x14ac:dyDescent="0.25">
      <c r="A2672" s="2"/>
      <c r="B2672" s="52"/>
      <c r="C2672" s="2"/>
      <c r="D2672" s="2"/>
      <c r="E2672" s="2"/>
      <c r="F2672" s="2"/>
      <c r="G2672" s="2"/>
      <c r="H2672" s="2"/>
      <c r="I2672" s="1"/>
      <c r="J2672" s="1"/>
      <c r="K2672" s="1"/>
      <c r="L2672" s="1"/>
      <c r="M2672" s="1"/>
      <c r="N2672" s="2"/>
      <c r="O2672" s="2"/>
      <c r="P2672" s="2"/>
      <c r="Q2672" s="1"/>
      <c r="R2672" s="1"/>
      <c r="S2672" s="1"/>
      <c r="T2672" s="1"/>
      <c r="U2672" s="2"/>
      <c r="V2672" s="1"/>
      <c r="W2672" s="1"/>
      <c r="X2672" s="2"/>
      <c r="Y2672" s="1"/>
      <c r="Z2672" s="1"/>
      <c r="AA2672" s="2"/>
      <c r="AB2672" s="1"/>
      <c r="AC2672" s="1"/>
      <c r="AD2672" s="2"/>
      <c r="AE2672" s="1"/>
      <c r="AF2672" s="2"/>
      <c r="AG2672" s="2"/>
      <c r="AH2672" s="1"/>
      <c r="AI2672" s="1"/>
      <c r="AJ2672" s="2"/>
      <c r="AK2672" s="1"/>
      <c r="AL2672" s="1"/>
      <c r="AM2672" s="78"/>
      <c r="AN2672" s="48"/>
      <c r="AO2672" s="78"/>
      <c r="AP2672" s="48"/>
    </row>
    <row r="2673" spans="1:42" hidden="1" x14ac:dyDescent="0.25">
      <c r="A2673" s="2"/>
      <c r="B2673" s="52"/>
      <c r="C2673" s="2"/>
      <c r="D2673" s="2"/>
      <c r="E2673" s="2"/>
      <c r="F2673" s="2"/>
      <c r="G2673" s="2"/>
      <c r="H2673" s="2"/>
      <c r="I2673" s="1"/>
      <c r="J2673" s="1"/>
      <c r="K2673" s="1"/>
      <c r="L2673" s="1"/>
      <c r="M2673" s="1"/>
      <c r="N2673" s="2"/>
      <c r="O2673" s="2"/>
      <c r="P2673" s="2"/>
      <c r="Q2673" s="1"/>
      <c r="R2673" s="1"/>
      <c r="S2673" s="1"/>
      <c r="T2673" s="1"/>
      <c r="U2673" s="2"/>
      <c r="V2673" s="1"/>
      <c r="W2673" s="1"/>
      <c r="X2673" s="2"/>
      <c r="Y2673" s="1"/>
      <c r="Z2673" s="1"/>
      <c r="AA2673" s="2"/>
      <c r="AB2673" s="1"/>
      <c r="AC2673" s="1"/>
      <c r="AD2673" s="2"/>
      <c r="AE2673" s="1"/>
      <c r="AF2673" s="2"/>
      <c r="AG2673" s="2"/>
      <c r="AH2673" s="1"/>
      <c r="AI2673" s="1"/>
      <c r="AJ2673" s="2"/>
      <c r="AK2673" s="1"/>
      <c r="AL2673" s="1"/>
      <c r="AM2673" s="76"/>
      <c r="AN2673" s="77"/>
      <c r="AO2673" s="76"/>
      <c r="AP2673" s="77"/>
    </row>
    <row r="2674" spans="1:42" hidden="1" x14ac:dyDescent="0.25">
      <c r="A2674" s="2"/>
      <c r="B2674" s="52"/>
      <c r="C2674" s="2"/>
      <c r="D2674" s="2"/>
      <c r="E2674" s="2"/>
      <c r="F2674" s="2"/>
      <c r="G2674" s="2"/>
      <c r="H2674" s="2"/>
      <c r="I2674" s="1"/>
      <c r="J2674" s="1"/>
      <c r="K2674" s="1"/>
      <c r="L2674" s="1"/>
      <c r="M2674" s="1"/>
      <c r="N2674" s="2"/>
      <c r="O2674" s="2"/>
      <c r="P2674" s="2"/>
      <c r="Q2674" s="1"/>
      <c r="R2674" s="1"/>
      <c r="S2674" s="1"/>
      <c r="T2674" s="1"/>
      <c r="U2674" s="2"/>
      <c r="V2674" s="1"/>
      <c r="W2674" s="1"/>
      <c r="X2674" s="2"/>
      <c r="Y2674" s="1"/>
      <c r="Z2674" s="1"/>
      <c r="AA2674" s="2"/>
      <c r="AB2674" s="1"/>
      <c r="AC2674" s="1"/>
      <c r="AD2674" s="2"/>
      <c r="AE2674" s="1"/>
      <c r="AF2674" s="2"/>
      <c r="AG2674" s="2"/>
      <c r="AH2674" s="1"/>
      <c r="AI2674" s="1"/>
      <c r="AJ2674" s="2"/>
      <c r="AK2674" s="1"/>
      <c r="AL2674" s="1"/>
      <c r="AM2674" s="76"/>
      <c r="AN2674" s="77"/>
      <c r="AO2674" s="76"/>
      <c r="AP2674" s="77"/>
    </row>
    <row r="2675" spans="1:42" hidden="1" x14ac:dyDescent="0.25">
      <c r="A2675" s="2"/>
      <c r="B2675" s="52"/>
      <c r="C2675" s="2"/>
      <c r="D2675" s="2"/>
      <c r="E2675" s="2"/>
      <c r="F2675" s="2"/>
      <c r="G2675" s="2"/>
      <c r="H2675" s="2"/>
      <c r="I2675" s="1"/>
      <c r="J2675" s="1"/>
      <c r="K2675" s="1"/>
      <c r="L2675" s="1"/>
      <c r="M2675" s="1"/>
      <c r="N2675" s="2"/>
      <c r="O2675" s="2"/>
      <c r="P2675" s="2"/>
      <c r="Q2675" s="1"/>
      <c r="R2675" s="1"/>
      <c r="S2675" s="1"/>
      <c r="T2675" s="1"/>
      <c r="U2675" s="2"/>
      <c r="V2675" s="1"/>
      <c r="W2675" s="1"/>
      <c r="X2675" s="2"/>
      <c r="Y2675" s="1"/>
      <c r="Z2675" s="1"/>
      <c r="AA2675" s="2"/>
      <c r="AB2675" s="1"/>
      <c r="AC2675" s="1"/>
      <c r="AD2675" s="2"/>
      <c r="AE2675" s="1"/>
      <c r="AF2675" s="2"/>
      <c r="AG2675" s="2"/>
      <c r="AH2675" s="1"/>
      <c r="AI2675" s="1"/>
      <c r="AJ2675" s="2"/>
      <c r="AK2675" s="1"/>
      <c r="AL2675" s="1"/>
      <c r="AM2675" s="76"/>
      <c r="AN2675" s="77"/>
      <c r="AO2675" s="76"/>
      <c r="AP2675" s="77"/>
    </row>
    <row r="2676" spans="1:42" hidden="1" x14ac:dyDescent="0.25">
      <c r="A2676" s="2"/>
      <c r="B2676" s="52"/>
      <c r="C2676" s="2"/>
      <c r="D2676" s="2"/>
      <c r="E2676" s="2"/>
      <c r="F2676" s="2"/>
      <c r="G2676" s="2"/>
      <c r="H2676" s="2"/>
      <c r="I2676" s="1"/>
      <c r="J2676" s="1"/>
      <c r="K2676" s="1"/>
      <c r="L2676" s="1"/>
      <c r="M2676" s="1"/>
      <c r="N2676" s="2"/>
      <c r="O2676" s="2"/>
      <c r="P2676" s="2"/>
      <c r="Q2676" s="1"/>
      <c r="R2676" s="1"/>
      <c r="S2676" s="1"/>
      <c r="T2676" s="1"/>
      <c r="U2676" s="2"/>
      <c r="V2676" s="1"/>
      <c r="W2676" s="1"/>
      <c r="X2676" s="2"/>
      <c r="Y2676" s="1"/>
      <c r="Z2676" s="1"/>
      <c r="AA2676" s="2"/>
      <c r="AB2676" s="1"/>
      <c r="AC2676" s="1"/>
      <c r="AD2676" s="2"/>
      <c r="AE2676" s="1"/>
      <c r="AF2676" s="2"/>
      <c r="AG2676" s="2"/>
      <c r="AH2676" s="1"/>
      <c r="AI2676" s="1"/>
      <c r="AJ2676" s="2"/>
      <c r="AK2676" s="1"/>
      <c r="AL2676" s="1"/>
      <c r="AM2676" s="76"/>
      <c r="AN2676" s="77"/>
      <c r="AO2676" s="76"/>
      <c r="AP2676" s="77"/>
    </row>
    <row r="2677" spans="1:42" hidden="1" x14ac:dyDescent="0.25">
      <c r="A2677" s="2"/>
      <c r="B2677" s="52"/>
      <c r="C2677" s="2"/>
      <c r="D2677" s="2"/>
      <c r="E2677" s="2"/>
      <c r="F2677" s="2"/>
      <c r="G2677" s="2"/>
      <c r="H2677" s="2"/>
      <c r="I2677" s="1"/>
      <c r="J2677" s="1"/>
      <c r="K2677" s="1"/>
      <c r="L2677" s="1"/>
      <c r="M2677" s="1"/>
      <c r="N2677" s="2"/>
      <c r="O2677" s="2"/>
      <c r="P2677" s="2"/>
      <c r="Q2677" s="1"/>
      <c r="R2677" s="1"/>
      <c r="S2677" s="1"/>
      <c r="T2677" s="1"/>
      <c r="U2677" s="2"/>
      <c r="V2677" s="1"/>
      <c r="W2677" s="1"/>
      <c r="X2677" s="2"/>
      <c r="Y2677" s="1"/>
      <c r="Z2677" s="1"/>
      <c r="AA2677" s="2"/>
      <c r="AB2677" s="1"/>
      <c r="AC2677" s="1"/>
      <c r="AD2677" s="2"/>
      <c r="AE2677" s="1"/>
      <c r="AF2677" s="2"/>
      <c r="AG2677" s="2"/>
      <c r="AH2677" s="1"/>
      <c r="AI2677" s="1"/>
      <c r="AJ2677" s="2"/>
      <c r="AK2677" s="1"/>
      <c r="AL2677" s="1"/>
      <c r="AM2677" s="76"/>
      <c r="AN2677" s="77"/>
      <c r="AO2677" s="76"/>
      <c r="AP2677" s="77"/>
    </row>
    <row r="2678" spans="1:42" hidden="1" x14ac:dyDescent="0.25">
      <c r="A2678" s="2"/>
      <c r="B2678" s="52"/>
      <c r="C2678" s="2"/>
      <c r="D2678" s="2"/>
      <c r="E2678" s="2"/>
      <c r="F2678" s="2"/>
      <c r="G2678" s="2"/>
      <c r="H2678" s="2"/>
      <c r="I2678" s="1"/>
      <c r="J2678" s="1"/>
      <c r="K2678" s="1"/>
      <c r="L2678" s="1"/>
      <c r="M2678" s="1"/>
      <c r="N2678" s="2"/>
      <c r="O2678" s="2"/>
      <c r="P2678" s="2"/>
      <c r="Q2678" s="1"/>
      <c r="R2678" s="1"/>
      <c r="S2678" s="1"/>
      <c r="T2678" s="1"/>
      <c r="U2678" s="2"/>
      <c r="V2678" s="1"/>
      <c r="W2678" s="1"/>
      <c r="X2678" s="2"/>
      <c r="Y2678" s="1"/>
      <c r="Z2678" s="1"/>
      <c r="AA2678" s="2"/>
      <c r="AB2678" s="1"/>
      <c r="AC2678" s="1"/>
      <c r="AD2678" s="2"/>
      <c r="AE2678" s="1"/>
      <c r="AF2678" s="2"/>
      <c r="AG2678" s="2"/>
      <c r="AH2678" s="1"/>
      <c r="AI2678" s="1"/>
      <c r="AJ2678" s="2"/>
      <c r="AK2678" s="1"/>
      <c r="AL2678" s="1"/>
      <c r="AM2678" s="76"/>
      <c r="AN2678" s="77"/>
      <c r="AO2678" s="76"/>
      <c r="AP2678" s="77"/>
    </row>
    <row r="2679" spans="1:42" hidden="1" x14ac:dyDescent="0.25">
      <c r="A2679" s="2"/>
      <c r="B2679" s="52"/>
      <c r="C2679" s="2"/>
      <c r="D2679" s="2"/>
      <c r="E2679" s="2"/>
      <c r="F2679" s="2"/>
      <c r="G2679" s="2"/>
      <c r="H2679" s="2"/>
      <c r="I2679" s="1"/>
      <c r="J2679" s="1"/>
      <c r="K2679" s="1"/>
      <c r="L2679" s="1"/>
      <c r="M2679" s="1"/>
      <c r="N2679" s="2"/>
      <c r="O2679" s="2"/>
      <c r="P2679" s="2"/>
      <c r="Q2679" s="1"/>
      <c r="R2679" s="1"/>
      <c r="S2679" s="1"/>
      <c r="T2679" s="1"/>
      <c r="U2679" s="2"/>
      <c r="V2679" s="1"/>
      <c r="W2679" s="1"/>
      <c r="X2679" s="2"/>
      <c r="Y2679" s="1"/>
      <c r="Z2679" s="1"/>
      <c r="AA2679" s="2"/>
      <c r="AB2679" s="1"/>
      <c r="AC2679" s="1"/>
      <c r="AD2679" s="2"/>
      <c r="AE2679" s="1"/>
      <c r="AF2679" s="2"/>
      <c r="AG2679" s="2"/>
      <c r="AH2679" s="1"/>
      <c r="AI2679" s="1"/>
      <c r="AJ2679" s="2"/>
      <c r="AK2679" s="1"/>
      <c r="AL2679" s="1"/>
      <c r="AM2679" s="76"/>
      <c r="AN2679" s="77"/>
      <c r="AO2679" s="76"/>
      <c r="AP2679" s="77"/>
    </row>
    <row r="2680" spans="1:42" hidden="1" x14ac:dyDescent="0.25">
      <c r="A2680" s="2"/>
      <c r="B2680" s="52"/>
      <c r="C2680" s="2"/>
      <c r="D2680" s="2"/>
      <c r="E2680" s="2"/>
      <c r="F2680" s="2"/>
      <c r="G2680" s="2"/>
      <c r="H2680" s="2"/>
      <c r="I2680" s="1"/>
      <c r="J2680" s="1"/>
      <c r="K2680" s="1"/>
      <c r="L2680" s="1"/>
      <c r="M2680" s="1"/>
      <c r="N2680" s="2"/>
      <c r="O2680" s="2"/>
      <c r="P2680" s="2"/>
      <c r="Q2680" s="1"/>
      <c r="R2680" s="1"/>
      <c r="S2680" s="1"/>
      <c r="T2680" s="1"/>
      <c r="U2680" s="2"/>
      <c r="V2680" s="1"/>
      <c r="W2680" s="1"/>
      <c r="X2680" s="2"/>
      <c r="Y2680" s="1"/>
      <c r="Z2680" s="1"/>
      <c r="AA2680" s="2"/>
      <c r="AB2680" s="1"/>
      <c r="AC2680" s="1"/>
      <c r="AD2680" s="2"/>
      <c r="AE2680" s="1"/>
      <c r="AF2680" s="2"/>
      <c r="AG2680" s="2"/>
      <c r="AH2680" s="1"/>
      <c r="AI2680" s="1"/>
      <c r="AJ2680" s="2"/>
      <c r="AK2680" s="1"/>
      <c r="AL2680" s="1"/>
      <c r="AM2680" s="76"/>
      <c r="AN2680" s="77"/>
      <c r="AO2680" s="76"/>
      <c r="AP2680" s="77"/>
    </row>
    <row r="2681" spans="1:42" hidden="1" x14ac:dyDescent="0.25">
      <c r="A2681" s="2"/>
      <c r="B2681" s="79"/>
      <c r="C2681" s="80"/>
      <c r="D2681" s="80"/>
      <c r="E2681" s="80"/>
      <c r="F2681" s="80"/>
      <c r="G2681" s="80"/>
      <c r="H2681" s="80"/>
      <c r="I2681" s="81"/>
      <c r="J2681" s="81"/>
      <c r="K2681" s="81"/>
      <c r="L2681" s="81"/>
      <c r="M2681" s="81"/>
      <c r="N2681" s="80"/>
      <c r="O2681" s="80"/>
      <c r="P2681" s="80"/>
      <c r="Q2681" s="1"/>
      <c r="R2681" s="81"/>
      <c r="S2681" s="81"/>
      <c r="T2681" s="81"/>
      <c r="U2681" s="80"/>
      <c r="V2681" s="81"/>
      <c r="W2681" s="81"/>
      <c r="X2681" s="80"/>
      <c r="Y2681" s="81"/>
      <c r="Z2681" s="81"/>
      <c r="AA2681" s="80"/>
      <c r="AB2681" s="81"/>
      <c r="AC2681" s="81"/>
      <c r="AD2681" s="80"/>
      <c r="AE2681" s="81"/>
      <c r="AF2681" s="80"/>
      <c r="AG2681" s="80"/>
      <c r="AH2681" s="81"/>
      <c r="AI2681" s="81"/>
      <c r="AJ2681" s="80"/>
      <c r="AK2681" s="81"/>
      <c r="AL2681" s="81"/>
      <c r="AM2681" s="82"/>
      <c r="AN2681" s="83"/>
      <c r="AO2681" s="82"/>
      <c r="AP2681" s="83"/>
    </row>
    <row r="2682" spans="1:42" hidden="1" x14ac:dyDescent="0.25">
      <c r="A2682" s="2"/>
      <c r="B2682" s="79"/>
      <c r="C2682" s="80"/>
      <c r="D2682" s="80"/>
      <c r="E2682" s="80"/>
      <c r="F2682" s="80"/>
      <c r="G2682" s="80"/>
      <c r="H2682" s="80"/>
      <c r="I2682" s="81"/>
      <c r="J2682" s="81"/>
      <c r="K2682" s="81"/>
      <c r="L2682" s="81"/>
      <c r="M2682" s="81"/>
      <c r="N2682" s="80"/>
      <c r="O2682" s="80"/>
      <c r="P2682" s="80"/>
      <c r="Q2682" s="1"/>
      <c r="R2682" s="81"/>
      <c r="S2682" s="81"/>
      <c r="T2682" s="81"/>
      <c r="U2682" s="80"/>
      <c r="V2682" s="81"/>
      <c r="W2682" s="81"/>
      <c r="X2682" s="80"/>
      <c r="Y2682" s="81"/>
      <c r="Z2682" s="81"/>
      <c r="AA2682" s="80"/>
      <c r="AB2682" s="81"/>
      <c r="AC2682" s="81"/>
      <c r="AD2682" s="80"/>
      <c r="AE2682" s="81"/>
      <c r="AF2682" s="80"/>
      <c r="AG2682" s="80"/>
      <c r="AH2682" s="81"/>
      <c r="AI2682" s="81"/>
      <c r="AJ2682" s="80"/>
      <c r="AK2682" s="81"/>
      <c r="AL2682" s="81"/>
      <c r="AM2682" s="82"/>
      <c r="AN2682" s="83"/>
      <c r="AO2682" s="82"/>
      <c r="AP2682" s="83"/>
    </row>
    <row r="2683" spans="1:42" hidden="1" x14ac:dyDescent="0.25">
      <c r="A2683" s="2"/>
      <c r="B2683" s="79"/>
      <c r="C2683" s="80"/>
      <c r="D2683" s="80"/>
      <c r="E2683" s="80"/>
      <c r="F2683" s="80"/>
      <c r="G2683" s="80"/>
      <c r="H2683" s="80"/>
      <c r="I2683" s="81"/>
      <c r="J2683" s="81"/>
      <c r="K2683" s="81"/>
      <c r="L2683" s="81"/>
      <c r="M2683" s="81"/>
      <c r="N2683" s="80"/>
      <c r="O2683" s="80"/>
      <c r="P2683" s="80"/>
      <c r="Q2683" s="1"/>
      <c r="R2683" s="81"/>
      <c r="S2683" s="81"/>
      <c r="T2683" s="81"/>
      <c r="U2683" s="80"/>
      <c r="V2683" s="81"/>
      <c r="W2683" s="81"/>
      <c r="X2683" s="80"/>
      <c r="Y2683" s="81"/>
      <c r="Z2683" s="81"/>
      <c r="AA2683" s="80"/>
      <c r="AB2683" s="81"/>
      <c r="AC2683" s="81"/>
      <c r="AD2683" s="80"/>
      <c r="AE2683" s="81"/>
      <c r="AF2683" s="80"/>
      <c r="AG2683" s="80"/>
      <c r="AH2683" s="81"/>
      <c r="AI2683" s="81"/>
      <c r="AJ2683" s="80"/>
      <c r="AK2683" s="81"/>
      <c r="AL2683" s="81"/>
      <c r="AM2683" s="82"/>
      <c r="AN2683" s="83"/>
      <c r="AO2683" s="82"/>
      <c r="AP2683" s="83"/>
    </row>
    <row r="2684" spans="1:42" hidden="1" x14ac:dyDescent="0.25">
      <c r="A2684" s="2"/>
      <c r="B2684" s="79"/>
      <c r="C2684" s="80"/>
      <c r="D2684" s="80"/>
      <c r="E2684" s="80"/>
      <c r="F2684" s="80"/>
      <c r="G2684" s="80"/>
      <c r="H2684" s="80"/>
      <c r="I2684" s="81"/>
      <c r="J2684" s="81"/>
      <c r="K2684" s="81"/>
      <c r="L2684" s="81"/>
      <c r="M2684" s="81"/>
      <c r="N2684" s="80"/>
      <c r="O2684" s="80"/>
      <c r="P2684" s="80"/>
      <c r="Q2684" s="1"/>
      <c r="R2684" s="81"/>
      <c r="S2684" s="81"/>
      <c r="T2684" s="81"/>
      <c r="U2684" s="80"/>
      <c r="V2684" s="81"/>
      <c r="W2684" s="81"/>
      <c r="X2684" s="80"/>
      <c r="Y2684" s="81"/>
      <c r="Z2684" s="81"/>
      <c r="AA2684" s="80"/>
      <c r="AB2684" s="81"/>
      <c r="AC2684" s="81"/>
      <c r="AD2684" s="80"/>
      <c r="AE2684" s="81"/>
      <c r="AF2684" s="80"/>
      <c r="AG2684" s="80"/>
      <c r="AH2684" s="81"/>
      <c r="AI2684" s="81"/>
      <c r="AJ2684" s="80"/>
      <c r="AK2684" s="81"/>
      <c r="AL2684" s="81"/>
      <c r="AM2684" s="82"/>
      <c r="AN2684" s="83"/>
      <c r="AO2684" s="82"/>
      <c r="AP2684" s="83"/>
    </row>
    <row r="2685" spans="1:42" hidden="1" x14ac:dyDescent="0.25">
      <c r="A2685" s="2"/>
      <c r="B2685" s="79"/>
      <c r="C2685" s="80"/>
      <c r="D2685" s="80"/>
      <c r="E2685" s="80"/>
      <c r="F2685" s="80"/>
      <c r="G2685" s="80"/>
      <c r="H2685" s="80"/>
      <c r="I2685" s="81"/>
      <c r="J2685" s="81"/>
      <c r="K2685" s="81"/>
      <c r="L2685" s="81"/>
      <c r="M2685" s="81"/>
      <c r="N2685" s="80"/>
      <c r="O2685" s="80"/>
      <c r="P2685" s="80"/>
      <c r="Q2685" s="1"/>
      <c r="R2685" s="81"/>
      <c r="S2685" s="81"/>
      <c r="T2685" s="81"/>
      <c r="U2685" s="80"/>
      <c r="V2685" s="81"/>
      <c r="W2685" s="81"/>
      <c r="X2685" s="80"/>
      <c r="Y2685" s="81"/>
      <c r="Z2685" s="81"/>
      <c r="AA2685" s="80"/>
      <c r="AB2685" s="81"/>
      <c r="AC2685" s="81"/>
      <c r="AD2685" s="80"/>
      <c r="AE2685" s="81"/>
      <c r="AF2685" s="80"/>
      <c r="AG2685" s="80"/>
      <c r="AH2685" s="81"/>
      <c r="AI2685" s="81"/>
      <c r="AJ2685" s="80"/>
      <c r="AK2685" s="81"/>
      <c r="AL2685" s="81"/>
      <c r="AM2685" s="82"/>
      <c r="AN2685" s="83"/>
      <c r="AO2685" s="82"/>
      <c r="AP2685" s="83"/>
    </row>
    <row r="2686" spans="1:42" hidden="1" x14ac:dyDescent="0.25">
      <c r="A2686" s="2"/>
      <c r="B2686" s="79"/>
      <c r="C2686" s="80"/>
      <c r="D2686" s="80"/>
      <c r="E2686" s="80"/>
      <c r="F2686" s="80"/>
      <c r="G2686" s="80"/>
      <c r="H2686" s="80"/>
      <c r="I2686" s="81"/>
      <c r="J2686" s="81"/>
      <c r="K2686" s="81"/>
      <c r="L2686" s="81"/>
      <c r="M2686" s="81"/>
      <c r="N2686" s="80"/>
      <c r="O2686" s="80"/>
      <c r="P2686" s="80"/>
      <c r="Q2686" s="1"/>
      <c r="R2686" s="81"/>
      <c r="S2686" s="81"/>
      <c r="T2686" s="81"/>
      <c r="U2686" s="80"/>
      <c r="V2686" s="81"/>
      <c r="W2686" s="81"/>
      <c r="X2686" s="80"/>
      <c r="Y2686" s="81"/>
      <c r="Z2686" s="81"/>
      <c r="AA2686" s="80"/>
      <c r="AB2686" s="81"/>
      <c r="AC2686" s="81"/>
      <c r="AD2686" s="80"/>
      <c r="AE2686" s="81"/>
      <c r="AF2686" s="80"/>
      <c r="AG2686" s="80"/>
      <c r="AH2686" s="81"/>
      <c r="AI2686" s="81"/>
      <c r="AJ2686" s="80"/>
      <c r="AK2686" s="81"/>
      <c r="AL2686" s="81"/>
      <c r="AM2686" s="82"/>
      <c r="AN2686" s="83"/>
      <c r="AO2686" s="82"/>
      <c r="AP2686" s="83"/>
    </row>
    <row r="2687" spans="1:42" hidden="1" x14ac:dyDescent="0.25">
      <c r="A2687" s="2"/>
      <c r="B2687" s="79"/>
      <c r="C2687" s="80"/>
      <c r="D2687" s="80"/>
      <c r="E2687" s="80"/>
      <c r="F2687" s="80"/>
      <c r="G2687" s="80"/>
      <c r="H2687" s="80"/>
      <c r="I2687" s="81"/>
      <c r="J2687" s="81"/>
      <c r="K2687" s="81"/>
      <c r="L2687" s="81"/>
      <c r="M2687" s="81"/>
      <c r="N2687" s="80"/>
      <c r="O2687" s="80"/>
      <c r="P2687" s="80"/>
      <c r="Q2687" s="1"/>
      <c r="R2687" s="81"/>
      <c r="S2687" s="81"/>
      <c r="T2687" s="81"/>
      <c r="U2687" s="80"/>
      <c r="V2687" s="81"/>
      <c r="W2687" s="81"/>
      <c r="X2687" s="80"/>
      <c r="Y2687" s="81"/>
      <c r="Z2687" s="81"/>
      <c r="AA2687" s="80"/>
      <c r="AB2687" s="81"/>
      <c r="AC2687" s="81"/>
      <c r="AD2687" s="80"/>
      <c r="AE2687" s="81"/>
      <c r="AF2687" s="80"/>
      <c r="AG2687" s="80"/>
      <c r="AH2687" s="81"/>
      <c r="AI2687" s="81"/>
      <c r="AJ2687" s="80"/>
      <c r="AK2687" s="81"/>
      <c r="AL2687" s="81"/>
      <c r="AM2687" s="82"/>
      <c r="AN2687" s="83"/>
      <c r="AO2687" s="82"/>
      <c r="AP2687" s="83"/>
    </row>
    <row r="2688" spans="1:42" hidden="1" x14ac:dyDescent="0.25">
      <c r="A2688" s="2"/>
      <c r="B2688" s="52"/>
      <c r="C2688" s="2"/>
      <c r="D2688" s="2"/>
      <c r="E2688" s="2"/>
      <c r="F2688" s="2"/>
      <c r="G2688" s="2"/>
      <c r="H2688" s="2"/>
      <c r="I2688" s="1"/>
      <c r="J2688" s="1"/>
      <c r="K2688" s="1"/>
      <c r="L2688" s="1"/>
      <c r="M2688" s="1"/>
      <c r="N2688" s="2"/>
      <c r="O2688" s="2"/>
      <c r="P2688" s="2"/>
      <c r="Q2688" s="1"/>
      <c r="R2688" s="1"/>
      <c r="S2688" s="1"/>
      <c r="T2688" s="1"/>
      <c r="U2688" s="2"/>
      <c r="V2688" s="1"/>
      <c r="W2688" s="1"/>
      <c r="X2688" s="2"/>
      <c r="Y2688" s="1"/>
      <c r="Z2688" s="1"/>
      <c r="AA2688" s="2"/>
      <c r="AB2688" s="1"/>
      <c r="AC2688" s="1"/>
      <c r="AD2688" s="2"/>
      <c r="AE2688" s="1"/>
      <c r="AF2688" s="2"/>
      <c r="AG2688" s="2"/>
      <c r="AH2688" s="1"/>
      <c r="AI2688" s="1"/>
      <c r="AJ2688" s="2"/>
      <c r="AK2688" s="1"/>
      <c r="AL2688" s="1"/>
      <c r="AM2688" s="76"/>
      <c r="AN2688" s="77"/>
      <c r="AO2688" s="76"/>
      <c r="AP2688" s="77"/>
    </row>
    <row r="2689" spans="1:42" hidden="1" x14ac:dyDescent="0.25">
      <c r="A2689" s="2"/>
      <c r="B2689" s="52"/>
      <c r="C2689" s="2"/>
      <c r="D2689" s="2"/>
      <c r="E2689" s="2"/>
      <c r="F2689" s="2"/>
      <c r="G2689" s="2"/>
      <c r="H2689" s="2"/>
      <c r="I2689" s="1"/>
      <c r="J2689" s="1"/>
      <c r="K2689" s="1"/>
      <c r="L2689" s="1"/>
      <c r="M2689" s="1"/>
      <c r="N2689" s="2"/>
      <c r="O2689" s="2"/>
      <c r="P2689" s="2"/>
      <c r="Q2689" s="1"/>
      <c r="R2689" s="1"/>
      <c r="S2689" s="1"/>
      <c r="T2689" s="1"/>
      <c r="U2689" s="2"/>
      <c r="V2689" s="1"/>
      <c r="W2689" s="1"/>
      <c r="X2689" s="2"/>
      <c r="Y2689" s="1"/>
      <c r="Z2689" s="1"/>
      <c r="AA2689" s="2"/>
      <c r="AB2689" s="1"/>
      <c r="AC2689" s="1"/>
      <c r="AD2689" s="2"/>
      <c r="AE2689" s="1"/>
      <c r="AF2689" s="2"/>
      <c r="AG2689" s="2"/>
      <c r="AH2689" s="1"/>
      <c r="AI2689" s="1"/>
      <c r="AJ2689" s="2"/>
      <c r="AK2689" s="1"/>
      <c r="AL2689" s="1"/>
      <c r="AM2689" s="76"/>
      <c r="AN2689" s="77"/>
      <c r="AO2689" s="76"/>
      <c r="AP2689" s="77"/>
    </row>
    <row r="2690" spans="1:42" hidden="1" x14ac:dyDescent="0.25">
      <c r="A2690" s="2"/>
      <c r="B2690" s="52"/>
      <c r="C2690" s="2"/>
      <c r="D2690" s="2"/>
      <c r="E2690" s="2"/>
      <c r="F2690" s="2"/>
      <c r="G2690" s="2"/>
      <c r="H2690" s="2"/>
      <c r="I2690" s="1"/>
      <c r="J2690" s="1"/>
      <c r="K2690" s="1"/>
      <c r="L2690" s="1"/>
      <c r="M2690" s="1"/>
      <c r="N2690" s="2"/>
      <c r="O2690" s="2"/>
      <c r="P2690" s="2"/>
      <c r="Q2690" s="1"/>
      <c r="R2690" s="1"/>
      <c r="S2690" s="1"/>
      <c r="T2690" s="1"/>
      <c r="U2690" s="2"/>
      <c r="V2690" s="1"/>
      <c r="W2690" s="1"/>
      <c r="X2690" s="2"/>
      <c r="Y2690" s="1"/>
      <c r="Z2690" s="1"/>
      <c r="AA2690" s="2"/>
      <c r="AB2690" s="1"/>
      <c r="AC2690" s="1"/>
      <c r="AD2690" s="2"/>
      <c r="AE2690" s="1"/>
      <c r="AF2690" s="2"/>
      <c r="AG2690" s="2"/>
      <c r="AH2690" s="1"/>
      <c r="AI2690" s="1"/>
      <c r="AJ2690" s="2"/>
      <c r="AK2690" s="1"/>
      <c r="AL2690" s="1"/>
      <c r="AM2690" s="53"/>
      <c r="AN2690" s="2"/>
      <c r="AO2690" s="53"/>
      <c r="AP2690" s="2"/>
    </row>
    <row r="2691" spans="1:42" hidden="1" x14ac:dyDescent="0.25">
      <c r="A2691" s="2"/>
      <c r="B2691" s="52"/>
      <c r="C2691" s="2"/>
      <c r="D2691" s="2"/>
      <c r="E2691" s="2"/>
      <c r="F2691" s="2"/>
      <c r="G2691" s="2"/>
      <c r="H2691" s="2"/>
      <c r="I2691" s="1"/>
      <c r="J2691" s="1"/>
      <c r="K2691" s="1"/>
      <c r="L2691" s="1"/>
      <c r="M2691" s="1"/>
      <c r="N2691" s="2"/>
      <c r="O2691" s="2"/>
      <c r="P2691" s="2"/>
      <c r="Q2691" s="1"/>
      <c r="R2691" s="1"/>
      <c r="S2691" s="1"/>
      <c r="T2691" s="1"/>
      <c r="U2691" s="2"/>
      <c r="V2691" s="1"/>
      <c r="W2691" s="1"/>
      <c r="X2691" s="2"/>
      <c r="Y2691" s="1"/>
      <c r="Z2691" s="1"/>
      <c r="AA2691" s="2"/>
      <c r="AB2691" s="1"/>
      <c r="AC2691" s="1"/>
      <c r="AD2691" s="2"/>
      <c r="AE2691" s="1"/>
      <c r="AF2691" s="2"/>
      <c r="AG2691" s="2"/>
      <c r="AH2691" s="1"/>
      <c r="AI2691" s="1"/>
      <c r="AJ2691" s="2"/>
      <c r="AK2691" s="1"/>
      <c r="AL2691" s="1"/>
      <c r="AM2691" s="78"/>
      <c r="AN2691" s="48"/>
      <c r="AO2691" s="78"/>
      <c r="AP2691" s="48"/>
    </row>
    <row r="2692" spans="1:42" hidden="1" x14ac:dyDescent="0.25">
      <c r="A2692" s="2"/>
      <c r="B2692" s="52"/>
      <c r="C2692" s="2"/>
      <c r="D2692" s="2"/>
      <c r="E2692" s="2"/>
      <c r="F2692" s="2"/>
      <c r="G2692" s="2"/>
      <c r="H2692" s="2"/>
      <c r="I2692" s="1"/>
      <c r="J2692" s="1"/>
      <c r="K2692" s="1"/>
      <c r="L2692" s="1"/>
      <c r="M2692" s="1"/>
      <c r="N2692" s="2"/>
      <c r="O2692" s="2"/>
      <c r="P2692" s="2"/>
      <c r="Q2692" s="1"/>
      <c r="R2692" s="1"/>
      <c r="S2692" s="1"/>
      <c r="T2692" s="1"/>
      <c r="U2692" s="2"/>
      <c r="V2692" s="1"/>
      <c r="W2692" s="1"/>
      <c r="X2692" s="2"/>
      <c r="Y2692" s="1"/>
      <c r="Z2692" s="1"/>
      <c r="AA2692" s="2"/>
      <c r="AB2692" s="1"/>
      <c r="AC2692" s="1"/>
      <c r="AD2692" s="2"/>
      <c r="AE2692" s="1"/>
      <c r="AF2692" s="2"/>
      <c r="AG2692" s="2"/>
      <c r="AH2692" s="1"/>
      <c r="AI2692" s="1"/>
      <c r="AJ2692" s="2"/>
      <c r="AK2692" s="1"/>
      <c r="AL2692" s="1"/>
      <c r="AM2692" s="78"/>
      <c r="AN2692" s="48"/>
      <c r="AO2692" s="78"/>
      <c r="AP2692" s="48"/>
    </row>
    <row r="2693" spans="1:42" hidden="1" x14ac:dyDescent="0.25">
      <c r="A2693" s="2"/>
      <c r="B2693" s="52"/>
      <c r="C2693" s="2"/>
      <c r="D2693" s="2"/>
      <c r="E2693" s="2"/>
      <c r="F2693" s="2"/>
      <c r="G2693" s="2"/>
      <c r="H2693" s="2"/>
      <c r="I2693" s="1"/>
      <c r="J2693" s="1"/>
      <c r="K2693" s="1"/>
      <c r="L2693" s="1"/>
      <c r="M2693" s="1"/>
      <c r="N2693" s="2"/>
      <c r="O2693" s="2"/>
      <c r="P2693" s="2"/>
      <c r="Q2693" s="1"/>
      <c r="R2693" s="1"/>
      <c r="S2693" s="1"/>
      <c r="T2693" s="1"/>
      <c r="U2693" s="2"/>
      <c r="V2693" s="1"/>
      <c r="W2693" s="1"/>
      <c r="X2693" s="2"/>
      <c r="Y2693" s="1"/>
      <c r="Z2693" s="1"/>
      <c r="AA2693" s="2"/>
      <c r="AB2693" s="1"/>
      <c r="AC2693" s="1"/>
      <c r="AD2693" s="2"/>
      <c r="AE2693" s="1"/>
      <c r="AF2693" s="2"/>
      <c r="AG2693" s="2"/>
      <c r="AH2693" s="1"/>
      <c r="AI2693" s="1"/>
      <c r="AJ2693" s="2"/>
      <c r="AK2693" s="1"/>
      <c r="AL2693" s="1"/>
      <c r="AM2693" s="78"/>
      <c r="AN2693" s="48"/>
      <c r="AO2693" s="78"/>
      <c r="AP2693" s="48"/>
    </row>
    <row r="2694" spans="1:42" hidden="1" x14ac:dyDescent="0.25">
      <c r="A2694" s="2"/>
      <c r="B2694" s="52"/>
      <c r="C2694" s="2"/>
      <c r="D2694" s="2"/>
      <c r="E2694" s="2"/>
      <c r="F2694" s="2"/>
      <c r="G2694" s="2"/>
      <c r="H2694" s="2"/>
      <c r="I2694" s="1"/>
      <c r="J2694" s="1"/>
      <c r="K2694" s="1"/>
      <c r="L2694" s="1"/>
      <c r="M2694" s="1"/>
      <c r="N2694" s="2"/>
      <c r="O2694" s="2"/>
      <c r="P2694" s="2"/>
      <c r="Q2694" s="1"/>
      <c r="R2694" s="1"/>
      <c r="S2694" s="1"/>
      <c r="T2694" s="1"/>
      <c r="U2694" s="2"/>
      <c r="V2694" s="1"/>
      <c r="W2694" s="1"/>
      <c r="X2694" s="2"/>
      <c r="Y2694" s="1"/>
      <c r="Z2694" s="1"/>
      <c r="AA2694" s="2"/>
      <c r="AB2694" s="1"/>
      <c r="AC2694" s="1"/>
      <c r="AD2694" s="2"/>
      <c r="AE2694" s="1"/>
      <c r="AF2694" s="2"/>
      <c r="AG2694" s="2"/>
      <c r="AH2694" s="1"/>
      <c r="AI2694" s="1"/>
      <c r="AJ2694" s="2"/>
      <c r="AK2694" s="1"/>
      <c r="AL2694" s="1"/>
      <c r="AM2694" s="78"/>
      <c r="AN2694" s="48"/>
      <c r="AO2694" s="78"/>
      <c r="AP2694" s="48"/>
    </row>
    <row r="2695" spans="1:42" hidden="1" x14ac:dyDescent="0.25">
      <c r="A2695" s="2"/>
      <c r="B2695" s="52"/>
      <c r="C2695" s="2"/>
      <c r="D2695" s="2"/>
      <c r="E2695" s="2"/>
      <c r="F2695" s="2"/>
      <c r="G2695" s="2"/>
      <c r="H2695" s="2"/>
      <c r="I2695" s="1"/>
      <c r="J2695" s="1"/>
      <c r="K2695" s="1"/>
      <c r="L2695" s="1"/>
      <c r="M2695" s="1"/>
      <c r="N2695" s="2"/>
      <c r="O2695" s="2"/>
      <c r="P2695" s="2"/>
      <c r="Q2695" s="1"/>
      <c r="R2695" s="1"/>
      <c r="S2695" s="1"/>
      <c r="T2695" s="1"/>
      <c r="U2695" s="2"/>
      <c r="V2695" s="1"/>
      <c r="W2695" s="1"/>
      <c r="X2695" s="2"/>
      <c r="Y2695" s="1"/>
      <c r="Z2695" s="1"/>
      <c r="AA2695" s="2"/>
      <c r="AB2695" s="1"/>
      <c r="AC2695" s="1"/>
      <c r="AD2695" s="2"/>
      <c r="AE2695" s="1"/>
      <c r="AF2695" s="2"/>
      <c r="AG2695" s="2"/>
      <c r="AH2695" s="1"/>
      <c r="AI2695" s="1"/>
      <c r="AJ2695" s="2"/>
      <c r="AK2695" s="1"/>
      <c r="AL2695" s="1"/>
      <c r="AM2695" s="78"/>
      <c r="AN2695" s="48"/>
      <c r="AO2695" s="78"/>
      <c r="AP2695" s="48"/>
    </row>
    <row r="2696" spans="1:42" hidden="1" x14ac:dyDescent="0.25">
      <c r="A2696" s="2"/>
      <c r="B2696" s="52"/>
      <c r="C2696" s="2"/>
      <c r="D2696" s="2"/>
      <c r="E2696" s="2"/>
      <c r="F2696" s="2"/>
      <c r="G2696" s="2"/>
      <c r="H2696" s="2"/>
      <c r="I2696" s="1"/>
      <c r="J2696" s="1"/>
      <c r="K2696" s="1"/>
      <c r="L2696" s="1"/>
      <c r="M2696" s="1"/>
      <c r="N2696" s="2"/>
      <c r="O2696" s="2"/>
      <c r="P2696" s="2"/>
      <c r="Q2696" s="1"/>
      <c r="R2696" s="1"/>
      <c r="S2696" s="1"/>
      <c r="T2696" s="1"/>
      <c r="U2696" s="2"/>
      <c r="V2696" s="1"/>
      <c r="W2696" s="1"/>
      <c r="X2696" s="2"/>
      <c r="Y2696" s="1"/>
      <c r="Z2696" s="1"/>
      <c r="AA2696" s="2"/>
      <c r="AB2696" s="1"/>
      <c r="AC2696" s="1"/>
      <c r="AD2696" s="2"/>
      <c r="AE2696" s="1"/>
      <c r="AF2696" s="2"/>
      <c r="AG2696" s="2"/>
      <c r="AH2696" s="1"/>
      <c r="AI2696" s="1"/>
      <c r="AJ2696" s="2"/>
      <c r="AK2696" s="1"/>
      <c r="AL2696" s="1"/>
      <c r="AM2696" s="78"/>
      <c r="AN2696" s="48"/>
      <c r="AO2696" s="78"/>
      <c r="AP2696" s="48"/>
    </row>
    <row r="2697" spans="1:42" hidden="1" x14ac:dyDescent="0.25">
      <c r="A2697" s="2"/>
      <c r="B2697" s="52"/>
      <c r="C2697" s="2"/>
      <c r="D2697" s="2"/>
      <c r="E2697" s="2"/>
      <c r="F2697" s="2"/>
      <c r="G2697" s="2"/>
      <c r="H2697" s="2"/>
      <c r="I2697" s="1"/>
      <c r="J2697" s="1"/>
      <c r="K2697" s="1"/>
      <c r="L2697" s="1"/>
      <c r="M2697" s="1"/>
      <c r="N2697" s="2"/>
      <c r="O2697" s="2"/>
      <c r="P2697" s="2"/>
      <c r="Q2697" s="1"/>
      <c r="R2697" s="1"/>
      <c r="S2697" s="1"/>
      <c r="T2697" s="1"/>
      <c r="U2697" s="2"/>
      <c r="V2697" s="1"/>
      <c r="W2697" s="1"/>
      <c r="X2697" s="2"/>
      <c r="Y2697" s="1"/>
      <c r="Z2697" s="1"/>
      <c r="AA2697" s="2"/>
      <c r="AB2697" s="1"/>
      <c r="AC2697" s="1"/>
      <c r="AD2697" s="2"/>
      <c r="AE2697" s="1"/>
      <c r="AF2697" s="2"/>
      <c r="AG2697" s="2"/>
      <c r="AH2697" s="1"/>
      <c r="AI2697" s="1"/>
      <c r="AJ2697" s="2"/>
      <c r="AK2697" s="1"/>
      <c r="AL2697" s="1"/>
      <c r="AM2697" s="76"/>
      <c r="AN2697" s="77"/>
      <c r="AO2697" s="76"/>
      <c r="AP2697" s="77"/>
    </row>
    <row r="2698" spans="1:42" hidden="1" x14ac:dyDescent="0.25">
      <c r="A2698" s="2"/>
      <c r="B2698" s="52"/>
      <c r="C2698" s="2"/>
      <c r="D2698" s="2"/>
      <c r="E2698" s="2"/>
      <c r="F2698" s="2"/>
      <c r="G2698" s="2"/>
      <c r="H2698" s="2"/>
      <c r="I2698" s="1"/>
      <c r="J2698" s="1"/>
      <c r="K2698" s="1"/>
      <c r="L2698" s="1"/>
      <c r="M2698" s="1"/>
      <c r="N2698" s="2"/>
      <c r="O2698" s="2"/>
      <c r="P2698" s="2"/>
      <c r="Q2698" s="1"/>
      <c r="R2698" s="1"/>
      <c r="S2698" s="1"/>
      <c r="T2698" s="1"/>
      <c r="U2698" s="2"/>
      <c r="V2698" s="1"/>
      <c r="W2698" s="1"/>
      <c r="X2698" s="2"/>
      <c r="Y2698" s="1"/>
      <c r="Z2698" s="1"/>
      <c r="AA2698" s="2"/>
      <c r="AB2698" s="1"/>
      <c r="AC2698" s="1"/>
      <c r="AD2698" s="2"/>
      <c r="AE2698" s="1"/>
      <c r="AF2698" s="2"/>
      <c r="AG2698" s="2"/>
      <c r="AH2698" s="1"/>
      <c r="AI2698" s="1"/>
      <c r="AJ2698" s="2"/>
      <c r="AK2698" s="1"/>
      <c r="AL2698" s="1"/>
      <c r="AM2698" s="76"/>
      <c r="AN2698" s="77"/>
      <c r="AO2698" s="76"/>
      <c r="AP2698" s="77"/>
    </row>
    <row r="2699" spans="1:42" hidden="1" x14ac:dyDescent="0.25">
      <c r="A2699" s="2"/>
      <c r="B2699" s="52"/>
      <c r="C2699" s="2"/>
      <c r="D2699" s="2"/>
      <c r="E2699" s="2"/>
      <c r="F2699" s="2"/>
      <c r="G2699" s="2"/>
      <c r="H2699" s="2"/>
      <c r="I2699" s="1"/>
      <c r="J2699" s="1"/>
      <c r="K2699" s="1"/>
      <c r="L2699" s="1"/>
      <c r="M2699" s="1"/>
      <c r="N2699" s="2"/>
      <c r="O2699" s="2"/>
      <c r="P2699" s="2"/>
      <c r="Q2699" s="1"/>
      <c r="R2699" s="1"/>
      <c r="S2699" s="1"/>
      <c r="T2699" s="1"/>
      <c r="U2699" s="2"/>
      <c r="V2699" s="1"/>
      <c r="W2699" s="1"/>
      <c r="X2699" s="2"/>
      <c r="Y2699" s="1"/>
      <c r="Z2699" s="1"/>
      <c r="AA2699" s="2"/>
      <c r="AB2699" s="1"/>
      <c r="AC2699" s="1"/>
      <c r="AD2699" s="2"/>
      <c r="AE2699" s="1"/>
      <c r="AF2699" s="2"/>
      <c r="AG2699" s="2"/>
      <c r="AH2699" s="1"/>
      <c r="AI2699" s="1"/>
      <c r="AJ2699" s="2"/>
      <c r="AK2699" s="1"/>
      <c r="AL2699" s="1"/>
      <c r="AM2699" s="78"/>
      <c r="AN2699" s="48"/>
      <c r="AO2699" s="78"/>
      <c r="AP2699" s="48"/>
    </row>
    <row r="2700" spans="1:42" hidden="1" x14ac:dyDescent="0.25">
      <c r="A2700" s="2"/>
      <c r="B2700" s="52"/>
      <c r="C2700" s="2"/>
      <c r="D2700" s="2"/>
      <c r="E2700" s="2"/>
      <c r="F2700" s="2"/>
      <c r="G2700" s="2"/>
      <c r="H2700" s="2"/>
      <c r="I2700" s="1"/>
      <c r="J2700" s="1"/>
      <c r="K2700" s="1"/>
      <c r="L2700" s="1"/>
      <c r="M2700" s="1"/>
      <c r="N2700" s="2"/>
      <c r="O2700" s="2"/>
      <c r="P2700" s="2"/>
      <c r="Q2700" s="1"/>
      <c r="R2700" s="1"/>
      <c r="S2700" s="1"/>
      <c r="T2700" s="1"/>
      <c r="U2700" s="2"/>
      <c r="V2700" s="1"/>
      <c r="W2700" s="1"/>
      <c r="X2700" s="2"/>
      <c r="Y2700" s="1"/>
      <c r="Z2700" s="1"/>
      <c r="AA2700" s="2"/>
      <c r="AB2700" s="1"/>
      <c r="AC2700" s="1"/>
      <c r="AD2700" s="2"/>
      <c r="AE2700" s="1"/>
      <c r="AF2700" s="2"/>
      <c r="AG2700" s="2"/>
      <c r="AH2700" s="1"/>
      <c r="AI2700" s="1"/>
      <c r="AJ2700" s="2"/>
      <c r="AK2700" s="1"/>
      <c r="AL2700" s="1"/>
      <c r="AM2700" s="78"/>
      <c r="AN2700" s="48"/>
      <c r="AO2700" s="78"/>
      <c r="AP2700" s="48"/>
    </row>
    <row r="2701" spans="1:42" hidden="1" x14ac:dyDescent="0.25">
      <c r="A2701" s="2"/>
      <c r="B2701" s="52"/>
      <c r="C2701" s="2"/>
      <c r="D2701" s="2"/>
      <c r="E2701" s="2"/>
      <c r="F2701" s="2"/>
      <c r="G2701" s="2"/>
      <c r="H2701" s="2"/>
      <c r="I2701" s="1"/>
      <c r="J2701" s="1"/>
      <c r="K2701" s="1"/>
      <c r="L2701" s="1"/>
      <c r="M2701" s="1"/>
      <c r="N2701" s="2"/>
      <c r="O2701" s="2"/>
      <c r="P2701" s="2"/>
      <c r="Q2701" s="1"/>
      <c r="R2701" s="1"/>
      <c r="S2701" s="1"/>
      <c r="T2701" s="1"/>
      <c r="U2701" s="2"/>
      <c r="V2701" s="1"/>
      <c r="W2701" s="1"/>
      <c r="X2701" s="2"/>
      <c r="Y2701" s="1"/>
      <c r="Z2701" s="1"/>
      <c r="AA2701" s="2"/>
      <c r="AB2701" s="1"/>
      <c r="AC2701" s="1"/>
      <c r="AD2701" s="2"/>
      <c r="AE2701" s="1"/>
      <c r="AF2701" s="2"/>
      <c r="AG2701" s="2"/>
      <c r="AH2701" s="1"/>
      <c r="AI2701" s="1"/>
      <c r="AJ2701" s="2"/>
      <c r="AK2701" s="1"/>
      <c r="AL2701" s="1"/>
      <c r="AM2701" s="76"/>
      <c r="AN2701" s="77"/>
      <c r="AO2701" s="76"/>
      <c r="AP2701" s="77"/>
    </row>
    <row r="2702" spans="1:42" hidden="1" x14ac:dyDescent="0.25">
      <c r="A2702" s="2"/>
      <c r="B2702" s="52"/>
      <c r="C2702" s="2"/>
      <c r="D2702" s="2"/>
      <c r="E2702" s="2"/>
      <c r="F2702" s="2"/>
      <c r="G2702" s="2"/>
      <c r="H2702" s="2"/>
      <c r="I2702" s="1"/>
      <c r="J2702" s="1"/>
      <c r="K2702" s="1"/>
      <c r="L2702" s="1"/>
      <c r="M2702" s="1"/>
      <c r="N2702" s="2"/>
      <c r="O2702" s="2"/>
      <c r="P2702" s="2"/>
      <c r="Q2702" s="1"/>
      <c r="R2702" s="1"/>
      <c r="S2702" s="1"/>
      <c r="T2702" s="1"/>
      <c r="U2702" s="2"/>
      <c r="V2702" s="1"/>
      <c r="W2702" s="1"/>
      <c r="X2702" s="2"/>
      <c r="Y2702" s="1"/>
      <c r="Z2702" s="1"/>
      <c r="AA2702" s="2"/>
      <c r="AB2702" s="1"/>
      <c r="AC2702" s="1"/>
      <c r="AD2702" s="2"/>
      <c r="AE2702" s="1"/>
      <c r="AF2702" s="2"/>
      <c r="AG2702" s="2"/>
      <c r="AH2702" s="1"/>
      <c r="AI2702" s="1"/>
      <c r="AJ2702" s="2"/>
      <c r="AK2702" s="1"/>
      <c r="AL2702" s="1"/>
      <c r="AM2702" s="76"/>
      <c r="AN2702" s="77"/>
      <c r="AO2702" s="76"/>
      <c r="AP2702" s="77"/>
    </row>
    <row r="2703" spans="1:42" hidden="1" x14ac:dyDescent="0.25">
      <c r="A2703" s="2"/>
      <c r="B2703" s="52"/>
      <c r="C2703" s="2"/>
      <c r="D2703" s="2"/>
      <c r="E2703" s="2"/>
      <c r="F2703" s="2"/>
      <c r="G2703" s="2"/>
      <c r="H2703" s="2"/>
      <c r="I2703" s="1"/>
      <c r="J2703" s="1"/>
      <c r="K2703" s="1"/>
      <c r="L2703" s="1"/>
      <c r="M2703" s="1"/>
      <c r="N2703" s="2"/>
      <c r="O2703" s="2"/>
      <c r="P2703" s="2"/>
      <c r="Q2703" s="1"/>
      <c r="R2703" s="1"/>
      <c r="S2703" s="1"/>
      <c r="T2703" s="1"/>
      <c r="U2703" s="2"/>
      <c r="V2703" s="1"/>
      <c r="W2703" s="1"/>
      <c r="X2703" s="2"/>
      <c r="Y2703" s="1"/>
      <c r="Z2703" s="1"/>
      <c r="AA2703" s="2"/>
      <c r="AB2703" s="1"/>
      <c r="AC2703" s="1"/>
      <c r="AD2703" s="2"/>
      <c r="AE2703" s="1"/>
      <c r="AF2703" s="2"/>
      <c r="AG2703" s="2"/>
      <c r="AH2703" s="1"/>
      <c r="AI2703" s="1"/>
      <c r="AJ2703" s="2"/>
      <c r="AK2703" s="1"/>
      <c r="AL2703" s="1"/>
      <c r="AM2703" s="76"/>
      <c r="AN2703" s="77"/>
      <c r="AO2703" s="76"/>
      <c r="AP2703" s="77"/>
    </row>
    <row r="2704" spans="1:42" hidden="1" x14ac:dyDescent="0.25">
      <c r="A2704" s="2"/>
      <c r="B2704" s="52"/>
      <c r="C2704" s="2"/>
      <c r="D2704" s="2"/>
      <c r="E2704" s="2"/>
      <c r="F2704" s="2"/>
      <c r="G2704" s="2"/>
      <c r="H2704" s="2"/>
      <c r="I2704" s="1"/>
      <c r="J2704" s="1"/>
      <c r="K2704" s="1"/>
      <c r="L2704" s="1"/>
      <c r="M2704" s="1"/>
      <c r="N2704" s="2"/>
      <c r="O2704" s="2"/>
      <c r="P2704" s="2"/>
      <c r="Q2704" s="1"/>
      <c r="R2704" s="1"/>
      <c r="S2704" s="1"/>
      <c r="T2704" s="1"/>
      <c r="U2704" s="2"/>
      <c r="V2704" s="1"/>
      <c r="W2704" s="1"/>
      <c r="X2704" s="2"/>
      <c r="Y2704" s="1"/>
      <c r="Z2704" s="1"/>
      <c r="AA2704" s="2"/>
      <c r="AB2704" s="1"/>
      <c r="AC2704" s="1"/>
      <c r="AD2704" s="2"/>
      <c r="AE2704" s="1"/>
      <c r="AF2704" s="2"/>
      <c r="AG2704" s="2"/>
      <c r="AH2704" s="1"/>
      <c r="AI2704" s="1"/>
      <c r="AJ2704" s="2"/>
      <c r="AK2704" s="1"/>
      <c r="AL2704" s="1"/>
      <c r="AM2704" s="76"/>
      <c r="AN2704" s="77"/>
      <c r="AO2704" s="76"/>
      <c r="AP2704" s="77"/>
    </row>
    <row r="2705" spans="1:42" hidden="1" x14ac:dyDescent="0.25">
      <c r="A2705" s="2"/>
      <c r="B2705" s="52"/>
      <c r="C2705" s="2"/>
      <c r="D2705" s="2"/>
      <c r="E2705" s="2"/>
      <c r="F2705" s="2"/>
      <c r="G2705" s="2"/>
      <c r="H2705" s="2"/>
      <c r="I2705" s="1"/>
      <c r="J2705" s="1"/>
      <c r="K2705" s="1"/>
      <c r="L2705" s="1"/>
      <c r="M2705" s="1"/>
      <c r="N2705" s="2"/>
      <c r="O2705" s="2"/>
      <c r="P2705" s="2"/>
      <c r="Q2705" s="1"/>
      <c r="R2705" s="1"/>
      <c r="S2705" s="1"/>
      <c r="T2705" s="1"/>
      <c r="U2705" s="2"/>
      <c r="V2705" s="1"/>
      <c r="W2705" s="1"/>
      <c r="X2705" s="2"/>
      <c r="Y2705" s="1"/>
      <c r="Z2705" s="1"/>
      <c r="AA2705" s="2"/>
      <c r="AB2705" s="1"/>
      <c r="AC2705" s="1"/>
      <c r="AD2705" s="2"/>
      <c r="AE2705" s="1"/>
      <c r="AF2705" s="2"/>
      <c r="AG2705" s="2"/>
      <c r="AH2705" s="1"/>
      <c r="AI2705" s="1"/>
      <c r="AJ2705" s="2"/>
      <c r="AK2705" s="1"/>
      <c r="AL2705" s="1"/>
      <c r="AM2705" s="76"/>
      <c r="AN2705" s="77"/>
      <c r="AO2705" s="76"/>
      <c r="AP2705" s="77"/>
    </row>
    <row r="2706" spans="1:42" hidden="1" x14ac:dyDescent="0.25">
      <c r="A2706" s="2"/>
      <c r="B2706" s="52"/>
      <c r="C2706" s="2"/>
      <c r="D2706" s="2"/>
      <c r="E2706" s="2"/>
      <c r="F2706" s="2"/>
      <c r="G2706" s="2"/>
      <c r="H2706" s="2"/>
      <c r="I2706" s="1"/>
      <c r="J2706" s="1"/>
      <c r="K2706" s="1"/>
      <c r="L2706" s="1"/>
      <c r="M2706" s="1"/>
      <c r="N2706" s="2"/>
      <c r="O2706" s="2"/>
      <c r="P2706" s="2"/>
      <c r="Q2706" s="1"/>
      <c r="R2706" s="1"/>
      <c r="S2706" s="1"/>
      <c r="T2706" s="1"/>
      <c r="U2706" s="2"/>
      <c r="V2706" s="1"/>
      <c r="W2706" s="1"/>
      <c r="X2706" s="1"/>
      <c r="Y2706" s="1"/>
      <c r="Z2706" s="1"/>
      <c r="AA2706" s="1"/>
      <c r="AB2706" s="1"/>
      <c r="AC2706" s="1"/>
      <c r="AD2706" s="1"/>
      <c r="AE2706" s="1"/>
      <c r="AF2706" s="2"/>
      <c r="AG2706" s="2"/>
      <c r="AH2706" s="1"/>
      <c r="AI2706" s="1"/>
      <c r="AJ2706" s="2"/>
      <c r="AK2706" s="1"/>
      <c r="AL2706" s="1"/>
      <c r="AM2706" s="78"/>
      <c r="AN2706" s="48"/>
      <c r="AO2706" s="78"/>
      <c r="AP2706" s="48"/>
    </row>
    <row r="2707" spans="1:42" hidden="1" x14ac:dyDescent="0.25">
      <c r="A2707" s="2"/>
      <c r="B2707" s="52"/>
      <c r="C2707" s="2"/>
      <c r="D2707" s="2"/>
      <c r="E2707" s="2"/>
      <c r="F2707" s="2"/>
      <c r="G2707" s="2"/>
      <c r="H2707" s="2"/>
      <c r="I2707" s="1"/>
      <c r="J2707" s="1"/>
      <c r="K2707" s="1"/>
      <c r="L2707" s="1"/>
      <c r="M2707" s="1"/>
      <c r="N2707" s="2"/>
      <c r="O2707" s="2"/>
      <c r="P2707" s="2"/>
      <c r="Q2707" s="1"/>
      <c r="R2707" s="1"/>
      <c r="S2707" s="1"/>
      <c r="T2707" s="1"/>
      <c r="U2707" s="2"/>
      <c r="V2707" s="1"/>
      <c r="W2707" s="1"/>
      <c r="X2707" s="2"/>
      <c r="Y2707" s="1"/>
      <c r="Z2707" s="1"/>
      <c r="AA2707" s="2"/>
      <c r="AB2707" s="1"/>
      <c r="AC2707" s="1"/>
      <c r="AD2707" s="2"/>
      <c r="AE2707" s="1"/>
      <c r="AF2707" s="2"/>
      <c r="AG2707" s="2"/>
      <c r="AH2707" s="1"/>
      <c r="AI2707" s="1"/>
      <c r="AJ2707" s="2"/>
      <c r="AK2707" s="1"/>
      <c r="AL2707" s="1"/>
      <c r="AM2707" s="76"/>
      <c r="AN2707" s="77"/>
      <c r="AO2707" s="76"/>
      <c r="AP2707" s="77"/>
    </row>
    <row r="2708" spans="1:42" hidden="1" x14ac:dyDescent="0.25">
      <c r="A2708" s="2"/>
      <c r="B2708" s="52"/>
      <c r="C2708" s="2"/>
      <c r="D2708" s="2"/>
      <c r="E2708" s="2"/>
      <c r="F2708" s="2"/>
      <c r="G2708" s="2"/>
      <c r="H2708" s="2"/>
      <c r="I2708" s="1"/>
      <c r="J2708" s="1"/>
      <c r="K2708" s="1"/>
      <c r="L2708" s="1"/>
      <c r="M2708" s="1"/>
      <c r="N2708" s="2"/>
      <c r="O2708" s="2"/>
      <c r="P2708" s="2"/>
      <c r="Q2708" s="1"/>
      <c r="R2708" s="1"/>
      <c r="S2708" s="1"/>
      <c r="T2708" s="1"/>
      <c r="U2708" s="2"/>
      <c r="V2708" s="1"/>
      <c r="W2708" s="1"/>
      <c r="X2708" s="2"/>
      <c r="Y2708" s="1"/>
      <c r="Z2708" s="1"/>
      <c r="AA2708" s="2"/>
      <c r="AB2708" s="1"/>
      <c r="AC2708" s="1"/>
      <c r="AD2708" s="2"/>
      <c r="AE2708" s="1"/>
      <c r="AF2708" s="2"/>
      <c r="AG2708" s="2"/>
      <c r="AH2708" s="1"/>
      <c r="AI2708" s="1"/>
      <c r="AJ2708" s="2"/>
      <c r="AK2708" s="1"/>
      <c r="AL2708" s="1"/>
      <c r="AM2708" s="78"/>
      <c r="AN2708" s="48"/>
      <c r="AO2708" s="78"/>
      <c r="AP2708" s="48"/>
    </row>
    <row r="2709" spans="1:42" hidden="1" x14ac:dyDescent="0.25">
      <c r="A2709" s="2"/>
      <c r="B2709" s="52"/>
      <c r="C2709" s="2"/>
      <c r="D2709" s="2"/>
      <c r="E2709" s="2"/>
      <c r="F2709" s="2"/>
      <c r="G2709" s="2"/>
      <c r="H2709" s="2"/>
      <c r="I2709" s="1"/>
      <c r="J2709" s="1"/>
      <c r="K2709" s="1"/>
      <c r="L2709" s="1"/>
      <c r="M2709" s="1"/>
      <c r="N2709" s="2"/>
      <c r="O2709" s="2"/>
      <c r="P2709" s="2"/>
      <c r="Q2709" s="1"/>
      <c r="R2709" s="1"/>
      <c r="S2709" s="1"/>
      <c r="T2709" s="1"/>
      <c r="U2709" s="2"/>
      <c r="V2709" s="1"/>
      <c r="W2709" s="1"/>
      <c r="X2709" s="2"/>
      <c r="Y2709" s="1"/>
      <c r="Z2709" s="1"/>
      <c r="AA2709" s="2"/>
      <c r="AB2709" s="1"/>
      <c r="AC2709" s="1"/>
      <c r="AD2709" s="2"/>
      <c r="AE2709" s="1"/>
      <c r="AF2709" s="2"/>
      <c r="AG2709" s="2"/>
      <c r="AH2709" s="1"/>
      <c r="AI2709" s="1"/>
      <c r="AJ2709" s="2"/>
      <c r="AK2709" s="1"/>
      <c r="AL2709" s="1"/>
      <c r="AM2709" s="76"/>
      <c r="AN2709" s="77"/>
      <c r="AO2709" s="76"/>
      <c r="AP2709" s="77"/>
    </row>
    <row r="2710" spans="1:42" hidden="1" x14ac:dyDescent="0.25">
      <c r="A2710" s="2"/>
      <c r="B2710" s="52"/>
      <c r="C2710" s="2"/>
      <c r="D2710" s="2"/>
      <c r="E2710" s="2"/>
      <c r="F2710" s="2"/>
      <c r="G2710" s="2"/>
      <c r="H2710" s="2"/>
      <c r="I2710" s="1"/>
      <c r="J2710" s="1"/>
      <c r="K2710" s="1"/>
      <c r="L2710" s="1"/>
      <c r="M2710" s="1"/>
      <c r="N2710" s="2"/>
      <c r="O2710" s="2"/>
      <c r="P2710" s="2"/>
      <c r="Q2710" s="1"/>
      <c r="R2710" s="1"/>
      <c r="S2710" s="1"/>
      <c r="T2710" s="1"/>
      <c r="U2710" s="2"/>
      <c r="V2710" s="1"/>
      <c r="W2710" s="1"/>
      <c r="X2710" s="2"/>
      <c r="Y2710" s="1"/>
      <c r="Z2710" s="1"/>
      <c r="AA2710" s="2"/>
      <c r="AB2710" s="1"/>
      <c r="AC2710" s="1"/>
      <c r="AD2710" s="2"/>
      <c r="AE2710" s="1"/>
      <c r="AF2710" s="2"/>
      <c r="AG2710" s="2"/>
      <c r="AH2710" s="1"/>
      <c r="AI2710" s="1"/>
      <c r="AJ2710" s="2"/>
      <c r="AK2710" s="1"/>
      <c r="AL2710" s="1"/>
      <c r="AM2710" s="76"/>
      <c r="AN2710" s="77"/>
      <c r="AO2710" s="76"/>
      <c r="AP2710" s="77"/>
    </row>
    <row r="2711" spans="1:42" hidden="1" x14ac:dyDescent="0.25">
      <c r="A2711" s="2"/>
      <c r="B2711" s="51"/>
      <c r="C2711" s="2"/>
      <c r="D2711" s="2"/>
      <c r="E2711" s="2"/>
      <c r="F2711" s="2"/>
      <c r="G2711" s="2"/>
      <c r="H2711" s="2"/>
      <c r="I2711" s="1"/>
      <c r="J2711" s="1"/>
      <c r="K2711" s="1"/>
      <c r="L2711" s="1"/>
      <c r="M2711" s="1"/>
      <c r="N2711" s="2"/>
      <c r="O2711" s="2"/>
      <c r="P2711" s="2"/>
      <c r="Q2711" s="1"/>
      <c r="R2711" s="1"/>
      <c r="S2711" s="1"/>
      <c r="T2711" s="1"/>
      <c r="U2711" s="1"/>
      <c r="V2711" s="1"/>
      <c r="W2711" s="1"/>
      <c r="X2711" s="1"/>
      <c r="Y2711" s="1"/>
      <c r="Z2711" s="1"/>
      <c r="AA2711" s="1"/>
      <c r="AB2711" s="1"/>
      <c r="AC2711" s="1"/>
      <c r="AD2711" s="1"/>
      <c r="AE2711" s="1"/>
      <c r="AF2711" s="2"/>
      <c r="AG2711" s="2"/>
      <c r="AH2711" s="1"/>
      <c r="AI2711" s="1"/>
      <c r="AJ2711" s="2"/>
      <c r="AK2711" s="1"/>
      <c r="AL2711" s="1"/>
      <c r="AM2711" s="78"/>
      <c r="AN2711" s="48"/>
      <c r="AO2711" s="78"/>
      <c r="AP2711" s="48"/>
    </row>
    <row r="2712" spans="1:42" hidden="1" x14ac:dyDescent="0.25">
      <c r="A2712" s="2"/>
      <c r="B2712" s="52"/>
      <c r="C2712" s="2"/>
      <c r="D2712" s="2"/>
      <c r="E2712" s="2"/>
      <c r="F2712" s="2"/>
      <c r="G2712" s="2"/>
      <c r="H2712" s="2"/>
      <c r="I2712" s="1"/>
      <c r="J2712" s="1"/>
      <c r="K2712" s="1"/>
      <c r="L2712" s="1"/>
      <c r="M2712" s="1"/>
      <c r="N2712" s="2"/>
      <c r="O2712" s="2"/>
      <c r="P2712" s="2"/>
      <c r="Q2712" s="1"/>
      <c r="R2712" s="1"/>
      <c r="S2712" s="1"/>
      <c r="T2712" s="1"/>
      <c r="U2712" s="2"/>
      <c r="V2712" s="1"/>
      <c r="W2712" s="1"/>
      <c r="X2712" s="2"/>
      <c r="Y2712" s="1"/>
      <c r="Z2712" s="1"/>
      <c r="AA2712" s="2"/>
      <c r="AB2712" s="1"/>
      <c r="AC2712" s="1"/>
      <c r="AD2712" s="2"/>
      <c r="AE2712" s="1"/>
      <c r="AF2712" s="2"/>
      <c r="AG2712" s="2"/>
      <c r="AH2712" s="1"/>
      <c r="AI2712" s="1"/>
      <c r="AJ2712" s="2"/>
      <c r="AK2712" s="1"/>
      <c r="AL2712" s="1"/>
      <c r="AM2712" s="76"/>
      <c r="AN2712" s="77"/>
      <c r="AO2712" s="76"/>
      <c r="AP2712" s="77"/>
    </row>
    <row r="2713" spans="1:42" hidden="1" x14ac:dyDescent="0.25">
      <c r="A2713" s="2"/>
      <c r="B2713" s="52"/>
      <c r="C2713" s="2"/>
      <c r="D2713" s="2"/>
      <c r="E2713" s="2"/>
      <c r="F2713" s="2"/>
      <c r="G2713" s="2"/>
      <c r="H2713" s="2"/>
      <c r="I2713" s="1"/>
      <c r="J2713" s="1"/>
      <c r="K2713" s="1"/>
      <c r="L2713" s="1"/>
      <c r="M2713" s="1"/>
      <c r="N2713" s="2"/>
      <c r="O2713" s="2"/>
      <c r="P2713" s="2"/>
      <c r="Q2713" s="1"/>
      <c r="R2713" s="1"/>
      <c r="S2713" s="1"/>
      <c r="T2713" s="1"/>
      <c r="U2713" s="2"/>
      <c r="V2713" s="1"/>
      <c r="W2713" s="1"/>
      <c r="X2713" s="2"/>
      <c r="Y2713" s="1"/>
      <c r="Z2713" s="1"/>
      <c r="AA2713" s="2"/>
      <c r="AB2713" s="1"/>
      <c r="AC2713" s="1"/>
      <c r="AD2713" s="2"/>
      <c r="AE2713" s="1"/>
      <c r="AF2713" s="2"/>
      <c r="AG2713" s="2"/>
      <c r="AH2713" s="1"/>
      <c r="AI2713" s="1"/>
      <c r="AJ2713" s="2"/>
      <c r="AK2713" s="1"/>
      <c r="AL2713" s="1"/>
      <c r="AM2713" s="76"/>
      <c r="AN2713" s="77"/>
      <c r="AO2713" s="76"/>
      <c r="AP2713" s="77"/>
    </row>
    <row r="2714" spans="1:42" hidden="1" x14ac:dyDescent="0.25">
      <c r="A2714" s="2"/>
      <c r="B2714" s="52"/>
      <c r="C2714" s="2"/>
      <c r="D2714" s="2"/>
      <c r="E2714" s="2"/>
      <c r="F2714" s="2"/>
      <c r="G2714" s="2"/>
      <c r="H2714" s="2"/>
      <c r="I2714" s="1"/>
      <c r="J2714" s="1"/>
      <c r="K2714" s="1"/>
      <c r="L2714" s="1"/>
      <c r="M2714" s="1"/>
      <c r="N2714" s="2"/>
      <c r="O2714" s="2"/>
      <c r="P2714" s="2"/>
      <c r="Q2714" s="1"/>
      <c r="R2714" s="1"/>
      <c r="S2714" s="1"/>
      <c r="T2714" s="1"/>
      <c r="U2714" s="2"/>
      <c r="V2714" s="1"/>
      <c r="W2714" s="1"/>
      <c r="X2714" s="2"/>
      <c r="Y2714" s="1"/>
      <c r="Z2714" s="1"/>
      <c r="AA2714" s="2"/>
      <c r="AB2714" s="1"/>
      <c r="AC2714" s="1"/>
      <c r="AD2714" s="2"/>
      <c r="AE2714" s="1"/>
      <c r="AF2714" s="2"/>
      <c r="AG2714" s="2"/>
      <c r="AH2714" s="1"/>
      <c r="AI2714" s="1"/>
      <c r="AJ2714" s="2"/>
      <c r="AK2714" s="1"/>
      <c r="AL2714" s="1"/>
      <c r="AM2714" s="76"/>
      <c r="AN2714" s="77"/>
      <c r="AO2714" s="76"/>
      <c r="AP2714" s="77"/>
    </row>
    <row r="2715" spans="1:42" hidden="1" x14ac:dyDescent="0.25">
      <c r="A2715" s="2"/>
      <c r="B2715" s="52"/>
      <c r="C2715" s="2"/>
      <c r="D2715" s="2"/>
      <c r="E2715" s="2"/>
      <c r="F2715" s="2"/>
      <c r="G2715" s="2"/>
      <c r="H2715" s="2"/>
      <c r="I2715" s="1"/>
      <c r="J2715" s="1"/>
      <c r="K2715" s="1"/>
      <c r="L2715" s="1"/>
      <c r="M2715" s="1"/>
      <c r="N2715" s="2"/>
      <c r="O2715" s="2"/>
      <c r="P2715" s="2"/>
      <c r="Q2715" s="1"/>
      <c r="R2715" s="1"/>
      <c r="S2715" s="1"/>
      <c r="T2715" s="1"/>
      <c r="U2715" s="2"/>
      <c r="V2715" s="1"/>
      <c r="W2715" s="1"/>
      <c r="X2715" s="2"/>
      <c r="Y2715" s="1"/>
      <c r="Z2715" s="1"/>
      <c r="AA2715" s="2"/>
      <c r="AB2715" s="1"/>
      <c r="AC2715" s="1"/>
      <c r="AD2715" s="2"/>
      <c r="AE2715" s="1"/>
      <c r="AF2715" s="2"/>
      <c r="AG2715" s="2"/>
      <c r="AH2715" s="1"/>
      <c r="AI2715" s="1"/>
      <c r="AJ2715" s="2"/>
      <c r="AK2715" s="1"/>
      <c r="AL2715" s="1"/>
      <c r="AM2715" s="76"/>
      <c r="AN2715" s="77"/>
      <c r="AO2715" s="76"/>
      <c r="AP2715" s="77"/>
    </row>
    <row r="2716" spans="1:42" hidden="1" x14ac:dyDescent="0.25">
      <c r="A2716" s="2"/>
      <c r="B2716" s="52"/>
      <c r="C2716" s="2"/>
      <c r="D2716" s="2"/>
      <c r="E2716" s="2"/>
      <c r="F2716" s="2"/>
      <c r="G2716" s="2"/>
      <c r="H2716" s="2"/>
      <c r="I2716" s="1"/>
      <c r="J2716" s="1"/>
      <c r="K2716" s="1"/>
      <c r="L2716" s="1"/>
      <c r="M2716" s="1"/>
      <c r="N2716" s="2"/>
      <c r="O2716" s="2"/>
      <c r="P2716" s="2"/>
      <c r="Q2716" s="1"/>
      <c r="R2716" s="1"/>
      <c r="S2716" s="1"/>
      <c r="T2716" s="1"/>
      <c r="U2716" s="2"/>
      <c r="V2716" s="1"/>
      <c r="W2716" s="1"/>
      <c r="X2716" s="2"/>
      <c r="Y2716" s="1"/>
      <c r="Z2716" s="1"/>
      <c r="AA2716" s="2"/>
      <c r="AB2716" s="1"/>
      <c r="AC2716" s="1"/>
      <c r="AD2716" s="2"/>
      <c r="AE2716" s="1"/>
      <c r="AF2716" s="2"/>
      <c r="AG2716" s="2"/>
      <c r="AH2716" s="1"/>
      <c r="AI2716" s="1"/>
      <c r="AJ2716" s="2"/>
      <c r="AK2716" s="1"/>
      <c r="AL2716" s="1"/>
      <c r="AM2716" s="76"/>
      <c r="AN2716" s="77"/>
      <c r="AO2716" s="76"/>
      <c r="AP2716" s="77"/>
    </row>
    <row r="2717" spans="1:42" hidden="1" x14ac:dyDescent="0.25">
      <c r="A2717" s="2"/>
      <c r="B2717" s="52"/>
      <c r="C2717" s="2"/>
      <c r="D2717" s="2"/>
      <c r="E2717" s="2"/>
      <c r="F2717" s="2"/>
      <c r="G2717" s="2"/>
      <c r="H2717" s="2"/>
      <c r="I2717" s="1"/>
      <c r="J2717" s="1"/>
      <c r="K2717" s="1"/>
      <c r="L2717" s="1"/>
      <c r="M2717" s="1"/>
      <c r="N2717" s="2"/>
      <c r="O2717" s="2"/>
      <c r="P2717" s="2"/>
      <c r="Q2717" s="1"/>
      <c r="R2717" s="1"/>
      <c r="S2717" s="1"/>
      <c r="T2717" s="1"/>
      <c r="U2717" s="2"/>
      <c r="V2717" s="1"/>
      <c r="W2717" s="1"/>
      <c r="X2717" s="2"/>
      <c r="Y2717" s="1"/>
      <c r="Z2717" s="1"/>
      <c r="AA2717" s="2"/>
      <c r="AB2717" s="1"/>
      <c r="AC2717" s="1"/>
      <c r="AD2717" s="2"/>
      <c r="AE2717" s="1"/>
      <c r="AF2717" s="2"/>
      <c r="AG2717" s="2"/>
      <c r="AH2717" s="1"/>
      <c r="AI2717" s="1"/>
      <c r="AJ2717" s="2"/>
      <c r="AK2717" s="1"/>
      <c r="AL2717" s="1"/>
      <c r="AM2717" s="76"/>
      <c r="AN2717" s="77"/>
      <c r="AO2717" s="76"/>
      <c r="AP2717" s="77"/>
    </row>
    <row r="2718" spans="1:42" hidden="1" x14ac:dyDescent="0.25">
      <c r="A2718" s="2"/>
      <c r="B2718" s="52"/>
      <c r="C2718" s="2"/>
      <c r="D2718" s="2"/>
      <c r="E2718" s="2"/>
      <c r="F2718" s="2"/>
      <c r="G2718" s="2"/>
      <c r="H2718" s="2"/>
      <c r="I2718" s="1"/>
      <c r="J2718" s="1"/>
      <c r="K2718" s="1"/>
      <c r="L2718" s="1"/>
      <c r="M2718" s="1"/>
      <c r="N2718" s="2"/>
      <c r="O2718" s="2"/>
      <c r="P2718" s="2"/>
      <c r="Q2718" s="1"/>
      <c r="R2718" s="1"/>
      <c r="S2718" s="1"/>
      <c r="T2718" s="1"/>
      <c r="U2718" s="2"/>
      <c r="V2718" s="1"/>
      <c r="W2718" s="1"/>
      <c r="X2718" s="2"/>
      <c r="Y2718" s="1"/>
      <c r="Z2718" s="1"/>
      <c r="AA2718" s="2"/>
      <c r="AB2718" s="1"/>
      <c r="AC2718" s="1"/>
      <c r="AD2718" s="2"/>
      <c r="AE2718" s="1"/>
      <c r="AF2718" s="2"/>
      <c r="AG2718" s="2"/>
      <c r="AH2718" s="1"/>
      <c r="AI2718" s="1"/>
      <c r="AJ2718" s="2"/>
      <c r="AK2718" s="1"/>
      <c r="AL2718" s="1"/>
      <c r="AM2718" s="76"/>
      <c r="AN2718" s="77"/>
      <c r="AO2718" s="76"/>
      <c r="AP2718" s="77"/>
    </row>
    <row r="2719" spans="1:42" hidden="1" x14ac:dyDescent="0.25">
      <c r="A2719" s="2"/>
      <c r="B2719" s="52"/>
      <c r="C2719" s="2"/>
      <c r="D2719" s="2"/>
      <c r="E2719" s="2"/>
      <c r="F2719" s="2"/>
      <c r="G2719" s="2"/>
      <c r="H2719" s="2"/>
      <c r="I2719" s="1"/>
      <c r="J2719" s="1"/>
      <c r="K2719" s="1"/>
      <c r="L2719" s="1"/>
      <c r="M2719" s="1"/>
      <c r="N2719" s="2"/>
      <c r="O2719" s="2"/>
      <c r="P2719" s="2"/>
      <c r="Q2719" s="1"/>
      <c r="R2719" s="1"/>
      <c r="S2719" s="1"/>
      <c r="T2719" s="1"/>
      <c r="U2719" s="2"/>
      <c r="V2719" s="1"/>
      <c r="W2719" s="1"/>
      <c r="X2719" s="2"/>
      <c r="Y2719" s="1"/>
      <c r="Z2719" s="1"/>
      <c r="AA2719" s="2"/>
      <c r="AB2719" s="1"/>
      <c r="AC2719" s="1"/>
      <c r="AD2719" s="2"/>
      <c r="AE2719" s="1"/>
      <c r="AF2719" s="2"/>
      <c r="AG2719" s="2"/>
      <c r="AH2719" s="1"/>
      <c r="AI2719" s="1"/>
      <c r="AJ2719" s="2"/>
      <c r="AK2719" s="1"/>
      <c r="AL2719" s="1"/>
      <c r="AM2719" s="76"/>
      <c r="AN2719" s="77"/>
      <c r="AO2719" s="76"/>
      <c r="AP2719" s="77"/>
    </row>
    <row r="2720" spans="1:42" hidden="1" x14ac:dyDescent="0.25">
      <c r="A2720" s="2"/>
      <c r="B2720" s="52"/>
      <c r="C2720" s="2"/>
      <c r="D2720" s="2"/>
      <c r="E2720" s="2"/>
      <c r="F2720" s="2"/>
      <c r="G2720" s="2"/>
      <c r="H2720" s="2"/>
      <c r="I2720" s="1"/>
      <c r="J2720" s="1"/>
      <c r="K2720" s="1"/>
      <c r="L2720" s="1"/>
      <c r="M2720" s="1"/>
      <c r="N2720" s="2"/>
      <c r="O2720" s="2"/>
      <c r="P2720" s="2"/>
      <c r="Q2720" s="1"/>
      <c r="R2720" s="1"/>
      <c r="S2720" s="1"/>
      <c r="T2720" s="1"/>
      <c r="U2720" s="2"/>
      <c r="V2720" s="1"/>
      <c r="W2720" s="1"/>
      <c r="X2720" s="2"/>
      <c r="Y2720" s="1"/>
      <c r="Z2720" s="1"/>
      <c r="AA2720" s="2"/>
      <c r="AB2720" s="1"/>
      <c r="AC2720" s="1"/>
      <c r="AD2720" s="2"/>
      <c r="AE2720" s="1"/>
      <c r="AF2720" s="2"/>
      <c r="AG2720" s="2"/>
      <c r="AH2720" s="1"/>
      <c r="AI2720" s="1"/>
      <c r="AJ2720" s="2"/>
      <c r="AK2720" s="1"/>
      <c r="AL2720" s="1"/>
      <c r="AM2720" s="78"/>
      <c r="AN2720" s="48"/>
      <c r="AO2720" s="78"/>
      <c r="AP2720" s="48"/>
    </row>
    <row r="2721" spans="1:42" hidden="1" x14ac:dyDescent="0.25">
      <c r="A2721" s="2"/>
      <c r="B2721" s="52"/>
      <c r="C2721" s="2"/>
      <c r="D2721" s="2"/>
      <c r="E2721" s="2"/>
      <c r="F2721" s="2"/>
      <c r="G2721" s="2"/>
      <c r="H2721" s="2"/>
      <c r="I2721" s="1"/>
      <c r="J2721" s="1"/>
      <c r="K2721" s="1"/>
      <c r="L2721" s="1"/>
      <c r="M2721" s="1"/>
      <c r="N2721" s="2"/>
      <c r="O2721" s="2"/>
      <c r="P2721" s="2"/>
      <c r="Q2721" s="1"/>
      <c r="R2721" s="1"/>
      <c r="S2721" s="1"/>
      <c r="T2721" s="1"/>
      <c r="U2721" s="2"/>
      <c r="V2721" s="1"/>
      <c r="W2721" s="1"/>
      <c r="X2721" s="2"/>
      <c r="Y2721" s="1"/>
      <c r="Z2721" s="1"/>
      <c r="AA2721" s="2"/>
      <c r="AB2721" s="1"/>
      <c r="AC2721" s="1"/>
      <c r="AD2721" s="2"/>
      <c r="AE2721" s="1"/>
      <c r="AF2721" s="2"/>
      <c r="AG2721" s="2"/>
      <c r="AH2721" s="1"/>
      <c r="AI2721" s="1"/>
      <c r="AJ2721" s="2"/>
      <c r="AK2721" s="1"/>
      <c r="AL2721" s="1"/>
      <c r="AM2721" s="76"/>
      <c r="AN2721" s="77"/>
      <c r="AO2721" s="76"/>
      <c r="AP2721" s="77"/>
    </row>
    <row r="2722" spans="1:42" hidden="1" x14ac:dyDescent="0.25">
      <c r="A2722" s="2"/>
      <c r="B2722" s="52"/>
      <c r="C2722" s="2"/>
      <c r="D2722" s="2"/>
      <c r="E2722" s="2"/>
      <c r="F2722" s="2"/>
      <c r="G2722" s="2"/>
      <c r="H2722" s="2"/>
      <c r="I2722" s="1"/>
      <c r="J2722" s="1"/>
      <c r="K2722" s="1"/>
      <c r="L2722" s="1"/>
      <c r="M2722" s="1"/>
      <c r="N2722" s="2"/>
      <c r="O2722" s="2"/>
      <c r="P2722" s="2"/>
      <c r="Q2722" s="1"/>
      <c r="R2722" s="1"/>
      <c r="S2722" s="1"/>
      <c r="T2722" s="1"/>
      <c r="U2722" s="2"/>
      <c r="V2722" s="1"/>
      <c r="W2722" s="1"/>
      <c r="X2722" s="2"/>
      <c r="Y2722" s="1"/>
      <c r="Z2722" s="1"/>
      <c r="AA2722" s="2"/>
      <c r="AB2722" s="1"/>
      <c r="AC2722" s="1"/>
      <c r="AD2722" s="2"/>
      <c r="AE2722" s="1"/>
      <c r="AF2722" s="2"/>
      <c r="AG2722" s="2"/>
      <c r="AH2722" s="1"/>
      <c r="AI2722" s="1"/>
      <c r="AJ2722" s="2"/>
      <c r="AK2722" s="1"/>
      <c r="AL2722" s="1"/>
      <c r="AM2722" s="76"/>
      <c r="AN2722" s="77"/>
      <c r="AO2722" s="76"/>
      <c r="AP2722" s="77"/>
    </row>
    <row r="2723" spans="1:42" hidden="1" x14ac:dyDescent="0.25">
      <c r="A2723" s="2"/>
      <c r="B2723" s="79"/>
      <c r="C2723" s="80"/>
      <c r="D2723" s="80"/>
      <c r="E2723" s="80"/>
      <c r="F2723" s="80"/>
      <c r="G2723" s="80"/>
      <c r="H2723" s="80"/>
      <c r="I2723" s="81"/>
      <c r="J2723" s="81"/>
      <c r="K2723" s="81"/>
      <c r="L2723" s="81"/>
      <c r="M2723" s="81"/>
      <c r="N2723" s="80"/>
      <c r="O2723" s="80"/>
      <c r="P2723" s="80"/>
      <c r="Q2723" s="1"/>
      <c r="R2723" s="81"/>
      <c r="S2723" s="81"/>
      <c r="T2723" s="81"/>
      <c r="U2723" s="80"/>
      <c r="V2723" s="81"/>
      <c r="W2723" s="81"/>
      <c r="X2723" s="80"/>
      <c r="Y2723" s="81"/>
      <c r="Z2723" s="81"/>
      <c r="AA2723" s="80"/>
      <c r="AB2723" s="81"/>
      <c r="AC2723" s="81"/>
      <c r="AD2723" s="80"/>
      <c r="AE2723" s="81"/>
      <c r="AF2723" s="80"/>
      <c r="AG2723" s="80"/>
      <c r="AH2723" s="81"/>
      <c r="AI2723" s="81"/>
      <c r="AJ2723" s="80"/>
      <c r="AK2723" s="81"/>
      <c r="AL2723" s="81"/>
      <c r="AM2723" s="82"/>
      <c r="AN2723" s="83"/>
      <c r="AO2723" s="82"/>
      <c r="AP2723" s="83"/>
    </row>
    <row r="2724" spans="1:42" hidden="1" x14ac:dyDescent="0.25">
      <c r="A2724" s="2"/>
      <c r="B2724" s="79"/>
      <c r="C2724" s="80"/>
      <c r="D2724" s="80"/>
      <c r="E2724" s="80"/>
      <c r="F2724" s="80"/>
      <c r="G2724" s="80"/>
      <c r="H2724" s="80"/>
      <c r="I2724" s="81"/>
      <c r="J2724" s="81"/>
      <c r="K2724" s="81"/>
      <c r="L2724" s="81"/>
      <c r="M2724" s="81"/>
      <c r="N2724" s="80"/>
      <c r="O2724" s="80"/>
      <c r="P2724" s="80"/>
      <c r="Q2724" s="1"/>
      <c r="R2724" s="81"/>
      <c r="S2724" s="81"/>
      <c r="T2724" s="81"/>
      <c r="U2724" s="80"/>
      <c r="V2724" s="81"/>
      <c r="W2724" s="81"/>
      <c r="X2724" s="80"/>
      <c r="Y2724" s="81"/>
      <c r="Z2724" s="81"/>
      <c r="AA2724" s="80"/>
      <c r="AB2724" s="81"/>
      <c r="AC2724" s="81"/>
      <c r="AD2724" s="80"/>
      <c r="AE2724" s="81"/>
      <c r="AF2724" s="80"/>
      <c r="AG2724" s="80"/>
      <c r="AH2724" s="81"/>
      <c r="AI2724" s="81"/>
      <c r="AJ2724" s="80"/>
      <c r="AK2724" s="81"/>
      <c r="AL2724" s="81"/>
      <c r="AM2724" s="82"/>
      <c r="AN2724" s="83"/>
      <c r="AO2724" s="82"/>
      <c r="AP2724" s="83"/>
    </row>
    <row r="2725" spans="1:42" hidden="1" x14ac:dyDescent="0.25">
      <c r="A2725" s="2"/>
      <c r="B2725" s="79"/>
      <c r="C2725" s="80"/>
      <c r="D2725" s="80"/>
      <c r="E2725" s="80"/>
      <c r="F2725" s="80"/>
      <c r="G2725" s="80"/>
      <c r="H2725" s="80"/>
      <c r="I2725" s="81"/>
      <c r="J2725" s="81"/>
      <c r="K2725" s="81"/>
      <c r="L2725" s="81"/>
      <c r="M2725" s="81"/>
      <c r="N2725" s="80"/>
      <c r="O2725" s="80"/>
      <c r="P2725" s="80"/>
      <c r="Q2725" s="1"/>
      <c r="R2725" s="81"/>
      <c r="S2725" s="81"/>
      <c r="T2725" s="81"/>
      <c r="U2725" s="80"/>
      <c r="V2725" s="81"/>
      <c r="W2725" s="81"/>
      <c r="X2725" s="80"/>
      <c r="Y2725" s="81"/>
      <c r="Z2725" s="81"/>
      <c r="AA2725" s="80"/>
      <c r="AB2725" s="81"/>
      <c r="AC2725" s="81"/>
      <c r="AD2725" s="80"/>
      <c r="AE2725" s="81"/>
      <c r="AF2725" s="80"/>
      <c r="AG2725" s="80"/>
      <c r="AH2725" s="81"/>
      <c r="AI2725" s="81"/>
      <c r="AJ2725" s="80"/>
      <c r="AK2725" s="81"/>
      <c r="AL2725" s="81"/>
      <c r="AM2725" s="82"/>
      <c r="AN2725" s="83"/>
      <c r="AO2725" s="82"/>
      <c r="AP2725" s="83"/>
    </row>
    <row r="2726" spans="1:42" hidden="1" x14ac:dyDescent="0.25">
      <c r="A2726" s="2"/>
      <c r="B2726" s="79"/>
      <c r="C2726" s="80"/>
      <c r="D2726" s="80"/>
      <c r="E2726" s="80"/>
      <c r="F2726" s="80"/>
      <c r="G2726" s="80"/>
      <c r="H2726" s="80"/>
      <c r="I2726" s="81"/>
      <c r="J2726" s="81"/>
      <c r="K2726" s="81"/>
      <c r="L2726" s="81"/>
      <c r="M2726" s="81"/>
      <c r="N2726" s="80"/>
      <c r="O2726" s="80"/>
      <c r="P2726" s="80"/>
      <c r="Q2726" s="1"/>
      <c r="R2726" s="81"/>
      <c r="S2726" s="81"/>
      <c r="T2726" s="81"/>
      <c r="U2726" s="80"/>
      <c r="V2726" s="81"/>
      <c r="W2726" s="81"/>
      <c r="X2726" s="80"/>
      <c r="Y2726" s="81"/>
      <c r="Z2726" s="81"/>
      <c r="AA2726" s="80"/>
      <c r="AB2726" s="81"/>
      <c r="AC2726" s="81"/>
      <c r="AD2726" s="80"/>
      <c r="AE2726" s="81"/>
      <c r="AF2726" s="80"/>
      <c r="AG2726" s="80"/>
      <c r="AH2726" s="81"/>
      <c r="AI2726" s="81"/>
      <c r="AJ2726" s="80"/>
      <c r="AK2726" s="81"/>
      <c r="AL2726" s="81"/>
      <c r="AM2726" s="82"/>
      <c r="AN2726" s="83"/>
      <c r="AO2726" s="82"/>
      <c r="AP2726" s="83"/>
    </row>
    <row r="2727" spans="1:42" hidden="1" x14ac:dyDescent="0.25">
      <c r="A2727" s="2"/>
      <c r="B2727" s="79"/>
      <c r="C2727" s="80"/>
      <c r="D2727" s="80"/>
      <c r="E2727" s="80"/>
      <c r="F2727" s="80"/>
      <c r="G2727" s="80"/>
      <c r="H2727" s="80"/>
      <c r="I2727" s="81"/>
      <c r="J2727" s="81"/>
      <c r="K2727" s="81"/>
      <c r="L2727" s="81"/>
      <c r="M2727" s="81"/>
      <c r="N2727" s="80"/>
      <c r="O2727" s="80"/>
      <c r="P2727" s="80"/>
      <c r="Q2727" s="1"/>
      <c r="R2727" s="81"/>
      <c r="S2727" s="81"/>
      <c r="T2727" s="81"/>
      <c r="U2727" s="80"/>
      <c r="V2727" s="81"/>
      <c r="W2727" s="81"/>
      <c r="X2727" s="80"/>
      <c r="Y2727" s="81"/>
      <c r="Z2727" s="81"/>
      <c r="AA2727" s="80"/>
      <c r="AB2727" s="81"/>
      <c r="AC2727" s="81"/>
      <c r="AD2727" s="80"/>
      <c r="AE2727" s="81"/>
      <c r="AF2727" s="80"/>
      <c r="AG2727" s="80"/>
      <c r="AH2727" s="81"/>
      <c r="AI2727" s="81"/>
      <c r="AJ2727" s="80"/>
      <c r="AK2727" s="81"/>
      <c r="AL2727" s="81"/>
      <c r="AM2727" s="82"/>
      <c r="AN2727" s="83"/>
      <c r="AO2727" s="82"/>
      <c r="AP2727" s="83"/>
    </row>
    <row r="2728" spans="1:42" hidden="1" x14ac:dyDescent="0.25">
      <c r="A2728" s="2"/>
      <c r="B2728" s="52"/>
      <c r="C2728" s="2"/>
      <c r="D2728" s="2"/>
      <c r="E2728" s="2"/>
      <c r="F2728" s="2"/>
      <c r="G2728" s="2"/>
      <c r="H2728" s="2"/>
      <c r="I2728" s="1"/>
      <c r="J2728" s="1"/>
      <c r="K2728" s="1"/>
      <c r="L2728" s="1"/>
      <c r="M2728" s="1"/>
      <c r="N2728" s="2"/>
      <c r="O2728" s="2"/>
      <c r="P2728" s="2"/>
      <c r="Q2728" s="1"/>
      <c r="R2728" s="1"/>
      <c r="S2728" s="1"/>
      <c r="T2728" s="1"/>
      <c r="U2728" s="2"/>
      <c r="V2728" s="1"/>
      <c r="W2728" s="1"/>
      <c r="X2728" s="2"/>
      <c r="Y2728" s="1"/>
      <c r="Z2728" s="1"/>
      <c r="AA2728" s="2"/>
      <c r="AB2728" s="1"/>
      <c r="AC2728" s="1"/>
      <c r="AD2728" s="2"/>
      <c r="AE2728" s="1"/>
      <c r="AF2728" s="2"/>
      <c r="AG2728" s="2"/>
      <c r="AH2728" s="1"/>
      <c r="AI2728" s="1"/>
      <c r="AJ2728" s="2"/>
      <c r="AK2728" s="1"/>
      <c r="AL2728" s="1"/>
      <c r="AM2728" s="53"/>
      <c r="AN2728" s="2"/>
      <c r="AO2728" s="53"/>
      <c r="AP2728" s="2"/>
    </row>
    <row r="2729" spans="1:42" hidden="1" x14ac:dyDescent="0.25">
      <c r="A2729" s="2"/>
      <c r="B2729" s="52"/>
      <c r="C2729" s="2"/>
      <c r="D2729" s="2"/>
      <c r="E2729" s="2"/>
      <c r="F2729" s="2"/>
      <c r="G2729" s="2"/>
      <c r="H2729" s="2"/>
      <c r="I2729" s="1"/>
      <c r="J2729" s="1"/>
      <c r="K2729" s="1"/>
      <c r="L2729" s="1"/>
      <c r="M2729" s="1"/>
      <c r="N2729" s="2"/>
      <c r="O2729" s="2"/>
      <c r="P2729" s="2"/>
      <c r="Q2729" s="1"/>
      <c r="R2729" s="1"/>
      <c r="S2729" s="1"/>
      <c r="T2729" s="1"/>
      <c r="U2729" s="2"/>
      <c r="V2729" s="1"/>
      <c r="W2729" s="1"/>
      <c r="X2729" s="2"/>
      <c r="Y2729" s="1"/>
      <c r="Z2729" s="1"/>
      <c r="AA2729" s="2"/>
      <c r="AB2729" s="1"/>
      <c r="AC2729" s="1"/>
      <c r="AD2729" s="2"/>
      <c r="AE2729" s="1"/>
      <c r="AF2729" s="2"/>
      <c r="AG2729" s="2"/>
      <c r="AH2729" s="1"/>
      <c r="AI2729" s="1"/>
      <c r="AJ2729" s="2"/>
      <c r="AK2729" s="1"/>
      <c r="AL2729" s="1"/>
      <c r="AM2729" s="76"/>
      <c r="AN2729" s="77"/>
      <c r="AO2729" s="76"/>
      <c r="AP2729" s="77"/>
    </row>
    <row r="2730" spans="1:42" hidden="1" x14ac:dyDescent="0.25">
      <c r="A2730" s="2"/>
      <c r="B2730" s="52"/>
      <c r="C2730" s="2"/>
      <c r="D2730" s="2"/>
      <c r="E2730" s="2"/>
      <c r="F2730" s="2"/>
      <c r="G2730" s="2"/>
      <c r="H2730" s="2"/>
      <c r="I2730" s="1"/>
      <c r="J2730" s="1"/>
      <c r="K2730" s="1"/>
      <c r="L2730" s="1"/>
      <c r="M2730" s="1"/>
      <c r="N2730" s="2"/>
      <c r="O2730" s="2"/>
      <c r="P2730" s="2"/>
      <c r="Q2730" s="1"/>
      <c r="R2730" s="1"/>
      <c r="S2730" s="1"/>
      <c r="T2730" s="1"/>
      <c r="U2730" s="2"/>
      <c r="V2730" s="1"/>
      <c r="W2730" s="1"/>
      <c r="X2730" s="2"/>
      <c r="Y2730" s="1"/>
      <c r="Z2730" s="1"/>
      <c r="AA2730" s="2"/>
      <c r="AB2730" s="1"/>
      <c r="AC2730" s="1"/>
      <c r="AD2730" s="2"/>
      <c r="AE2730" s="1"/>
      <c r="AF2730" s="2"/>
      <c r="AG2730" s="2"/>
      <c r="AH2730" s="1"/>
      <c r="AI2730" s="1"/>
      <c r="AJ2730" s="2"/>
      <c r="AK2730" s="1"/>
      <c r="AL2730" s="1"/>
      <c r="AM2730" s="76"/>
      <c r="AN2730" s="77"/>
      <c r="AO2730" s="76"/>
      <c r="AP2730" s="77"/>
    </row>
    <row r="2731" spans="1:42" hidden="1" x14ac:dyDescent="0.25">
      <c r="A2731" s="2"/>
      <c r="B2731" s="52"/>
      <c r="C2731" s="2"/>
      <c r="D2731" s="2"/>
      <c r="E2731" s="2"/>
      <c r="F2731" s="2"/>
      <c r="G2731" s="2"/>
      <c r="H2731" s="2"/>
      <c r="I2731" s="1"/>
      <c r="J2731" s="1"/>
      <c r="K2731" s="1"/>
      <c r="L2731" s="1"/>
      <c r="M2731" s="1"/>
      <c r="N2731" s="2"/>
      <c r="O2731" s="2"/>
      <c r="P2731" s="2"/>
      <c r="Q2731" s="1"/>
      <c r="R2731" s="1"/>
      <c r="S2731" s="1"/>
      <c r="T2731" s="1"/>
      <c r="U2731" s="2"/>
      <c r="V2731" s="1"/>
      <c r="W2731" s="1"/>
      <c r="X2731" s="2"/>
      <c r="Y2731" s="1"/>
      <c r="Z2731" s="1"/>
      <c r="AA2731" s="2"/>
      <c r="AB2731" s="1"/>
      <c r="AC2731" s="1"/>
      <c r="AD2731" s="2"/>
      <c r="AE2731" s="1"/>
      <c r="AF2731" s="2"/>
      <c r="AG2731" s="2"/>
      <c r="AH2731" s="1"/>
      <c r="AI2731" s="1"/>
      <c r="AJ2731" s="2"/>
      <c r="AK2731" s="1"/>
      <c r="AL2731" s="1"/>
      <c r="AM2731" s="78"/>
      <c r="AN2731" s="48"/>
      <c r="AO2731" s="78"/>
      <c r="AP2731" s="48"/>
    </row>
    <row r="2732" spans="1:42" hidden="1" x14ac:dyDescent="0.25">
      <c r="A2732" s="2"/>
      <c r="B2732" s="52"/>
      <c r="C2732" s="2"/>
      <c r="D2732" s="2"/>
      <c r="E2732" s="2"/>
      <c r="F2732" s="2"/>
      <c r="G2732" s="2"/>
      <c r="H2732" s="2"/>
      <c r="I2732" s="1"/>
      <c r="J2732" s="1"/>
      <c r="K2732" s="1"/>
      <c r="L2732" s="1"/>
      <c r="M2732" s="1"/>
      <c r="N2732" s="2"/>
      <c r="O2732" s="2"/>
      <c r="P2732" s="2"/>
      <c r="Q2732" s="1"/>
      <c r="R2732" s="1"/>
      <c r="S2732" s="1"/>
      <c r="T2732" s="1"/>
      <c r="U2732" s="2"/>
      <c r="V2732" s="1"/>
      <c r="W2732" s="1"/>
      <c r="X2732" s="2"/>
      <c r="Y2732" s="1"/>
      <c r="Z2732" s="1"/>
      <c r="AA2732" s="2"/>
      <c r="AB2732" s="1"/>
      <c r="AC2732" s="1"/>
      <c r="AD2732" s="2"/>
      <c r="AE2732" s="1"/>
      <c r="AF2732" s="2"/>
      <c r="AG2732" s="2"/>
      <c r="AH2732" s="1"/>
      <c r="AI2732" s="1"/>
      <c r="AJ2732" s="2"/>
      <c r="AK2732" s="1"/>
      <c r="AL2732" s="1"/>
      <c r="AM2732" s="78"/>
      <c r="AN2732" s="48"/>
      <c r="AO2732" s="78"/>
      <c r="AP2732" s="48"/>
    </row>
    <row r="2733" spans="1:42" hidden="1" x14ac:dyDescent="0.25">
      <c r="A2733" s="2"/>
      <c r="B2733" s="52"/>
      <c r="C2733" s="2"/>
      <c r="D2733" s="2"/>
      <c r="E2733" s="2"/>
      <c r="F2733" s="2"/>
      <c r="G2733" s="2"/>
      <c r="H2733" s="2"/>
      <c r="I2733" s="1"/>
      <c r="J2733" s="1"/>
      <c r="K2733" s="1"/>
      <c r="L2733" s="1"/>
      <c r="M2733" s="1"/>
      <c r="N2733" s="2"/>
      <c r="O2733" s="2"/>
      <c r="P2733" s="2"/>
      <c r="Q2733" s="1"/>
      <c r="R2733" s="1"/>
      <c r="S2733" s="1"/>
      <c r="T2733" s="1"/>
      <c r="U2733" s="2"/>
      <c r="V2733" s="1"/>
      <c r="W2733" s="1"/>
      <c r="X2733" s="2"/>
      <c r="Y2733" s="1"/>
      <c r="Z2733" s="1"/>
      <c r="AA2733" s="2"/>
      <c r="AB2733" s="1"/>
      <c r="AC2733" s="1"/>
      <c r="AD2733" s="2"/>
      <c r="AE2733" s="1"/>
      <c r="AF2733" s="2"/>
      <c r="AG2733" s="2"/>
      <c r="AH2733" s="1"/>
      <c r="AI2733" s="1"/>
      <c r="AJ2733" s="2"/>
      <c r="AK2733" s="1"/>
      <c r="AL2733" s="1"/>
      <c r="AM2733" s="76"/>
      <c r="AN2733" s="77"/>
      <c r="AO2733" s="76"/>
      <c r="AP2733" s="77"/>
    </row>
    <row r="2734" spans="1:42" hidden="1" x14ac:dyDescent="0.25">
      <c r="A2734" s="2"/>
      <c r="B2734" s="52"/>
      <c r="C2734" s="2"/>
      <c r="D2734" s="2"/>
      <c r="E2734" s="2"/>
      <c r="F2734" s="2"/>
      <c r="G2734" s="2"/>
      <c r="H2734" s="2"/>
      <c r="I2734" s="1"/>
      <c r="J2734" s="1"/>
      <c r="K2734" s="1"/>
      <c r="L2734" s="1"/>
      <c r="M2734" s="1"/>
      <c r="N2734" s="2"/>
      <c r="O2734" s="2"/>
      <c r="P2734" s="2"/>
      <c r="Q2734" s="1"/>
      <c r="R2734" s="1"/>
      <c r="S2734" s="1"/>
      <c r="T2734" s="1"/>
      <c r="U2734" s="2"/>
      <c r="V2734" s="1"/>
      <c r="W2734" s="1"/>
      <c r="X2734" s="2"/>
      <c r="Y2734" s="1"/>
      <c r="Z2734" s="1"/>
      <c r="AA2734" s="2"/>
      <c r="AB2734" s="1"/>
      <c r="AC2734" s="1"/>
      <c r="AD2734" s="2"/>
      <c r="AE2734" s="1"/>
      <c r="AF2734" s="2"/>
      <c r="AG2734" s="2"/>
      <c r="AH2734" s="1"/>
      <c r="AI2734" s="1"/>
      <c r="AJ2734" s="2"/>
      <c r="AK2734" s="1"/>
      <c r="AL2734" s="1"/>
      <c r="AM2734" s="76"/>
      <c r="AN2734" s="77"/>
      <c r="AO2734" s="76"/>
      <c r="AP2734" s="77"/>
    </row>
    <row r="2735" spans="1:42" hidden="1" x14ac:dyDescent="0.25">
      <c r="A2735" s="2"/>
      <c r="B2735" s="52"/>
      <c r="C2735" s="2"/>
      <c r="D2735" s="2"/>
      <c r="E2735" s="2"/>
      <c r="F2735" s="2"/>
      <c r="G2735" s="2"/>
      <c r="H2735" s="2"/>
      <c r="I2735" s="1"/>
      <c r="J2735" s="1"/>
      <c r="K2735" s="1"/>
      <c r="L2735" s="1"/>
      <c r="M2735" s="1"/>
      <c r="N2735" s="2"/>
      <c r="O2735" s="2"/>
      <c r="P2735" s="2"/>
      <c r="Q2735" s="1"/>
      <c r="R2735" s="1"/>
      <c r="S2735" s="1"/>
      <c r="T2735" s="1"/>
      <c r="U2735" s="2"/>
      <c r="V2735" s="1"/>
      <c r="W2735" s="1"/>
      <c r="X2735" s="2"/>
      <c r="Y2735" s="1"/>
      <c r="Z2735" s="1"/>
      <c r="AA2735" s="2"/>
      <c r="AB2735" s="1"/>
      <c r="AC2735" s="1"/>
      <c r="AD2735" s="2"/>
      <c r="AE2735" s="1"/>
      <c r="AF2735" s="2"/>
      <c r="AG2735" s="2"/>
      <c r="AH2735" s="1"/>
      <c r="AI2735" s="1"/>
      <c r="AJ2735" s="2"/>
      <c r="AK2735" s="1"/>
      <c r="AL2735" s="1"/>
      <c r="AM2735" s="78"/>
      <c r="AN2735" s="48"/>
      <c r="AO2735" s="78"/>
      <c r="AP2735" s="48"/>
    </row>
    <row r="2736" spans="1:42" hidden="1" x14ac:dyDescent="0.25">
      <c r="A2736" s="2"/>
      <c r="B2736" s="52"/>
      <c r="C2736" s="2"/>
      <c r="D2736" s="2"/>
      <c r="E2736" s="2"/>
      <c r="F2736" s="2"/>
      <c r="G2736" s="2"/>
      <c r="H2736" s="2"/>
      <c r="I2736" s="1"/>
      <c r="J2736" s="1"/>
      <c r="K2736" s="1"/>
      <c r="L2736" s="1"/>
      <c r="M2736" s="1"/>
      <c r="N2736" s="2"/>
      <c r="O2736" s="2"/>
      <c r="P2736" s="2"/>
      <c r="Q2736" s="1"/>
      <c r="R2736" s="1"/>
      <c r="S2736" s="1"/>
      <c r="T2736" s="1"/>
      <c r="U2736" s="2"/>
      <c r="V2736" s="1"/>
      <c r="W2736" s="1"/>
      <c r="X2736" s="2"/>
      <c r="Y2736" s="1"/>
      <c r="Z2736" s="1"/>
      <c r="AA2736" s="2"/>
      <c r="AB2736" s="1"/>
      <c r="AC2736" s="1"/>
      <c r="AD2736" s="2"/>
      <c r="AE2736" s="1"/>
      <c r="AF2736" s="2"/>
      <c r="AG2736" s="2"/>
      <c r="AH2736" s="1"/>
      <c r="AI2736" s="1"/>
      <c r="AJ2736" s="2"/>
      <c r="AK2736" s="1"/>
      <c r="AL2736" s="1"/>
      <c r="AM2736" s="78"/>
      <c r="AN2736" s="48"/>
      <c r="AO2736" s="78"/>
      <c r="AP2736" s="48"/>
    </row>
    <row r="2737" spans="1:42" hidden="1" x14ac:dyDescent="0.25">
      <c r="A2737" s="2"/>
      <c r="B2737" s="52"/>
      <c r="C2737" s="2"/>
      <c r="D2737" s="2"/>
      <c r="E2737" s="2"/>
      <c r="F2737" s="2"/>
      <c r="G2737" s="2"/>
      <c r="H2737" s="2"/>
      <c r="I2737" s="1"/>
      <c r="J2737" s="1"/>
      <c r="K2737" s="1"/>
      <c r="L2737" s="1"/>
      <c r="M2737" s="1"/>
      <c r="N2737" s="2"/>
      <c r="O2737" s="2"/>
      <c r="P2737" s="2"/>
      <c r="Q2737" s="1"/>
      <c r="R2737" s="1"/>
      <c r="S2737" s="1"/>
      <c r="T2737" s="1"/>
      <c r="U2737" s="2"/>
      <c r="V2737" s="1"/>
      <c r="W2737" s="1"/>
      <c r="X2737" s="2"/>
      <c r="Y2737" s="1"/>
      <c r="Z2737" s="1"/>
      <c r="AA2737" s="2"/>
      <c r="AB2737" s="1"/>
      <c r="AC2737" s="1"/>
      <c r="AD2737" s="2"/>
      <c r="AE2737" s="1"/>
      <c r="AF2737" s="2"/>
      <c r="AG2737" s="2"/>
      <c r="AH2737" s="1"/>
      <c r="AI2737" s="1"/>
      <c r="AJ2737" s="2"/>
      <c r="AK2737" s="1"/>
      <c r="AL2737" s="1"/>
      <c r="AM2737" s="78"/>
      <c r="AN2737" s="48"/>
      <c r="AO2737" s="78"/>
      <c r="AP2737" s="48"/>
    </row>
    <row r="2738" spans="1:42" hidden="1" x14ac:dyDescent="0.25">
      <c r="A2738" s="2"/>
      <c r="B2738" s="52"/>
      <c r="C2738" s="2"/>
      <c r="D2738" s="2"/>
      <c r="E2738" s="2"/>
      <c r="F2738" s="2"/>
      <c r="G2738" s="2"/>
      <c r="H2738" s="2"/>
      <c r="I2738" s="1"/>
      <c r="J2738" s="1"/>
      <c r="K2738" s="1"/>
      <c r="L2738" s="1"/>
      <c r="M2738" s="1"/>
      <c r="N2738" s="2"/>
      <c r="O2738" s="2"/>
      <c r="P2738" s="2"/>
      <c r="Q2738" s="1"/>
      <c r="R2738" s="1"/>
      <c r="S2738" s="1"/>
      <c r="T2738" s="1"/>
      <c r="U2738" s="2"/>
      <c r="V2738" s="1"/>
      <c r="W2738" s="1"/>
      <c r="X2738" s="2"/>
      <c r="Y2738" s="1"/>
      <c r="Z2738" s="1"/>
      <c r="AA2738" s="2"/>
      <c r="AB2738" s="1"/>
      <c r="AC2738" s="1"/>
      <c r="AD2738" s="2"/>
      <c r="AE2738" s="1"/>
      <c r="AF2738" s="2"/>
      <c r="AG2738" s="2"/>
      <c r="AH2738" s="1"/>
      <c r="AI2738" s="1"/>
      <c r="AJ2738" s="2"/>
      <c r="AK2738" s="1"/>
      <c r="AL2738" s="1"/>
      <c r="AM2738" s="78"/>
      <c r="AN2738" s="48"/>
      <c r="AO2738" s="78"/>
      <c r="AP2738" s="48"/>
    </row>
    <row r="2739" spans="1:42" hidden="1" x14ac:dyDescent="0.25">
      <c r="A2739" s="2"/>
      <c r="B2739" s="52"/>
      <c r="C2739" s="2"/>
      <c r="D2739" s="2"/>
      <c r="E2739" s="2"/>
      <c r="F2739" s="2"/>
      <c r="G2739" s="2"/>
      <c r="H2739" s="2"/>
      <c r="I2739" s="1"/>
      <c r="J2739" s="1"/>
      <c r="K2739" s="1"/>
      <c r="L2739" s="1"/>
      <c r="M2739" s="1"/>
      <c r="N2739" s="2"/>
      <c r="O2739" s="2"/>
      <c r="P2739" s="2"/>
      <c r="Q2739" s="1"/>
      <c r="R2739" s="1"/>
      <c r="S2739" s="1"/>
      <c r="T2739" s="1"/>
      <c r="U2739" s="2"/>
      <c r="V2739" s="1"/>
      <c r="W2739" s="1"/>
      <c r="X2739" s="2"/>
      <c r="Y2739" s="1"/>
      <c r="Z2739" s="1"/>
      <c r="AA2739" s="2"/>
      <c r="AB2739" s="1"/>
      <c r="AC2739" s="1"/>
      <c r="AD2739" s="2"/>
      <c r="AE2739" s="1"/>
      <c r="AF2739" s="2"/>
      <c r="AG2739" s="2"/>
      <c r="AH2739" s="1"/>
      <c r="AI2739" s="1"/>
      <c r="AJ2739" s="2"/>
      <c r="AK2739" s="1"/>
      <c r="AL2739" s="1"/>
      <c r="AM2739" s="78"/>
      <c r="AN2739" s="48"/>
      <c r="AO2739" s="78"/>
      <c r="AP2739" s="48"/>
    </row>
    <row r="2740" spans="1:42" hidden="1" x14ac:dyDescent="0.25">
      <c r="A2740" s="2"/>
      <c r="B2740" s="52"/>
      <c r="C2740" s="2"/>
      <c r="D2740" s="2"/>
      <c r="E2740" s="2"/>
      <c r="F2740" s="2"/>
      <c r="G2740" s="2"/>
      <c r="H2740" s="2"/>
      <c r="I2740" s="1"/>
      <c r="J2740" s="1"/>
      <c r="K2740" s="1"/>
      <c r="L2740" s="1"/>
      <c r="M2740" s="1"/>
      <c r="N2740" s="2"/>
      <c r="O2740" s="2"/>
      <c r="P2740" s="2"/>
      <c r="Q2740" s="1"/>
      <c r="R2740" s="1"/>
      <c r="S2740" s="1"/>
      <c r="T2740" s="1"/>
      <c r="U2740" s="2"/>
      <c r="V2740" s="1"/>
      <c r="W2740" s="1"/>
      <c r="X2740" s="2"/>
      <c r="Y2740" s="1"/>
      <c r="Z2740" s="1"/>
      <c r="AA2740" s="2"/>
      <c r="AB2740" s="1"/>
      <c r="AC2740" s="1"/>
      <c r="AD2740" s="2"/>
      <c r="AE2740" s="1"/>
      <c r="AF2740" s="2"/>
      <c r="AG2740" s="2"/>
      <c r="AH2740" s="1"/>
      <c r="AI2740" s="1"/>
      <c r="AJ2740" s="2"/>
      <c r="AK2740" s="1"/>
      <c r="AL2740" s="1"/>
      <c r="AM2740" s="76"/>
      <c r="AN2740" s="77"/>
      <c r="AO2740" s="76"/>
      <c r="AP2740" s="77"/>
    </row>
    <row r="2741" spans="1:42" s="71" customFormat="1" hidden="1" x14ac:dyDescent="0.25">
      <c r="A2741" s="2"/>
      <c r="B2741" s="52"/>
      <c r="C2741" s="2"/>
      <c r="D2741" s="2"/>
      <c r="E2741" s="2"/>
      <c r="F2741" s="2"/>
      <c r="G2741" s="2"/>
      <c r="H2741" s="2"/>
      <c r="I2741" s="1"/>
      <c r="J2741" s="1"/>
      <c r="K2741" s="1"/>
      <c r="L2741" s="1"/>
      <c r="M2741" s="1"/>
      <c r="N2741" s="2"/>
      <c r="O2741" s="2"/>
      <c r="P2741" s="2"/>
      <c r="Q2741" s="1"/>
      <c r="R2741" s="1"/>
      <c r="S2741" s="1"/>
      <c r="T2741" s="1"/>
      <c r="U2741" s="2"/>
      <c r="V2741" s="1"/>
      <c r="W2741" s="1"/>
      <c r="X2741" s="2"/>
      <c r="Y2741" s="1"/>
      <c r="Z2741" s="1"/>
      <c r="AA2741" s="2"/>
      <c r="AB2741" s="1"/>
      <c r="AC2741" s="1"/>
      <c r="AD2741" s="2"/>
      <c r="AE2741" s="1"/>
      <c r="AF2741" s="2"/>
      <c r="AG2741" s="2"/>
      <c r="AH2741" s="1"/>
      <c r="AI2741" s="1"/>
      <c r="AJ2741" s="2"/>
      <c r="AK2741" s="1"/>
      <c r="AL2741" s="1"/>
      <c r="AM2741" s="78"/>
      <c r="AN2741" s="48"/>
      <c r="AO2741" s="78"/>
      <c r="AP2741" s="48"/>
    </row>
    <row r="2742" spans="1:42" s="71" customFormat="1" hidden="1" x14ac:dyDescent="0.25">
      <c r="A2742" s="2"/>
      <c r="B2742" s="52"/>
      <c r="C2742" s="2"/>
      <c r="D2742" s="2"/>
      <c r="E2742" s="2"/>
      <c r="F2742" s="2"/>
      <c r="G2742" s="2"/>
      <c r="H2742" s="2"/>
      <c r="I2742" s="1"/>
      <c r="J2742" s="1"/>
      <c r="K2742" s="1"/>
      <c r="L2742" s="1"/>
      <c r="M2742" s="1"/>
      <c r="N2742" s="2"/>
      <c r="O2742" s="2"/>
      <c r="P2742" s="2"/>
      <c r="Q2742" s="1"/>
      <c r="R2742" s="1"/>
      <c r="S2742" s="1"/>
      <c r="T2742" s="1"/>
      <c r="U2742" s="2"/>
      <c r="V2742" s="1"/>
      <c r="W2742" s="1"/>
      <c r="X2742" s="2"/>
      <c r="Y2742" s="1"/>
      <c r="Z2742" s="1"/>
      <c r="AA2742" s="2"/>
      <c r="AB2742" s="1"/>
      <c r="AC2742" s="1"/>
      <c r="AD2742" s="2"/>
      <c r="AE2742" s="1"/>
      <c r="AF2742" s="2"/>
      <c r="AG2742" s="2"/>
      <c r="AH2742" s="1"/>
      <c r="AI2742" s="1"/>
      <c r="AJ2742" s="2"/>
      <c r="AK2742" s="1"/>
      <c r="AL2742" s="1"/>
      <c r="AM2742" s="76"/>
      <c r="AN2742" s="77"/>
      <c r="AO2742" s="76"/>
      <c r="AP2742" s="77"/>
    </row>
    <row r="2743" spans="1:42" s="71" customFormat="1" hidden="1" x14ac:dyDescent="0.25">
      <c r="A2743" s="2"/>
      <c r="B2743" s="52"/>
      <c r="C2743" s="2"/>
      <c r="D2743" s="2"/>
      <c r="E2743" s="2"/>
      <c r="F2743" s="2"/>
      <c r="G2743" s="2"/>
      <c r="H2743" s="2"/>
      <c r="I2743" s="1"/>
      <c r="J2743" s="1"/>
      <c r="K2743" s="1"/>
      <c r="L2743" s="1"/>
      <c r="M2743" s="1"/>
      <c r="N2743" s="2"/>
      <c r="O2743" s="2"/>
      <c r="P2743" s="2"/>
      <c r="Q2743" s="1"/>
      <c r="R2743" s="1"/>
      <c r="S2743" s="1"/>
      <c r="T2743" s="1"/>
      <c r="U2743" s="2"/>
      <c r="V2743" s="1"/>
      <c r="W2743" s="1"/>
      <c r="X2743" s="2"/>
      <c r="Y2743" s="1"/>
      <c r="Z2743" s="1"/>
      <c r="AA2743" s="2"/>
      <c r="AB2743" s="1"/>
      <c r="AC2743" s="1"/>
      <c r="AD2743" s="2"/>
      <c r="AE2743" s="1"/>
      <c r="AF2743" s="2"/>
      <c r="AG2743" s="2"/>
      <c r="AH2743" s="1"/>
      <c r="AI2743" s="1"/>
      <c r="AJ2743" s="2"/>
      <c r="AK2743" s="1"/>
      <c r="AL2743" s="1"/>
      <c r="AM2743" s="76"/>
      <c r="AN2743" s="77"/>
      <c r="AO2743" s="76"/>
      <c r="AP2743" s="77"/>
    </row>
    <row r="2744" spans="1:42" s="71" customFormat="1" hidden="1" x14ac:dyDescent="0.25">
      <c r="A2744" s="2"/>
      <c r="B2744" s="52"/>
      <c r="C2744" s="2"/>
      <c r="D2744" s="2"/>
      <c r="E2744" s="2"/>
      <c r="F2744" s="2"/>
      <c r="G2744" s="2"/>
      <c r="H2744" s="2"/>
      <c r="I2744" s="1"/>
      <c r="J2744" s="1"/>
      <c r="K2744" s="1"/>
      <c r="L2744" s="1"/>
      <c r="M2744" s="1"/>
      <c r="N2744" s="2"/>
      <c r="O2744" s="2"/>
      <c r="P2744" s="2"/>
      <c r="Q2744" s="1"/>
      <c r="R2744" s="1"/>
      <c r="S2744" s="1"/>
      <c r="T2744" s="1"/>
      <c r="U2744" s="2"/>
      <c r="V2744" s="1"/>
      <c r="W2744" s="1"/>
      <c r="X2744" s="2"/>
      <c r="Y2744" s="1"/>
      <c r="Z2744" s="1"/>
      <c r="AA2744" s="2"/>
      <c r="AB2744" s="1"/>
      <c r="AC2744" s="1"/>
      <c r="AD2744" s="2"/>
      <c r="AE2744" s="1"/>
      <c r="AF2744" s="2"/>
      <c r="AG2744" s="2"/>
      <c r="AH2744" s="1"/>
      <c r="AI2744" s="1"/>
      <c r="AJ2744" s="2"/>
      <c r="AK2744" s="1"/>
      <c r="AL2744" s="1"/>
      <c r="AM2744" s="76"/>
      <c r="AN2744" s="77"/>
      <c r="AO2744" s="76"/>
      <c r="AP2744" s="77"/>
    </row>
    <row r="2745" spans="1:42" s="71" customFormat="1" hidden="1" x14ac:dyDescent="0.25">
      <c r="A2745" s="2"/>
      <c r="B2745" s="52"/>
      <c r="C2745" s="2"/>
      <c r="D2745" s="2"/>
      <c r="E2745" s="2"/>
      <c r="F2745" s="2"/>
      <c r="G2745" s="2"/>
      <c r="H2745" s="2"/>
      <c r="I2745" s="1"/>
      <c r="J2745" s="1"/>
      <c r="K2745" s="1"/>
      <c r="L2745" s="1"/>
      <c r="M2745" s="1"/>
      <c r="N2745" s="2"/>
      <c r="O2745" s="2"/>
      <c r="P2745" s="2"/>
      <c r="Q2745" s="1"/>
      <c r="R2745" s="1"/>
      <c r="S2745" s="1"/>
      <c r="T2745" s="1"/>
      <c r="U2745" s="2"/>
      <c r="V2745" s="1"/>
      <c r="W2745" s="1"/>
      <c r="X2745" s="2"/>
      <c r="Y2745" s="1"/>
      <c r="Z2745" s="1"/>
      <c r="AA2745" s="2"/>
      <c r="AB2745" s="1"/>
      <c r="AC2745" s="1"/>
      <c r="AD2745" s="2"/>
      <c r="AE2745" s="1"/>
      <c r="AF2745" s="2"/>
      <c r="AG2745" s="2"/>
      <c r="AH2745" s="1"/>
      <c r="AI2745" s="1"/>
      <c r="AJ2745" s="2"/>
      <c r="AK2745" s="1"/>
      <c r="AL2745" s="1"/>
      <c r="AM2745" s="78"/>
      <c r="AN2745" s="48"/>
      <c r="AO2745" s="78"/>
      <c r="AP2745" s="48"/>
    </row>
    <row r="2746" spans="1:42" s="71" customFormat="1" hidden="1" x14ac:dyDescent="0.25">
      <c r="A2746" s="2"/>
      <c r="B2746" s="52"/>
      <c r="C2746" s="2"/>
      <c r="D2746" s="2"/>
      <c r="E2746" s="2"/>
      <c r="F2746" s="2"/>
      <c r="G2746" s="2"/>
      <c r="H2746" s="2"/>
      <c r="I2746" s="1"/>
      <c r="J2746" s="1"/>
      <c r="K2746" s="1"/>
      <c r="L2746" s="1"/>
      <c r="M2746" s="1"/>
      <c r="N2746" s="2"/>
      <c r="O2746" s="2"/>
      <c r="P2746" s="2"/>
      <c r="Q2746" s="1"/>
      <c r="R2746" s="1"/>
      <c r="S2746" s="1"/>
      <c r="T2746" s="1"/>
      <c r="U2746" s="2"/>
      <c r="V2746" s="1"/>
      <c r="W2746" s="1"/>
      <c r="X2746" s="2"/>
      <c r="Y2746" s="1"/>
      <c r="Z2746" s="1"/>
      <c r="AA2746" s="2"/>
      <c r="AB2746" s="1"/>
      <c r="AC2746" s="1"/>
      <c r="AD2746" s="2"/>
      <c r="AE2746" s="1"/>
      <c r="AF2746" s="2"/>
      <c r="AG2746" s="2"/>
      <c r="AH2746" s="1"/>
      <c r="AI2746" s="1"/>
      <c r="AJ2746" s="2"/>
      <c r="AK2746" s="1"/>
      <c r="AL2746" s="1"/>
      <c r="AM2746" s="76"/>
      <c r="AN2746" s="77"/>
      <c r="AO2746" s="76"/>
      <c r="AP2746" s="77"/>
    </row>
    <row r="2747" spans="1:42" s="71" customFormat="1" hidden="1" x14ac:dyDescent="0.25">
      <c r="A2747" s="2"/>
      <c r="B2747" s="52"/>
      <c r="C2747" s="2"/>
      <c r="D2747" s="2"/>
      <c r="E2747" s="2"/>
      <c r="F2747" s="2"/>
      <c r="G2747" s="2"/>
      <c r="H2747" s="2"/>
      <c r="I2747" s="1"/>
      <c r="J2747" s="1"/>
      <c r="K2747" s="1"/>
      <c r="L2747" s="1"/>
      <c r="M2747" s="1"/>
      <c r="N2747" s="2"/>
      <c r="O2747" s="2"/>
      <c r="P2747" s="2"/>
      <c r="Q2747" s="1"/>
      <c r="R2747" s="1"/>
      <c r="S2747" s="1"/>
      <c r="T2747" s="1"/>
      <c r="U2747" s="2"/>
      <c r="V2747" s="1"/>
      <c r="W2747" s="1"/>
      <c r="X2747" s="2"/>
      <c r="Y2747" s="1"/>
      <c r="Z2747" s="1"/>
      <c r="AA2747" s="2"/>
      <c r="AB2747" s="1"/>
      <c r="AC2747" s="1"/>
      <c r="AD2747" s="2"/>
      <c r="AE2747" s="1"/>
      <c r="AF2747" s="2"/>
      <c r="AG2747" s="2"/>
      <c r="AH2747" s="1"/>
      <c r="AI2747" s="1"/>
      <c r="AJ2747" s="2"/>
      <c r="AK2747" s="1"/>
      <c r="AL2747" s="1"/>
      <c r="AM2747" s="76"/>
      <c r="AN2747" s="77"/>
      <c r="AO2747" s="76"/>
      <c r="AP2747" s="77"/>
    </row>
    <row r="2748" spans="1:42" s="71" customFormat="1" hidden="1" x14ac:dyDescent="0.25">
      <c r="A2748" s="2"/>
      <c r="B2748" s="52"/>
      <c r="C2748" s="2"/>
      <c r="D2748" s="2"/>
      <c r="E2748" s="2"/>
      <c r="F2748" s="2"/>
      <c r="G2748" s="2"/>
      <c r="H2748" s="2"/>
      <c r="I2748" s="1"/>
      <c r="J2748" s="1"/>
      <c r="K2748" s="1"/>
      <c r="L2748" s="1"/>
      <c r="M2748" s="1"/>
      <c r="N2748" s="2"/>
      <c r="O2748" s="2"/>
      <c r="P2748" s="2"/>
      <c r="Q2748" s="1"/>
      <c r="R2748" s="1"/>
      <c r="S2748" s="1"/>
      <c r="T2748" s="1"/>
      <c r="U2748" s="2"/>
      <c r="V2748" s="1"/>
      <c r="W2748" s="1"/>
      <c r="X2748" s="2"/>
      <c r="Y2748" s="1"/>
      <c r="Z2748" s="1"/>
      <c r="AA2748" s="2"/>
      <c r="AB2748" s="1"/>
      <c r="AC2748" s="1"/>
      <c r="AD2748" s="2"/>
      <c r="AE2748" s="1"/>
      <c r="AF2748" s="2"/>
      <c r="AG2748" s="2"/>
      <c r="AH2748" s="1"/>
      <c r="AI2748" s="1"/>
      <c r="AJ2748" s="2"/>
      <c r="AK2748" s="1"/>
      <c r="AL2748" s="1"/>
      <c r="AM2748" s="76"/>
      <c r="AN2748" s="77"/>
      <c r="AO2748" s="76"/>
      <c r="AP2748" s="77"/>
    </row>
    <row r="2749" spans="1:42" s="71" customFormat="1" hidden="1" x14ac:dyDescent="0.25">
      <c r="A2749" s="2"/>
      <c r="B2749" s="51"/>
      <c r="C2749" s="2"/>
      <c r="D2749" s="2"/>
      <c r="E2749" s="2"/>
      <c r="F2749" s="2"/>
      <c r="G2749" s="2"/>
      <c r="H2749" s="2"/>
      <c r="I2749" s="1"/>
      <c r="J2749" s="1"/>
      <c r="K2749" s="1"/>
      <c r="L2749" s="1"/>
      <c r="M2749" s="1"/>
      <c r="N2749" s="2"/>
      <c r="O2749" s="2"/>
      <c r="P2749" s="2"/>
      <c r="Q2749" s="1"/>
      <c r="R2749" s="1"/>
      <c r="S2749" s="1"/>
      <c r="T2749" s="1"/>
      <c r="U2749" s="1"/>
      <c r="V2749" s="1"/>
      <c r="W2749" s="1"/>
      <c r="X2749" s="1"/>
      <c r="Y2749" s="1"/>
      <c r="Z2749" s="1"/>
      <c r="AA2749" s="1"/>
      <c r="AB2749" s="1"/>
      <c r="AC2749" s="1"/>
      <c r="AD2749" s="1"/>
      <c r="AE2749" s="1"/>
      <c r="AF2749" s="2"/>
      <c r="AG2749" s="2"/>
      <c r="AH2749" s="1"/>
      <c r="AI2749" s="1"/>
      <c r="AJ2749" s="2"/>
      <c r="AK2749" s="1"/>
      <c r="AL2749" s="1"/>
      <c r="AM2749" s="78"/>
      <c r="AN2749" s="48"/>
      <c r="AO2749" s="78"/>
      <c r="AP2749" s="48"/>
    </row>
    <row r="2750" spans="1:42" s="71" customFormat="1" hidden="1" x14ac:dyDescent="0.25">
      <c r="A2750" s="2"/>
      <c r="B2750" s="52"/>
      <c r="C2750" s="2"/>
      <c r="D2750" s="2"/>
      <c r="E2750" s="2"/>
      <c r="F2750" s="2"/>
      <c r="G2750" s="2"/>
      <c r="H2750" s="2"/>
      <c r="I2750" s="1"/>
      <c r="J2750" s="1"/>
      <c r="K2750" s="1"/>
      <c r="L2750" s="1"/>
      <c r="M2750" s="1"/>
      <c r="N2750" s="2"/>
      <c r="O2750" s="2"/>
      <c r="P2750" s="2"/>
      <c r="Q2750" s="1"/>
      <c r="R2750" s="1"/>
      <c r="S2750" s="1"/>
      <c r="T2750" s="1"/>
      <c r="U2750" s="2"/>
      <c r="V2750" s="1"/>
      <c r="W2750" s="1"/>
      <c r="X2750" s="2"/>
      <c r="Y2750" s="1"/>
      <c r="Z2750" s="1"/>
      <c r="AA2750" s="2"/>
      <c r="AB2750" s="1"/>
      <c r="AC2750" s="1"/>
      <c r="AD2750" s="2"/>
      <c r="AE2750" s="1"/>
      <c r="AF2750" s="2"/>
      <c r="AG2750" s="2"/>
      <c r="AH2750" s="1"/>
      <c r="AI2750" s="1"/>
      <c r="AJ2750" s="2"/>
      <c r="AK2750" s="1"/>
      <c r="AL2750" s="1"/>
      <c r="AM2750" s="76"/>
      <c r="AN2750" s="77"/>
      <c r="AO2750" s="76"/>
      <c r="AP2750" s="77"/>
    </row>
    <row r="2751" spans="1:42" s="71" customFormat="1" hidden="1" x14ac:dyDescent="0.25">
      <c r="A2751" s="2"/>
      <c r="B2751" s="52"/>
      <c r="C2751" s="2"/>
      <c r="D2751" s="2"/>
      <c r="E2751" s="2"/>
      <c r="F2751" s="2"/>
      <c r="G2751" s="2"/>
      <c r="H2751" s="2"/>
      <c r="I2751" s="1"/>
      <c r="J2751" s="1"/>
      <c r="K2751" s="1"/>
      <c r="L2751" s="1"/>
      <c r="M2751" s="1"/>
      <c r="N2751" s="2"/>
      <c r="O2751" s="2"/>
      <c r="P2751" s="2"/>
      <c r="Q2751" s="1"/>
      <c r="R2751" s="1"/>
      <c r="S2751" s="1"/>
      <c r="T2751" s="1"/>
      <c r="U2751" s="2"/>
      <c r="V2751" s="1"/>
      <c r="W2751" s="1"/>
      <c r="X2751" s="2"/>
      <c r="Y2751" s="1"/>
      <c r="Z2751" s="1"/>
      <c r="AA2751" s="2"/>
      <c r="AB2751" s="1"/>
      <c r="AC2751" s="1"/>
      <c r="AD2751" s="2"/>
      <c r="AE2751" s="1"/>
      <c r="AF2751" s="2"/>
      <c r="AG2751" s="2"/>
      <c r="AH2751" s="1"/>
      <c r="AI2751" s="1"/>
      <c r="AJ2751" s="2"/>
      <c r="AK2751" s="1"/>
      <c r="AL2751" s="1"/>
      <c r="AM2751" s="76"/>
      <c r="AN2751" s="77"/>
      <c r="AO2751" s="76"/>
      <c r="AP2751" s="77"/>
    </row>
    <row r="2752" spans="1:42" s="71" customFormat="1" hidden="1" x14ac:dyDescent="0.25">
      <c r="A2752" s="2"/>
      <c r="B2752" s="52"/>
      <c r="C2752" s="2"/>
      <c r="D2752" s="2"/>
      <c r="E2752" s="2"/>
      <c r="F2752" s="2"/>
      <c r="G2752" s="2"/>
      <c r="H2752" s="2"/>
      <c r="I2752" s="1"/>
      <c r="J2752" s="1"/>
      <c r="K2752" s="1"/>
      <c r="L2752" s="1"/>
      <c r="M2752" s="1"/>
      <c r="N2752" s="2"/>
      <c r="O2752" s="2"/>
      <c r="P2752" s="2"/>
      <c r="Q2752" s="1"/>
      <c r="R2752" s="1"/>
      <c r="S2752" s="1"/>
      <c r="T2752" s="1"/>
      <c r="U2752" s="2"/>
      <c r="V2752" s="1"/>
      <c r="W2752" s="1"/>
      <c r="X2752" s="2"/>
      <c r="Y2752" s="1"/>
      <c r="Z2752" s="1"/>
      <c r="AA2752" s="2"/>
      <c r="AB2752" s="1"/>
      <c r="AC2752" s="1"/>
      <c r="AD2752" s="2"/>
      <c r="AE2752" s="1"/>
      <c r="AF2752" s="2"/>
      <c r="AG2752" s="2"/>
      <c r="AH2752" s="1"/>
      <c r="AI2752" s="1"/>
      <c r="AJ2752" s="2"/>
      <c r="AK2752" s="1"/>
      <c r="AL2752" s="1"/>
      <c r="AM2752" s="76"/>
      <c r="AN2752" s="77"/>
      <c r="AO2752" s="76"/>
      <c r="AP2752" s="77"/>
    </row>
    <row r="2753" spans="1:42" s="71" customFormat="1" hidden="1" x14ac:dyDescent="0.25">
      <c r="A2753" s="2"/>
      <c r="B2753" s="52"/>
      <c r="C2753" s="2"/>
      <c r="D2753" s="2"/>
      <c r="E2753" s="2"/>
      <c r="F2753" s="2"/>
      <c r="G2753" s="2"/>
      <c r="H2753" s="2"/>
      <c r="I2753" s="1"/>
      <c r="J2753" s="1"/>
      <c r="K2753" s="1"/>
      <c r="L2753" s="1"/>
      <c r="M2753" s="1"/>
      <c r="N2753" s="2"/>
      <c r="O2753" s="2"/>
      <c r="P2753" s="2"/>
      <c r="Q2753" s="1"/>
      <c r="R2753" s="1"/>
      <c r="S2753" s="1"/>
      <c r="T2753" s="1"/>
      <c r="U2753" s="2"/>
      <c r="V2753" s="1"/>
      <c r="W2753" s="1"/>
      <c r="X2753" s="2"/>
      <c r="Y2753" s="1"/>
      <c r="Z2753" s="1"/>
      <c r="AA2753" s="2"/>
      <c r="AB2753" s="1"/>
      <c r="AC2753" s="1"/>
      <c r="AD2753" s="2"/>
      <c r="AE2753" s="1"/>
      <c r="AF2753" s="2"/>
      <c r="AG2753" s="2"/>
      <c r="AH2753" s="1"/>
      <c r="AI2753" s="1"/>
      <c r="AJ2753" s="2"/>
      <c r="AK2753" s="1"/>
      <c r="AL2753" s="1"/>
      <c r="AM2753" s="76"/>
      <c r="AN2753" s="77"/>
      <c r="AO2753" s="76"/>
      <c r="AP2753" s="77"/>
    </row>
    <row r="2754" spans="1:42" s="71" customFormat="1" hidden="1" x14ac:dyDescent="0.25">
      <c r="A2754" s="2"/>
      <c r="B2754" s="52"/>
      <c r="C2754" s="2"/>
      <c r="D2754" s="2"/>
      <c r="E2754" s="2"/>
      <c r="F2754" s="2"/>
      <c r="G2754" s="2"/>
      <c r="H2754" s="2"/>
      <c r="I2754" s="1"/>
      <c r="J2754" s="1"/>
      <c r="K2754" s="1"/>
      <c r="L2754" s="1"/>
      <c r="M2754" s="1"/>
      <c r="N2754" s="2"/>
      <c r="O2754" s="2"/>
      <c r="P2754" s="2"/>
      <c r="Q2754" s="1"/>
      <c r="R2754" s="1"/>
      <c r="S2754" s="1"/>
      <c r="T2754" s="1"/>
      <c r="U2754" s="2"/>
      <c r="V2754" s="1"/>
      <c r="W2754" s="1"/>
      <c r="X2754" s="2"/>
      <c r="Y2754" s="1"/>
      <c r="Z2754" s="1"/>
      <c r="AA2754" s="2"/>
      <c r="AB2754" s="1"/>
      <c r="AC2754" s="1"/>
      <c r="AD2754" s="2"/>
      <c r="AE2754" s="1"/>
      <c r="AF2754" s="2"/>
      <c r="AG2754" s="2"/>
      <c r="AH2754" s="1"/>
      <c r="AI2754" s="1"/>
      <c r="AJ2754" s="2"/>
      <c r="AK2754" s="1"/>
      <c r="AL2754" s="1"/>
      <c r="AM2754" s="76"/>
      <c r="AN2754" s="77"/>
      <c r="AO2754" s="76"/>
      <c r="AP2754" s="77"/>
    </row>
    <row r="2755" spans="1:42" s="71" customFormat="1" hidden="1" x14ac:dyDescent="0.25">
      <c r="A2755" s="2"/>
      <c r="B2755" s="52"/>
      <c r="C2755" s="2"/>
      <c r="D2755" s="2"/>
      <c r="E2755" s="2"/>
      <c r="F2755" s="2"/>
      <c r="G2755" s="2"/>
      <c r="H2755" s="2"/>
      <c r="I2755" s="1"/>
      <c r="J2755" s="1"/>
      <c r="K2755" s="1"/>
      <c r="L2755" s="1"/>
      <c r="M2755" s="1"/>
      <c r="N2755" s="2"/>
      <c r="O2755" s="2"/>
      <c r="P2755" s="2"/>
      <c r="Q2755" s="1"/>
      <c r="R2755" s="1"/>
      <c r="S2755" s="1"/>
      <c r="T2755" s="1"/>
      <c r="U2755" s="2"/>
      <c r="V2755" s="1"/>
      <c r="W2755" s="1"/>
      <c r="X2755" s="2"/>
      <c r="Y2755" s="1"/>
      <c r="Z2755" s="1"/>
      <c r="AA2755" s="2"/>
      <c r="AB2755" s="1"/>
      <c r="AC2755" s="1"/>
      <c r="AD2755" s="2"/>
      <c r="AE2755" s="1"/>
      <c r="AF2755" s="2"/>
      <c r="AG2755" s="2"/>
      <c r="AH2755" s="1"/>
      <c r="AI2755" s="1"/>
      <c r="AJ2755" s="2"/>
      <c r="AK2755" s="1"/>
      <c r="AL2755" s="1"/>
      <c r="AM2755" s="76"/>
      <c r="AN2755" s="77"/>
      <c r="AO2755" s="76"/>
      <c r="AP2755" s="77"/>
    </row>
    <row r="2756" spans="1:42" s="71" customFormat="1" hidden="1" x14ac:dyDescent="0.25">
      <c r="A2756" s="2"/>
      <c r="B2756" s="52"/>
      <c r="C2756" s="2"/>
      <c r="D2756" s="2"/>
      <c r="E2756" s="2"/>
      <c r="F2756" s="2"/>
      <c r="G2756" s="2"/>
      <c r="H2756" s="2"/>
      <c r="I2756" s="1"/>
      <c r="J2756" s="1"/>
      <c r="K2756" s="1"/>
      <c r="L2756" s="1"/>
      <c r="M2756" s="1"/>
      <c r="N2756" s="2"/>
      <c r="O2756" s="2"/>
      <c r="P2756" s="2"/>
      <c r="Q2756" s="1"/>
      <c r="R2756" s="1"/>
      <c r="S2756" s="1"/>
      <c r="T2756" s="1"/>
      <c r="U2756" s="2"/>
      <c r="V2756" s="1"/>
      <c r="W2756" s="1"/>
      <c r="X2756" s="2"/>
      <c r="Y2756" s="1"/>
      <c r="Z2756" s="1"/>
      <c r="AA2756" s="2"/>
      <c r="AB2756" s="1"/>
      <c r="AC2756" s="1"/>
      <c r="AD2756" s="2"/>
      <c r="AE2756" s="1"/>
      <c r="AF2756" s="2"/>
      <c r="AG2756" s="2"/>
      <c r="AH2756" s="1"/>
      <c r="AI2756" s="1"/>
      <c r="AJ2756" s="2"/>
      <c r="AK2756" s="1"/>
      <c r="AL2756" s="1"/>
      <c r="AM2756" s="76"/>
      <c r="AN2756" s="77"/>
      <c r="AO2756" s="76"/>
      <c r="AP2756" s="77"/>
    </row>
    <row r="2757" spans="1:42" s="71" customFormat="1" hidden="1" x14ac:dyDescent="0.25">
      <c r="A2757" s="2"/>
      <c r="B2757" s="52"/>
      <c r="C2757" s="2"/>
      <c r="D2757" s="2"/>
      <c r="E2757" s="2"/>
      <c r="F2757" s="2"/>
      <c r="G2757" s="2"/>
      <c r="H2757" s="2"/>
      <c r="I2757" s="1"/>
      <c r="J2757" s="1"/>
      <c r="K2757" s="1"/>
      <c r="L2757" s="1"/>
      <c r="M2757" s="1"/>
      <c r="N2757" s="2"/>
      <c r="O2757" s="2"/>
      <c r="P2757" s="2"/>
      <c r="Q2757" s="1"/>
      <c r="R2757" s="1"/>
      <c r="S2757" s="1"/>
      <c r="T2757" s="1"/>
      <c r="U2757" s="2"/>
      <c r="V2757" s="1"/>
      <c r="W2757" s="1"/>
      <c r="X2757" s="2"/>
      <c r="Y2757" s="1"/>
      <c r="Z2757" s="1"/>
      <c r="AA2757" s="2"/>
      <c r="AB2757" s="1"/>
      <c r="AC2757" s="1"/>
      <c r="AD2757" s="2"/>
      <c r="AE2757" s="1"/>
      <c r="AF2757" s="2"/>
      <c r="AG2757" s="2"/>
      <c r="AH2757" s="1"/>
      <c r="AI2757" s="1"/>
      <c r="AJ2757" s="2"/>
      <c r="AK2757" s="1"/>
      <c r="AL2757" s="1"/>
      <c r="AM2757" s="76"/>
      <c r="AN2757" s="77"/>
      <c r="AO2757" s="76"/>
      <c r="AP2757" s="77"/>
    </row>
    <row r="2758" spans="1:42" s="71" customFormat="1" hidden="1" x14ac:dyDescent="0.25">
      <c r="A2758" s="2"/>
      <c r="B2758" s="52"/>
      <c r="C2758" s="2"/>
      <c r="D2758" s="2"/>
      <c r="E2758" s="2"/>
      <c r="F2758" s="2"/>
      <c r="G2758" s="2"/>
      <c r="H2758" s="2"/>
      <c r="I2758" s="1"/>
      <c r="J2758" s="1"/>
      <c r="K2758" s="1"/>
      <c r="L2758" s="1"/>
      <c r="M2758" s="1"/>
      <c r="N2758" s="2"/>
      <c r="O2758" s="2"/>
      <c r="P2758" s="2"/>
      <c r="Q2758" s="1"/>
      <c r="R2758" s="1"/>
      <c r="S2758" s="1"/>
      <c r="T2758" s="1"/>
      <c r="U2758" s="2"/>
      <c r="V2758" s="1"/>
      <c r="W2758" s="1"/>
      <c r="X2758" s="2"/>
      <c r="Y2758" s="1"/>
      <c r="Z2758" s="1"/>
      <c r="AA2758" s="2"/>
      <c r="AB2758" s="1"/>
      <c r="AC2758" s="1"/>
      <c r="AD2758" s="2"/>
      <c r="AE2758" s="1"/>
      <c r="AF2758" s="2"/>
      <c r="AG2758" s="2"/>
      <c r="AH2758" s="1"/>
      <c r="AI2758" s="1"/>
      <c r="AJ2758" s="2"/>
      <c r="AK2758" s="1"/>
      <c r="AL2758" s="1"/>
      <c r="AM2758" s="76"/>
      <c r="AN2758" s="77"/>
      <c r="AO2758" s="76"/>
      <c r="AP2758" s="77"/>
    </row>
    <row r="2759" spans="1:42" s="71" customFormat="1" hidden="1" x14ac:dyDescent="0.25">
      <c r="A2759" s="2"/>
      <c r="B2759" s="52"/>
      <c r="C2759" s="2"/>
      <c r="D2759" s="2"/>
      <c r="E2759" s="2"/>
      <c r="F2759" s="2"/>
      <c r="G2759" s="2"/>
      <c r="H2759" s="2"/>
      <c r="I2759" s="1"/>
      <c r="J2759" s="1"/>
      <c r="K2759" s="1"/>
      <c r="L2759" s="1"/>
      <c r="M2759" s="1"/>
      <c r="N2759" s="2"/>
      <c r="O2759" s="2"/>
      <c r="P2759" s="2"/>
      <c r="Q2759" s="1"/>
      <c r="R2759" s="1"/>
      <c r="S2759" s="1"/>
      <c r="T2759" s="1"/>
      <c r="U2759" s="2"/>
      <c r="V2759" s="1"/>
      <c r="W2759" s="1"/>
      <c r="X2759" s="2"/>
      <c r="Y2759" s="1"/>
      <c r="Z2759" s="1"/>
      <c r="AA2759" s="2"/>
      <c r="AB2759" s="1"/>
      <c r="AC2759" s="1"/>
      <c r="AD2759" s="2"/>
      <c r="AE2759" s="1"/>
      <c r="AF2759" s="2"/>
      <c r="AG2759" s="2"/>
      <c r="AH2759" s="1"/>
      <c r="AI2759" s="1"/>
      <c r="AJ2759" s="2"/>
      <c r="AK2759" s="1"/>
      <c r="AL2759" s="1"/>
      <c r="AM2759" s="76"/>
      <c r="AN2759" s="77"/>
      <c r="AO2759" s="76"/>
      <c r="AP2759" s="77"/>
    </row>
    <row r="2760" spans="1:42" s="71" customFormat="1" hidden="1" x14ac:dyDescent="0.25">
      <c r="A2760" s="2"/>
      <c r="B2760" s="52"/>
      <c r="C2760" s="2"/>
      <c r="D2760" s="2"/>
      <c r="E2760" s="2"/>
      <c r="F2760" s="2"/>
      <c r="G2760" s="2"/>
      <c r="H2760" s="2"/>
      <c r="I2760" s="1"/>
      <c r="J2760" s="1"/>
      <c r="K2760" s="1"/>
      <c r="L2760" s="1"/>
      <c r="M2760" s="1"/>
      <c r="N2760" s="2"/>
      <c r="O2760" s="2"/>
      <c r="P2760" s="2"/>
      <c r="Q2760" s="1"/>
      <c r="R2760" s="1"/>
      <c r="S2760" s="1"/>
      <c r="T2760" s="1"/>
      <c r="U2760" s="2"/>
      <c r="V2760" s="1"/>
      <c r="W2760" s="1"/>
      <c r="X2760" s="2"/>
      <c r="Y2760" s="1"/>
      <c r="Z2760" s="1"/>
      <c r="AA2760" s="2"/>
      <c r="AB2760" s="1"/>
      <c r="AC2760" s="1"/>
      <c r="AD2760" s="2"/>
      <c r="AE2760" s="1"/>
      <c r="AF2760" s="2"/>
      <c r="AG2760" s="2"/>
      <c r="AH2760" s="1"/>
      <c r="AI2760" s="1"/>
      <c r="AJ2760" s="2"/>
      <c r="AK2760" s="1"/>
      <c r="AL2760" s="1"/>
      <c r="AM2760" s="76"/>
      <c r="AN2760" s="77"/>
      <c r="AO2760" s="76"/>
      <c r="AP2760" s="77"/>
    </row>
    <row r="2761" spans="1:42" s="71" customFormat="1" hidden="1" x14ac:dyDescent="0.25">
      <c r="A2761" s="2"/>
      <c r="B2761" s="52"/>
      <c r="C2761" s="2"/>
      <c r="D2761" s="2"/>
      <c r="E2761" s="2"/>
      <c r="F2761" s="2"/>
      <c r="G2761" s="2"/>
      <c r="H2761" s="2"/>
      <c r="I2761" s="1"/>
      <c r="J2761" s="1"/>
      <c r="K2761" s="1"/>
      <c r="L2761" s="1"/>
      <c r="M2761" s="1"/>
      <c r="N2761" s="2"/>
      <c r="O2761" s="2"/>
      <c r="P2761" s="2"/>
      <c r="Q2761" s="1"/>
      <c r="R2761" s="1"/>
      <c r="S2761" s="1"/>
      <c r="T2761" s="1"/>
      <c r="U2761" s="2"/>
      <c r="V2761" s="1"/>
      <c r="W2761" s="1"/>
      <c r="X2761" s="2"/>
      <c r="Y2761" s="1"/>
      <c r="Z2761" s="1"/>
      <c r="AA2761" s="2"/>
      <c r="AB2761" s="1"/>
      <c r="AC2761" s="1"/>
      <c r="AD2761" s="2"/>
      <c r="AE2761" s="1"/>
      <c r="AF2761" s="2"/>
      <c r="AG2761" s="2"/>
      <c r="AH2761" s="1"/>
      <c r="AI2761" s="1"/>
      <c r="AJ2761" s="2"/>
      <c r="AK2761" s="1"/>
      <c r="AL2761" s="1"/>
      <c r="AM2761" s="76"/>
      <c r="AN2761" s="77"/>
      <c r="AO2761" s="76"/>
      <c r="AP2761" s="77"/>
    </row>
    <row r="2762" spans="1:42" s="71" customFormat="1" hidden="1" x14ac:dyDescent="0.25">
      <c r="A2762" s="2"/>
      <c r="B2762" s="52"/>
      <c r="C2762" s="2"/>
      <c r="D2762" s="2"/>
      <c r="E2762" s="2"/>
      <c r="F2762" s="2"/>
      <c r="G2762" s="2"/>
      <c r="H2762" s="2"/>
      <c r="I2762" s="1"/>
      <c r="J2762" s="1"/>
      <c r="K2762" s="1"/>
      <c r="L2762" s="1"/>
      <c r="M2762" s="1"/>
      <c r="N2762" s="2"/>
      <c r="O2762" s="2"/>
      <c r="P2762" s="2"/>
      <c r="Q2762" s="1"/>
      <c r="R2762" s="1"/>
      <c r="S2762" s="1"/>
      <c r="T2762" s="1"/>
      <c r="U2762" s="2"/>
      <c r="V2762" s="1"/>
      <c r="W2762" s="1"/>
      <c r="X2762" s="2"/>
      <c r="Y2762" s="1"/>
      <c r="Z2762" s="1"/>
      <c r="AA2762" s="2"/>
      <c r="AB2762" s="1"/>
      <c r="AC2762" s="1"/>
      <c r="AD2762" s="2"/>
      <c r="AE2762" s="1"/>
      <c r="AF2762" s="2"/>
      <c r="AG2762" s="2"/>
      <c r="AH2762" s="1"/>
      <c r="AI2762" s="1"/>
      <c r="AJ2762" s="2"/>
      <c r="AK2762" s="1"/>
      <c r="AL2762" s="1"/>
      <c r="AM2762" s="76"/>
      <c r="AN2762" s="77"/>
      <c r="AO2762" s="76"/>
      <c r="AP2762" s="77"/>
    </row>
    <row r="2763" spans="1:42" s="71" customFormat="1" hidden="1" x14ac:dyDescent="0.25">
      <c r="A2763" s="2"/>
      <c r="B2763" s="52"/>
      <c r="C2763" s="2"/>
      <c r="D2763" s="2"/>
      <c r="E2763" s="2"/>
      <c r="F2763" s="2"/>
      <c r="G2763" s="2"/>
      <c r="H2763" s="2"/>
      <c r="I2763" s="1"/>
      <c r="J2763" s="1"/>
      <c r="K2763" s="1"/>
      <c r="L2763" s="1"/>
      <c r="M2763" s="1"/>
      <c r="N2763" s="2"/>
      <c r="O2763" s="2"/>
      <c r="P2763" s="2"/>
      <c r="Q2763" s="1"/>
      <c r="R2763" s="1"/>
      <c r="S2763" s="1"/>
      <c r="T2763" s="1"/>
      <c r="U2763" s="2"/>
      <c r="V2763" s="1"/>
      <c r="W2763" s="1"/>
      <c r="X2763" s="2"/>
      <c r="Y2763" s="1"/>
      <c r="Z2763" s="1"/>
      <c r="AA2763" s="2"/>
      <c r="AB2763" s="1"/>
      <c r="AC2763" s="1"/>
      <c r="AD2763" s="2"/>
      <c r="AE2763" s="1"/>
      <c r="AF2763" s="2"/>
      <c r="AG2763" s="2"/>
      <c r="AH2763" s="1"/>
      <c r="AI2763" s="1"/>
      <c r="AJ2763" s="2"/>
      <c r="AK2763" s="1"/>
      <c r="AL2763" s="1"/>
      <c r="AM2763" s="76"/>
      <c r="AN2763" s="77"/>
      <c r="AO2763" s="76"/>
      <c r="AP2763" s="77"/>
    </row>
    <row r="2764" spans="1:42" s="71" customFormat="1" hidden="1" x14ac:dyDescent="0.25">
      <c r="A2764" s="2"/>
      <c r="B2764" s="52"/>
      <c r="C2764" s="2"/>
      <c r="D2764" s="2"/>
      <c r="E2764" s="2"/>
      <c r="F2764" s="2"/>
      <c r="G2764" s="2"/>
      <c r="H2764" s="2"/>
      <c r="I2764" s="1"/>
      <c r="J2764" s="1"/>
      <c r="K2764" s="1"/>
      <c r="L2764" s="1"/>
      <c r="M2764" s="1"/>
      <c r="N2764" s="2"/>
      <c r="O2764" s="2"/>
      <c r="P2764" s="2"/>
      <c r="Q2764" s="1"/>
      <c r="R2764" s="1"/>
      <c r="S2764" s="1"/>
      <c r="T2764" s="1"/>
      <c r="U2764" s="2"/>
      <c r="V2764" s="1"/>
      <c r="W2764" s="1"/>
      <c r="X2764" s="2"/>
      <c r="Y2764" s="1"/>
      <c r="Z2764" s="1"/>
      <c r="AA2764" s="2"/>
      <c r="AB2764" s="1"/>
      <c r="AC2764" s="1"/>
      <c r="AD2764" s="2"/>
      <c r="AE2764" s="1"/>
      <c r="AF2764" s="2"/>
      <c r="AG2764" s="2"/>
      <c r="AH2764" s="1"/>
      <c r="AI2764" s="1"/>
      <c r="AJ2764" s="2"/>
      <c r="AK2764" s="1"/>
      <c r="AL2764" s="1"/>
      <c r="AM2764" s="76"/>
      <c r="AN2764" s="77"/>
      <c r="AO2764" s="76"/>
      <c r="AP2764" s="77"/>
    </row>
    <row r="2765" spans="1:42" s="71" customFormat="1" hidden="1" x14ac:dyDescent="0.25">
      <c r="A2765" s="2"/>
      <c r="B2765" s="52"/>
      <c r="C2765" s="2"/>
      <c r="D2765" s="2"/>
      <c r="E2765" s="2"/>
      <c r="F2765" s="2"/>
      <c r="G2765" s="2"/>
      <c r="H2765" s="2"/>
      <c r="I2765" s="1"/>
      <c r="J2765" s="1"/>
      <c r="K2765" s="1"/>
      <c r="L2765" s="1"/>
      <c r="M2765" s="1"/>
      <c r="N2765" s="2"/>
      <c r="O2765" s="2"/>
      <c r="P2765" s="2"/>
      <c r="Q2765" s="1"/>
      <c r="R2765" s="1"/>
      <c r="S2765" s="1"/>
      <c r="T2765" s="1"/>
      <c r="U2765" s="2"/>
      <c r="V2765" s="1"/>
      <c r="W2765" s="1"/>
      <c r="X2765" s="2"/>
      <c r="Y2765" s="1"/>
      <c r="Z2765" s="1"/>
      <c r="AA2765" s="2"/>
      <c r="AB2765" s="1"/>
      <c r="AC2765" s="1"/>
      <c r="AD2765" s="2"/>
      <c r="AE2765" s="1"/>
      <c r="AF2765" s="2"/>
      <c r="AG2765" s="2"/>
      <c r="AH2765" s="1"/>
      <c r="AI2765" s="1"/>
      <c r="AJ2765" s="2"/>
      <c r="AK2765" s="1"/>
      <c r="AL2765" s="1"/>
      <c r="AM2765" s="78"/>
      <c r="AN2765" s="48"/>
      <c r="AO2765" s="78"/>
      <c r="AP2765" s="48"/>
    </row>
    <row r="2766" spans="1:42" s="71" customFormat="1" hidden="1" x14ac:dyDescent="0.25">
      <c r="A2766" s="2"/>
      <c r="B2766" s="52"/>
      <c r="C2766" s="2"/>
      <c r="D2766" s="2"/>
      <c r="E2766" s="2"/>
      <c r="F2766" s="2"/>
      <c r="G2766" s="2"/>
      <c r="H2766" s="2"/>
      <c r="I2766" s="1"/>
      <c r="J2766" s="1"/>
      <c r="K2766" s="1"/>
      <c r="L2766" s="1"/>
      <c r="M2766" s="1"/>
      <c r="N2766" s="2"/>
      <c r="O2766" s="2"/>
      <c r="P2766" s="2"/>
      <c r="Q2766" s="1"/>
      <c r="R2766" s="1"/>
      <c r="S2766" s="1"/>
      <c r="T2766" s="1"/>
      <c r="U2766" s="2"/>
      <c r="V2766" s="1"/>
      <c r="W2766" s="1"/>
      <c r="X2766" s="2"/>
      <c r="Y2766" s="1"/>
      <c r="Z2766" s="1"/>
      <c r="AA2766" s="2"/>
      <c r="AB2766" s="1"/>
      <c r="AC2766" s="1"/>
      <c r="AD2766" s="2"/>
      <c r="AE2766" s="1"/>
      <c r="AF2766" s="2"/>
      <c r="AG2766" s="2"/>
      <c r="AH2766" s="1"/>
      <c r="AI2766" s="1"/>
      <c r="AJ2766" s="2"/>
      <c r="AK2766" s="1"/>
      <c r="AL2766" s="1"/>
      <c r="AM2766" s="76"/>
      <c r="AN2766" s="77"/>
      <c r="AO2766" s="76"/>
      <c r="AP2766" s="77"/>
    </row>
    <row r="2767" spans="1:42" s="71" customFormat="1" hidden="1" x14ac:dyDescent="0.25">
      <c r="A2767" s="2"/>
      <c r="B2767" s="52"/>
      <c r="C2767" s="2"/>
      <c r="D2767" s="2"/>
      <c r="E2767" s="2"/>
      <c r="F2767" s="2"/>
      <c r="G2767" s="2"/>
      <c r="H2767" s="2"/>
      <c r="I2767" s="1"/>
      <c r="J2767" s="1"/>
      <c r="K2767" s="1"/>
      <c r="L2767" s="1"/>
      <c r="M2767" s="1"/>
      <c r="N2767" s="2"/>
      <c r="O2767" s="2"/>
      <c r="P2767" s="2"/>
      <c r="Q2767" s="1"/>
      <c r="R2767" s="1"/>
      <c r="S2767" s="1"/>
      <c r="T2767" s="1"/>
      <c r="U2767" s="2"/>
      <c r="V2767" s="1"/>
      <c r="W2767" s="1"/>
      <c r="X2767" s="2"/>
      <c r="Y2767" s="1"/>
      <c r="Z2767" s="1"/>
      <c r="AA2767" s="2"/>
      <c r="AB2767" s="1"/>
      <c r="AC2767" s="1"/>
      <c r="AD2767" s="2"/>
      <c r="AE2767" s="1"/>
      <c r="AF2767" s="2"/>
      <c r="AG2767" s="2"/>
      <c r="AH2767" s="1"/>
      <c r="AI2767" s="1"/>
      <c r="AJ2767" s="2"/>
      <c r="AK2767" s="1"/>
      <c r="AL2767" s="1"/>
      <c r="AM2767" s="76"/>
      <c r="AN2767" s="77"/>
      <c r="AO2767" s="76"/>
      <c r="AP2767" s="77"/>
    </row>
    <row r="2768" spans="1:42" s="71" customFormat="1" hidden="1" x14ac:dyDescent="0.25">
      <c r="A2768" s="2"/>
      <c r="B2768" s="52"/>
      <c r="C2768" s="2"/>
      <c r="D2768" s="2"/>
      <c r="E2768" s="2"/>
      <c r="F2768" s="2"/>
      <c r="G2768" s="2"/>
      <c r="H2768" s="2"/>
      <c r="I2768" s="1"/>
      <c r="J2768" s="1"/>
      <c r="K2768" s="1"/>
      <c r="L2768" s="1"/>
      <c r="M2768" s="1"/>
      <c r="N2768" s="2"/>
      <c r="O2768" s="2"/>
      <c r="P2768" s="2"/>
      <c r="Q2768" s="1"/>
      <c r="R2768" s="1"/>
      <c r="S2768" s="1"/>
      <c r="T2768" s="1"/>
      <c r="U2768" s="2"/>
      <c r="V2768" s="1"/>
      <c r="W2768" s="1"/>
      <c r="X2768" s="2"/>
      <c r="Y2768" s="1"/>
      <c r="Z2768" s="1"/>
      <c r="AA2768" s="2"/>
      <c r="AB2768" s="1"/>
      <c r="AC2768" s="1"/>
      <c r="AD2768" s="2"/>
      <c r="AE2768" s="1"/>
      <c r="AF2768" s="2"/>
      <c r="AG2768" s="2"/>
      <c r="AH2768" s="1"/>
      <c r="AI2768" s="1"/>
      <c r="AJ2768" s="2"/>
      <c r="AK2768" s="1"/>
      <c r="AL2768" s="1"/>
      <c r="AM2768" s="76"/>
      <c r="AN2768" s="77"/>
      <c r="AO2768" s="76"/>
      <c r="AP2768" s="77"/>
    </row>
    <row r="2769" spans="1:42" s="71" customFormat="1" hidden="1" x14ac:dyDescent="0.25">
      <c r="A2769" s="2"/>
      <c r="B2769" s="79"/>
      <c r="C2769" s="80"/>
      <c r="D2769" s="80"/>
      <c r="E2769" s="80"/>
      <c r="F2769" s="80"/>
      <c r="G2769" s="80"/>
      <c r="H2769" s="80"/>
      <c r="I2769" s="81"/>
      <c r="J2769" s="81"/>
      <c r="K2769" s="81"/>
      <c r="L2769" s="81"/>
      <c r="M2769" s="81"/>
      <c r="N2769" s="80"/>
      <c r="O2769" s="80"/>
      <c r="P2769" s="80"/>
      <c r="Q2769" s="1"/>
      <c r="R2769" s="81"/>
      <c r="S2769" s="81"/>
      <c r="T2769" s="81"/>
      <c r="U2769" s="80"/>
      <c r="V2769" s="81"/>
      <c r="W2769" s="81"/>
      <c r="X2769" s="80"/>
      <c r="Y2769" s="81"/>
      <c r="Z2769" s="81"/>
      <c r="AA2769" s="80"/>
      <c r="AB2769" s="81"/>
      <c r="AC2769" s="81"/>
      <c r="AD2769" s="80"/>
      <c r="AE2769" s="81"/>
      <c r="AF2769" s="80"/>
      <c r="AG2769" s="80"/>
      <c r="AH2769" s="81"/>
      <c r="AI2769" s="81"/>
      <c r="AJ2769" s="80"/>
      <c r="AK2769" s="81"/>
      <c r="AL2769" s="81"/>
      <c r="AM2769" s="82"/>
      <c r="AN2769" s="83"/>
      <c r="AO2769" s="82"/>
      <c r="AP2769" s="83"/>
    </row>
    <row r="2770" spans="1:42" s="71" customFormat="1" hidden="1" x14ac:dyDescent="0.25">
      <c r="A2770" s="2"/>
      <c r="B2770" s="79"/>
      <c r="C2770" s="80"/>
      <c r="D2770" s="80"/>
      <c r="E2770" s="80"/>
      <c r="F2770" s="80"/>
      <c r="G2770" s="80"/>
      <c r="H2770" s="80"/>
      <c r="I2770" s="81"/>
      <c r="J2770" s="81"/>
      <c r="K2770" s="81"/>
      <c r="L2770" s="81"/>
      <c r="M2770" s="81"/>
      <c r="N2770" s="80"/>
      <c r="O2770" s="80"/>
      <c r="P2770" s="80"/>
      <c r="Q2770" s="1"/>
      <c r="R2770" s="81"/>
      <c r="S2770" s="81"/>
      <c r="T2770" s="81"/>
      <c r="U2770" s="80"/>
      <c r="V2770" s="81"/>
      <c r="W2770" s="81"/>
      <c r="X2770" s="80"/>
      <c r="Y2770" s="81"/>
      <c r="Z2770" s="81"/>
      <c r="AA2770" s="80"/>
      <c r="AB2770" s="81"/>
      <c r="AC2770" s="81"/>
      <c r="AD2770" s="80"/>
      <c r="AE2770" s="81"/>
      <c r="AF2770" s="80"/>
      <c r="AG2770" s="80"/>
      <c r="AH2770" s="81"/>
      <c r="AI2770" s="81"/>
      <c r="AJ2770" s="80"/>
      <c r="AK2770" s="81"/>
      <c r="AL2770" s="81"/>
      <c r="AM2770" s="82"/>
      <c r="AN2770" s="83"/>
      <c r="AO2770" s="82"/>
      <c r="AP2770" s="83"/>
    </row>
    <row r="2771" spans="1:42" s="71" customFormat="1" hidden="1" x14ac:dyDescent="0.25">
      <c r="A2771" s="2"/>
      <c r="B2771" s="79"/>
      <c r="C2771" s="80"/>
      <c r="D2771" s="80"/>
      <c r="E2771" s="80"/>
      <c r="F2771" s="80"/>
      <c r="G2771" s="80"/>
      <c r="H2771" s="80"/>
      <c r="I2771" s="81"/>
      <c r="J2771" s="81"/>
      <c r="K2771" s="81"/>
      <c r="L2771" s="81"/>
      <c r="M2771" s="81"/>
      <c r="N2771" s="80"/>
      <c r="O2771" s="80"/>
      <c r="P2771" s="80"/>
      <c r="Q2771" s="1"/>
      <c r="R2771" s="81"/>
      <c r="S2771" s="81"/>
      <c r="T2771" s="81"/>
      <c r="U2771" s="80"/>
      <c r="V2771" s="81"/>
      <c r="W2771" s="81"/>
      <c r="X2771" s="80"/>
      <c r="Y2771" s="81"/>
      <c r="Z2771" s="81"/>
      <c r="AA2771" s="80"/>
      <c r="AB2771" s="81"/>
      <c r="AC2771" s="81"/>
      <c r="AD2771" s="80"/>
      <c r="AE2771" s="81"/>
      <c r="AF2771" s="80"/>
      <c r="AG2771" s="80"/>
      <c r="AH2771" s="81"/>
      <c r="AI2771" s="81"/>
      <c r="AJ2771" s="80"/>
      <c r="AK2771" s="81"/>
      <c r="AL2771" s="81"/>
      <c r="AM2771" s="82"/>
      <c r="AN2771" s="83"/>
      <c r="AO2771" s="82"/>
      <c r="AP2771" s="83"/>
    </row>
    <row r="2772" spans="1:42" s="71" customFormat="1" hidden="1" x14ac:dyDescent="0.25">
      <c r="A2772" s="2"/>
      <c r="B2772" s="79"/>
      <c r="C2772" s="80"/>
      <c r="D2772" s="80"/>
      <c r="E2772" s="80"/>
      <c r="F2772" s="80"/>
      <c r="G2772" s="80"/>
      <c r="H2772" s="80"/>
      <c r="I2772" s="81"/>
      <c r="J2772" s="81"/>
      <c r="K2772" s="81"/>
      <c r="L2772" s="81"/>
      <c r="M2772" s="81"/>
      <c r="N2772" s="80"/>
      <c r="O2772" s="80"/>
      <c r="P2772" s="80"/>
      <c r="Q2772" s="1"/>
      <c r="R2772" s="81"/>
      <c r="S2772" s="81"/>
      <c r="T2772" s="81"/>
      <c r="U2772" s="80"/>
      <c r="V2772" s="81"/>
      <c r="W2772" s="81"/>
      <c r="X2772" s="80"/>
      <c r="Y2772" s="81"/>
      <c r="Z2772" s="81"/>
      <c r="AA2772" s="80"/>
      <c r="AB2772" s="81"/>
      <c r="AC2772" s="81"/>
      <c r="AD2772" s="80"/>
      <c r="AE2772" s="81"/>
      <c r="AF2772" s="80"/>
      <c r="AG2772" s="80"/>
      <c r="AH2772" s="81"/>
      <c r="AI2772" s="81"/>
      <c r="AJ2772" s="80"/>
      <c r="AK2772" s="81"/>
      <c r="AL2772" s="81"/>
      <c r="AM2772" s="82"/>
      <c r="AN2772" s="83"/>
      <c r="AO2772" s="82"/>
      <c r="AP2772" s="83"/>
    </row>
    <row r="2773" spans="1:42" s="71" customFormat="1" hidden="1" x14ac:dyDescent="0.25">
      <c r="A2773" s="2"/>
      <c r="B2773" s="52"/>
      <c r="C2773" s="2"/>
      <c r="D2773" s="2"/>
      <c r="E2773" s="2"/>
      <c r="F2773" s="2"/>
      <c r="G2773" s="2"/>
      <c r="H2773" s="2"/>
      <c r="I2773" s="1"/>
      <c r="J2773" s="1"/>
      <c r="K2773" s="1"/>
      <c r="L2773" s="1"/>
      <c r="M2773" s="1"/>
      <c r="N2773" s="2"/>
      <c r="O2773" s="2"/>
      <c r="P2773" s="2"/>
      <c r="Q2773" s="1"/>
      <c r="R2773" s="1"/>
      <c r="S2773" s="1"/>
      <c r="T2773" s="1"/>
      <c r="U2773" s="2"/>
      <c r="V2773" s="1"/>
      <c r="W2773" s="1"/>
      <c r="X2773" s="2"/>
      <c r="Y2773" s="1"/>
      <c r="Z2773" s="1"/>
      <c r="AA2773" s="2"/>
      <c r="AB2773" s="1"/>
      <c r="AC2773" s="1"/>
      <c r="AD2773" s="2"/>
      <c r="AE2773" s="1"/>
      <c r="AF2773" s="2"/>
      <c r="AG2773" s="2"/>
      <c r="AH2773" s="1"/>
      <c r="AI2773" s="1"/>
      <c r="AJ2773" s="2"/>
      <c r="AK2773" s="1"/>
      <c r="AL2773" s="1"/>
      <c r="AM2773" s="53"/>
      <c r="AN2773" s="2"/>
      <c r="AO2773" s="53"/>
      <c r="AP2773" s="2"/>
    </row>
    <row r="2774" spans="1:42" s="71" customFormat="1" hidden="1" x14ac:dyDescent="0.25">
      <c r="A2774" s="2"/>
      <c r="B2774" s="52"/>
      <c r="C2774" s="2"/>
      <c r="D2774" s="2"/>
      <c r="E2774" s="2"/>
      <c r="F2774" s="2"/>
      <c r="G2774" s="2"/>
      <c r="H2774" s="2"/>
      <c r="I2774" s="1"/>
      <c r="J2774" s="1"/>
      <c r="K2774" s="1"/>
      <c r="L2774" s="1"/>
      <c r="M2774" s="1"/>
      <c r="N2774" s="2"/>
      <c r="O2774" s="2"/>
      <c r="P2774" s="2"/>
      <c r="Q2774" s="1"/>
      <c r="R2774" s="1"/>
      <c r="S2774" s="1"/>
      <c r="T2774" s="1"/>
      <c r="U2774" s="2"/>
      <c r="V2774" s="1"/>
      <c r="W2774" s="1"/>
      <c r="X2774" s="2"/>
      <c r="Y2774" s="1"/>
      <c r="Z2774" s="1"/>
      <c r="AA2774" s="2"/>
      <c r="AB2774" s="1"/>
      <c r="AC2774" s="1"/>
      <c r="AD2774" s="2"/>
      <c r="AE2774" s="1"/>
      <c r="AF2774" s="2"/>
      <c r="AG2774" s="2"/>
      <c r="AH2774" s="1"/>
      <c r="AI2774" s="1"/>
      <c r="AJ2774" s="2"/>
      <c r="AK2774" s="1"/>
      <c r="AL2774" s="1"/>
      <c r="AM2774" s="76"/>
      <c r="AN2774" s="77"/>
      <c r="AO2774" s="76"/>
      <c r="AP2774" s="77"/>
    </row>
    <row r="2775" spans="1:42" s="71" customFormat="1" hidden="1" x14ac:dyDescent="0.25">
      <c r="A2775" s="2"/>
      <c r="B2775" s="52"/>
      <c r="C2775" s="2"/>
      <c r="D2775" s="2"/>
      <c r="E2775" s="2"/>
      <c r="F2775" s="2"/>
      <c r="G2775" s="2"/>
      <c r="H2775" s="2"/>
      <c r="I2775" s="1"/>
      <c r="J2775" s="1"/>
      <c r="K2775" s="1"/>
      <c r="L2775" s="1"/>
      <c r="M2775" s="1"/>
      <c r="N2775" s="2"/>
      <c r="O2775" s="2"/>
      <c r="P2775" s="2"/>
      <c r="Q2775" s="1"/>
      <c r="R2775" s="1"/>
      <c r="S2775" s="1"/>
      <c r="T2775" s="1"/>
      <c r="U2775" s="2"/>
      <c r="V2775" s="1"/>
      <c r="W2775" s="1"/>
      <c r="X2775" s="2"/>
      <c r="Y2775" s="1"/>
      <c r="Z2775" s="1"/>
      <c r="AA2775" s="2"/>
      <c r="AB2775" s="1"/>
      <c r="AC2775" s="1"/>
      <c r="AD2775" s="2"/>
      <c r="AE2775" s="1"/>
      <c r="AF2775" s="2"/>
      <c r="AG2775" s="2"/>
      <c r="AH2775" s="1"/>
      <c r="AI2775" s="1"/>
      <c r="AJ2775" s="2"/>
      <c r="AK2775" s="1"/>
      <c r="AL2775" s="1"/>
      <c r="AM2775" s="76"/>
      <c r="AN2775" s="77"/>
      <c r="AO2775" s="76"/>
      <c r="AP2775" s="77"/>
    </row>
    <row r="2776" spans="1:42" s="71" customFormat="1" hidden="1" x14ac:dyDescent="0.25">
      <c r="A2776" s="2"/>
      <c r="B2776" s="52"/>
      <c r="C2776" s="2"/>
      <c r="D2776" s="2"/>
      <c r="E2776" s="2"/>
      <c r="F2776" s="2"/>
      <c r="G2776" s="2"/>
      <c r="H2776" s="2"/>
      <c r="I2776" s="1"/>
      <c r="J2776" s="1"/>
      <c r="K2776" s="1"/>
      <c r="L2776" s="1"/>
      <c r="M2776" s="1"/>
      <c r="N2776" s="2"/>
      <c r="O2776" s="2"/>
      <c r="P2776" s="2"/>
      <c r="Q2776" s="1"/>
      <c r="R2776" s="1"/>
      <c r="S2776" s="1"/>
      <c r="T2776" s="1"/>
      <c r="U2776" s="2"/>
      <c r="V2776" s="1"/>
      <c r="W2776" s="1"/>
      <c r="X2776" s="2"/>
      <c r="Y2776" s="1"/>
      <c r="Z2776" s="1"/>
      <c r="AA2776" s="2"/>
      <c r="AB2776" s="1"/>
      <c r="AC2776" s="1"/>
      <c r="AD2776" s="2"/>
      <c r="AE2776" s="1"/>
      <c r="AF2776" s="2"/>
      <c r="AG2776" s="2"/>
      <c r="AH2776" s="1"/>
      <c r="AI2776" s="1"/>
      <c r="AJ2776" s="2"/>
      <c r="AK2776" s="1"/>
      <c r="AL2776" s="1"/>
      <c r="AM2776" s="78"/>
      <c r="AN2776" s="48"/>
      <c r="AO2776" s="78"/>
      <c r="AP2776" s="48"/>
    </row>
    <row r="2777" spans="1:42" s="71" customFormat="1" hidden="1" x14ac:dyDescent="0.25">
      <c r="A2777" s="2"/>
      <c r="B2777" s="52"/>
      <c r="C2777" s="2"/>
      <c r="D2777" s="2"/>
      <c r="E2777" s="2"/>
      <c r="F2777" s="2"/>
      <c r="G2777" s="2"/>
      <c r="H2777" s="2"/>
      <c r="I2777" s="1"/>
      <c r="J2777" s="1"/>
      <c r="K2777" s="1"/>
      <c r="L2777" s="1"/>
      <c r="M2777" s="1"/>
      <c r="N2777" s="2"/>
      <c r="O2777" s="2"/>
      <c r="P2777" s="2"/>
      <c r="Q2777" s="1"/>
      <c r="R2777" s="1"/>
      <c r="S2777" s="1"/>
      <c r="T2777" s="1"/>
      <c r="U2777" s="2"/>
      <c r="V2777" s="1"/>
      <c r="W2777" s="1"/>
      <c r="X2777" s="2"/>
      <c r="Y2777" s="1"/>
      <c r="Z2777" s="1"/>
      <c r="AA2777" s="2"/>
      <c r="AB2777" s="1"/>
      <c r="AC2777" s="1"/>
      <c r="AD2777" s="2"/>
      <c r="AE2777" s="1"/>
      <c r="AF2777" s="2"/>
      <c r="AG2777" s="2"/>
      <c r="AH2777" s="1"/>
      <c r="AI2777" s="1"/>
      <c r="AJ2777" s="2"/>
      <c r="AK2777" s="1"/>
      <c r="AL2777" s="1"/>
      <c r="AM2777" s="78"/>
      <c r="AN2777" s="48"/>
      <c r="AO2777" s="78"/>
      <c r="AP2777" s="48"/>
    </row>
    <row r="2778" spans="1:42" s="71" customFormat="1" hidden="1" x14ac:dyDescent="0.25">
      <c r="A2778" s="2"/>
      <c r="B2778" s="52"/>
      <c r="C2778" s="2"/>
      <c r="D2778" s="2"/>
      <c r="E2778" s="2"/>
      <c r="F2778" s="2"/>
      <c r="G2778" s="2"/>
      <c r="H2778" s="2"/>
      <c r="I2778" s="1"/>
      <c r="J2778" s="1"/>
      <c r="K2778" s="1"/>
      <c r="L2778" s="1"/>
      <c r="M2778" s="1"/>
      <c r="N2778" s="2"/>
      <c r="O2778" s="2"/>
      <c r="P2778" s="2"/>
      <c r="Q2778" s="1"/>
      <c r="R2778" s="1"/>
      <c r="S2778" s="1"/>
      <c r="T2778" s="1"/>
      <c r="U2778" s="2"/>
      <c r="V2778" s="1"/>
      <c r="W2778" s="1"/>
      <c r="X2778" s="2"/>
      <c r="Y2778" s="1"/>
      <c r="Z2778" s="1"/>
      <c r="AA2778" s="2"/>
      <c r="AB2778" s="1"/>
      <c r="AC2778" s="1"/>
      <c r="AD2778" s="2"/>
      <c r="AE2778" s="1"/>
      <c r="AF2778" s="2"/>
      <c r="AG2778" s="2"/>
      <c r="AH2778" s="1"/>
      <c r="AI2778" s="1"/>
      <c r="AJ2778" s="2"/>
      <c r="AK2778" s="1"/>
      <c r="AL2778" s="1"/>
      <c r="AM2778" s="76"/>
      <c r="AN2778" s="77"/>
      <c r="AO2778" s="76"/>
      <c r="AP2778" s="77"/>
    </row>
    <row r="2779" spans="1:42" s="71" customFormat="1" hidden="1" x14ac:dyDescent="0.25">
      <c r="A2779" s="2"/>
      <c r="B2779" s="52"/>
      <c r="C2779" s="2"/>
      <c r="D2779" s="2"/>
      <c r="E2779" s="2"/>
      <c r="F2779" s="2"/>
      <c r="G2779" s="2"/>
      <c r="H2779" s="2"/>
      <c r="I2779" s="1"/>
      <c r="J2779" s="1"/>
      <c r="K2779" s="1"/>
      <c r="L2779" s="1"/>
      <c r="M2779" s="1"/>
      <c r="N2779" s="2"/>
      <c r="O2779" s="2"/>
      <c r="P2779" s="2"/>
      <c r="Q2779" s="1"/>
      <c r="R2779" s="1"/>
      <c r="S2779" s="1"/>
      <c r="T2779" s="1"/>
      <c r="U2779" s="2"/>
      <c r="V2779" s="1"/>
      <c r="W2779" s="1"/>
      <c r="X2779" s="2"/>
      <c r="Y2779" s="1"/>
      <c r="Z2779" s="1"/>
      <c r="AA2779" s="2"/>
      <c r="AB2779" s="1"/>
      <c r="AC2779" s="1"/>
      <c r="AD2779" s="2"/>
      <c r="AE2779" s="1"/>
      <c r="AF2779" s="2"/>
      <c r="AG2779" s="2"/>
      <c r="AH2779" s="1"/>
      <c r="AI2779" s="1"/>
      <c r="AJ2779" s="2"/>
      <c r="AK2779" s="1"/>
      <c r="AL2779" s="1"/>
      <c r="AM2779" s="76"/>
      <c r="AN2779" s="77"/>
      <c r="AO2779" s="76"/>
      <c r="AP2779" s="77"/>
    </row>
    <row r="2780" spans="1:42" s="71" customFormat="1" hidden="1" x14ac:dyDescent="0.25">
      <c r="A2780" s="2"/>
      <c r="B2780" s="52"/>
      <c r="C2780" s="2"/>
      <c r="D2780" s="2"/>
      <c r="E2780" s="2"/>
      <c r="F2780" s="2"/>
      <c r="G2780" s="2"/>
      <c r="H2780" s="2"/>
      <c r="I2780" s="1"/>
      <c r="J2780" s="1"/>
      <c r="K2780" s="1"/>
      <c r="L2780" s="1"/>
      <c r="M2780" s="1"/>
      <c r="N2780" s="2"/>
      <c r="O2780" s="2"/>
      <c r="P2780" s="2"/>
      <c r="Q2780" s="1"/>
      <c r="R2780" s="1"/>
      <c r="S2780" s="1"/>
      <c r="T2780" s="1"/>
      <c r="U2780" s="2"/>
      <c r="V2780" s="1"/>
      <c r="W2780" s="1"/>
      <c r="X2780" s="2"/>
      <c r="Y2780" s="1"/>
      <c r="Z2780" s="1"/>
      <c r="AA2780" s="2"/>
      <c r="AB2780" s="1"/>
      <c r="AC2780" s="1"/>
      <c r="AD2780" s="2"/>
      <c r="AE2780" s="1"/>
      <c r="AF2780" s="2"/>
      <c r="AG2780" s="2"/>
      <c r="AH2780" s="1"/>
      <c r="AI2780" s="1"/>
      <c r="AJ2780" s="2"/>
      <c r="AK2780" s="1"/>
      <c r="AL2780" s="1"/>
      <c r="AM2780" s="78"/>
      <c r="AN2780" s="48"/>
      <c r="AO2780" s="78"/>
      <c r="AP2780" s="48"/>
    </row>
    <row r="2781" spans="1:42" s="71" customFormat="1" hidden="1" x14ac:dyDescent="0.25">
      <c r="A2781" s="2"/>
      <c r="B2781" s="52"/>
      <c r="C2781" s="2"/>
      <c r="D2781" s="2"/>
      <c r="E2781" s="2"/>
      <c r="F2781" s="2"/>
      <c r="G2781" s="2"/>
      <c r="H2781" s="2"/>
      <c r="I2781" s="1"/>
      <c r="J2781" s="1"/>
      <c r="K2781" s="1"/>
      <c r="L2781" s="1"/>
      <c r="M2781" s="1"/>
      <c r="N2781" s="2"/>
      <c r="O2781" s="2"/>
      <c r="P2781" s="2"/>
      <c r="Q2781" s="1"/>
      <c r="R2781" s="1"/>
      <c r="S2781" s="1"/>
      <c r="T2781" s="1"/>
      <c r="U2781" s="2"/>
      <c r="V2781" s="1"/>
      <c r="W2781" s="1"/>
      <c r="X2781" s="2"/>
      <c r="Y2781" s="1"/>
      <c r="Z2781" s="1"/>
      <c r="AA2781" s="2"/>
      <c r="AB2781" s="1"/>
      <c r="AC2781" s="1"/>
      <c r="AD2781" s="2"/>
      <c r="AE2781" s="1"/>
      <c r="AF2781" s="2"/>
      <c r="AG2781" s="2"/>
      <c r="AH2781" s="1"/>
      <c r="AI2781" s="1"/>
      <c r="AJ2781" s="2"/>
      <c r="AK2781" s="1"/>
      <c r="AL2781" s="1"/>
      <c r="AM2781" s="76"/>
      <c r="AN2781" s="77"/>
      <c r="AO2781" s="76"/>
      <c r="AP2781" s="77"/>
    </row>
    <row r="2782" spans="1:42" s="71" customFormat="1" hidden="1" x14ac:dyDescent="0.25">
      <c r="A2782" s="2"/>
      <c r="B2782" s="52"/>
      <c r="C2782" s="2"/>
      <c r="D2782" s="2"/>
      <c r="E2782" s="2"/>
      <c r="F2782" s="2"/>
      <c r="G2782" s="2"/>
      <c r="H2782" s="2"/>
      <c r="I2782" s="1"/>
      <c r="J2782" s="1"/>
      <c r="K2782" s="1"/>
      <c r="L2782" s="1"/>
      <c r="M2782" s="1"/>
      <c r="N2782" s="2"/>
      <c r="O2782" s="2"/>
      <c r="P2782" s="2"/>
      <c r="Q2782" s="1"/>
      <c r="R2782" s="1"/>
      <c r="S2782" s="1"/>
      <c r="T2782" s="1"/>
      <c r="U2782" s="2"/>
      <c r="V2782" s="1"/>
      <c r="W2782" s="1"/>
      <c r="X2782" s="2"/>
      <c r="Y2782" s="1"/>
      <c r="Z2782" s="1"/>
      <c r="AA2782" s="2"/>
      <c r="AB2782" s="1"/>
      <c r="AC2782" s="1"/>
      <c r="AD2782" s="2"/>
      <c r="AE2782" s="1"/>
      <c r="AF2782" s="2"/>
      <c r="AG2782" s="2"/>
      <c r="AH2782" s="1"/>
      <c r="AI2782" s="1"/>
      <c r="AJ2782" s="2"/>
      <c r="AK2782" s="1"/>
      <c r="AL2782" s="1"/>
      <c r="AM2782" s="78"/>
      <c r="AN2782" s="48"/>
      <c r="AO2782" s="78"/>
      <c r="AP2782" s="48"/>
    </row>
    <row r="2783" spans="1:42" s="71" customFormat="1" hidden="1" x14ac:dyDescent="0.25">
      <c r="A2783" s="2"/>
      <c r="B2783" s="52"/>
      <c r="C2783" s="2"/>
      <c r="D2783" s="2"/>
      <c r="E2783" s="2"/>
      <c r="F2783" s="2"/>
      <c r="G2783" s="2"/>
      <c r="H2783" s="2"/>
      <c r="I2783" s="1"/>
      <c r="J2783" s="1"/>
      <c r="K2783" s="1"/>
      <c r="L2783" s="1"/>
      <c r="M2783" s="1"/>
      <c r="N2783" s="2"/>
      <c r="O2783" s="2"/>
      <c r="P2783" s="2"/>
      <c r="Q2783" s="1"/>
      <c r="R2783" s="1"/>
      <c r="S2783" s="1"/>
      <c r="T2783" s="1"/>
      <c r="U2783" s="2"/>
      <c r="V2783" s="1"/>
      <c r="W2783" s="1"/>
      <c r="X2783" s="2"/>
      <c r="Y2783" s="1"/>
      <c r="Z2783" s="1"/>
      <c r="AA2783" s="2"/>
      <c r="AB2783" s="1"/>
      <c r="AC2783" s="1"/>
      <c r="AD2783" s="2"/>
      <c r="AE2783" s="1"/>
      <c r="AF2783" s="2"/>
      <c r="AG2783" s="2"/>
      <c r="AH2783" s="1"/>
      <c r="AI2783" s="1"/>
      <c r="AJ2783" s="2"/>
      <c r="AK2783" s="1"/>
      <c r="AL2783" s="1"/>
      <c r="AM2783" s="53"/>
      <c r="AN2783" s="2"/>
      <c r="AO2783" s="53"/>
      <c r="AP2783" s="2"/>
    </row>
    <row r="2784" spans="1:42" s="71" customFormat="1" hidden="1" x14ac:dyDescent="0.25">
      <c r="A2784" s="2"/>
      <c r="B2784" s="52"/>
      <c r="C2784" s="2"/>
      <c r="D2784" s="2"/>
      <c r="E2784" s="2"/>
      <c r="F2784" s="2"/>
      <c r="G2784" s="2"/>
      <c r="H2784" s="2"/>
      <c r="I2784" s="1"/>
      <c r="J2784" s="1"/>
      <c r="K2784" s="1"/>
      <c r="L2784" s="1"/>
      <c r="M2784" s="1"/>
      <c r="N2784" s="2"/>
      <c r="O2784" s="2"/>
      <c r="P2784" s="2"/>
      <c r="Q2784" s="1"/>
      <c r="R2784" s="1"/>
      <c r="S2784" s="1"/>
      <c r="T2784" s="1"/>
      <c r="U2784" s="2"/>
      <c r="V2784" s="1"/>
      <c r="W2784" s="1"/>
      <c r="X2784" s="2"/>
      <c r="Y2784" s="1"/>
      <c r="Z2784" s="1"/>
      <c r="AA2784" s="2"/>
      <c r="AB2784" s="1"/>
      <c r="AC2784" s="1"/>
      <c r="AD2784" s="2"/>
      <c r="AE2784" s="1"/>
      <c r="AF2784" s="2"/>
      <c r="AG2784" s="2"/>
      <c r="AH2784" s="1"/>
      <c r="AI2784" s="1"/>
      <c r="AJ2784" s="2"/>
      <c r="AK2784" s="1"/>
      <c r="AL2784" s="1"/>
      <c r="AM2784" s="53"/>
      <c r="AN2784" s="2"/>
      <c r="AO2784" s="53"/>
      <c r="AP2784" s="2"/>
    </row>
    <row r="2785" spans="1:42" s="71" customFormat="1" hidden="1" x14ac:dyDescent="0.25">
      <c r="A2785" s="2"/>
      <c r="B2785" s="52"/>
      <c r="C2785" s="2"/>
      <c r="D2785" s="2"/>
      <c r="E2785" s="2"/>
      <c r="F2785" s="2"/>
      <c r="G2785" s="2"/>
      <c r="H2785" s="2"/>
      <c r="I2785" s="1"/>
      <c r="J2785" s="1"/>
      <c r="K2785" s="1"/>
      <c r="L2785" s="1"/>
      <c r="M2785" s="1"/>
      <c r="N2785" s="2"/>
      <c r="O2785" s="2"/>
      <c r="P2785" s="2"/>
      <c r="Q2785" s="1"/>
      <c r="R2785" s="1"/>
      <c r="S2785" s="1"/>
      <c r="T2785" s="1"/>
      <c r="U2785" s="2"/>
      <c r="V2785" s="1"/>
      <c r="W2785" s="1"/>
      <c r="X2785" s="2"/>
      <c r="Y2785" s="1"/>
      <c r="Z2785" s="1"/>
      <c r="AA2785" s="2"/>
      <c r="AB2785" s="1"/>
      <c r="AC2785" s="1"/>
      <c r="AD2785" s="2"/>
      <c r="AE2785" s="1"/>
      <c r="AF2785" s="2"/>
      <c r="AG2785" s="2"/>
      <c r="AH2785" s="1"/>
      <c r="AI2785" s="1"/>
      <c r="AJ2785" s="2"/>
      <c r="AK2785" s="1"/>
      <c r="AL2785" s="1"/>
      <c r="AM2785" s="53"/>
      <c r="AN2785" s="2"/>
      <c r="AO2785" s="53"/>
      <c r="AP2785" s="2"/>
    </row>
    <row r="2786" spans="1:42" s="71" customFormat="1" hidden="1" x14ac:dyDescent="0.25">
      <c r="A2786" s="2"/>
      <c r="B2786" s="52"/>
      <c r="C2786" s="2"/>
      <c r="D2786" s="2"/>
      <c r="E2786" s="2"/>
      <c r="F2786" s="2"/>
      <c r="G2786" s="2"/>
      <c r="H2786" s="2"/>
      <c r="I2786" s="1"/>
      <c r="J2786" s="1"/>
      <c r="K2786" s="1"/>
      <c r="L2786" s="1"/>
      <c r="M2786" s="1"/>
      <c r="N2786" s="2"/>
      <c r="O2786" s="2"/>
      <c r="P2786" s="2"/>
      <c r="Q2786" s="1"/>
      <c r="R2786" s="1"/>
      <c r="S2786" s="1"/>
      <c r="T2786" s="1"/>
      <c r="U2786" s="2"/>
      <c r="V2786" s="1"/>
      <c r="W2786" s="1"/>
      <c r="X2786" s="2"/>
      <c r="Y2786" s="1"/>
      <c r="Z2786" s="1"/>
      <c r="AA2786" s="2"/>
      <c r="AB2786" s="1"/>
      <c r="AC2786" s="1"/>
      <c r="AD2786" s="2"/>
      <c r="AE2786" s="1"/>
      <c r="AF2786" s="2"/>
      <c r="AG2786" s="2"/>
      <c r="AH2786" s="1"/>
      <c r="AI2786" s="1"/>
      <c r="AJ2786" s="2"/>
      <c r="AK2786" s="1"/>
      <c r="AL2786" s="1"/>
      <c r="AM2786" s="53"/>
      <c r="AN2786" s="2"/>
      <c r="AO2786" s="53"/>
      <c r="AP2786" s="2"/>
    </row>
    <row r="2787" spans="1:42" s="71" customFormat="1" hidden="1" x14ac:dyDescent="0.25">
      <c r="A2787" s="2"/>
      <c r="B2787" s="52"/>
      <c r="C2787" s="2"/>
      <c r="D2787" s="2"/>
      <c r="E2787" s="2"/>
      <c r="F2787" s="2"/>
      <c r="G2787" s="2"/>
      <c r="H2787" s="2"/>
      <c r="I2787" s="1"/>
      <c r="J2787" s="1"/>
      <c r="K2787" s="1"/>
      <c r="L2787" s="1"/>
      <c r="M2787" s="1"/>
      <c r="N2787" s="2"/>
      <c r="O2787" s="2"/>
      <c r="P2787" s="2"/>
      <c r="Q2787" s="1"/>
      <c r="R2787" s="1"/>
      <c r="S2787" s="1"/>
      <c r="T2787" s="1"/>
      <c r="U2787" s="2"/>
      <c r="V2787" s="1"/>
      <c r="W2787" s="1"/>
      <c r="X2787" s="2"/>
      <c r="Y2787" s="1"/>
      <c r="Z2787" s="1"/>
      <c r="AA2787" s="2"/>
      <c r="AB2787" s="1"/>
      <c r="AC2787" s="1"/>
      <c r="AD2787" s="2"/>
      <c r="AE2787" s="1"/>
      <c r="AF2787" s="2"/>
      <c r="AG2787" s="2"/>
      <c r="AH2787" s="1"/>
      <c r="AI2787" s="1"/>
      <c r="AJ2787" s="2"/>
      <c r="AK2787" s="1"/>
      <c r="AL2787" s="1"/>
      <c r="AM2787" s="53"/>
      <c r="AN2787" s="2"/>
      <c r="AO2787" s="53"/>
      <c r="AP2787" s="2"/>
    </row>
    <row r="2788" spans="1:42" s="71" customFormat="1" hidden="1" x14ac:dyDescent="0.25">
      <c r="A2788" s="2"/>
      <c r="B2788" s="52"/>
      <c r="C2788" s="2"/>
      <c r="D2788" s="2"/>
      <c r="E2788" s="2"/>
      <c r="F2788" s="2"/>
      <c r="G2788" s="2"/>
      <c r="H2788" s="2"/>
      <c r="I2788" s="1"/>
      <c r="J2788" s="1"/>
      <c r="K2788" s="1"/>
      <c r="L2788" s="1"/>
      <c r="M2788" s="1"/>
      <c r="N2788" s="2"/>
      <c r="O2788" s="2"/>
      <c r="P2788" s="2"/>
      <c r="Q2788" s="1"/>
      <c r="R2788" s="1"/>
      <c r="S2788" s="1"/>
      <c r="T2788" s="1"/>
      <c r="U2788" s="2"/>
      <c r="V2788" s="1"/>
      <c r="W2788" s="1"/>
      <c r="X2788" s="2"/>
      <c r="Y2788" s="1"/>
      <c r="Z2788" s="1"/>
      <c r="AA2788" s="2"/>
      <c r="AB2788" s="1"/>
      <c r="AC2788" s="1"/>
      <c r="AD2788" s="2"/>
      <c r="AE2788" s="1"/>
      <c r="AF2788" s="2"/>
      <c r="AG2788" s="2"/>
      <c r="AH2788" s="1"/>
      <c r="AI2788" s="1"/>
      <c r="AJ2788" s="2"/>
      <c r="AK2788" s="1"/>
      <c r="AL2788" s="1"/>
      <c r="AM2788" s="53"/>
      <c r="AN2788" s="2"/>
      <c r="AO2788" s="53"/>
      <c r="AP2788" s="2"/>
    </row>
    <row r="2789" spans="1:42" s="71" customFormat="1" hidden="1" x14ac:dyDescent="0.25">
      <c r="A2789" s="2"/>
      <c r="B2789" s="52"/>
      <c r="C2789" s="2"/>
      <c r="D2789" s="2"/>
      <c r="E2789" s="2"/>
      <c r="F2789" s="2"/>
      <c r="G2789" s="2"/>
      <c r="H2789" s="2"/>
      <c r="I2789" s="1"/>
      <c r="J2789" s="1"/>
      <c r="K2789" s="1"/>
      <c r="L2789" s="1"/>
      <c r="M2789" s="1"/>
      <c r="N2789" s="2"/>
      <c r="O2789" s="2"/>
      <c r="P2789" s="2"/>
      <c r="Q2789" s="1"/>
      <c r="R2789" s="1"/>
      <c r="S2789" s="1"/>
      <c r="T2789" s="1"/>
      <c r="U2789" s="2"/>
      <c r="V2789" s="1"/>
      <c r="W2789" s="1"/>
      <c r="X2789" s="2"/>
      <c r="Y2789" s="1"/>
      <c r="Z2789" s="1"/>
      <c r="AA2789" s="2"/>
      <c r="AB2789" s="1"/>
      <c r="AC2789" s="1"/>
      <c r="AD2789" s="2"/>
      <c r="AE2789" s="1"/>
      <c r="AF2789" s="2"/>
      <c r="AG2789" s="2"/>
      <c r="AH2789" s="1"/>
      <c r="AI2789" s="1"/>
      <c r="AJ2789" s="2"/>
      <c r="AK2789" s="1"/>
      <c r="AL2789" s="1"/>
      <c r="AM2789" s="53"/>
      <c r="AN2789" s="2"/>
      <c r="AO2789" s="53"/>
      <c r="AP2789" s="2"/>
    </row>
    <row r="2790" spans="1:42" s="71" customFormat="1" hidden="1" x14ac:dyDescent="0.25">
      <c r="A2790" s="2"/>
      <c r="B2790" s="51"/>
      <c r="C2790" s="2"/>
      <c r="D2790" s="2"/>
      <c r="E2790" s="2"/>
      <c r="F2790" s="2"/>
      <c r="G2790" s="2"/>
      <c r="H2790" s="2"/>
      <c r="I2790" s="1"/>
      <c r="J2790" s="1"/>
      <c r="K2790" s="1"/>
      <c r="L2790" s="1"/>
      <c r="M2790" s="1"/>
      <c r="N2790" s="2"/>
      <c r="O2790" s="2"/>
      <c r="P2790" s="2"/>
      <c r="Q2790" s="1"/>
      <c r="R2790" s="1"/>
      <c r="S2790" s="1"/>
      <c r="T2790" s="1"/>
      <c r="U2790" s="1"/>
      <c r="V2790" s="1"/>
      <c r="W2790" s="1"/>
      <c r="X2790" s="1"/>
      <c r="Y2790" s="1"/>
      <c r="Z2790" s="1"/>
      <c r="AA2790" s="1"/>
      <c r="AB2790" s="1"/>
      <c r="AC2790" s="1"/>
      <c r="AD2790" s="1"/>
      <c r="AE2790" s="1"/>
      <c r="AF2790" s="2"/>
      <c r="AG2790" s="2"/>
      <c r="AH2790" s="1"/>
      <c r="AI2790" s="1"/>
      <c r="AJ2790" s="2"/>
      <c r="AK2790" s="1"/>
      <c r="AL2790" s="1"/>
      <c r="AM2790" s="53"/>
      <c r="AN2790" s="2"/>
      <c r="AO2790" s="53"/>
      <c r="AP2790" s="2"/>
    </row>
    <row r="2791" spans="1:42" s="71" customFormat="1" hidden="1" x14ac:dyDescent="0.25">
      <c r="A2791" s="2"/>
      <c r="B2791" s="52"/>
      <c r="C2791" s="2"/>
      <c r="D2791" s="2"/>
      <c r="E2791" s="2"/>
      <c r="F2791" s="2"/>
      <c r="G2791" s="2"/>
      <c r="H2791" s="2"/>
      <c r="I2791" s="1"/>
      <c r="J2791" s="1"/>
      <c r="K2791" s="1"/>
      <c r="L2791" s="1"/>
      <c r="M2791" s="1"/>
      <c r="N2791" s="2"/>
      <c r="O2791" s="2"/>
      <c r="P2791" s="2"/>
      <c r="Q2791" s="1"/>
      <c r="R2791" s="1"/>
      <c r="S2791" s="1"/>
      <c r="T2791" s="1"/>
      <c r="U2791" s="2"/>
      <c r="V2791" s="1"/>
      <c r="W2791" s="1"/>
      <c r="X2791" s="2"/>
      <c r="Y2791" s="1"/>
      <c r="Z2791" s="1"/>
      <c r="AA2791" s="2"/>
      <c r="AB2791" s="1"/>
      <c r="AC2791" s="1"/>
      <c r="AD2791" s="2"/>
      <c r="AE2791" s="1"/>
      <c r="AF2791" s="2"/>
      <c r="AG2791" s="2"/>
      <c r="AH2791" s="1"/>
      <c r="AI2791" s="1"/>
      <c r="AJ2791" s="2"/>
      <c r="AK2791" s="1"/>
      <c r="AL2791" s="1"/>
      <c r="AM2791" s="53"/>
      <c r="AN2791" s="2"/>
      <c r="AO2791" s="53"/>
      <c r="AP2791" s="2"/>
    </row>
    <row r="2792" spans="1:42" s="71" customFormat="1" hidden="1" x14ac:dyDescent="0.25">
      <c r="A2792" s="2"/>
      <c r="B2792" s="52"/>
      <c r="C2792" s="2"/>
      <c r="D2792" s="2"/>
      <c r="E2792" s="2"/>
      <c r="F2792" s="2"/>
      <c r="G2792" s="2"/>
      <c r="H2792" s="2"/>
      <c r="I2792" s="1"/>
      <c r="J2792" s="1"/>
      <c r="K2792" s="1"/>
      <c r="L2792" s="1"/>
      <c r="M2792" s="1"/>
      <c r="N2792" s="2"/>
      <c r="O2792" s="2"/>
      <c r="P2792" s="2"/>
      <c r="Q2792" s="1"/>
      <c r="R2792" s="1"/>
      <c r="S2792" s="1"/>
      <c r="T2792" s="1"/>
      <c r="U2792" s="2"/>
      <c r="V2792" s="1"/>
      <c r="W2792" s="1"/>
      <c r="X2792" s="2"/>
      <c r="Y2792" s="1"/>
      <c r="Z2792" s="1"/>
      <c r="AA2792" s="2"/>
      <c r="AB2792" s="1"/>
      <c r="AC2792" s="1"/>
      <c r="AD2792" s="2"/>
      <c r="AE2792" s="1"/>
      <c r="AF2792" s="2"/>
      <c r="AG2792" s="2"/>
      <c r="AH2792" s="1"/>
      <c r="AI2792" s="1"/>
      <c r="AJ2792" s="2"/>
      <c r="AK2792" s="1"/>
      <c r="AL2792" s="1"/>
      <c r="AM2792" s="53"/>
      <c r="AN2792" s="2"/>
      <c r="AO2792" s="53"/>
      <c r="AP2792" s="2"/>
    </row>
    <row r="2793" spans="1:42" s="71" customFormat="1" hidden="1" x14ac:dyDescent="0.25">
      <c r="A2793" s="2"/>
      <c r="B2793" s="52"/>
      <c r="C2793" s="2"/>
      <c r="D2793" s="2"/>
      <c r="E2793" s="2"/>
      <c r="F2793" s="2"/>
      <c r="G2793" s="2"/>
      <c r="H2793" s="2"/>
      <c r="I2793" s="1"/>
      <c r="J2793" s="1"/>
      <c r="K2793" s="1"/>
      <c r="L2793" s="1"/>
      <c r="M2793" s="1"/>
      <c r="N2793" s="2"/>
      <c r="O2793" s="2"/>
      <c r="P2793" s="2"/>
      <c r="Q2793" s="1"/>
      <c r="R2793" s="1"/>
      <c r="S2793" s="1"/>
      <c r="T2793" s="1"/>
      <c r="U2793" s="2"/>
      <c r="V2793" s="1"/>
      <c r="W2793" s="1"/>
      <c r="X2793" s="2"/>
      <c r="Y2793" s="1"/>
      <c r="Z2793" s="1"/>
      <c r="AA2793" s="2"/>
      <c r="AB2793" s="1"/>
      <c r="AC2793" s="1"/>
      <c r="AD2793" s="2"/>
      <c r="AE2793" s="1"/>
      <c r="AF2793" s="2"/>
      <c r="AG2793" s="2"/>
      <c r="AH2793" s="1"/>
      <c r="AI2793" s="1"/>
      <c r="AJ2793" s="2"/>
      <c r="AK2793" s="1"/>
      <c r="AL2793" s="1"/>
      <c r="AM2793" s="53"/>
      <c r="AN2793" s="2"/>
      <c r="AO2793" s="53"/>
      <c r="AP2793" s="2"/>
    </row>
    <row r="2794" spans="1:42" s="71" customFormat="1" hidden="1" x14ac:dyDescent="0.25">
      <c r="A2794" s="2"/>
      <c r="B2794" s="52"/>
      <c r="C2794" s="2"/>
      <c r="D2794" s="2"/>
      <c r="E2794" s="2"/>
      <c r="F2794" s="2"/>
      <c r="G2794" s="2"/>
      <c r="H2794" s="2"/>
      <c r="I2794" s="1"/>
      <c r="J2794" s="1"/>
      <c r="K2794" s="1"/>
      <c r="L2794" s="1"/>
      <c r="M2794" s="1"/>
      <c r="N2794" s="2"/>
      <c r="O2794" s="2"/>
      <c r="P2794" s="2"/>
      <c r="Q2794" s="1"/>
      <c r="R2794" s="1"/>
      <c r="S2794" s="1"/>
      <c r="T2794" s="1"/>
      <c r="U2794" s="2"/>
      <c r="V2794" s="1"/>
      <c r="W2794" s="1"/>
      <c r="X2794" s="2"/>
      <c r="Y2794" s="1"/>
      <c r="Z2794" s="1"/>
      <c r="AA2794" s="2"/>
      <c r="AB2794" s="1"/>
      <c r="AC2794" s="1"/>
      <c r="AD2794" s="2"/>
      <c r="AE2794" s="1"/>
      <c r="AF2794" s="2"/>
      <c r="AG2794" s="2"/>
      <c r="AH2794" s="1"/>
      <c r="AI2794" s="1"/>
      <c r="AJ2794" s="2"/>
      <c r="AK2794" s="1"/>
      <c r="AL2794" s="1"/>
      <c r="AM2794" s="53"/>
      <c r="AN2794" s="2"/>
      <c r="AO2794" s="53"/>
      <c r="AP2794" s="2"/>
    </row>
    <row r="2795" spans="1:42" s="71" customFormat="1" hidden="1" x14ac:dyDescent="0.25">
      <c r="A2795" s="2"/>
      <c r="B2795" s="52"/>
      <c r="C2795" s="2"/>
      <c r="D2795" s="2"/>
      <c r="E2795" s="2"/>
      <c r="F2795" s="2"/>
      <c r="G2795" s="2"/>
      <c r="H2795" s="2"/>
      <c r="I2795" s="1"/>
      <c r="J2795" s="1"/>
      <c r="K2795" s="1"/>
      <c r="L2795" s="1"/>
      <c r="M2795" s="1"/>
      <c r="N2795" s="2"/>
      <c r="O2795" s="2"/>
      <c r="P2795" s="2"/>
      <c r="Q2795" s="1"/>
      <c r="R2795" s="1"/>
      <c r="S2795" s="1"/>
      <c r="T2795" s="1"/>
      <c r="U2795" s="2"/>
      <c r="V2795" s="1"/>
      <c r="W2795" s="1"/>
      <c r="X2795" s="2"/>
      <c r="Y2795" s="1"/>
      <c r="Z2795" s="1"/>
      <c r="AA2795" s="2"/>
      <c r="AB2795" s="1"/>
      <c r="AC2795" s="1"/>
      <c r="AD2795" s="2"/>
      <c r="AE2795" s="1"/>
      <c r="AF2795" s="2"/>
      <c r="AG2795" s="2"/>
      <c r="AH2795" s="1"/>
      <c r="AI2795" s="1"/>
      <c r="AJ2795" s="2"/>
      <c r="AK2795" s="1"/>
      <c r="AL2795" s="1"/>
      <c r="AM2795" s="53"/>
      <c r="AN2795" s="2"/>
      <c r="AO2795" s="53"/>
      <c r="AP2795" s="2"/>
    </row>
    <row r="2796" spans="1:42" s="71" customFormat="1" hidden="1" x14ac:dyDescent="0.25">
      <c r="A2796" s="2"/>
      <c r="B2796" s="52"/>
      <c r="C2796" s="2"/>
      <c r="D2796" s="2"/>
      <c r="E2796" s="2"/>
      <c r="F2796" s="2"/>
      <c r="G2796" s="2"/>
      <c r="H2796" s="2"/>
      <c r="I2796" s="1"/>
      <c r="J2796" s="1"/>
      <c r="K2796" s="1"/>
      <c r="L2796" s="1"/>
      <c r="M2796" s="1"/>
      <c r="N2796" s="2"/>
      <c r="O2796" s="2"/>
      <c r="P2796" s="2"/>
      <c r="Q2796" s="1"/>
      <c r="R2796" s="1"/>
      <c r="S2796" s="1"/>
      <c r="T2796" s="1"/>
      <c r="U2796" s="2"/>
      <c r="V2796" s="1"/>
      <c r="W2796" s="1"/>
      <c r="X2796" s="2"/>
      <c r="Y2796" s="1"/>
      <c r="Z2796" s="1"/>
      <c r="AA2796" s="2"/>
      <c r="AB2796" s="1"/>
      <c r="AC2796" s="1"/>
      <c r="AD2796" s="2"/>
      <c r="AE2796" s="1"/>
      <c r="AF2796" s="2"/>
      <c r="AG2796" s="2"/>
      <c r="AH2796" s="1"/>
      <c r="AI2796" s="1"/>
      <c r="AJ2796" s="2"/>
      <c r="AK2796" s="1"/>
      <c r="AL2796" s="1"/>
      <c r="AM2796" s="53"/>
      <c r="AN2796" s="2"/>
      <c r="AO2796" s="53"/>
      <c r="AP2796" s="2"/>
    </row>
    <row r="2797" spans="1:42" s="71" customFormat="1" hidden="1" x14ac:dyDescent="0.25">
      <c r="A2797" s="2"/>
      <c r="B2797" s="52"/>
      <c r="C2797" s="2"/>
      <c r="D2797" s="2"/>
      <c r="E2797" s="2"/>
      <c r="F2797" s="2"/>
      <c r="G2797" s="2"/>
      <c r="H2797" s="2"/>
      <c r="I2797" s="1"/>
      <c r="J2797" s="1"/>
      <c r="K2797" s="1"/>
      <c r="L2797" s="1"/>
      <c r="M2797" s="1"/>
      <c r="N2797" s="2"/>
      <c r="O2797" s="2"/>
      <c r="P2797" s="2"/>
      <c r="Q2797" s="1"/>
      <c r="R2797" s="1"/>
      <c r="S2797" s="1"/>
      <c r="T2797" s="1"/>
      <c r="U2797" s="2"/>
      <c r="V2797" s="1"/>
      <c r="W2797" s="1"/>
      <c r="X2797" s="2"/>
      <c r="Y2797" s="1"/>
      <c r="Z2797" s="1"/>
      <c r="AA2797" s="2"/>
      <c r="AB2797" s="1"/>
      <c r="AC2797" s="1"/>
      <c r="AD2797" s="2"/>
      <c r="AE2797" s="1"/>
      <c r="AF2797" s="2"/>
      <c r="AG2797" s="2"/>
      <c r="AH2797" s="1"/>
      <c r="AI2797" s="1"/>
      <c r="AJ2797" s="2"/>
      <c r="AK2797" s="1"/>
      <c r="AL2797" s="1"/>
      <c r="AM2797" s="53"/>
      <c r="AN2797" s="2"/>
      <c r="AO2797" s="53"/>
      <c r="AP2797" s="2"/>
    </row>
    <row r="2798" spans="1:42" s="71" customFormat="1" hidden="1" x14ac:dyDescent="0.25">
      <c r="A2798" s="2"/>
      <c r="B2798" s="52"/>
      <c r="C2798" s="2"/>
      <c r="D2798" s="2"/>
      <c r="E2798" s="2"/>
      <c r="F2798" s="2"/>
      <c r="G2798" s="2"/>
      <c r="H2798" s="2"/>
      <c r="I2798" s="1"/>
      <c r="J2798" s="1"/>
      <c r="K2798" s="1"/>
      <c r="L2798" s="1"/>
      <c r="M2798" s="1"/>
      <c r="N2798" s="2"/>
      <c r="O2798" s="2"/>
      <c r="P2798" s="2"/>
      <c r="Q2798" s="1"/>
      <c r="R2798" s="1"/>
      <c r="S2798" s="1"/>
      <c r="T2798" s="1"/>
      <c r="U2798" s="2"/>
      <c r="V2798" s="1"/>
      <c r="W2798" s="1"/>
      <c r="X2798" s="2"/>
      <c r="Y2798" s="1"/>
      <c r="Z2798" s="1"/>
      <c r="AA2798" s="2"/>
      <c r="AB2798" s="1"/>
      <c r="AC2798" s="1"/>
      <c r="AD2798" s="2"/>
      <c r="AE2798" s="1"/>
      <c r="AF2798" s="2"/>
      <c r="AG2798" s="2"/>
      <c r="AH2798" s="1"/>
      <c r="AI2798" s="1"/>
      <c r="AJ2798" s="2"/>
      <c r="AK2798" s="1"/>
      <c r="AL2798" s="1"/>
      <c r="AM2798" s="53"/>
      <c r="AN2798" s="2"/>
      <c r="AO2798" s="53"/>
      <c r="AP2798" s="2"/>
    </row>
    <row r="2799" spans="1:42" s="71" customFormat="1" hidden="1" x14ac:dyDescent="0.25">
      <c r="A2799" s="2"/>
      <c r="B2799" s="52"/>
      <c r="C2799" s="2"/>
      <c r="D2799" s="2"/>
      <c r="E2799" s="2"/>
      <c r="F2799" s="2"/>
      <c r="G2799" s="2"/>
      <c r="H2799" s="2"/>
      <c r="I2799" s="1"/>
      <c r="J2799" s="1"/>
      <c r="K2799" s="1"/>
      <c r="L2799" s="1"/>
      <c r="M2799" s="1"/>
      <c r="N2799" s="2"/>
      <c r="O2799" s="2"/>
      <c r="P2799" s="2"/>
      <c r="Q2799" s="1"/>
      <c r="R2799" s="1"/>
      <c r="S2799" s="1"/>
      <c r="T2799" s="1"/>
      <c r="U2799" s="2"/>
      <c r="V2799" s="1"/>
      <c r="W2799" s="1"/>
      <c r="X2799" s="2"/>
      <c r="Y2799" s="1"/>
      <c r="Z2799" s="1"/>
      <c r="AA2799" s="2"/>
      <c r="AB2799" s="1"/>
      <c r="AC2799" s="1"/>
      <c r="AD2799" s="2"/>
      <c r="AE2799" s="1"/>
      <c r="AF2799" s="2"/>
      <c r="AG2799" s="2"/>
      <c r="AH2799" s="1"/>
      <c r="AI2799" s="1"/>
      <c r="AJ2799" s="2"/>
      <c r="AK2799" s="1"/>
      <c r="AL2799" s="1"/>
      <c r="AM2799" s="53"/>
      <c r="AN2799" s="2"/>
      <c r="AO2799" s="53"/>
      <c r="AP2799" s="2"/>
    </row>
    <row r="2800" spans="1:42" s="71" customFormat="1" hidden="1" x14ac:dyDescent="0.25">
      <c r="A2800" s="2"/>
      <c r="B2800" s="52"/>
      <c r="C2800" s="2"/>
      <c r="D2800" s="2"/>
      <c r="E2800" s="2"/>
      <c r="F2800" s="2"/>
      <c r="G2800" s="2"/>
      <c r="H2800" s="2"/>
      <c r="I2800" s="1"/>
      <c r="J2800" s="1"/>
      <c r="K2800" s="1"/>
      <c r="L2800" s="1"/>
      <c r="M2800" s="1"/>
      <c r="N2800" s="2"/>
      <c r="O2800" s="2"/>
      <c r="P2800" s="2"/>
      <c r="Q2800" s="1"/>
      <c r="R2800" s="1"/>
      <c r="S2800" s="1"/>
      <c r="T2800" s="1"/>
      <c r="U2800" s="2"/>
      <c r="V2800" s="1"/>
      <c r="W2800" s="1"/>
      <c r="X2800" s="2"/>
      <c r="Y2800" s="1"/>
      <c r="Z2800" s="1"/>
      <c r="AA2800" s="2"/>
      <c r="AB2800" s="1"/>
      <c r="AC2800" s="1"/>
      <c r="AD2800" s="2"/>
      <c r="AE2800" s="1"/>
      <c r="AF2800" s="2"/>
      <c r="AG2800" s="2"/>
      <c r="AH2800" s="1"/>
      <c r="AI2800" s="1"/>
      <c r="AJ2800" s="2"/>
      <c r="AK2800" s="1"/>
      <c r="AL2800" s="1"/>
      <c r="AM2800" s="53"/>
      <c r="AN2800" s="2"/>
      <c r="AO2800" s="53"/>
      <c r="AP2800" s="2"/>
    </row>
    <row r="2801" spans="1:42" s="71" customFormat="1" hidden="1" x14ac:dyDescent="0.25">
      <c r="A2801" s="2"/>
      <c r="B2801" s="52"/>
      <c r="C2801" s="2"/>
      <c r="D2801" s="2"/>
      <c r="E2801" s="2"/>
      <c r="F2801" s="2"/>
      <c r="G2801" s="2"/>
      <c r="H2801" s="2"/>
      <c r="I2801" s="1"/>
      <c r="J2801" s="1"/>
      <c r="K2801" s="1"/>
      <c r="L2801" s="1"/>
      <c r="M2801" s="1"/>
      <c r="N2801" s="2"/>
      <c r="O2801" s="2"/>
      <c r="P2801" s="2"/>
      <c r="Q2801" s="1"/>
      <c r="R2801" s="1"/>
      <c r="S2801" s="1"/>
      <c r="T2801" s="1"/>
      <c r="U2801" s="2"/>
      <c r="V2801" s="1"/>
      <c r="W2801" s="1"/>
      <c r="X2801" s="2"/>
      <c r="Y2801" s="1"/>
      <c r="Z2801" s="1"/>
      <c r="AA2801" s="2"/>
      <c r="AB2801" s="1"/>
      <c r="AC2801" s="1"/>
      <c r="AD2801" s="2"/>
      <c r="AE2801" s="1"/>
      <c r="AF2801" s="2"/>
      <c r="AG2801" s="2"/>
      <c r="AH2801" s="1"/>
      <c r="AI2801" s="1"/>
      <c r="AJ2801" s="2"/>
      <c r="AK2801" s="1"/>
      <c r="AL2801" s="1"/>
      <c r="AM2801" s="53"/>
      <c r="AN2801" s="2"/>
      <c r="AO2801" s="53"/>
      <c r="AP2801" s="2"/>
    </row>
    <row r="2802" spans="1:42" s="71" customFormat="1" hidden="1" x14ac:dyDescent="0.25">
      <c r="A2802" s="2"/>
      <c r="B2802" s="52"/>
      <c r="C2802" s="2"/>
      <c r="D2802" s="2"/>
      <c r="E2802" s="2"/>
      <c r="F2802" s="2"/>
      <c r="G2802" s="2"/>
      <c r="H2802" s="2"/>
      <c r="I2802" s="1"/>
      <c r="J2802" s="1"/>
      <c r="K2802" s="1"/>
      <c r="L2802" s="1"/>
      <c r="M2802" s="1"/>
      <c r="N2802" s="2"/>
      <c r="O2802" s="2"/>
      <c r="P2802" s="2"/>
      <c r="Q2802" s="1"/>
      <c r="R2802" s="1"/>
      <c r="S2802" s="1"/>
      <c r="T2802" s="1"/>
      <c r="U2802" s="2"/>
      <c r="V2802" s="1"/>
      <c r="W2802" s="1"/>
      <c r="X2802" s="2"/>
      <c r="Y2802" s="1"/>
      <c r="Z2802" s="1"/>
      <c r="AA2802" s="2"/>
      <c r="AB2802" s="1"/>
      <c r="AC2802" s="1"/>
      <c r="AD2802" s="2"/>
      <c r="AE2802" s="1"/>
      <c r="AF2802" s="2"/>
      <c r="AG2802" s="2"/>
      <c r="AH2802" s="1"/>
      <c r="AI2802" s="1"/>
      <c r="AJ2802" s="2"/>
      <c r="AK2802" s="1"/>
      <c r="AL2802" s="1"/>
      <c r="AM2802" s="53"/>
      <c r="AN2802" s="2"/>
      <c r="AO2802" s="53"/>
      <c r="AP2802" s="2"/>
    </row>
    <row r="2803" spans="1:42" s="71" customFormat="1" hidden="1" x14ac:dyDescent="0.25">
      <c r="A2803" s="2"/>
      <c r="B2803" s="52"/>
      <c r="C2803" s="2"/>
      <c r="D2803" s="2"/>
      <c r="E2803" s="2"/>
      <c r="F2803" s="2"/>
      <c r="G2803" s="2"/>
      <c r="H2803" s="2"/>
      <c r="I2803" s="1"/>
      <c r="J2803" s="1"/>
      <c r="K2803" s="1"/>
      <c r="L2803" s="1"/>
      <c r="M2803" s="1"/>
      <c r="N2803" s="2"/>
      <c r="O2803" s="2"/>
      <c r="P2803" s="2"/>
      <c r="Q2803" s="1"/>
      <c r="R2803" s="1"/>
      <c r="S2803" s="1"/>
      <c r="T2803" s="1"/>
      <c r="U2803" s="2"/>
      <c r="V2803" s="1"/>
      <c r="W2803" s="1"/>
      <c r="X2803" s="2"/>
      <c r="Y2803" s="1"/>
      <c r="Z2803" s="1"/>
      <c r="AA2803" s="2"/>
      <c r="AB2803" s="1"/>
      <c r="AC2803" s="1"/>
      <c r="AD2803" s="2"/>
      <c r="AE2803" s="1"/>
      <c r="AF2803" s="2"/>
      <c r="AG2803" s="2"/>
      <c r="AH2803" s="1"/>
      <c r="AI2803" s="1"/>
      <c r="AJ2803" s="2"/>
      <c r="AK2803" s="1"/>
      <c r="AL2803" s="1"/>
      <c r="AM2803" s="53"/>
      <c r="AN2803" s="2"/>
      <c r="AO2803" s="53"/>
      <c r="AP2803" s="2"/>
    </row>
    <row r="2804" spans="1:42" s="71" customFormat="1" hidden="1" x14ac:dyDescent="0.25">
      <c r="A2804" s="2"/>
      <c r="B2804" s="79"/>
      <c r="C2804" s="80"/>
      <c r="D2804" s="80"/>
      <c r="E2804" s="80"/>
      <c r="F2804" s="80"/>
      <c r="G2804" s="80"/>
      <c r="H2804" s="80"/>
      <c r="I2804" s="81"/>
      <c r="J2804" s="81"/>
      <c r="K2804" s="81"/>
      <c r="L2804" s="81"/>
      <c r="M2804" s="81"/>
      <c r="N2804" s="80"/>
      <c r="O2804" s="80"/>
      <c r="P2804" s="80"/>
      <c r="Q2804" s="1"/>
      <c r="R2804" s="81"/>
      <c r="S2804" s="81"/>
      <c r="T2804" s="81"/>
      <c r="U2804" s="80"/>
      <c r="V2804" s="81"/>
      <c r="W2804" s="81"/>
      <c r="X2804" s="80"/>
      <c r="Y2804" s="81"/>
      <c r="Z2804" s="81"/>
      <c r="AA2804" s="80"/>
      <c r="AB2804" s="81"/>
      <c r="AC2804" s="81"/>
      <c r="AD2804" s="80"/>
      <c r="AE2804" s="81"/>
      <c r="AF2804" s="80"/>
      <c r="AG2804" s="80"/>
      <c r="AH2804" s="81"/>
      <c r="AI2804" s="81"/>
      <c r="AJ2804" s="80"/>
      <c r="AK2804" s="81"/>
      <c r="AL2804" s="81"/>
      <c r="AM2804" s="84"/>
      <c r="AN2804" s="80"/>
      <c r="AO2804" s="84"/>
      <c r="AP2804" s="80"/>
    </row>
    <row r="2805" spans="1:42" hidden="1" x14ac:dyDescent="0.25">
      <c r="A2805" s="2"/>
      <c r="B2805" s="79"/>
      <c r="C2805" s="80"/>
      <c r="D2805" s="80"/>
      <c r="E2805" s="80"/>
      <c r="F2805" s="80"/>
      <c r="G2805" s="80"/>
      <c r="H2805" s="80"/>
      <c r="I2805" s="81"/>
      <c r="J2805" s="81"/>
      <c r="K2805" s="81"/>
      <c r="L2805" s="81"/>
      <c r="M2805" s="81"/>
      <c r="N2805" s="80"/>
      <c r="O2805" s="80"/>
      <c r="P2805" s="80"/>
      <c r="Q2805" s="1"/>
      <c r="R2805" s="81"/>
      <c r="S2805" s="81"/>
      <c r="T2805" s="81"/>
      <c r="U2805" s="80"/>
      <c r="V2805" s="81"/>
      <c r="W2805" s="81"/>
      <c r="X2805" s="80"/>
      <c r="Y2805" s="81"/>
      <c r="Z2805" s="81"/>
      <c r="AA2805" s="80"/>
      <c r="AB2805" s="81"/>
      <c r="AC2805" s="81"/>
      <c r="AD2805" s="80"/>
      <c r="AE2805" s="81"/>
      <c r="AF2805" s="80"/>
      <c r="AG2805" s="80"/>
      <c r="AH2805" s="81"/>
      <c r="AI2805" s="81"/>
      <c r="AJ2805" s="80"/>
      <c r="AK2805" s="81"/>
      <c r="AL2805" s="81"/>
      <c r="AM2805" s="84"/>
      <c r="AN2805" s="80"/>
      <c r="AO2805" s="84"/>
      <c r="AP2805" s="80"/>
    </row>
    <row r="2806" spans="1:42" hidden="1" x14ac:dyDescent="0.25">
      <c r="A2806" s="2"/>
      <c r="B2806" s="79"/>
      <c r="C2806" s="80"/>
      <c r="D2806" s="80"/>
      <c r="E2806" s="80"/>
      <c r="F2806" s="80"/>
      <c r="G2806" s="80"/>
      <c r="H2806" s="80"/>
      <c r="I2806" s="81"/>
      <c r="J2806" s="81"/>
      <c r="K2806" s="81"/>
      <c r="L2806" s="81"/>
      <c r="M2806" s="81"/>
      <c r="N2806" s="80"/>
      <c r="O2806" s="80"/>
      <c r="P2806" s="80"/>
      <c r="Q2806" s="1"/>
      <c r="R2806" s="81"/>
      <c r="S2806" s="81"/>
      <c r="T2806" s="81"/>
      <c r="U2806" s="80"/>
      <c r="V2806" s="81"/>
      <c r="W2806" s="81"/>
      <c r="X2806" s="80"/>
      <c r="Y2806" s="81"/>
      <c r="Z2806" s="81"/>
      <c r="AA2806" s="80"/>
      <c r="AB2806" s="81"/>
      <c r="AC2806" s="81"/>
      <c r="AD2806" s="80"/>
      <c r="AE2806" s="81"/>
      <c r="AF2806" s="80"/>
      <c r="AG2806" s="80"/>
      <c r="AH2806" s="81"/>
      <c r="AI2806" s="81"/>
      <c r="AJ2806" s="80"/>
      <c r="AK2806" s="81"/>
      <c r="AL2806" s="81"/>
      <c r="AM2806" s="84"/>
      <c r="AN2806" s="80"/>
      <c r="AO2806" s="84"/>
      <c r="AP2806" s="80"/>
    </row>
    <row r="2807" spans="1:42" hidden="1" x14ac:dyDescent="0.25">
      <c r="A2807" s="2"/>
      <c r="B2807" s="52"/>
      <c r="C2807" s="2"/>
      <c r="D2807" s="2"/>
      <c r="E2807" s="2"/>
      <c r="F2807" s="2"/>
      <c r="G2807" s="2"/>
      <c r="H2807" s="2"/>
      <c r="I2807" s="1"/>
      <c r="J2807" s="1"/>
      <c r="K2807" s="1"/>
      <c r="L2807" s="1"/>
      <c r="M2807" s="1"/>
      <c r="N2807" s="2"/>
      <c r="O2807" s="2"/>
      <c r="P2807" s="2"/>
      <c r="Q2807" s="1"/>
      <c r="R2807" s="1"/>
      <c r="S2807" s="1"/>
      <c r="T2807" s="1"/>
      <c r="U2807" s="2"/>
      <c r="V2807" s="1"/>
      <c r="W2807" s="1"/>
      <c r="X2807" s="2"/>
      <c r="Y2807" s="1"/>
      <c r="Z2807" s="1"/>
      <c r="AA2807" s="2"/>
      <c r="AB2807" s="1"/>
      <c r="AC2807" s="1"/>
      <c r="AD2807" s="2"/>
      <c r="AE2807" s="1"/>
      <c r="AF2807" s="2"/>
      <c r="AG2807" s="2"/>
      <c r="AH2807" s="1"/>
      <c r="AI2807" s="1"/>
      <c r="AJ2807" s="2"/>
      <c r="AK2807" s="1"/>
      <c r="AL2807" s="1"/>
      <c r="AM2807" s="53"/>
      <c r="AN2807" s="2"/>
      <c r="AO2807" s="53"/>
      <c r="AP2807" s="2"/>
    </row>
    <row r="2808" spans="1:42" hidden="1" x14ac:dyDescent="0.25">
      <c r="A2808" s="2"/>
      <c r="B2808" s="52"/>
      <c r="C2808" s="2"/>
      <c r="D2808" s="2"/>
      <c r="E2808" s="2"/>
      <c r="F2808" s="2"/>
      <c r="G2808" s="2"/>
      <c r="H2808" s="2"/>
      <c r="I2808" s="1"/>
      <c r="J2808" s="1"/>
      <c r="K2808" s="1"/>
      <c r="L2808" s="1"/>
      <c r="M2808" s="1"/>
      <c r="N2808" s="2"/>
      <c r="O2808" s="2"/>
      <c r="P2808" s="2"/>
      <c r="Q2808" s="1"/>
      <c r="R2808" s="1"/>
      <c r="S2808" s="1"/>
      <c r="T2808" s="1"/>
      <c r="U2808" s="2"/>
      <c r="V2808" s="1"/>
      <c r="W2808" s="1"/>
      <c r="X2808" s="2"/>
      <c r="Y2808" s="1"/>
      <c r="Z2808" s="1"/>
      <c r="AA2808" s="2"/>
      <c r="AB2808" s="1"/>
      <c r="AC2808" s="1"/>
      <c r="AD2808" s="2"/>
      <c r="AE2808" s="1"/>
      <c r="AF2808" s="2"/>
      <c r="AG2808" s="2"/>
      <c r="AH2808" s="1"/>
      <c r="AI2808" s="1"/>
      <c r="AJ2808" s="2"/>
      <c r="AK2808" s="1"/>
      <c r="AL2808" s="1"/>
      <c r="AM2808" s="53"/>
      <c r="AN2808" s="2"/>
      <c r="AO2808" s="53"/>
      <c r="AP2808" s="2"/>
    </row>
    <row r="2809" spans="1:42" hidden="1" x14ac:dyDescent="0.25">
      <c r="A2809" s="2"/>
      <c r="B2809" s="52"/>
      <c r="C2809" s="2"/>
      <c r="D2809" s="2"/>
      <c r="E2809" s="2"/>
      <c r="F2809" s="2"/>
      <c r="G2809" s="2"/>
      <c r="H2809" s="2"/>
      <c r="I2809" s="1"/>
      <c r="J2809" s="1"/>
      <c r="K2809" s="1"/>
      <c r="L2809" s="1"/>
      <c r="M2809" s="1"/>
      <c r="N2809" s="2"/>
      <c r="O2809" s="2"/>
      <c r="P2809" s="2"/>
      <c r="Q2809" s="1"/>
      <c r="R2809" s="1"/>
      <c r="S2809" s="1"/>
      <c r="T2809" s="1"/>
      <c r="U2809" s="2"/>
      <c r="V2809" s="1"/>
      <c r="W2809" s="1"/>
      <c r="X2809" s="2"/>
      <c r="Y2809" s="1"/>
      <c r="Z2809" s="1"/>
      <c r="AA2809" s="2"/>
      <c r="AB2809" s="1"/>
      <c r="AC2809" s="1"/>
      <c r="AD2809" s="2"/>
      <c r="AE2809" s="1"/>
      <c r="AF2809" s="2"/>
      <c r="AG2809" s="2"/>
      <c r="AH2809" s="1"/>
      <c r="AI2809" s="1"/>
      <c r="AJ2809" s="2"/>
      <c r="AK2809" s="1"/>
      <c r="AL2809" s="1"/>
      <c r="AM2809" s="53"/>
      <c r="AN2809" s="2"/>
      <c r="AO2809" s="53"/>
      <c r="AP2809" s="2"/>
    </row>
    <row r="2810" spans="1:42" hidden="1" x14ac:dyDescent="0.25">
      <c r="A2810" s="2"/>
      <c r="B2810" s="52"/>
      <c r="C2810" s="2"/>
      <c r="D2810" s="2"/>
      <c r="E2810" s="2"/>
      <c r="F2810" s="2"/>
      <c r="G2810" s="2"/>
      <c r="H2810" s="2"/>
      <c r="I2810" s="1"/>
      <c r="J2810" s="1"/>
      <c r="K2810" s="1"/>
      <c r="L2810" s="1"/>
      <c r="M2810" s="1"/>
      <c r="N2810" s="2"/>
      <c r="O2810" s="2"/>
      <c r="P2810" s="2"/>
      <c r="Q2810" s="1"/>
      <c r="R2810" s="1"/>
      <c r="S2810" s="1"/>
      <c r="T2810" s="1"/>
      <c r="U2810" s="2"/>
      <c r="V2810" s="1"/>
      <c r="W2810" s="1"/>
      <c r="X2810" s="2"/>
      <c r="Y2810" s="1"/>
      <c r="Z2810" s="1"/>
      <c r="AA2810" s="2"/>
      <c r="AB2810" s="1"/>
      <c r="AC2810" s="1"/>
      <c r="AD2810" s="2"/>
      <c r="AE2810" s="1"/>
      <c r="AF2810" s="2"/>
      <c r="AG2810" s="2"/>
      <c r="AH2810" s="1"/>
      <c r="AI2810" s="1"/>
      <c r="AJ2810" s="2"/>
      <c r="AK2810" s="1"/>
      <c r="AL2810" s="1"/>
      <c r="AM2810" s="53"/>
      <c r="AN2810" s="2"/>
      <c r="AO2810" s="53"/>
      <c r="AP2810" s="2"/>
    </row>
    <row r="2811" spans="1:42" hidden="1" x14ac:dyDescent="0.25">
      <c r="A2811" s="2"/>
      <c r="B2811" s="52"/>
      <c r="C2811" s="2"/>
      <c r="D2811" s="2"/>
      <c r="E2811" s="2"/>
      <c r="F2811" s="2"/>
      <c r="G2811" s="2"/>
      <c r="H2811" s="2"/>
      <c r="I2811" s="1"/>
      <c r="J2811" s="1"/>
      <c r="K2811" s="1"/>
      <c r="L2811" s="1"/>
      <c r="M2811" s="1"/>
      <c r="N2811" s="2"/>
      <c r="O2811" s="2"/>
      <c r="P2811" s="2"/>
      <c r="Q2811" s="1"/>
      <c r="R2811" s="1"/>
      <c r="S2811" s="1"/>
      <c r="T2811" s="1"/>
      <c r="U2811" s="2"/>
      <c r="V2811" s="1"/>
      <c r="W2811" s="1"/>
      <c r="X2811" s="2"/>
      <c r="Y2811" s="1"/>
      <c r="Z2811" s="1"/>
      <c r="AA2811" s="2"/>
      <c r="AB2811" s="1"/>
      <c r="AC2811" s="1"/>
      <c r="AD2811" s="2"/>
      <c r="AE2811" s="1"/>
      <c r="AF2811" s="2"/>
      <c r="AG2811" s="2"/>
      <c r="AH2811" s="1"/>
      <c r="AI2811" s="1"/>
      <c r="AJ2811" s="2"/>
      <c r="AK2811" s="1"/>
      <c r="AL2811" s="1"/>
      <c r="AM2811" s="85"/>
      <c r="AN2811" s="65"/>
      <c r="AO2811" s="85"/>
      <c r="AP2811" s="65"/>
    </row>
    <row r="2812" spans="1:42" hidden="1" x14ac:dyDescent="0.25">
      <c r="A2812" s="2"/>
      <c r="B2812" s="52"/>
      <c r="C2812" s="2"/>
      <c r="D2812" s="2"/>
      <c r="E2812" s="2"/>
      <c r="F2812" s="2"/>
      <c r="G2812" s="2"/>
      <c r="H2812" s="2"/>
      <c r="I2812" s="1"/>
      <c r="J2812" s="1"/>
      <c r="K2812" s="1"/>
      <c r="L2812" s="1"/>
      <c r="M2812" s="1"/>
      <c r="N2812" s="2"/>
      <c r="O2812" s="2"/>
      <c r="P2812" s="2"/>
      <c r="Q2812" s="1"/>
      <c r="R2812" s="1"/>
      <c r="S2812" s="1"/>
      <c r="T2812" s="1"/>
      <c r="U2812" s="2"/>
      <c r="V2812" s="1"/>
      <c r="W2812" s="1"/>
      <c r="X2812" s="2"/>
      <c r="Y2812" s="1"/>
      <c r="Z2812" s="1"/>
      <c r="AA2812" s="2"/>
      <c r="AB2812" s="1"/>
      <c r="AC2812" s="1"/>
      <c r="AD2812" s="2"/>
      <c r="AE2812" s="1"/>
      <c r="AF2812" s="2"/>
      <c r="AG2812" s="2"/>
      <c r="AH2812" s="1"/>
      <c r="AI2812" s="1"/>
      <c r="AJ2812" s="2"/>
      <c r="AK2812" s="1"/>
      <c r="AL2812" s="1"/>
      <c r="AM2812" s="53"/>
      <c r="AN2812" s="2"/>
      <c r="AO2812" s="53"/>
      <c r="AP2812" s="2"/>
    </row>
    <row r="2813" spans="1:42" hidden="1" x14ac:dyDescent="0.25">
      <c r="A2813" s="2"/>
      <c r="B2813" s="52"/>
      <c r="C2813" s="2"/>
      <c r="D2813" s="2"/>
      <c r="E2813" s="2"/>
      <c r="F2813" s="2"/>
      <c r="G2813" s="2"/>
      <c r="H2813" s="2"/>
      <c r="I2813" s="1"/>
      <c r="J2813" s="1"/>
      <c r="K2813" s="1"/>
      <c r="L2813" s="1"/>
      <c r="M2813" s="1"/>
      <c r="N2813" s="2"/>
      <c r="O2813" s="2"/>
      <c r="P2813" s="2"/>
      <c r="Q2813" s="1"/>
      <c r="R2813" s="1"/>
      <c r="S2813" s="1"/>
      <c r="T2813" s="1"/>
      <c r="U2813" s="2"/>
      <c r="V2813" s="1"/>
      <c r="W2813" s="1"/>
      <c r="X2813" s="2"/>
      <c r="Y2813" s="1"/>
      <c r="Z2813" s="1"/>
      <c r="AA2813" s="2"/>
      <c r="AB2813" s="1"/>
      <c r="AC2813" s="1"/>
      <c r="AD2813" s="2"/>
      <c r="AE2813" s="1"/>
      <c r="AF2813" s="2"/>
      <c r="AG2813" s="2"/>
      <c r="AH2813" s="1"/>
      <c r="AI2813" s="1"/>
      <c r="AJ2813" s="2"/>
      <c r="AK2813" s="1"/>
      <c r="AL2813" s="1"/>
      <c r="AM2813" s="86"/>
      <c r="AN2813" s="87"/>
      <c r="AO2813" s="86"/>
      <c r="AP2813" s="87"/>
    </row>
    <row r="2814" spans="1:42" hidden="1" x14ac:dyDescent="0.25">
      <c r="A2814" s="2"/>
      <c r="B2814" s="52"/>
      <c r="C2814" s="2"/>
      <c r="D2814" s="2"/>
      <c r="E2814" s="2"/>
      <c r="F2814" s="2"/>
      <c r="G2814" s="2"/>
      <c r="H2814" s="2"/>
      <c r="I2814" s="1"/>
      <c r="J2814" s="1"/>
      <c r="K2814" s="1"/>
      <c r="L2814" s="1"/>
      <c r="M2814" s="1"/>
      <c r="N2814" s="2"/>
      <c r="O2814" s="2"/>
      <c r="P2814" s="2"/>
      <c r="Q2814" s="1"/>
      <c r="R2814" s="1"/>
      <c r="S2814" s="1"/>
      <c r="T2814" s="1"/>
      <c r="U2814" s="2"/>
      <c r="V2814" s="1"/>
      <c r="W2814" s="1"/>
      <c r="X2814" s="2"/>
      <c r="Y2814" s="1"/>
      <c r="Z2814" s="1"/>
      <c r="AA2814" s="2"/>
      <c r="AB2814" s="1"/>
      <c r="AC2814" s="1"/>
      <c r="AD2814" s="2"/>
      <c r="AE2814" s="1"/>
      <c r="AF2814" s="2"/>
      <c r="AG2814" s="2"/>
      <c r="AH2814" s="1"/>
      <c r="AI2814" s="1"/>
      <c r="AJ2814" s="2"/>
      <c r="AK2814" s="1"/>
      <c r="AL2814" s="1"/>
      <c r="AM2814" s="53"/>
      <c r="AN2814" s="2"/>
      <c r="AO2814" s="53"/>
      <c r="AP2814" s="2"/>
    </row>
    <row r="2815" spans="1:42" hidden="1" x14ac:dyDescent="0.25">
      <c r="A2815" s="2"/>
      <c r="B2815" s="52"/>
      <c r="C2815" s="2"/>
      <c r="D2815" s="2"/>
      <c r="E2815" s="2"/>
      <c r="F2815" s="2"/>
      <c r="G2815" s="2"/>
      <c r="H2815" s="2"/>
      <c r="I2815" s="1"/>
      <c r="J2815" s="1"/>
      <c r="K2815" s="1"/>
      <c r="L2815" s="1"/>
      <c r="M2815" s="1"/>
      <c r="N2815" s="2"/>
      <c r="O2815" s="2"/>
      <c r="P2815" s="2"/>
      <c r="Q2815" s="1"/>
      <c r="R2815" s="1"/>
      <c r="S2815" s="1"/>
      <c r="T2815" s="1"/>
      <c r="U2815" s="2"/>
      <c r="V2815" s="1"/>
      <c r="W2815" s="1"/>
      <c r="X2815" s="2"/>
      <c r="Y2815" s="1"/>
      <c r="Z2815" s="1"/>
      <c r="AA2815" s="2"/>
      <c r="AB2815" s="1"/>
      <c r="AC2815" s="1"/>
      <c r="AD2815" s="2"/>
      <c r="AE2815" s="1"/>
      <c r="AF2815" s="2"/>
      <c r="AG2815" s="2"/>
      <c r="AH2815" s="1"/>
      <c r="AI2815" s="1"/>
      <c r="AJ2815" s="2"/>
      <c r="AK2815" s="1"/>
      <c r="AL2815" s="1"/>
      <c r="AM2815" s="53"/>
      <c r="AN2815" s="2"/>
      <c r="AO2815" s="53"/>
      <c r="AP2815" s="2"/>
    </row>
    <row r="2816" spans="1:42" hidden="1" x14ac:dyDescent="0.25">
      <c r="A2816" s="2"/>
      <c r="B2816" s="52"/>
      <c r="C2816" s="2"/>
      <c r="D2816" s="2"/>
      <c r="E2816" s="2"/>
      <c r="F2816" s="2"/>
      <c r="G2816" s="2"/>
      <c r="H2816" s="2"/>
      <c r="I2816" s="1"/>
      <c r="J2816" s="1"/>
      <c r="K2816" s="1"/>
      <c r="L2816" s="1"/>
      <c r="M2816" s="1"/>
      <c r="N2816" s="2"/>
      <c r="O2816" s="2"/>
      <c r="P2816" s="2"/>
      <c r="Q2816" s="1"/>
      <c r="R2816" s="1"/>
      <c r="S2816" s="1"/>
      <c r="T2816" s="1"/>
      <c r="U2816" s="2"/>
      <c r="V2816" s="1"/>
      <c r="W2816" s="1"/>
      <c r="X2816" s="2"/>
      <c r="Y2816" s="1"/>
      <c r="Z2816" s="1"/>
      <c r="AA2816" s="2"/>
      <c r="AB2816" s="1"/>
      <c r="AC2816" s="1"/>
      <c r="AD2816" s="2"/>
      <c r="AE2816" s="1"/>
      <c r="AF2816" s="2"/>
      <c r="AG2816" s="2"/>
      <c r="AH2816" s="1"/>
      <c r="AI2816" s="1"/>
      <c r="AJ2816" s="2"/>
      <c r="AK2816" s="1"/>
      <c r="AL2816" s="1"/>
      <c r="AM2816" s="53"/>
      <c r="AN2816" s="2"/>
      <c r="AO2816" s="53"/>
      <c r="AP2816" s="2"/>
    </row>
    <row r="2817" spans="1:42" hidden="1" x14ac:dyDescent="0.25">
      <c r="A2817" s="2"/>
      <c r="B2817" s="52"/>
      <c r="C2817" s="2"/>
      <c r="D2817" s="2"/>
      <c r="E2817" s="2"/>
      <c r="F2817" s="2"/>
      <c r="G2817" s="2"/>
      <c r="H2817" s="2"/>
      <c r="I2817" s="1"/>
      <c r="J2817" s="1"/>
      <c r="K2817" s="1"/>
      <c r="L2817" s="1"/>
      <c r="M2817" s="1"/>
      <c r="N2817" s="2"/>
      <c r="O2817" s="2"/>
      <c r="P2817" s="2"/>
      <c r="Q2817" s="1"/>
      <c r="R2817" s="1"/>
      <c r="S2817" s="1"/>
      <c r="T2817" s="1"/>
      <c r="U2817" s="2"/>
      <c r="V2817" s="1"/>
      <c r="W2817" s="1"/>
      <c r="X2817" s="2"/>
      <c r="Y2817" s="1"/>
      <c r="Z2817" s="1"/>
      <c r="AA2817" s="2"/>
      <c r="AB2817" s="1"/>
      <c r="AC2817" s="1"/>
      <c r="AD2817" s="2"/>
      <c r="AE2817" s="1"/>
      <c r="AF2817" s="2"/>
      <c r="AG2817" s="2"/>
      <c r="AH2817" s="1"/>
      <c r="AI2817" s="1"/>
      <c r="AJ2817" s="2"/>
      <c r="AK2817" s="1"/>
      <c r="AL2817" s="1"/>
      <c r="AM2817" s="53"/>
      <c r="AN2817" s="2"/>
      <c r="AO2817" s="53"/>
      <c r="AP2817" s="2"/>
    </row>
    <row r="2818" spans="1:42" hidden="1" x14ac:dyDescent="0.25">
      <c r="A2818" s="2"/>
      <c r="B2818" s="52"/>
      <c r="C2818" s="2"/>
      <c r="D2818" s="2"/>
      <c r="E2818" s="2"/>
      <c r="F2818" s="2"/>
      <c r="G2818" s="2"/>
      <c r="H2818" s="2"/>
      <c r="I2818" s="1"/>
      <c r="J2818" s="1"/>
      <c r="K2818" s="1"/>
      <c r="L2818" s="1"/>
      <c r="M2818" s="1"/>
      <c r="N2818" s="2"/>
      <c r="O2818" s="2"/>
      <c r="P2818" s="2"/>
      <c r="Q2818" s="1"/>
      <c r="R2818" s="1"/>
      <c r="S2818" s="1"/>
      <c r="T2818" s="1"/>
      <c r="U2818" s="2"/>
      <c r="V2818" s="1"/>
      <c r="W2818" s="1"/>
      <c r="X2818" s="2"/>
      <c r="Y2818" s="1"/>
      <c r="Z2818" s="1"/>
      <c r="AA2818" s="2"/>
      <c r="AB2818" s="1"/>
      <c r="AC2818" s="1"/>
      <c r="AD2818" s="2"/>
      <c r="AE2818" s="1"/>
      <c r="AF2818" s="2"/>
      <c r="AG2818" s="2"/>
      <c r="AH2818" s="1"/>
      <c r="AI2818" s="1"/>
      <c r="AJ2818" s="2"/>
      <c r="AK2818" s="1"/>
      <c r="AL2818" s="1"/>
      <c r="AM2818" s="53"/>
      <c r="AN2818" s="2"/>
      <c r="AO2818" s="53"/>
      <c r="AP2818" s="2"/>
    </row>
    <row r="2819" spans="1:42" hidden="1" x14ac:dyDescent="0.25">
      <c r="A2819" s="2"/>
      <c r="B2819" s="52"/>
      <c r="C2819" s="2"/>
      <c r="D2819" s="2"/>
      <c r="E2819" s="2"/>
      <c r="F2819" s="2"/>
      <c r="G2819" s="2"/>
      <c r="H2819" s="2"/>
      <c r="I2819" s="1"/>
      <c r="J2819" s="1"/>
      <c r="K2819" s="1"/>
      <c r="L2819" s="1"/>
      <c r="M2819" s="1"/>
      <c r="N2819" s="2"/>
      <c r="O2819" s="2"/>
      <c r="P2819" s="2"/>
      <c r="Q2819" s="1"/>
      <c r="R2819" s="1"/>
      <c r="S2819" s="1"/>
      <c r="T2819" s="1"/>
      <c r="U2819" s="2"/>
      <c r="V2819" s="1"/>
      <c r="W2819" s="1"/>
      <c r="X2819" s="2"/>
      <c r="Y2819" s="1"/>
      <c r="Z2819" s="1"/>
      <c r="AA2819" s="2"/>
      <c r="AB2819" s="1"/>
      <c r="AC2819" s="1"/>
      <c r="AD2819" s="2"/>
      <c r="AE2819" s="1"/>
      <c r="AF2819" s="2"/>
      <c r="AG2819" s="2"/>
      <c r="AH2819" s="1"/>
      <c r="AI2819" s="1"/>
      <c r="AJ2819" s="2"/>
      <c r="AK2819" s="1"/>
      <c r="AL2819" s="1"/>
      <c r="AM2819" s="53"/>
      <c r="AN2819" s="2"/>
      <c r="AO2819" s="53"/>
      <c r="AP2819" s="2"/>
    </row>
    <row r="2820" spans="1:42" hidden="1" x14ac:dyDescent="0.25">
      <c r="A2820" s="2"/>
      <c r="B2820" s="52"/>
      <c r="C2820" s="2"/>
      <c r="D2820" s="2"/>
      <c r="E2820" s="2"/>
      <c r="F2820" s="2"/>
      <c r="G2820" s="2"/>
      <c r="H2820" s="2"/>
      <c r="I2820" s="1"/>
      <c r="J2820" s="1"/>
      <c r="K2820" s="1"/>
      <c r="L2820" s="1"/>
      <c r="M2820" s="1"/>
      <c r="N2820" s="2"/>
      <c r="O2820" s="2"/>
      <c r="P2820" s="2"/>
      <c r="Q2820" s="1"/>
      <c r="R2820" s="1"/>
      <c r="S2820" s="1"/>
      <c r="T2820" s="1"/>
      <c r="U2820" s="2"/>
      <c r="V2820" s="1"/>
      <c r="W2820" s="1"/>
      <c r="X2820" s="2"/>
      <c r="Y2820" s="1"/>
      <c r="Z2820" s="1"/>
      <c r="AA2820" s="2"/>
      <c r="AB2820" s="1"/>
      <c r="AC2820" s="1"/>
      <c r="AD2820" s="2"/>
      <c r="AE2820" s="1"/>
      <c r="AF2820" s="2"/>
      <c r="AG2820" s="2"/>
      <c r="AH2820" s="1"/>
      <c r="AI2820" s="1"/>
      <c r="AJ2820" s="2"/>
      <c r="AK2820" s="1"/>
      <c r="AL2820" s="1"/>
      <c r="AM2820" s="53"/>
      <c r="AN2820" s="2"/>
      <c r="AO2820" s="53"/>
      <c r="AP2820" s="2"/>
    </row>
    <row r="2821" spans="1:42" hidden="1" x14ac:dyDescent="0.25">
      <c r="A2821" s="2"/>
      <c r="B2821" s="52"/>
      <c r="C2821" s="2"/>
      <c r="D2821" s="2"/>
      <c r="E2821" s="2"/>
      <c r="F2821" s="2"/>
      <c r="G2821" s="2"/>
      <c r="H2821" s="2"/>
      <c r="I2821" s="1"/>
      <c r="J2821" s="1"/>
      <c r="K2821" s="1"/>
      <c r="L2821" s="1"/>
      <c r="M2821" s="1"/>
      <c r="N2821" s="2"/>
      <c r="O2821" s="2"/>
      <c r="P2821" s="2"/>
      <c r="Q2821" s="1"/>
      <c r="R2821" s="1"/>
      <c r="S2821" s="1"/>
      <c r="T2821" s="1"/>
      <c r="U2821" s="2"/>
      <c r="V2821" s="1"/>
      <c r="W2821" s="1"/>
      <c r="X2821" s="2"/>
      <c r="Y2821" s="1"/>
      <c r="Z2821" s="1"/>
      <c r="AA2821" s="2"/>
      <c r="AB2821" s="1"/>
      <c r="AC2821" s="1"/>
      <c r="AD2821" s="2"/>
      <c r="AE2821" s="1"/>
      <c r="AF2821" s="2"/>
      <c r="AG2821" s="2"/>
      <c r="AH2821" s="1"/>
      <c r="AI2821" s="1"/>
      <c r="AJ2821" s="2"/>
      <c r="AK2821" s="1"/>
      <c r="AL2821" s="1"/>
      <c r="AM2821" s="53"/>
      <c r="AN2821" s="2"/>
      <c r="AO2821" s="53"/>
      <c r="AP2821" s="2"/>
    </row>
    <row r="2822" spans="1:42" hidden="1" x14ac:dyDescent="0.25">
      <c r="A2822" s="2"/>
      <c r="B2822" s="52"/>
      <c r="C2822" s="2"/>
      <c r="D2822" s="2"/>
      <c r="E2822" s="2"/>
      <c r="F2822" s="2"/>
      <c r="G2822" s="2"/>
      <c r="H2822" s="2"/>
      <c r="I2822" s="1"/>
      <c r="J2822" s="1"/>
      <c r="K2822" s="1"/>
      <c r="L2822" s="1"/>
      <c r="M2822" s="1"/>
      <c r="N2822" s="2"/>
      <c r="O2822" s="2"/>
      <c r="P2822" s="2"/>
      <c r="Q2822" s="1"/>
      <c r="R2822" s="1"/>
      <c r="S2822" s="1"/>
      <c r="T2822" s="1"/>
      <c r="U2822" s="2"/>
      <c r="V2822" s="1"/>
      <c r="W2822" s="1"/>
      <c r="X2822" s="2"/>
      <c r="Y2822" s="1"/>
      <c r="Z2822" s="1"/>
      <c r="AA2822" s="2"/>
      <c r="AB2822" s="1"/>
      <c r="AC2822" s="1"/>
      <c r="AD2822" s="2"/>
      <c r="AE2822" s="1"/>
      <c r="AF2822" s="2"/>
      <c r="AG2822" s="2"/>
      <c r="AH2822" s="1"/>
      <c r="AI2822" s="1"/>
      <c r="AJ2822" s="2"/>
      <c r="AK2822" s="1"/>
      <c r="AL2822" s="1"/>
      <c r="AM2822" s="53"/>
      <c r="AN2822" s="2"/>
      <c r="AO2822" s="53"/>
      <c r="AP2822" s="2"/>
    </row>
    <row r="2823" spans="1:42" hidden="1" x14ac:dyDescent="0.25">
      <c r="A2823" s="2"/>
      <c r="B2823" s="52"/>
      <c r="C2823" s="2"/>
      <c r="D2823" s="2"/>
      <c r="E2823" s="2"/>
      <c r="F2823" s="2"/>
      <c r="G2823" s="2"/>
      <c r="H2823" s="2"/>
      <c r="I2823" s="1"/>
      <c r="J2823" s="1"/>
      <c r="K2823" s="1"/>
      <c r="L2823" s="1"/>
      <c r="M2823" s="1"/>
      <c r="N2823" s="2"/>
      <c r="O2823" s="2"/>
      <c r="P2823" s="2"/>
      <c r="Q2823" s="1"/>
      <c r="R2823" s="1"/>
      <c r="S2823" s="1"/>
      <c r="T2823" s="1"/>
      <c r="U2823" s="2"/>
      <c r="V2823" s="1"/>
      <c r="W2823" s="1"/>
      <c r="X2823" s="2"/>
      <c r="Y2823" s="1"/>
      <c r="Z2823" s="1"/>
      <c r="AA2823" s="2"/>
      <c r="AB2823" s="1"/>
      <c r="AC2823" s="1"/>
      <c r="AD2823" s="2"/>
      <c r="AE2823" s="1"/>
      <c r="AF2823" s="2"/>
      <c r="AG2823" s="2"/>
      <c r="AH2823" s="1"/>
      <c r="AI2823" s="1"/>
      <c r="AJ2823" s="2"/>
      <c r="AK2823" s="1"/>
      <c r="AL2823" s="1"/>
      <c r="AM2823" s="53"/>
      <c r="AN2823" s="2"/>
      <c r="AO2823" s="53"/>
      <c r="AP2823" s="2"/>
    </row>
    <row r="2824" spans="1:42" hidden="1" x14ac:dyDescent="0.25">
      <c r="A2824" s="2"/>
      <c r="B2824" s="52"/>
      <c r="C2824" s="2"/>
      <c r="D2824" s="2"/>
      <c r="E2824" s="2"/>
      <c r="F2824" s="2"/>
      <c r="G2824" s="2"/>
      <c r="H2824" s="2"/>
      <c r="I2824" s="1"/>
      <c r="J2824" s="1"/>
      <c r="K2824" s="1"/>
      <c r="L2824" s="1"/>
      <c r="M2824" s="1"/>
      <c r="N2824" s="2"/>
      <c r="O2824" s="2"/>
      <c r="P2824" s="2"/>
      <c r="Q2824" s="1"/>
      <c r="R2824" s="1"/>
      <c r="S2824" s="1"/>
      <c r="T2824" s="1"/>
      <c r="U2824" s="2"/>
      <c r="V2824" s="1"/>
      <c r="W2824" s="1"/>
      <c r="X2824" s="2"/>
      <c r="Y2824" s="1"/>
      <c r="Z2824" s="1"/>
      <c r="AA2824" s="2"/>
      <c r="AB2824" s="1"/>
      <c r="AC2824" s="1"/>
      <c r="AD2824" s="2"/>
      <c r="AE2824" s="1"/>
      <c r="AF2824" s="2"/>
      <c r="AG2824" s="2"/>
      <c r="AH2824" s="1"/>
      <c r="AI2824" s="1"/>
      <c r="AJ2824" s="2"/>
      <c r="AK2824" s="1"/>
      <c r="AL2824" s="1"/>
      <c r="AM2824" s="53"/>
      <c r="AN2824" s="2"/>
      <c r="AO2824" s="53"/>
      <c r="AP2824" s="2"/>
    </row>
    <row r="2825" spans="1:42" hidden="1" x14ac:dyDescent="0.25">
      <c r="A2825" s="2"/>
      <c r="B2825" s="52"/>
      <c r="C2825" s="2"/>
      <c r="D2825" s="2"/>
      <c r="E2825" s="2"/>
      <c r="F2825" s="2"/>
      <c r="G2825" s="2"/>
      <c r="H2825" s="2"/>
      <c r="I2825" s="1"/>
      <c r="J2825" s="1"/>
      <c r="K2825" s="1"/>
      <c r="L2825" s="1"/>
      <c r="M2825" s="1"/>
      <c r="N2825" s="2"/>
      <c r="O2825" s="2"/>
      <c r="P2825" s="2"/>
      <c r="Q2825" s="1"/>
      <c r="R2825" s="1"/>
      <c r="S2825" s="1"/>
      <c r="T2825" s="1"/>
      <c r="U2825" s="2"/>
      <c r="V2825" s="1"/>
      <c r="W2825" s="1"/>
      <c r="X2825" s="2"/>
      <c r="Y2825" s="1"/>
      <c r="Z2825" s="1"/>
      <c r="AA2825" s="2"/>
      <c r="AB2825" s="1"/>
      <c r="AC2825" s="1"/>
      <c r="AD2825" s="2"/>
      <c r="AE2825" s="1"/>
      <c r="AF2825" s="2"/>
      <c r="AG2825" s="2"/>
      <c r="AH2825" s="1"/>
      <c r="AI2825" s="1"/>
      <c r="AJ2825" s="2"/>
      <c r="AK2825" s="1"/>
      <c r="AL2825" s="1"/>
      <c r="AM2825" s="53"/>
      <c r="AN2825" s="2"/>
      <c r="AO2825" s="53"/>
      <c r="AP2825" s="2"/>
    </row>
    <row r="2826" spans="1:42" hidden="1" x14ac:dyDescent="0.25">
      <c r="A2826" s="2"/>
      <c r="B2826" s="52"/>
      <c r="C2826" s="2"/>
      <c r="D2826" s="2"/>
      <c r="E2826" s="2"/>
      <c r="F2826" s="2"/>
      <c r="G2826" s="2"/>
      <c r="H2826" s="2"/>
      <c r="I2826" s="1"/>
      <c r="J2826" s="1"/>
      <c r="K2826" s="1"/>
      <c r="L2826" s="1"/>
      <c r="M2826" s="1"/>
      <c r="N2826" s="2"/>
      <c r="O2826" s="2"/>
      <c r="P2826" s="2"/>
      <c r="Q2826" s="1"/>
      <c r="R2826" s="1"/>
      <c r="S2826" s="1"/>
      <c r="T2826" s="1"/>
      <c r="U2826" s="2"/>
      <c r="V2826" s="1"/>
      <c r="W2826" s="1"/>
      <c r="X2826" s="2"/>
      <c r="Y2826" s="1"/>
      <c r="Z2826" s="1"/>
      <c r="AA2826" s="2"/>
      <c r="AB2826" s="1"/>
      <c r="AC2826" s="1"/>
      <c r="AD2826" s="2"/>
      <c r="AE2826" s="1"/>
      <c r="AF2826" s="2"/>
      <c r="AG2826" s="2"/>
      <c r="AH2826" s="1"/>
      <c r="AI2826" s="1"/>
      <c r="AJ2826" s="2"/>
      <c r="AK2826" s="1"/>
      <c r="AL2826" s="1"/>
      <c r="AM2826" s="53"/>
      <c r="AN2826" s="2"/>
      <c r="AO2826" s="53"/>
      <c r="AP2826" s="2"/>
    </row>
    <row r="2827" spans="1:42" hidden="1" x14ac:dyDescent="0.25">
      <c r="A2827" s="2"/>
      <c r="B2827" s="52"/>
      <c r="C2827" s="2"/>
      <c r="D2827" s="2"/>
      <c r="E2827" s="2"/>
      <c r="F2827" s="2"/>
      <c r="G2827" s="2"/>
      <c r="H2827" s="2"/>
      <c r="I2827" s="1"/>
      <c r="J2827" s="1"/>
      <c r="K2827" s="1"/>
      <c r="L2827" s="1"/>
      <c r="M2827" s="1"/>
      <c r="N2827" s="2"/>
      <c r="O2827" s="2"/>
      <c r="P2827" s="2"/>
      <c r="Q2827" s="1"/>
      <c r="R2827" s="1"/>
      <c r="S2827" s="1"/>
      <c r="T2827" s="1"/>
      <c r="U2827" s="2"/>
      <c r="V2827" s="1"/>
      <c r="W2827" s="1"/>
      <c r="X2827" s="2"/>
      <c r="Y2827" s="1"/>
      <c r="Z2827" s="1"/>
      <c r="AA2827" s="2"/>
      <c r="AB2827" s="1"/>
      <c r="AC2827" s="1"/>
      <c r="AD2827" s="2"/>
      <c r="AE2827" s="1"/>
      <c r="AF2827" s="2"/>
      <c r="AG2827" s="2"/>
      <c r="AH2827" s="1"/>
      <c r="AI2827" s="1"/>
      <c r="AJ2827" s="2"/>
      <c r="AK2827" s="1"/>
      <c r="AL2827" s="1"/>
      <c r="AM2827" s="53"/>
      <c r="AN2827" s="2"/>
      <c r="AO2827" s="53"/>
      <c r="AP2827" s="2"/>
    </row>
    <row r="2828" spans="1:42" hidden="1" x14ac:dyDescent="0.25">
      <c r="A2828" s="2"/>
      <c r="B2828" s="52"/>
      <c r="C2828" s="2"/>
      <c r="D2828" s="2"/>
      <c r="E2828" s="2"/>
      <c r="F2828" s="2"/>
      <c r="G2828" s="2"/>
      <c r="H2828" s="2"/>
      <c r="I2828" s="1"/>
      <c r="J2828" s="1"/>
      <c r="K2828" s="1"/>
      <c r="L2828" s="1"/>
      <c r="M2828" s="1"/>
      <c r="N2828" s="2"/>
      <c r="O2828" s="2"/>
      <c r="P2828" s="2"/>
      <c r="Q2828" s="1"/>
      <c r="R2828" s="1"/>
      <c r="S2828" s="1"/>
      <c r="T2828" s="1"/>
      <c r="U2828" s="2"/>
      <c r="V2828" s="1"/>
      <c r="W2828" s="1"/>
      <c r="X2828" s="2"/>
      <c r="Y2828" s="1"/>
      <c r="Z2828" s="1"/>
      <c r="AA2828" s="2"/>
      <c r="AB2828" s="1"/>
      <c r="AC2828" s="1"/>
      <c r="AD2828" s="2"/>
      <c r="AE2828" s="1"/>
      <c r="AF2828" s="2"/>
      <c r="AG2828" s="2"/>
      <c r="AH2828" s="1"/>
      <c r="AI2828" s="1"/>
      <c r="AJ2828" s="2"/>
      <c r="AK2828" s="1"/>
      <c r="AL2828" s="1"/>
      <c r="AM2828" s="53"/>
      <c r="AN2828" s="2"/>
      <c r="AO2828" s="53"/>
      <c r="AP2828" s="2"/>
    </row>
    <row r="2829" spans="1:42" hidden="1" x14ac:dyDescent="0.25">
      <c r="A2829" s="2"/>
      <c r="B2829" s="51"/>
      <c r="C2829" s="2"/>
      <c r="D2829" s="2"/>
      <c r="E2829" s="2"/>
      <c r="F2829" s="2"/>
      <c r="G2829" s="2"/>
      <c r="H2829" s="2"/>
      <c r="I2829" s="1"/>
      <c r="J2829" s="1"/>
      <c r="K2829" s="1"/>
      <c r="L2829" s="1"/>
      <c r="M2829" s="1"/>
      <c r="N2829" s="2"/>
      <c r="O2829" s="2"/>
      <c r="P2829" s="2"/>
      <c r="Q2829" s="1"/>
      <c r="R2829" s="1"/>
      <c r="S2829" s="1"/>
      <c r="T2829" s="1"/>
      <c r="U2829" s="2"/>
      <c r="V2829" s="1"/>
      <c r="W2829" s="1"/>
      <c r="X2829" s="2"/>
      <c r="Y2829" s="1"/>
      <c r="Z2829" s="1"/>
      <c r="AA2829" s="2"/>
      <c r="AB2829" s="1"/>
      <c r="AC2829" s="1"/>
      <c r="AD2829" s="2"/>
      <c r="AE2829" s="1"/>
      <c r="AF2829" s="2"/>
      <c r="AG2829" s="2"/>
      <c r="AH2829" s="1"/>
      <c r="AI2829" s="1"/>
      <c r="AJ2829" s="2"/>
      <c r="AK2829" s="1"/>
      <c r="AL2829" s="1"/>
      <c r="AM2829" s="53"/>
      <c r="AN2829" s="2"/>
      <c r="AO2829" s="53"/>
      <c r="AP2829" s="2"/>
    </row>
    <row r="2830" spans="1:42" hidden="1" x14ac:dyDescent="0.25">
      <c r="A2830" s="2"/>
      <c r="B2830" s="51"/>
      <c r="C2830" s="2"/>
      <c r="D2830" s="2"/>
      <c r="E2830" s="2"/>
      <c r="F2830" s="2"/>
      <c r="G2830" s="2"/>
      <c r="H2830" s="2"/>
      <c r="I2830" s="1"/>
      <c r="J2830" s="1"/>
      <c r="K2830" s="1"/>
      <c r="L2830" s="1"/>
      <c r="M2830" s="1"/>
      <c r="N2830" s="2"/>
      <c r="O2830" s="2"/>
      <c r="P2830" s="2"/>
      <c r="Q2830" s="1"/>
      <c r="R2830" s="1"/>
      <c r="S2830" s="1"/>
      <c r="T2830" s="1"/>
      <c r="U2830" s="2"/>
      <c r="V2830" s="1"/>
      <c r="W2830" s="1"/>
      <c r="X2830" s="2"/>
      <c r="Y2830" s="1"/>
      <c r="Z2830" s="1"/>
      <c r="AA2830" s="2"/>
      <c r="AB2830" s="1"/>
      <c r="AC2830" s="1"/>
      <c r="AD2830" s="2"/>
      <c r="AE2830" s="1"/>
      <c r="AF2830" s="2"/>
      <c r="AG2830" s="2"/>
      <c r="AH2830" s="1"/>
      <c r="AI2830" s="1"/>
      <c r="AJ2830" s="2"/>
      <c r="AK2830" s="1"/>
      <c r="AL2830" s="1"/>
      <c r="AM2830" s="53"/>
      <c r="AN2830" s="2"/>
      <c r="AO2830" s="53"/>
      <c r="AP2830" s="2"/>
    </row>
    <row r="2831" spans="1:42" hidden="1" x14ac:dyDescent="0.25">
      <c r="A2831" s="2"/>
      <c r="B2831" s="51"/>
      <c r="C2831" s="2"/>
      <c r="D2831" s="2"/>
      <c r="E2831" s="2"/>
      <c r="F2831" s="2"/>
      <c r="G2831" s="2"/>
      <c r="H2831" s="2"/>
      <c r="I2831" s="1"/>
      <c r="J2831" s="1"/>
      <c r="K2831" s="1"/>
      <c r="L2831" s="1"/>
      <c r="M2831" s="1"/>
      <c r="N2831" s="2"/>
      <c r="O2831" s="2"/>
      <c r="P2831" s="2"/>
      <c r="Q2831" s="1"/>
      <c r="R2831" s="1"/>
      <c r="S2831" s="1"/>
      <c r="T2831" s="1"/>
      <c r="U2831" s="2"/>
      <c r="V2831" s="1"/>
      <c r="W2831" s="1"/>
      <c r="X2831" s="2"/>
      <c r="Y2831" s="1"/>
      <c r="Z2831" s="1"/>
      <c r="AA2831" s="2"/>
      <c r="AB2831" s="1"/>
      <c r="AC2831" s="1"/>
      <c r="AD2831" s="2"/>
      <c r="AE2831" s="1"/>
      <c r="AF2831" s="2"/>
      <c r="AG2831" s="2"/>
      <c r="AH2831" s="1"/>
      <c r="AI2831" s="1"/>
      <c r="AJ2831" s="2"/>
      <c r="AK2831" s="1"/>
      <c r="AL2831" s="1"/>
      <c r="AM2831" s="53"/>
      <c r="AN2831" s="2"/>
      <c r="AO2831" s="53"/>
      <c r="AP2831" s="2"/>
    </row>
    <row r="2832" spans="1:42" hidden="1" x14ac:dyDescent="0.25">
      <c r="A2832" s="2"/>
      <c r="B2832" s="52"/>
      <c r="C2832" s="2"/>
      <c r="D2832" s="2"/>
      <c r="E2832" s="2"/>
      <c r="F2832" s="2"/>
      <c r="G2832" s="2"/>
      <c r="H2832" s="2"/>
      <c r="I2832" s="1"/>
      <c r="J2832" s="1"/>
      <c r="K2832" s="1"/>
      <c r="L2832" s="1"/>
      <c r="M2832" s="1"/>
      <c r="N2832" s="2"/>
      <c r="O2832" s="2"/>
      <c r="P2832" s="2"/>
      <c r="Q2832" s="1"/>
      <c r="R2832" s="1"/>
      <c r="S2832" s="1"/>
      <c r="T2832" s="1"/>
      <c r="U2832" s="2"/>
      <c r="V2832" s="1"/>
      <c r="W2832" s="1"/>
      <c r="X2832" s="2"/>
      <c r="Y2832" s="1"/>
      <c r="Z2832" s="1"/>
      <c r="AA2832" s="2"/>
      <c r="AB2832" s="1"/>
      <c r="AC2832" s="1"/>
      <c r="AD2832" s="2"/>
      <c r="AE2832" s="1"/>
      <c r="AF2832" s="2"/>
      <c r="AG2832" s="2"/>
      <c r="AH2832" s="1"/>
      <c r="AI2832" s="1"/>
      <c r="AJ2832" s="2"/>
      <c r="AK2832" s="1"/>
      <c r="AL2832" s="1"/>
      <c r="AM2832" s="53"/>
      <c r="AN2832" s="2"/>
      <c r="AO2832" s="53"/>
      <c r="AP2832" s="2"/>
    </row>
    <row r="2833" spans="1:42" hidden="1" x14ac:dyDescent="0.25">
      <c r="A2833" s="2"/>
      <c r="B2833" s="52"/>
      <c r="C2833" s="2"/>
      <c r="D2833" s="2"/>
      <c r="E2833" s="2"/>
      <c r="F2833" s="2"/>
      <c r="G2833" s="2"/>
      <c r="H2833" s="2"/>
      <c r="I2833" s="1"/>
      <c r="J2833" s="1"/>
      <c r="K2833" s="1"/>
      <c r="L2833" s="1"/>
      <c r="M2833" s="1"/>
      <c r="N2833" s="2"/>
      <c r="O2833" s="2"/>
      <c r="P2833" s="2"/>
      <c r="Q2833" s="1"/>
      <c r="R2833" s="1"/>
      <c r="S2833" s="1"/>
      <c r="T2833" s="1"/>
      <c r="U2833" s="2"/>
      <c r="V2833" s="1"/>
      <c r="W2833" s="1"/>
      <c r="X2833" s="2"/>
      <c r="Y2833" s="1"/>
      <c r="Z2833" s="1"/>
      <c r="AA2833" s="2"/>
      <c r="AB2833" s="1"/>
      <c r="AC2833" s="1"/>
      <c r="AD2833" s="2"/>
      <c r="AE2833" s="1"/>
      <c r="AF2833" s="2"/>
      <c r="AG2833" s="2"/>
      <c r="AH2833" s="1"/>
      <c r="AI2833" s="1"/>
      <c r="AJ2833" s="2"/>
      <c r="AK2833" s="1"/>
      <c r="AL2833" s="1"/>
      <c r="AM2833" s="53"/>
      <c r="AN2833" s="2"/>
      <c r="AO2833" s="53"/>
      <c r="AP2833" s="2"/>
    </row>
    <row r="2834" spans="1:42" hidden="1" x14ac:dyDescent="0.25">
      <c r="A2834" s="2"/>
      <c r="B2834" s="52"/>
      <c r="C2834" s="2"/>
      <c r="D2834" s="2"/>
      <c r="E2834" s="2"/>
      <c r="F2834" s="2"/>
      <c r="G2834" s="2"/>
      <c r="H2834" s="2"/>
      <c r="I2834" s="1"/>
      <c r="J2834" s="1"/>
      <c r="K2834" s="1"/>
      <c r="L2834" s="1"/>
      <c r="M2834" s="1"/>
      <c r="N2834" s="2"/>
      <c r="O2834" s="2"/>
      <c r="P2834" s="2"/>
      <c r="Q2834" s="1"/>
      <c r="R2834" s="1"/>
      <c r="S2834" s="1"/>
      <c r="T2834" s="1"/>
      <c r="U2834" s="2"/>
      <c r="V2834" s="1"/>
      <c r="W2834" s="1"/>
      <c r="X2834" s="2"/>
      <c r="Y2834" s="1"/>
      <c r="Z2834" s="1"/>
      <c r="AA2834" s="2"/>
      <c r="AB2834" s="1"/>
      <c r="AC2834" s="1"/>
      <c r="AD2834" s="2"/>
      <c r="AE2834" s="1"/>
      <c r="AF2834" s="2"/>
      <c r="AG2834" s="2"/>
      <c r="AH2834" s="1"/>
      <c r="AI2834" s="1"/>
      <c r="AJ2834" s="2"/>
      <c r="AK2834" s="1"/>
      <c r="AL2834" s="1"/>
      <c r="AM2834" s="53"/>
      <c r="AN2834" s="2"/>
      <c r="AO2834" s="53"/>
      <c r="AP2834" s="2"/>
    </row>
    <row r="2835" spans="1:42" hidden="1" x14ac:dyDescent="0.25">
      <c r="A2835" s="2"/>
      <c r="B2835" s="52"/>
      <c r="C2835" s="2"/>
      <c r="D2835" s="2"/>
      <c r="E2835" s="2"/>
      <c r="F2835" s="2"/>
      <c r="G2835" s="2"/>
      <c r="H2835" s="2"/>
      <c r="I2835" s="1"/>
      <c r="J2835" s="1"/>
      <c r="K2835" s="1"/>
      <c r="L2835" s="1"/>
      <c r="M2835" s="1"/>
      <c r="N2835" s="2"/>
      <c r="O2835" s="2"/>
      <c r="P2835" s="2"/>
      <c r="Q2835" s="1"/>
      <c r="R2835" s="1"/>
      <c r="S2835" s="1"/>
      <c r="T2835" s="1"/>
      <c r="U2835" s="2"/>
      <c r="V2835" s="1"/>
      <c r="W2835" s="1"/>
      <c r="X2835" s="2"/>
      <c r="Y2835" s="1"/>
      <c r="Z2835" s="1"/>
      <c r="AA2835" s="2"/>
      <c r="AB2835" s="1"/>
      <c r="AC2835" s="1"/>
      <c r="AD2835" s="2"/>
      <c r="AE2835" s="1"/>
      <c r="AF2835" s="2"/>
      <c r="AG2835" s="2"/>
      <c r="AH2835" s="1"/>
      <c r="AI2835" s="1"/>
      <c r="AJ2835" s="2"/>
      <c r="AK2835" s="1"/>
      <c r="AL2835" s="1"/>
      <c r="AM2835" s="53"/>
      <c r="AN2835" s="2"/>
      <c r="AO2835" s="53"/>
      <c r="AP2835" s="2"/>
    </row>
    <row r="2836" spans="1:42" hidden="1" x14ac:dyDescent="0.25">
      <c r="A2836" s="2"/>
      <c r="B2836" s="52"/>
      <c r="C2836" s="2"/>
      <c r="D2836" s="2"/>
      <c r="E2836" s="2"/>
      <c r="F2836" s="2"/>
      <c r="G2836" s="2"/>
      <c r="H2836" s="2"/>
      <c r="I2836" s="1"/>
      <c r="J2836" s="1"/>
      <c r="K2836" s="1"/>
      <c r="L2836" s="1"/>
      <c r="M2836" s="1"/>
      <c r="N2836" s="2"/>
      <c r="O2836" s="2"/>
      <c r="P2836" s="2"/>
      <c r="Q2836" s="1"/>
      <c r="R2836" s="1"/>
      <c r="S2836" s="1"/>
      <c r="T2836" s="1"/>
      <c r="U2836" s="2"/>
      <c r="V2836" s="1"/>
      <c r="W2836" s="1"/>
      <c r="X2836" s="2"/>
      <c r="Y2836" s="1"/>
      <c r="Z2836" s="1"/>
      <c r="AA2836" s="2"/>
      <c r="AB2836" s="1"/>
      <c r="AC2836" s="1"/>
      <c r="AD2836" s="2"/>
      <c r="AE2836" s="1"/>
      <c r="AF2836" s="2"/>
      <c r="AG2836" s="2"/>
      <c r="AH2836" s="1"/>
      <c r="AI2836" s="1"/>
      <c r="AJ2836" s="2"/>
      <c r="AK2836" s="1"/>
      <c r="AL2836" s="1"/>
      <c r="AM2836" s="53"/>
      <c r="AN2836" s="2"/>
      <c r="AO2836" s="53"/>
      <c r="AP2836" s="2"/>
    </row>
    <row r="2837" spans="1:42" hidden="1" x14ac:dyDescent="0.25">
      <c r="A2837" s="2"/>
      <c r="B2837" s="52"/>
      <c r="C2837" s="2"/>
      <c r="D2837" s="2"/>
      <c r="E2837" s="2"/>
      <c r="F2837" s="2"/>
      <c r="G2837" s="2"/>
      <c r="H2837" s="2"/>
      <c r="I2837" s="1"/>
      <c r="J2837" s="1"/>
      <c r="K2837" s="1"/>
      <c r="L2837" s="1"/>
      <c r="M2837" s="1"/>
      <c r="N2837" s="2"/>
      <c r="O2837" s="2"/>
      <c r="P2837" s="2"/>
      <c r="Q2837" s="1"/>
      <c r="R2837" s="1"/>
      <c r="S2837" s="1"/>
      <c r="T2837" s="1"/>
      <c r="U2837" s="2"/>
      <c r="V2837" s="1"/>
      <c r="W2837" s="1"/>
      <c r="X2837" s="2"/>
      <c r="Y2837" s="1"/>
      <c r="Z2837" s="1"/>
      <c r="AA2837" s="2"/>
      <c r="AB2837" s="1"/>
      <c r="AC2837" s="1"/>
      <c r="AD2837" s="2"/>
      <c r="AE2837" s="1"/>
      <c r="AF2837" s="2"/>
      <c r="AG2837" s="2"/>
      <c r="AH2837" s="1"/>
      <c r="AI2837" s="1"/>
      <c r="AJ2837" s="2"/>
      <c r="AK2837" s="1"/>
      <c r="AL2837" s="1"/>
      <c r="AM2837" s="53"/>
      <c r="AN2837" s="2"/>
      <c r="AO2837" s="53"/>
      <c r="AP2837" s="2"/>
    </row>
    <row r="2838" spans="1:42" hidden="1" x14ac:dyDescent="0.25">
      <c r="A2838" s="2"/>
      <c r="B2838" s="52"/>
      <c r="C2838" s="2"/>
      <c r="D2838" s="2"/>
      <c r="E2838" s="2"/>
      <c r="F2838" s="2"/>
      <c r="G2838" s="2"/>
      <c r="H2838" s="2"/>
      <c r="I2838" s="1"/>
      <c r="J2838" s="1"/>
      <c r="K2838" s="1"/>
      <c r="L2838" s="1"/>
      <c r="M2838" s="1"/>
      <c r="N2838" s="2"/>
      <c r="O2838" s="2"/>
      <c r="P2838" s="2"/>
      <c r="Q2838" s="1"/>
      <c r="R2838" s="1"/>
      <c r="S2838" s="1"/>
      <c r="T2838" s="1"/>
      <c r="U2838" s="2"/>
      <c r="V2838" s="1"/>
      <c r="W2838" s="1"/>
      <c r="X2838" s="2"/>
      <c r="Y2838" s="1"/>
      <c r="Z2838" s="1"/>
      <c r="AA2838" s="2"/>
      <c r="AB2838" s="1"/>
      <c r="AC2838" s="1"/>
      <c r="AD2838" s="2"/>
      <c r="AE2838" s="1"/>
      <c r="AF2838" s="2"/>
      <c r="AG2838" s="2"/>
      <c r="AH2838" s="1"/>
      <c r="AI2838" s="1"/>
      <c r="AJ2838" s="2"/>
      <c r="AK2838" s="1"/>
      <c r="AL2838" s="1"/>
      <c r="AM2838" s="53"/>
      <c r="AN2838" s="2"/>
      <c r="AO2838" s="53"/>
      <c r="AP2838" s="2"/>
    </row>
    <row r="2839" spans="1:42" hidden="1" x14ac:dyDescent="0.25">
      <c r="A2839" s="2"/>
      <c r="B2839" s="52"/>
      <c r="C2839" s="2"/>
      <c r="D2839" s="2"/>
      <c r="E2839" s="2"/>
      <c r="F2839" s="2"/>
      <c r="G2839" s="2"/>
      <c r="H2839" s="2"/>
      <c r="I2839" s="1"/>
      <c r="J2839" s="1"/>
      <c r="K2839" s="1"/>
      <c r="L2839" s="1"/>
      <c r="M2839" s="1"/>
      <c r="N2839" s="2"/>
      <c r="O2839" s="2"/>
      <c r="P2839" s="2"/>
      <c r="Q2839" s="1"/>
      <c r="R2839" s="1"/>
      <c r="S2839" s="1"/>
      <c r="T2839" s="1"/>
      <c r="U2839" s="2"/>
      <c r="V2839" s="1"/>
      <c r="W2839" s="1"/>
      <c r="X2839" s="2"/>
      <c r="Y2839" s="1"/>
      <c r="Z2839" s="1"/>
      <c r="AA2839" s="2"/>
      <c r="AB2839" s="1"/>
      <c r="AC2839" s="1"/>
      <c r="AD2839" s="2"/>
      <c r="AE2839" s="1"/>
      <c r="AF2839" s="2"/>
      <c r="AG2839" s="2"/>
      <c r="AH2839" s="1"/>
      <c r="AI2839" s="1"/>
      <c r="AJ2839" s="2"/>
      <c r="AK2839" s="1"/>
      <c r="AL2839" s="1"/>
      <c r="AM2839" s="53"/>
      <c r="AN2839" s="2"/>
      <c r="AO2839" s="53"/>
      <c r="AP2839" s="2"/>
    </row>
    <row r="2840" spans="1:42" hidden="1" x14ac:dyDescent="0.25">
      <c r="A2840" s="2"/>
      <c r="B2840" s="52"/>
      <c r="C2840" s="2"/>
      <c r="D2840" s="2"/>
      <c r="E2840" s="2"/>
      <c r="F2840" s="2"/>
      <c r="G2840" s="2"/>
      <c r="H2840" s="2"/>
      <c r="I2840" s="1"/>
      <c r="J2840" s="1"/>
      <c r="K2840" s="1"/>
      <c r="L2840" s="1"/>
      <c r="M2840" s="1"/>
      <c r="N2840" s="2"/>
      <c r="O2840" s="2"/>
      <c r="P2840" s="2"/>
      <c r="Q2840" s="1"/>
      <c r="R2840" s="1"/>
      <c r="S2840" s="1"/>
      <c r="T2840" s="1"/>
      <c r="U2840" s="2"/>
      <c r="V2840" s="1"/>
      <c r="W2840" s="1"/>
      <c r="X2840" s="2"/>
      <c r="Y2840" s="1"/>
      <c r="Z2840" s="1"/>
      <c r="AA2840" s="2"/>
      <c r="AB2840" s="1"/>
      <c r="AC2840" s="1"/>
      <c r="AD2840" s="2"/>
      <c r="AE2840" s="1"/>
      <c r="AF2840" s="2"/>
      <c r="AG2840" s="2"/>
      <c r="AH2840" s="1"/>
      <c r="AI2840" s="1"/>
      <c r="AJ2840" s="2"/>
      <c r="AK2840" s="1"/>
      <c r="AL2840" s="1"/>
      <c r="AM2840" s="53"/>
      <c r="AN2840" s="2"/>
      <c r="AO2840" s="53"/>
      <c r="AP2840" s="2"/>
    </row>
    <row r="2841" spans="1:42" hidden="1" x14ac:dyDescent="0.25">
      <c r="A2841" s="2"/>
      <c r="B2841" s="52"/>
      <c r="C2841" s="2"/>
      <c r="D2841" s="2"/>
      <c r="E2841" s="2"/>
      <c r="F2841" s="2"/>
      <c r="G2841" s="2"/>
      <c r="H2841" s="2"/>
      <c r="I2841" s="1"/>
      <c r="J2841" s="1"/>
      <c r="K2841" s="1"/>
      <c r="L2841" s="1"/>
      <c r="M2841" s="1"/>
      <c r="N2841" s="2"/>
      <c r="O2841" s="2"/>
      <c r="P2841" s="2"/>
      <c r="Q2841" s="1"/>
      <c r="R2841" s="1"/>
      <c r="S2841" s="1"/>
      <c r="T2841" s="1"/>
      <c r="U2841" s="2"/>
      <c r="V2841" s="1"/>
      <c r="W2841" s="1"/>
      <c r="X2841" s="2"/>
      <c r="Y2841" s="1"/>
      <c r="Z2841" s="1"/>
      <c r="AA2841" s="2"/>
      <c r="AB2841" s="1"/>
      <c r="AC2841" s="1"/>
      <c r="AD2841" s="2"/>
      <c r="AE2841" s="1"/>
      <c r="AF2841" s="2"/>
      <c r="AG2841" s="2"/>
      <c r="AH2841" s="1"/>
      <c r="AI2841" s="1"/>
      <c r="AJ2841" s="2"/>
      <c r="AK2841" s="1"/>
      <c r="AL2841" s="1"/>
      <c r="AM2841" s="53"/>
      <c r="AN2841" s="2"/>
      <c r="AO2841" s="53"/>
      <c r="AP2841" s="2"/>
    </row>
    <row r="2842" spans="1:42" hidden="1" x14ac:dyDescent="0.25">
      <c r="A2842" s="2"/>
      <c r="B2842" s="52"/>
      <c r="C2842" s="2"/>
      <c r="D2842" s="2"/>
      <c r="E2842" s="2"/>
      <c r="F2842" s="2"/>
      <c r="G2842" s="2"/>
      <c r="H2842" s="2"/>
      <c r="I2842" s="1"/>
      <c r="J2842" s="1"/>
      <c r="K2842" s="1"/>
      <c r="L2842" s="1"/>
      <c r="M2842" s="1"/>
      <c r="N2842" s="2"/>
      <c r="O2842" s="2"/>
      <c r="P2842" s="2"/>
      <c r="Q2842" s="1"/>
      <c r="R2842" s="1"/>
      <c r="S2842" s="1"/>
      <c r="T2842" s="1"/>
      <c r="U2842" s="2"/>
      <c r="V2842" s="1"/>
      <c r="W2842" s="1"/>
      <c r="X2842" s="2"/>
      <c r="Y2842" s="1"/>
      <c r="Z2842" s="1"/>
      <c r="AA2842" s="2"/>
      <c r="AB2842" s="1"/>
      <c r="AC2842" s="1"/>
      <c r="AD2842" s="2"/>
      <c r="AE2842" s="1"/>
      <c r="AF2842" s="2"/>
      <c r="AG2842" s="2"/>
      <c r="AH2842" s="1"/>
      <c r="AI2842" s="1"/>
      <c r="AJ2842" s="2"/>
      <c r="AK2842" s="1"/>
      <c r="AL2842" s="1"/>
      <c r="AM2842" s="53"/>
      <c r="AN2842" s="2"/>
      <c r="AO2842" s="53"/>
      <c r="AP2842" s="2"/>
    </row>
    <row r="2843" spans="1:42" hidden="1" x14ac:dyDescent="0.25">
      <c r="A2843" s="2"/>
      <c r="B2843" s="52"/>
      <c r="C2843" s="2"/>
      <c r="D2843" s="2"/>
      <c r="E2843" s="2"/>
      <c r="F2843" s="2"/>
      <c r="G2843" s="2"/>
      <c r="H2843" s="2"/>
      <c r="I2843" s="1"/>
      <c r="J2843" s="1"/>
      <c r="K2843" s="1"/>
      <c r="L2843" s="1"/>
      <c r="M2843" s="1"/>
      <c r="N2843" s="2"/>
      <c r="O2843" s="2"/>
      <c r="P2843" s="2"/>
      <c r="Q2843" s="1"/>
      <c r="R2843" s="1"/>
      <c r="S2843" s="1"/>
      <c r="T2843" s="1"/>
      <c r="U2843" s="2"/>
      <c r="V2843" s="1"/>
      <c r="W2843" s="1"/>
      <c r="X2843" s="2"/>
      <c r="Y2843" s="1"/>
      <c r="Z2843" s="1"/>
      <c r="AA2843" s="2"/>
      <c r="AB2843" s="1"/>
      <c r="AC2843" s="1"/>
      <c r="AD2843" s="2"/>
      <c r="AE2843" s="1"/>
      <c r="AF2843" s="2"/>
      <c r="AG2843" s="2"/>
      <c r="AH2843" s="1"/>
      <c r="AI2843" s="1"/>
      <c r="AJ2843" s="2"/>
      <c r="AK2843" s="1"/>
      <c r="AL2843" s="1"/>
      <c r="AM2843" s="53"/>
      <c r="AN2843" s="2"/>
      <c r="AO2843" s="53"/>
      <c r="AP2843" s="2"/>
    </row>
    <row r="2844" spans="1:42" hidden="1" x14ac:dyDescent="0.25">
      <c r="A2844" s="2"/>
      <c r="B2844" s="52"/>
      <c r="C2844" s="2"/>
      <c r="D2844" s="2"/>
      <c r="E2844" s="2"/>
      <c r="F2844" s="2"/>
      <c r="G2844" s="2"/>
      <c r="H2844" s="2"/>
      <c r="I2844" s="1"/>
      <c r="J2844" s="1"/>
      <c r="K2844" s="1"/>
      <c r="L2844" s="1"/>
      <c r="M2844" s="1"/>
      <c r="N2844" s="2"/>
      <c r="O2844" s="2"/>
      <c r="P2844" s="2"/>
      <c r="Q2844" s="1"/>
      <c r="R2844" s="1"/>
      <c r="S2844" s="1"/>
      <c r="T2844" s="1"/>
      <c r="U2844" s="2"/>
      <c r="V2844" s="1"/>
      <c r="W2844" s="1"/>
      <c r="X2844" s="2"/>
      <c r="Y2844" s="1"/>
      <c r="Z2844" s="1"/>
      <c r="AA2844" s="2"/>
      <c r="AB2844" s="1"/>
      <c r="AC2844" s="1"/>
      <c r="AD2844" s="2"/>
      <c r="AE2844" s="1"/>
      <c r="AF2844" s="2"/>
      <c r="AG2844" s="2"/>
      <c r="AH2844" s="1"/>
      <c r="AI2844" s="1"/>
      <c r="AJ2844" s="2"/>
      <c r="AK2844" s="1"/>
      <c r="AL2844" s="1"/>
      <c r="AM2844" s="53"/>
      <c r="AN2844" s="2"/>
      <c r="AO2844" s="53"/>
      <c r="AP2844" s="2"/>
    </row>
    <row r="2845" spans="1:42" hidden="1" x14ac:dyDescent="0.25">
      <c r="A2845" s="2"/>
      <c r="B2845" s="79"/>
      <c r="C2845" s="80"/>
      <c r="D2845" s="80"/>
      <c r="E2845" s="80"/>
      <c r="F2845" s="80"/>
      <c r="G2845" s="80"/>
      <c r="H2845" s="80"/>
      <c r="I2845" s="81"/>
      <c r="J2845" s="81"/>
      <c r="K2845" s="81"/>
      <c r="L2845" s="81"/>
      <c r="M2845" s="81"/>
      <c r="N2845" s="80"/>
      <c r="O2845" s="80"/>
      <c r="P2845" s="80"/>
      <c r="Q2845" s="1"/>
      <c r="R2845" s="81"/>
      <c r="S2845" s="81"/>
      <c r="T2845" s="81"/>
      <c r="U2845" s="80"/>
      <c r="V2845" s="81"/>
      <c r="W2845" s="81"/>
      <c r="X2845" s="80"/>
      <c r="Y2845" s="81"/>
      <c r="Z2845" s="81"/>
      <c r="AA2845" s="80"/>
      <c r="AB2845" s="81"/>
      <c r="AC2845" s="81"/>
      <c r="AD2845" s="80"/>
      <c r="AE2845" s="81"/>
      <c r="AF2845" s="80"/>
      <c r="AG2845" s="80"/>
      <c r="AH2845" s="81"/>
      <c r="AI2845" s="81"/>
      <c r="AJ2845" s="80"/>
      <c r="AK2845" s="81"/>
      <c r="AL2845" s="81"/>
      <c r="AM2845" s="84"/>
      <c r="AN2845" s="80"/>
      <c r="AO2845" s="84"/>
      <c r="AP2845" s="80"/>
    </row>
    <row r="2846" spans="1:42" hidden="1" x14ac:dyDescent="0.25">
      <c r="A2846" s="2"/>
      <c r="B2846" s="79"/>
      <c r="C2846" s="80"/>
      <c r="D2846" s="80"/>
      <c r="E2846" s="80"/>
      <c r="F2846" s="80"/>
      <c r="G2846" s="80"/>
      <c r="H2846" s="80"/>
      <c r="I2846" s="81"/>
      <c r="J2846" s="81"/>
      <c r="K2846" s="81"/>
      <c r="L2846" s="81"/>
      <c r="M2846" s="81"/>
      <c r="N2846" s="80"/>
      <c r="O2846" s="80"/>
      <c r="P2846" s="80"/>
      <c r="Q2846" s="1"/>
      <c r="R2846" s="81"/>
      <c r="S2846" s="81"/>
      <c r="T2846" s="81"/>
      <c r="U2846" s="80"/>
      <c r="V2846" s="81"/>
      <c r="W2846" s="81"/>
      <c r="X2846" s="80"/>
      <c r="Y2846" s="81"/>
      <c r="Z2846" s="81"/>
      <c r="AA2846" s="80"/>
      <c r="AB2846" s="81"/>
      <c r="AC2846" s="81"/>
      <c r="AD2846" s="80"/>
      <c r="AE2846" s="81"/>
      <c r="AF2846" s="80"/>
      <c r="AG2846" s="80"/>
      <c r="AH2846" s="81"/>
      <c r="AI2846" s="81"/>
      <c r="AJ2846" s="80"/>
      <c r="AK2846" s="81"/>
      <c r="AL2846" s="81"/>
      <c r="AM2846" s="84"/>
      <c r="AN2846" s="80"/>
      <c r="AO2846" s="84"/>
      <c r="AP2846" s="80"/>
    </row>
    <row r="2847" spans="1:42" hidden="1" x14ac:dyDescent="0.25">
      <c r="A2847" s="2"/>
      <c r="B2847" s="79"/>
      <c r="C2847" s="80"/>
      <c r="D2847" s="80"/>
      <c r="E2847" s="80"/>
      <c r="F2847" s="80"/>
      <c r="G2847" s="80"/>
      <c r="H2847" s="80"/>
      <c r="I2847" s="81"/>
      <c r="J2847" s="81"/>
      <c r="K2847" s="81"/>
      <c r="L2847" s="81"/>
      <c r="M2847" s="81"/>
      <c r="N2847" s="80"/>
      <c r="O2847" s="80"/>
      <c r="P2847" s="80"/>
      <c r="Q2847" s="1"/>
      <c r="R2847" s="81"/>
      <c r="S2847" s="81"/>
      <c r="T2847" s="81"/>
      <c r="U2847" s="80"/>
      <c r="V2847" s="81"/>
      <c r="W2847" s="81"/>
      <c r="X2847" s="80"/>
      <c r="Y2847" s="81"/>
      <c r="Z2847" s="81"/>
      <c r="AA2847" s="80"/>
      <c r="AB2847" s="81"/>
      <c r="AC2847" s="81"/>
      <c r="AD2847" s="80"/>
      <c r="AE2847" s="81"/>
      <c r="AF2847" s="80"/>
      <c r="AG2847" s="80"/>
      <c r="AH2847" s="81"/>
      <c r="AI2847" s="81"/>
      <c r="AJ2847" s="80"/>
      <c r="AK2847" s="81"/>
      <c r="AL2847" s="81"/>
      <c r="AM2847" s="84"/>
      <c r="AN2847" s="80"/>
      <c r="AO2847" s="84"/>
      <c r="AP2847" s="80"/>
    </row>
    <row r="2848" spans="1:42" hidden="1" x14ac:dyDescent="0.25">
      <c r="A2848" s="2"/>
      <c r="B2848" s="52"/>
      <c r="C2848" s="2"/>
      <c r="D2848" s="2"/>
      <c r="E2848" s="2"/>
      <c r="F2848" s="2"/>
      <c r="G2848" s="2"/>
      <c r="H2848" s="2"/>
      <c r="I2848" s="1"/>
      <c r="J2848" s="1"/>
      <c r="K2848" s="1"/>
      <c r="L2848" s="1"/>
      <c r="M2848" s="1"/>
      <c r="N2848" s="2"/>
      <c r="O2848" s="2"/>
      <c r="P2848" s="2"/>
      <c r="Q2848" s="1"/>
      <c r="R2848" s="1"/>
      <c r="S2848" s="1"/>
      <c r="T2848" s="1"/>
      <c r="U2848" s="2"/>
      <c r="V2848" s="1"/>
      <c r="W2848" s="1"/>
      <c r="X2848" s="2"/>
      <c r="Y2848" s="1"/>
      <c r="Z2848" s="1"/>
      <c r="AA2848" s="2"/>
      <c r="AB2848" s="1"/>
      <c r="AC2848" s="1"/>
      <c r="AD2848" s="2"/>
      <c r="AE2848" s="1"/>
      <c r="AF2848" s="2"/>
      <c r="AG2848" s="2"/>
      <c r="AH2848" s="1"/>
      <c r="AI2848" s="1"/>
      <c r="AJ2848" s="2"/>
      <c r="AK2848" s="1"/>
      <c r="AL2848" s="1"/>
      <c r="AM2848" s="53"/>
      <c r="AN2848" s="2"/>
      <c r="AO2848" s="53"/>
      <c r="AP2848" s="2"/>
    </row>
    <row r="2849" spans="1:42" hidden="1" x14ac:dyDescent="0.25">
      <c r="A2849" s="2"/>
      <c r="B2849" s="79"/>
      <c r="C2849" s="80"/>
      <c r="D2849" s="80"/>
      <c r="E2849" s="80"/>
      <c r="F2849" s="80"/>
      <c r="G2849" s="80"/>
      <c r="H2849" s="80"/>
      <c r="I2849" s="81"/>
      <c r="J2849" s="81"/>
      <c r="K2849" s="81"/>
      <c r="L2849" s="81"/>
      <c r="M2849" s="81"/>
      <c r="N2849" s="80"/>
      <c r="O2849" s="80"/>
      <c r="P2849" s="80"/>
      <c r="Q2849" s="1"/>
      <c r="R2849" s="81"/>
      <c r="S2849" s="81"/>
      <c r="T2849" s="81"/>
      <c r="U2849" s="80"/>
      <c r="V2849" s="81"/>
      <c r="W2849" s="81"/>
      <c r="X2849" s="80"/>
      <c r="Y2849" s="81"/>
      <c r="Z2849" s="81"/>
      <c r="AA2849" s="80"/>
      <c r="AB2849" s="81"/>
      <c r="AC2849" s="81"/>
      <c r="AD2849" s="80"/>
      <c r="AE2849" s="81"/>
      <c r="AF2849" s="80"/>
      <c r="AG2849" s="80"/>
      <c r="AH2849" s="81"/>
      <c r="AI2849" s="81"/>
      <c r="AJ2849" s="80"/>
      <c r="AK2849" s="81"/>
      <c r="AL2849" s="81"/>
      <c r="AM2849" s="84"/>
      <c r="AN2849" s="80"/>
      <c r="AO2849" s="84"/>
      <c r="AP2849" s="80"/>
    </row>
    <row r="2850" spans="1:42" hidden="1" x14ac:dyDescent="0.25">
      <c r="A2850" s="2"/>
      <c r="B2850" s="52"/>
      <c r="C2850" s="2"/>
      <c r="D2850" s="2"/>
      <c r="E2850" s="2"/>
      <c r="F2850" s="2"/>
      <c r="G2850" s="2"/>
      <c r="H2850" s="2"/>
      <c r="I2850" s="1"/>
      <c r="J2850" s="1"/>
      <c r="K2850" s="1"/>
      <c r="L2850" s="1"/>
      <c r="M2850" s="1"/>
      <c r="N2850" s="2"/>
      <c r="O2850" s="2"/>
      <c r="P2850" s="2"/>
      <c r="Q2850" s="1"/>
      <c r="R2850" s="1"/>
      <c r="S2850" s="1"/>
      <c r="T2850" s="1"/>
      <c r="U2850" s="2"/>
      <c r="V2850" s="1"/>
      <c r="W2850" s="1"/>
      <c r="X2850" s="2"/>
      <c r="Y2850" s="1"/>
      <c r="Z2850" s="1"/>
      <c r="AA2850" s="2"/>
      <c r="AB2850" s="1"/>
      <c r="AC2850" s="1"/>
      <c r="AD2850" s="2"/>
      <c r="AE2850" s="1"/>
      <c r="AF2850" s="2"/>
      <c r="AG2850" s="2"/>
      <c r="AH2850" s="1"/>
      <c r="AI2850" s="1"/>
      <c r="AJ2850" s="2"/>
      <c r="AK2850" s="1"/>
      <c r="AL2850" s="1"/>
      <c r="AM2850" s="53"/>
      <c r="AN2850" s="2"/>
      <c r="AO2850" s="53"/>
      <c r="AP2850" s="2"/>
    </row>
    <row r="2851" spans="1:42" hidden="1" x14ac:dyDescent="0.25">
      <c r="A2851" s="2"/>
      <c r="B2851" s="52"/>
      <c r="C2851" s="2"/>
      <c r="D2851" s="2"/>
      <c r="E2851" s="2"/>
      <c r="F2851" s="2"/>
      <c r="G2851" s="2"/>
      <c r="H2851" s="2"/>
      <c r="I2851" s="1"/>
      <c r="J2851" s="1"/>
      <c r="K2851" s="1"/>
      <c r="L2851" s="1"/>
      <c r="M2851" s="1"/>
      <c r="N2851" s="2"/>
      <c r="O2851" s="2"/>
      <c r="P2851" s="2"/>
      <c r="Q2851" s="1"/>
      <c r="R2851" s="1"/>
      <c r="S2851" s="1"/>
      <c r="T2851" s="1"/>
      <c r="U2851" s="2"/>
      <c r="V2851" s="1"/>
      <c r="W2851" s="1"/>
      <c r="X2851" s="2"/>
      <c r="Y2851" s="1"/>
      <c r="Z2851" s="1"/>
      <c r="AA2851" s="2"/>
      <c r="AB2851" s="1"/>
      <c r="AC2851" s="1"/>
      <c r="AD2851" s="2"/>
      <c r="AE2851" s="1"/>
      <c r="AF2851" s="2"/>
      <c r="AG2851" s="2"/>
      <c r="AH2851" s="1"/>
      <c r="AI2851" s="1"/>
      <c r="AJ2851" s="2"/>
      <c r="AK2851" s="1"/>
      <c r="AL2851" s="1"/>
      <c r="AM2851" s="53"/>
      <c r="AN2851" s="2"/>
      <c r="AO2851" s="53"/>
      <c r="AP2851" s="2"/>
    </row>
    <row r="2852" spans="1:42" hidden="1" x14ac:dyDescent="0.25">
      <c r="A2852" s="2"/>
      <c r="B2852" s="52"/>
      <c r="C2852" s="2"/>
      <c r="D2852" s="2"/>
      <c r="E2852" s="2"/>
      <c r="F2852" s="2"/>
      <c r="G2852" s="2"/>
      <c r="H2852" s="2"/>
      <c r="I2852" s="1"/>
      <c r="J2852" s="1"/>
      <c r="K2852" s="1"/>
      <c r="L2852" s="1"/>
      <c r="M2852" s="1"/>
      <c r="N2852" s="2"/>
      <c r="O2852" s="2"/>
      <c r="P2852" s="2"/>
      <c r="Q2852" s="1"/>
      <c r="R2852" s="1"/>
      <c r="S2852" s="1"/>
      <c r="T2852" s="1"/>
      <c r="U2852" s="2"/>
      <c r="V2852" s="1"/>
      <c r="W2852" s="1"/>
      <c r="X2852" s="2"/>
      <c r="Y2852" s="1"/>
      <c r="Z2852" s="1"/>
      <c r="AA2852" s="2"/>
      <c r="AB2852" s="1"/>
      <c r="AC2852" s="1"/>
      <c r="AD2852" s="2"/>
      <c r="AE2852" s="1"/>
      <c r="AF2852" s="2"/>
      <c r="AG2852" s="2"/>
      <c r="AH2852" s="1"/>
      <c r="AI2852" s="1"/>
      <c r="AJ2852" s="2"/>
      <c r="AK2852" s="1"/>
      <c r="AL2852" s="1"/>
      <c r="AM2852" s="53"/>
      <c r="AN2852" s="2"/>
      <c r="AO2852" s="53"/>
      <c r="AP2852" s="2"/>
    </row>
    <row r="2853" spans="1:42" hidden="1" x14ac:dyDescent="0.25">
      <c r="A2853" s="2"/>
      <c r="B2853" s="52"/>
      <c r="C2853" s="2"/>
      <c r="D2853" s="2"/>
      <c r="E2853" s="2"/>
      <c r="F2853" s="2"/>
      <c r="G2853" s="2"/>
      <c r="H2853" s="2"/>
      <c r="I2853" s="1"/>
      <c r="J2853" s="1"/>
      <c r="K2853" s="1"/>
      <c r="L2853" s="1"/>
      <c r="M2853" s="1"/>
      <c r="N2853" s="2"/>
      <c r="O2853" s="2"/>
      <c r="P2853" s="2"/>
      <c r="Q2853" s="1"/>
      <c r="R2853" s="1"/>
      <c r="S2853" s="1"/>
      <c r="T2853" s="1"/>
      <c r="U2853" s="2"/>
      <c r="V2853" s="1"/>
      <c r="W2853" s="1"/>
      <c r="X2853" s="2"/>
      <c r="Y2853" s="1"/>
      <c r="Z2853" s="1"/>
      <c r="AA2853" s="2"/>
      <c r="AB2853" s="1"/>
      <c r="AC2853" s="1"/>
      <c r="AD2853" s="2"/>
      <c r="AE2853" s="1"/>
      <c r="AF2853" s="2"/>
      <c r="AG2853" s="2"/>
      <c r="AH2853" s="1"/>
      <c r="AI2853" s="1"/>
      <c r="AJ2853" s="2"/>
      <c r="AK2853" s="1"/>
      <c r="AL2853" s="1"/>
      <c r="AM2853" s="53"/>
      <c r="AN2853" s="2"/>
      <c r="AO2853" s="53"/>
      <c r="AP2853" s="2"/>
    </row>
    <row r="2854" spans="1:42" hidden="1" x14ac:dyDescent="0.25">
      <c r="A2854" s="2"/>
      <c r="B2854" s="52"/>
      <c r="C2854" s="2"/>
      <c r="D2854" s="2"/>
      <c r="E2854" s="2"/>
      <c r="F2854" s="2"/>
      <c r="G2854" s="2"/>
      <c r="H2854" s="2"/>
      <c r="I2854" s="1"/>
      <c r="J2854" s="1"/>
      <c r="K2854" s="1"/>
      <c r="L2854" s="1"/>
      <c r="M2854" s="1"/>
      <c r="N2854" s="2"/>
      <c r="O2854" s="2"/>
      <c r="P2854" s="2"/>
      <c r="Q2854" s="1"/>
      <c r="R2854" s="1"/>
      <c r="S2854" s="1"/>
      <c r="T2854" s="1"/>
      <c r="U2854" s="2"/>
      <c r="V2854" s="1"/>
      <c r="W2854" s="1"/>
      <c r="X2854" s="2"/>
      <c r="Y2854" s="1"/>
      <c r="Z2854" s="1"/>
      <c r="AA2854" s="2"/>
      <c r="AB2854" s="1"/>
      <c r="AC2854" s="1"/>
      <c r="AD2854" s="2"/>
      <c r="AE2854" s="1"/>
      <c r="AF2854" s="2"/>
      <c r="AG2854" s="2"/>
      <c r="AH2854" s="1"/>
      <c r="AI2854" s="1"/>
      <c r="AJ2854" s="2"/>
      <c r="AK2854" s="1"/>
      <c r="AL2854" s="1"/>
      <c r="AM2854" s="53"/>
      <c r="AN2854" s="2"/>
      <c r="AO2854" s="53"/>
      <c r="AP2854" s="2"/>
    </row>
    <row r="2855" spans="1:42" hidden="1" x14ac:dyDescent="0.25">
      <c r="A2855" s="2"/>
      <c r="B2855" s="52"/>
      <c r="C2855" s="2"/>
      <c r="D2855" s="2"/>
      <c r="E2855" s="2"/>
      <c r="F2855" s="2"/>
      <c r="G2855" s="2"/>
      <c r="H2855" s="2"/>
      <c r="I2855" s="1"/>
      <c r="J2855" s="1"/>
      <c r="K2855" s="1"/>
      <c r="L2855" s="1"/>
      <c r="M2855" s="1"/>
      <c r="N2855" s="2"/>
      <c r="O2855" s="2"/>
      <c r="P2855" s="2"/>
      <c r="Q2855" s="1"/>
      <c r="R2855" s="1"/>
      <c r="S2855" s="1"/>
      <c r="T2855" s="1"/>
      <c r="U2855" s="2"/>
      <c r="V2855" s="1"/>
      <c r="W2855" s="1"/>
      <c r="X2855" s="2"/>
      <c r="Y2855" s="1"/>
      <c r="Z2855" s="1"/>
      <c r="AA2855" s="2"/>
      <c r="AB2855" s="1"/>
      <c r="AC2855" s="1"/>
      <c r="AD2855" s="2"/>
      <c r="AE2855" s="1"/>
      <c r="AF2855" s="2"/>
      <c r="AG2855" s="2"/>
      <c r="AH2855" s="1"/>
      <c r="AI2855" s="1"/>
      <c r="AJ2855" s="2"/>
      <c r="AK2855" s="1"/>
      <c r="AL2855" s="1"/>
      <c r="AM2855" s="53"/>
      <c r="AN2855" s="2"/>
      <c r="AO2855" s="53"/>
      <c r="AP2855" s="2"/>
    </row>
    <row r="2856" spans="1:42" hidden="1" x14ac:dyDescent="0.25">
      <c r="A2856" s="2"/>
      <c r="B2856" s="52"/>
      <c r="C2856" s="2"/>
      <c r="D2856" s="2"/>
      <c r="E2856" s="2"/>
      <c r="F2856" s="2"/>
      <c r="G2856" s="2"/>
      <c r="H2856" s="2"/>
      <c r="I2856" s="1"/>
      <c r="J2856" s="1"/>
      <c r="K2856" s="1"/>
      <c r="L2856" s="1"/>
      <c r="M2856" s="1"/>
      <c r="N2856" s="2"/>
      <c r="O2856" s="2"/>
      <c r="P2856" s="2"/>
      <c r="Q2856" s="1"/>
      <c r="R2856" s="1"/>
      <c r="S2856" s="1"/>
      <c r="T2856" s="1"/>
      <c r="U2856" s="2"/>
      <c r="V2856" s="1"/>
      <c r="W2856" s="1"/>
      <c r="X2856" s="2"/>
      <c r="Y2856" s="1"/>
      <c r="Z2856" s="1"/>
      <c r="AA2856" s="2"/>
      <c r="AB2856" s="1"/>
      <c r="AC2856" s="1"/>
      <c r="AD2856" s="2"/>
      <c r="AE2856" s="1"/>
      <c r="AF2856" s="2"/>
      <c r="AG2856" s="2"/>
      <c r="AH2856" s="1"/>
      <c r="AI2856" s="1"/>
      <c r="AJ2856" s="2"/>
      <c r="AK2856" s="1"/>
      <c r="AL2856" s="1"/>
      <c r="AM2856" s="53"/>
      <c r="AN2856" s="2"/>
      <c r="AO2856" s="53"/>
      <c r="AP2856" s="2"/>
    </row>
    <row r="2857" spans="1:42" hidden="1" x14ac:dyDescent="0.25">
      <c r="A2857" s="2"/>
      <c r="B2857" s="52"/>
      <c r="C2857" s="2"/>
      <c r="D2857" s="2"/>
      <c r="E2857" s="2"/>
      <c r="F2857" s="2"/>
      <c r="G2857" s="2"/>
      <c r="H2857" s="2"/>
      <c r="I2857" s="1"/>
      <c r="J2857" s="1"/>
      <c r="K2857" s="1"/>
      <c r="L2857" s="1"/>
      <c r="M2857" s="1"/>
      <c r="N2857" s="2"/>
      <c r="O2857" s="2"/>
      <c r="P2857" s="2"/>
      <c r="Q2857" s="1"/>
      <c r="R2857" s="1"/>
      <c r="S2857" s="1"/>
      <c r="T2857" s="1"/>
      <c r="U2857" s="2"/>
      <c r="V2857" s="1"/>
      <c r="W2857" s="1"/>
      <c r="X2857" s="2"/>
      <c r="Y2857" s="1"/>
      <c r="Z2857" s="1"/>
      <c r="AA2857" s="2"/>
      <c r="AB2857" s="1"/>
      <c r="AC2857" s="1"/>
      <c r="AD2857" s="2"/>
      <c r="AE2857" s="1"/>
      <c r="AF2857" s="2"/>
      <c r="AG2857" s="2"/>
      <c r="AH2857" s="1"/>
      <c r="AI2857" s="1"/>
      <c r="AJ2857" s="2"/>
      <c r="AK2857" s="1"/>
      <c r="AL2857" s="1"/>
      <c r="AM2857" s="53"/>
      <c r="AN2857" s="2"/>
      <c r="AO2857" s="53"/>
      <c r="AP2857" s="2"/>
    </row>
    <row r="2858" spans="1:42" hidden="1" x14ac:dyDescent="0.25">
      <c r="A2858" s="2"/>
      <c r="B2858" s="52"/>
      <c r="C2858" s="2"/>
      <c r="D2858" s="2"/>
      <c r="E2858" s="2"/>
      <c r="F2858" s="2"/>
      <c r="G2858" s="2"/>
      <c r="H2858" s="2"/>
      <c r="I2858" s="1"/>
      <c r="J2858" s="1"/>
      <c r="K2858" s="1"/>
      <c r="L2858" s="1"/>
      <c r="M2858" s="1"/>
      <c r="N2858" s="2"/>
      <c r="O2858" s="2"/>
      <c r="P2858" s="2"/>
      <c r="Q2858" s="1"/>
      <c r="R2858" s="1"/>
      <c r="S2858" s="1"/>
      <c r="T2858" s="1"/>
      <c r="U2858" s="2"/>
      <c r="V2858" s="1"/>
      <c r="W2858" s="1"/>
      <c r="X2858" s="2"/>
      <c r="Y2858" s="1"/>
      <c r="Z2858" s="1"/>
      <c r="AA2858" s="2"/>
      <c r="AB2858" s="1"/>
      <c r="AC2858" s="1"/>
      <c r="AD2858" s="2"/>
      <c r="AE2858" s="1"/>
      <c r="AF2858" s="2"/>
      <c r="AG2858" s="2"/>
      <c r="AH2858" s="1"/>
      <c r="AI2858" s="1"/>
      <c r="AJ2858" s="2"/>
      <c r="AK2858" s="1"/>
      <c r="AL2858" s="1"/>
      <c r="AM2858" s="53"/>
      <c r="AN2858" s="2"/>
      <c r="AO2858" s="53"/>
      <c r="AP2858" s="2"/>
    </row>
    <row r="2859" spans="1:42" hidden="1" x14ac:dyDescent="0.25">
      <c r="A2859" s="2"/>
      <c r="B2859" s="52"/>
      <c r="C2859" s="2"/>
      <c r="D2859" s="2"/>
      <c r="E2859" s="2"/>
      <c r="F2859" s="2"/>
      <c r="G2859" s="2"/>
      <c r="H2859" s="2"/>
      <c r="I2859" s="1"/>
      <c r="J2859" s="1"/>
      <c r="K2859" s="1"/>
      <c r="L2859" s="1"/>
      <c r="M2859" s="1"/>
      <c r="N2859" s="2"/>
      <c r="O2859" s="2"/>
      <c r="P2859" s="2"/>
      <c r="Q2859" s="1"/>
      <c r="R2859" s="1"/>
      <c r="S2859" s="1"/>
      <c r="T2859" s="1"/>
      <c r="U2859" s="1"/>
      <c r="V2859" s="1"/>
      <c r="W2859" s="1"/>
      <c r="X2859" s="1"/>
      <c r="Y2859" s="1"/>
      <c r="Z2859" s="1"/>
      <c r="AA2859" s="1"/>
      <c r="AB2859" s="1"/>
      <c r="AC2859" s="1"/>
      <c r="AD2859" s="1"/>
      <c r="AE2859" s="1"/>
      <c r="AF2859" s="2"/>
      <c r="AG2859" s="2"/>
      <c r="AH2859" s="1"/>
      <c r="AI2859" s="1"/>
      <c r="AJ2859" s="2"/>
      <c r="AK2859" s="1"/>
      <c r="AL2859" s="1"/>
      <c r="AM2859" s="53"/>
      <c r="AN2859" s="2"/>
      <c r="AO2859" s="53"/>
      <c r="AP2859" s="2"/>
    </row>
    <row r="2860" spans="1:42" hidden="1" x14ac:dyDescent="0.25">
      <c r="A2860" s="2"/>
      <c r="B2860" s="52"/>
      <c r="C2860" s="2"/>
      <c r="D2860" s="2"/>
      <c r="E2860" s="2"/>
      <c r="F2860" s="2"/>
      <c r="G2860" s="2"/>
      <c r="H2860" s="2"/>
      <c r="I2860" s="1"/>
      <c r="J2860" s="1"/>
      <c r="K2860" s="1"/>
      <c r="L2860" s="1"/>
      <c r="M2860" s="1"/>
      <c r="N2860" s="2"/>
      <c r="O2860" s="2"/>
      <c r="P2860" s="2"/>
      <c r="Q2860" s="1"/>
      <c r="R2860" s="1"/>
      <c r="S2860" s="1"/>
      <c r="T2860" s="1"/>
      <c r="U2860" s="2"/>
      <c r="V2860" s="1"/>
      <c r="W2860" s="1"/>
      <c r="X2860" s="2"/>
      <c r="Y2860" s="1"/>
      <c r="Z2860" s="1"/>
      <c r="AA2860" s="2"/>
      <c r="AB2860" s="1"/>
      <c r="AC2860" s="1"/>
      <c r="AD2860" s="2"/>
      <c r="AE2860" s="1"/>
      <c r="AF2860" s="2"/>
      <c r="AG2860" s="2"/>
      <c r="AH2860" s="1"/>
      <c r="AI2860" s="1"/>
      <c r="AJ2860" s="2"/>
      <c r="AK2860" s="1"/>
      <c r="AL2860" s="1"/>
      <c r="AM2860" s="53"/>
      <c r="AN2860" s="2"/>
      <c r="AO2860" s="53"/>
      <c r="AP2860" s="2"/>
    </row>
    <row r="2861" spans="1:42" hidden="1" x14ac:dyDescent="0.25">
      <c r="A2861" s="2"/>
      <c r="B2861" s="52"/>
      <c r="C2861" s="2"/>
      <c r="D2861" s="2"/>
      <c r="E2861" s="2"/>
      <c r="F2861" s="2"/>
      <c r="G2861" s="2"/>
      <c r="H2861" s="2"/>
      <c r="I2861" s="1"/>
      <c r="J2861" s="1"/>
      <c r="K2861" s="1"/>
      <c r="L2861" s="1"/>
      <c r="M2861" s="1"/>
      <c r="N2861" s="2"/>
      <c r="O2861" s="2"/>
      <c r="P2861" s="2"/>
      <c r="Q2861" s="1"/>
      <c r="R2861" s="1"/>
      <c r="S2861" s="1"/>
      <c r="T2861" s="1"/>
      <c r="U2861" s="2"/>
      <c r="V2861" s="1"/>
      <c r="W2861" s="1"/>
      <c r="X2861" s="2"/>
      <c r="Y2861" s="1"/>
      <c r="Z2861" s="1"/>
      <c r="AA2861" s="2"/>
      <c r="AB2861" s="1"/>
      <c r="AC2861" s="1"/>
      <c r="AD2861" s="2"/>
      <c r="AE2861" s="1"/>
      <c r="AF2861" s="2"/>
      <c r="AG2861" s="2"/>
      <c r="AH2861" s="1"/>
      <c r="AI2861" s="1"/>
      <c r="AJ2861" s="2"/>
      <c r="AK2861" s="1"/>
      <c r="AL2861" s="1"/>
      <c r="AM2861" s="53"/>
      <c r="AN2861" s="2"/>
      <c r="AO2861" s="53"/>
      <c r="AP2861" s="2"/>
    </row>
    <row r="2862" spans="1:42" hidden="1" x14ac:dyDescent="0.25">
      <c r="A2862" s="2"/>
      <c r="B2862" s="52"/>
      <c r="C2862" s="2"/>
      <c r="D2862" s="2"/>
      <c r="E2862" s="2"/>
      <c r="F2862" s="2"/>
      <c r="G2862" s="2"/>
      <c r="H2862" s="2"/>
      <c r="I2862" s="1"/>
      <c r="J2862" s="1"/>
      <c r="K2862" s="1"/>
      <c r="L2862" s="1"/>
      <c r="M2862" s="1"/>
      <c r="N2862" s="2"/>
      <c r="O2862" s="2"/>
      <c r="P2862" s="2"/>
      <c r="Q2862" s="1"/>
      <c r="R2862" s="1"/>
      <c r="S2862" s="1"/>
      <c r="T2862" s="1"/>
      <c r="U2862" s="2"/>
      <c r="V2862" s="1"/>
      <c r="W2862" s="1"/>
      <c r="X2862" s="2"/>
      <c r="Y2862" s="1"/>
      <c r="Z2862" s="1"/>
      <c r="AA2862" s="2"/>
      <c r="AB2862" s="1"/>
      <c r="AC2862" s="1"/>
      <c r="AD2862" s="2"/>
      <c r="AE2862" s="1"/>
      <c r="AF2862" s="2"/>
      <c r="AG2862" s="2"/>
      <c r="AH2862" s="1"/>
      <c r="AI2862" s="1"/>
      <c r="AJ2862" s="2"/>
      <c r="AK2862" s="1"/>
      <c r="AL2862" s="1"/>
      <c r="AM2862" s="53"/>
      <c r="AN2862" s="2"/>
      <c r="AO2862" s="53"/>
      <c r="AP2862" s="2"/>
    </row>
    <row r="2863" spans="1:42" hidden="1" x14ac:dyDescent="0.25">
      <c r="A2863" s="2"/>
      <c r="B2863" s="52"/>
      <c r="C2863" s="2"/>
      <c r="D2863" s="2"/>
      <c r="E2863" s="2"/>
      <c r="F2863" s="2"/>
      <c r="G2863" s="2"/>
      <c r="H2863" s="2"/>
      <c r="I2863" s="1"/>
      <c r="J2863" s="1"/>
      <c r="K2863" s="1"/>
      <c r="L2863" s="1"/>
      <c r="M2863" s="1"/>
      <c r="N2863" s="2"/>
      <c r="O2863" s="2"/>
      <c r="P2863" s="2"/>
      <c r="Q2863" s="1"/>
      <c r="R2863" s="1"/>
      <c r="S2863" s="1"/>
      <c r="T2863" s="1"/>
      <c r="U2863" s="2"/>
      <c r="V2863" s="1"/>
      <c r="W2863" s="1"/>
      <c r="X2863" s="2"/>
      <c r="Y2863" s="1"/>
      <c r="Z2863" s="1"/>
      <c r="AA2863" s="2"/>
      <c r="AB2863" s="1"/>
      <c r="AC2863" s="1"/>
      <c r="AD2863" s="2"/>
      <c r="AE2863" s="1"/>
      <c r="AF2863" s="2"/>
      <c r="AG2863" s="2"/>
      <c r="AH2863" s="1"/>
      <c r="AI2863" s="1"/>
      <c r="AJ2863" s="2"/>
      <c r="AK2863" s="1"/>
      <c r="AL2863" s="1"/>
      <c r="AM2863" s="53"/>
      <c r="AN2863" s="2"/>
      <c r="AO2863" s="53"/>
      <c r="AP2863" s="2"/>
    </row>
    <row r="2864" spans="1:42" hidden="1" x14ac:dyDescent="0.25">
      <c r="A2864" s="2"/>
      <c r="B2864" s="51"/>
      <c r="C2864" s="2"/>
      <c r="D2864" s="2"/>
      <c r="E2864" s="2"/>
      <c r="F2864" s="2"/>
      <c r="G2864" s="2"/>
      <c r="H2864" s="2"/>
      <c r="I2864" s="1"/>
      <c r="J2864" s="1"/>
      <c r="K2864" s="1"/>
      <c r="L2864" s="1"/>
      <c r="M2864" s="1"/>
      <c r="N2864" s="2"/>
      <c r="O2864" s="2"/>
      <c r="P2864" s="2"/>
      <c r="Q2864" s="1"/>
      <c r="R2864" s="1"/>
      <c r="S2864" s="1"/>
      <c r="T2864" s="1"/>
      <c r="U2864" s="1"/>
      <c r="V2864" s="1"/>
      <c r="W2864" s="1"/>
      <c r="X2864" s="1"/>
      <c r="Y2864" s="1"/>
      <c r="Z2864" s="1"/>
      <c r="AA2864" s="1"/>
      <c r="AB2864" s="1"/>
      <c r="AC2864" s="1"/>
      <c r="AD2864" s="1"/>
      <c r="AE2864" s="1"/>
      <c r="AF2864" s="2"/>
      <c r="AG2864" s="2"/>
      <c r="AH2864" s="1"/>
      <c r="AI2864" s="1"/>
      <c r="AJ2864" s="2"/>
      <c r="AK2864" s="1"/>
      <c r="AL2864" s="1"/>
      <c r="AM2864" s="53"/>
      <c r="AN2864" s="2"/>
      <c r="AO2864" s="53"/>
      <c r="AP2864" s="2"/>
    </row>
    <row r="2865" spans="1:42" hidden="1" x14ac:dyDescent="0.25">
      <c r="A2865" s="2"/>
      <c r="B2865" s="52"/>
      <c r="C2865" s="2"/>
      <c r="D2865" s="2"/>
      <c r="E2865" s="2"/>
      <c r="F2865" s="2"/>
      <c r="G2865" s="2"/>
      <c r="H2865" s="2"/>
      <c r="I2865" s="1"/>
      <c r="J2865" s="1"/>
      <c r="K2865" s="1"/>
      <c r="L2865" s="1"/>
      <c r="M2865" s="1"/>
      <c r="N2865" s="2"/>
      <c r="O2865" s="2"/>
      <c r="P2865" s="2"/>
      <c r="Q2865" s="1"/>
      <c r="R2865" s="1"/>
      <c r="S2865" s="1"/>
      <c r="T2865" s="1"/>
      <c r="U2865" s="2"/>
      <c r="V2865" s="1"/>
      <c r="W2865" s="1"/>
      <c r="X2865" s="2"/>
      <c r="Y2865" s="1"/>
      <c r="Z2865" s="1"/>
      <c r="AA2865" s="2"/>
      <c r="AB2865" s="1"/>
      <c r="AC2865" s="1"/>
      <c r="AD2865" s="2"/>
      <c r="AE2865" s="1"/>
      <c r="AF2865" s="2"/>
      <c r="AG2865" s="2"/>
      <c r="AH2865" s="1"/>
      <c r="AI2865" s="1"/>
      <c r="AJ2865" s="2"/>
      <c r="AK2865" s="1"/>
      <c r="AL2865" s="1"/>
      <c r="AM2865" s="53"/>
      <c r="AN2865" s="2"/>
      <c r="AO2865" s="53"/>
      <c r="AP2865" s="2"/>
    </row>
    <row r="2866" spans="1:42" hidden="1" x14ac:dyDescent="0.25">
      <c r="A2866" s="2"/>
      <c r="B2866" s="52"/>
      <c r="C2866" s="2"/>
      <c r="D2866" s="2"/>
      <c r="E2866" s="2"/>
      <c r="F2866" s="2"/>
      <c r="G2866" s="2"/>
      <c r="H2866" s="2"/>
      <c r="I2866" s="1"/>
      <c r="J2866" s="1"/>
      <c r="K2866" s="1"/>
      <c r="L2866" s="1"/>
      <c r="M2866" s="1"/>
      <c r="N2866" s="2"/>
      <c r="O2866" s="2"/>
      <c r="P2866" s="2"/>
      <c r="Q2866" s="1"/>
      <c r="R2866" s="1"/>
      <c r="S2866" s="1"/>
      <c r="T2866" s="1"/>
      <c r="U2866" s="2"/>
      <c r="V2866" s="1"/>
      <c r="W2866" s="1"/>
      <c r="X2866" s="2"/>
      <c r="Y2866" s="1"/>
      <c r="Z2866" s="1"/>
      <c r="AA2866" s="2"/>
      <c r="AB2866" s="1"/>
      <c r="AC2866" s="1"/>
      <c r="AD2866" s="2"/>
      <c r="AE2866" s="1"/>
      <c r="AF2866" s="2"/>
      <c r="AG2866" s="2"/>
      <c r="AH2866" s="1"/>
      <c r="AI2866" s="1"/>
      <c r="AJ2866" s="2"/>
      <c r="AK2866" s="1"/>
      <c r="AL2866" s="1"/>
      <c r="AM2866" s="53"/>
      <c r="AN2866" s="2"/>
      <c r="AO2866" s="53"/>
      <c r="AP2866" s="2"/>
    </row>
    <row r="2867" spans="1:42" hidden="1" x14ac:dyDescent="0.25">
      <c r="A2867" s="2"/>
      <c r="B2867" s="52"/>
      <c r="C2867" s="2"/>
      <c r="D2867" s="2"/>
      <c r="E2867" s="2"/>
      <c r="F2867" s="2"/>
      <c r="G2867" s="2"/>
      <c r="H2867" s="2"/>
      <c r="I2867" s="1"/>
      <c r="J2867" s="1"/>
      <c r="K2867" s="1"/>
      <c r="L2867" s="1"/>
      <c r="M2867" s="1"/>
      <c r="N2867" s="2"/>
      <c r="O2867" s="2"/>
      <c r="P2867" s="2"/>
      <c r="Q2867" s="1"/>
      <c r="R2867" s="1"/>
      <c r="S2867" s="1"/>
      <c r="T2867" s="1"/>
      <c r="U2867" s="2"/>
      <c r="V2867" s="1"/>
      <c r="W2867" s="1"/>
      <c r="X2867" s="2"/>
      <c r="Y2867" s="1"/>
      <c r="Z2867" s="1"/>
      <c r="AA2867" s="2"/>
      <c r="AB2867" s="1"/>
      <c r="AC2867" s="1"/>
      <c r="AD2867" s="2"/>
      <c r="AE2867" s="1"/>
      <c r="AF2867" s="2"/>
      <c r="AG2867" s="2"/>
      <c r="AH2867" s="1"/>
      <c r="AI2867" s="1"/>
      <c r="AJ2867" s="2"/>
      <c r="AK2867" s="1"/>
      <c r="AL2867" s="1"/>
      <c r="AM2867" s="53"/>
      <c r="AN2867" s="2"/>
      <c r="AO2867" s="53"/>
      <c r="AP2867" s="2"/>
    </row>
    <row r="2868" spans="1:42" hidden="1" x14ac:dyDescent="0.25">
      <c r="A2868" s="2"/>
      <c r="B2868" s="52"/>
      <c r="C2868" s="2"/>
      <c r="D2868" s="2"/>
      <c r="E2868" s="2"/>
      <c r="F2868" s="2"/>
      <c r="G2868" s="2"/>
      <c r="H2868" s="2"/>
      <c r="I2868" s="1"/>
      <c r="J2868" s="1"/>
      <c r="K2868" s="1"/>
      <c r="L2868" s="1"/>
      <c r="M2868" s="1"/>
      <c r="N2868" s="2"/>
      <c r="O2868" s="2"/>
      <c r="P2868" s="2"/>
      <c r="Q2868" s="1"/>
      <c r="R2868" s="1"/>
      <c r="S2868" s="1"/>
      <c r="T2868" s="1"/>
      <c r="U2868" s="2"/>
      <c r="V2868" s="1"/>
      <c r="W2868" s="1"/>
      <c r="X2868" s="2"/>
      <c r="Y2868" s="1"/>
      <c r="Z2868" s="1"/>
      <c r="AA2868" s="2"/>
      <c r="AB2868" s="1"/>
      <c r="AC2868" s="1"/>
      <c r="AD2868" s="2"/>
      <c r="AE2868" s="1"/>
      <c r="AF2868" s="2"/>
      <c r="AG2868" s="2"/>
      <c r="AH2868" s="1"/>
      <c r="AI2868" s="1"/>
      <c r="AJ2868" s="2"/>
      <c r="AK2868" s="1"/>
      <c r="AL2868" s="1"/>
      <c r="AM2868" s="53"/>
      <c r="AN2868" s="2"/>
      <c r="AO2868" s="53"/>
      <c r="AP2868" s="2"/>
    </row>
    <row r="2869" spans="1:42" hidden="1" x14ac:dyDescent="0.25">
      <c r="A2869" s="2"/>
      <c r="B2869" s="52"/>
      <c r="C2869" s="2"/>
      <c r="D2869" s="2"/>
      <c r="E2869" s="2"/>
      <c r="F2869" s="2"/>
      <c r="G2869" s="2"/>
      <c r="H2869" s="2"/>
      <c r="I2869" s="1"/>
      <c r="J2869" s="1"/>
      <c r="K2869" s="1"/>
      <c r="L2869" s="1"/>
      <c r="M2869" s="1"/>
      <c r="N2869" s="2"/>
      <c r="O2869" s="2"/>
      <c r="P2869" s="2"/>
      <c r="Q2869" s="1"/>
      <c r="R2869" s="1"/>
      <c r="S2869" s="1"/>
      <c r="T2869" s="1"/>
      <c r="U2869" s="2"/>
      <c r="V2869" s="1"/>
      <c r="W2869" s="1"/>
      <c r="X2869" s="2"/>
      <c r="Y2869" s="1"/>
      <c r="Z2869" s="1"/>
      <c r="AA2869" s="2"/>
      <c r="AB2869" s="1"/>
      <c r="AC2869" s="1"/>
      <c r="AD2869" s="2"/>
      <c r="AE2869" s="1"/>
      <c r="AF2869" s="2"/>
      <c r="AG2869" s="2"/>
      <c r="AH2869" s="1"/>
      <c r="AI2869" s="1"/>
      <c r="AJ2869" s="2"/>
      <c r="AK2869" s="1"/>
      <c r="AL2869" s="1"/>
      <c r="AM2869" s="53"/>
      <c r="AN2869" s="2"/>
      <c r="AO2869" s="53"/>
      <c r="AP2869" s="2"/>
    </row>
    <row r="2870" spans="1:42" hidden="1" x14ac:dyDescent="0.25">
      <c r="A2870" s="2"/>
      <c r="B2870" s="52"/>
      <c r="C2870" s="2"/>
      <c r="D2870" s="2"/>
      <c r="E2870" s="2"/>
      <c r="F2870" s="2"/>
      <c r="G2870" s="2"/>
      <c r="H2870" s="2"/>
      <c r="I2870" s="1"/>
      <c r="J2870" s="1"/>
      <c r="K2870" s="1"/>
      <c r="L2870" s="1"/>
      <c r="M2870" s="1"/>
      <c r="N2870" s="2"/>
      <c r="O2870" s="2"/>
      <c r="P2870" s="2"/>
      <c r="Q2870" s="1"/>
      <c r="R2870" s="1"/>
      <c r="S2870" s="1"/>
      <c r="T2870" s="1"/>
      <c r="U2870" s="2"/>
      <c r="V2870" s="1"/>
      <c r="W2870" s="1"/>
      <c r="X2870" s="2"/>
      <c r="Y2870" s="1"/>
      <c r="Z2870" s="1"/>
      <c r="AA2870" s="2"/>
      <c r="AB2870" s="1"/>
      <c r="AC2870" s="1"/>
      <c r="AD2870" s="2"/>
      <c r="AE2870" s="1"/>
      <c r="AF2870" s="2"/>
      <c r="AG2870" s="2"/>
      <c r="AH2870" s="1"/>
      <c r="AI2870" s="1"/>
      <c r="AJ2870" s="2"/>
      <c r="AK2870" s="1"/>
      <c r="AL2870" s="1"/>
      <c r="AM2870" s="53"/>
      <c r="AN2870" s="2"/>
      <c r="AO2870" s="53"/>
      <c r="AP2870" s="2"/>
    </row>
    <row r="2871" spans="1:42" hidden="1" x14ac:dyDescent="0.25">
      <c r="A2871" s="2"/>
      <c r="B2871" s="52"/>
      <c r="C2871" s="2"/>
      <c r="D2871" s="2"/>
      <c r="E2871" s="2"/>
      <c r="F2871" s="2"/>
      <c r="G2871" s="2"/>
      <c r="H2871" s="2"/>
      <c r="I2871" s="1"/>
      <c r="J2871" s="1"/>
      <c r="K2871" s="1"/>
      <c r="L2871" s="1"/>
      <c r="M2871" s="1"/>
      <c r="N2871" s="2"/>
      <c r="O2871" s="2"/>
      <c r="P2871" s="2"/>
      <c r="Q2871" s="1"/>
      <c r="R2871" s="1"/>
      <c r="S2871" s="1"/>
      <c r="T2871" s="1"/>
      <c r="U2871" s="2"/>
      <c r="V2871" s="1"/>
      <c r="W2871" s="1"/>
      <c r="X2871" s="2"/>
      <c r="Y2871" s="1"/>
      <c r="Z2871" s="1"/>
      <c r="AA2871" s="2"/>
      <c r="AB2871" s="1"/>
      <c r="AC2871" s="1"/>
      <c r="AD2871" s="2"/>
      <c r="AE2871" s="1"/>
      <c r="AF2871" s="2"/>
      <c r="AG2871" s="2"/>
      <c r="AH2871" s="1"/>
      <c r="AI2871" s="1"/>
      <c r="AJ2871" s="2"/>
      <c r="AK2871" s="1"/>
      <c r="AL2871" s="1"/>
      <c r="AM2871" s="53"/>
      <c r="AN2871" s="2"/>
      <c r="AO2871" s="53"/>
      <c r="AP2871" s="2"/>
    </row>
    <row r="2872" spans="1:42" hidden="1" x14ac:dyDescent="0.25">
      <c r="A2872" s="2"/>
      <c r="B2872" s="52"/>
      <c r="C2872" s="2"/>
      <c r="D2872" s="2"/>
      <c r="E2872" s="2"/>
      <c r="F2872" s="2"/>
      <c r="G2872" s="2"/>
      <c r="H2872" s="2"/>
      <c r="I2872" s="1"/>
      <c r="J2872" s="1"/>
      <c r="K2872" s="1"/>
      <c r="L2872" s="1"/>
      <c r="M2872" s="1"/>
      <c r="N2872" s="2"/>
      <c r="O2872" s="2"/>
      <c r="P2872" s="2"/>
      <c r="Q2872" s="1"/>
      <c r="R2872" s="1"/>
      <c r="S2872" s="1"/>
      <c r="T2872" s="1"/>
      <c r="U2872" s="2"/>
      <c r="V2872" s="1"/>
      <c r="W2872" s="1"/>
      <c r="X2872" s="2"/>
      <c r="Y2872" s="1"/>
      <c r="Z2872" s="1"/>
      <c r="AA2872" s="2"/>
      <c r="AB2872" s="1"/>
      <c r="AC2872" s="1"/>
      <c r="AD2872" s="2"/>
      <c r="AE2872" s="1"/>
      <c r="AF2872" s="2"/>
      <c r="AG2872" s="2"/>
      <c r="AH2872" s="1"/>
      <c r="AI2872" s="1"/>
      <c r="AJ2872" s="2"/>
      <c r="AK2872" s="1"/>
      <c r="AL2872" s="1"/>
      <c r="AM2872" s="53"/>
      <c r="AN2872" s="2"/>
      <c r="AO2872" s="53"/>
      <c r="AP2872" s="2"/>
    </row>
    <row r="2873" spans="1:42" hidden="1" x14ac:dyDescent="0.25">
      <c r="A2873" s="2"/>
      <c r="B2873" s="52"/>
      <c r="C2873" s="2"/>
      <c r="D2873" s="2"/>
      <c r="E2873" s="2"/>
      <c r="F2873" s="2"/>
      <c r="G2873" s="2"/>
      <c r="H2873" s="2"/>
      <c r="I2873" s="1"/>
      <c r="J2873" s="1"/>
      <c r="K2873" s="1"/>
      <c r="L2873" s="1"/>
      <c r="M2873" s="1"/>
      <c r="N2873" s="2"/>
      <c r="O2873" s="2"/>
      <c r="P2873" s="2"/>
      <c r="Q2873" s="1"/>
      <c r="R2873" s="1"/>
      <c r="S2873" s="1"/>
      <c r="T2873" s="1"/>
      <c r="U2873" s="2"/>
      <c r="V2873" s="1"/>
      <c r="W2873" s="1"/>
      <c r="X2873" s="2"/>
      <c r="Y2873" s="1"/>
      <c r="Z2873" s="1"/>
      <c r="AA2873" s="2"/>
      <c r="AB2873" s="1"/>
      <c r="AC2873" s="1"/>
      <c r="AD2873" s="2"/>
      <c r="AE2873" s="1"/>
      <c r="AF2873" s="2"/>
      <c r="AG2873" s="2"/>
      <c r="AH2873" s="1"/>
      <c r="AI2873" s="1"/>
      <c r="AJ2873" s="2"/>
      <c r="AK2873" s="1"/>
      <c r="AL2873" s="1"/>
      <c r="AM2873" s="53"/>
      <c r="AN2873" s="2"/>
      <c r="AO2873" s="53"/>
      <c r="AP2873" s="2"/>
    </row>
    <row r="2874" spans="1:42" hidden="1" x14ac:dyDescent="0.25">
      <c r="A2874" s="2"/>
      <c r="B2874" s="52"/>
      <c r="C2874" s="2"/>
      <c r="D2874" s="2"/>
      <c r="E2874" s="2"/>
      <c r="F2874" s="2"/>
      <c r="G2874" s="2"/>
      <c r="H2874" s="2"/>
      <c r="I2874" s="1"/>
      <c r="J2874" s="1"/>
      <c r="K2874" s="1"/>
      <c r="L2874" s="1"/>
      <c r="M2874" s="1"/>
      <c r="N2874" s="2"/>
      <c r="O2874" s="2"/>
      <c r="P2874" s="2"/>
      <c r="Q2874" s="1"/>
      <c r="R2874" s="1"/>
      <c r="S2874" s="1"/>
      <c r="T2874" s="1"/>
      <c r="U2874" s="2"/>
      <c r="V2874" s="1"/>
      <c r="W2874" s="1"/>
      <c r="X2874" s="2"/>
      <c r="Y2874" s="1"/>
      <c r="Z2874" s="1"/>
      <c r="AA2874" s="2"/>
      <c r="AB2874" s="1"/>
      <c r="AC2874" s="1"/>
      <c r="AD2874" s="2"/>
      <c r="AE2874" s="1"/>
      <c r="AF2874" s="2"/>
      <c r="AG2874" s="2"/>
      <c r="AH2874" s="1"/>
      <c r="AI2874" s="1"/>
      <c r="AJ2874" s="2"/>
      <c r="AK2874" s="1"/>
      <c r="AL2874" s="1"/>
      <c r="AM2874" s="53"/>
      <c r="AN2874" s="2"/>
      <c r="AO2874" s="53"/>
      <c r="AP2874" s="2"/>
    </row>
    <row r="2875" spans="1:42" hidden="1" x14ac:dyDescent="0.25">
      <c r="A2875" s="2"/>
      <c r="B2875" s="52"/>
      <c r="C2875" s="2"/>
      <c r="D2875" s="2"/>
      <c r="E2875" s="2"/>
      <c r="F2875" s="2"/>
      <c r="G2875" s="2"/>
      <c r="H2875" s="2"/>
      <c r="I2875" s="1"/>
      <c r="J2875" s="1"/>
      <c r="K2875" s="1"/>
      <c r="L2875" s="1"/>
      <c r="M2875" s="1"/>
      <c r="N2875" s="2"/>
      <c r="O2875" s="2"/>
      <c r="P2875" s="2"/>
      <c r="Q2875" s="1"/>
      <c r="R2875" s="1"/>
      <c r="S2875" s="1"/>
      <c r="T2875" s="1"/>
      <c r="U2875" s="2"/>
      <c r="V2875" s="1"/>
      <c r="W2875" s="1"/>
      <c r="X2875" s="2"/>
      <c r="Y2875" s="1"/>
      <c r="Z2875" s="1"/>
      <c r="AA2875" s="2"/>
      <c r="AB2875" s="1"/>
      <c r="AC2875" s="1"/>
      <c r="AD2875" s="2"/>
      <c r="AE2875" s="1"/>
      <c r="AF2875" s="2"/>
      <c r="AG2875" s="2"/>
      <c r="AH2875" s="1"/>
      <c r="AI2875" s="1"/>
      <c r="AJ2875" s="2"/>
      <c r="AK2875" s="1"/>
      <c r="AL2875" s="1"/>
      <c r="AM2875" s="53"/>
      <c r="AN2875" s="2"/>
      <c r="AO2875" s="53"/>
      <c r="AP2875" s="2"/>
    </row>
    <row r="2876" spans="1:42" hidden="1" x14ac:dyDescent="0.25">
      <c r="A2876" s="2"/>
      <c r="B2876" s="52"/>
      <c r="C2876" s="2"/>
      <c r="D2876" s="2"/>
      <c r="E2876" s="2"/>
      <c r="F2876" s="2"/>
      <c r="G2876" s="2"/>
      <c r="H2876" s="2"/>
      <c r="I2876" s="1"/>
      <c r="J2876" s="1"/>
      <c r="K2876" s="1"/>
      <c r="L2876" s="1"/>
      <c r="M2876" s="1"/>
      <c r="N2876" s="2"/>
      <c r="O2876" s="2"/>
      <c r="P2876" s="2"/>
      <c r="Q2876" s="1"/>
      <c r="R2876" s="1"/>
      <c r="S2876" s="1"/>
      <c r="T2876" s="1"/>
      <c r="U2876" s="2"/>
      <c r="V2876" s="1"/>
      <c r="W2876" s="1"/>
      <c r="X2876" s="2"/>
      <c r="Y2876" s="1"/>
      <c r="Z2876" s="1"/>
      <c r="AA2876" s="2"/>
      <c r="AB2876" s="1"/>
      <c r="AC2876" s="1"/>
      <c r="AD2876" s="2"/>
      <c r="AE2876" s="1"/>
      <c r="AF2876" s="2"/>
      <c r="AG2876" s="2"/>
      <c r="AH2876" s="1"/>
      <c r="AI2876" s="1"/>
      <c r="AJ2876" s="2"/>
      <c r="AK2876" s="1"/>
      <c r="AL2876" s="1"/>
      <c r="AM2876" s="53"/>
      <c r="AN2876" s="2"/>
      <c r="AO2876" s="53"/>
      <c r="AP2876" s="2"/>
    </row>
    <row r="2877" spans="1:42" hidden="1" x14ac:dyDescent="0.25">
      <c r="A2877" s="2"/>
      <c r="B2877" s="52"/>
      <c r="C2877" s="2"/>
      <c r="D2877" s="2"/>
      <c r="E2877" s="2"/>
      <c r="F2877" s="2"/>
      <c r="G2877" s="2"/>
      <c r="H2877" s="2"/>
      <c r="I2877" s="1"/>
      <c r="J2877" s="1"/>
      <c r="K2877" s="1"/>
      <c r="L2877" s="1"/>
      <c r="M2877" s="1"/>
      <c r="N2877" s="2"/>
      <c r="O2877" s="2"/>
      <c r="P2877" s="2"/>
      <c r="Q2877" s="1"/>
      <c r="R2877" s="1"/>
      <c r="S2877" s="1"/>
      <c r="T2877" s="1"/>
      <c r="U2877" s="2"/>
      <c r="V2877" s="1"/>
      <c r="W2877" s="1"/>
      <c r="X2877" s="2"/>
      <c r="Y2877" s="1"/>
      <c r="Z2877" s="1"/>
      <c r="AA2877" s="2"/>
      <c r="AB2877" s="1"/>
      <c r="AC2877" s="1"/>
      <c r="AD2877" s="2"/>
      <c r="AE2877" s="1"/>
      <c r="AF2877" s="2"/>
      <c r="AG2877" s="2"/>
      <c r="AH2877" s="1"/>
      <c r="AI2877" s="1"/>
      <c r="AJ2877" s="2"/>
      <c r="AK2877" s="1"/>
      <c r="AL2877" s="1"/>
      <c r="AM2877" s="53"/>
      <c r="AN2877" s="2"/>
      <c r="AO2877" s="53"/>
      <c r="AP2877" s="2"/>
    </row>
    <row r="2878" spans="1:42" hidden="1" x14ac:dyDescent="0.25">
      <c r="A2878" s="2"/>
      <c r="B2878" s="52"/>
      <c r="C2878" s="2"/>
      <c r="D2878" s="2"/>
      <c r="E2878" s="2"/>
      <c r="F2878" s="2"/>
      <c r="G2878" s="2"/>
      <c r="H2878" s="2"/>
      <c r="I2878" s="1"/>
      <c r="J2878" s="1"/>
      <c r="K2878" s="1"/>
      <c r="L2878" s="1"/>
      <c r="M2878" s="1"/>
      <c r="N2878" s="2"/>
      <c r="O2878" s="2"/>
      <c r="P2878" s="2"/>
      <c r="Q2878" s="1"/>
      <c r="R2878" s="1"/>
      <c r="S2878" s="1"/>
      <c r="T2878" s="1"/>
      <c r="U2878" s="2"/>
      <c r="V2878" s="1"/>
      <c r="W2878" s="1"/>
      <c r="X2878" s="2"/>
      <c r="Y2878" s="1"/>
      <c r="Z2878" s="1"/>
      <c r="AA2878" s="2"/>
      <c r="AB2878" s="1"/>
      <c r="AC2878" s="1"/>
      <c r="AD2878" s="2"/>
      <c r="AE2878" s="1"/>
      <c r="AF2878" s="2"/>
      <c r="AG2878" s="2"/>
      <c r="AH2878" s="1"/>
      <c r="AI2878" s="1"/>
      <c r="AJ2878" s="2"/>
      <c r="AK2878" s="1"/>
      <c r="AL2878" s="1"/>
      <c r="AM2878" s="53"/>
      <c r="AN2878" s="2"/>
      <c r="AO2878" s="53"/>
      <c r="AP2878" s="2"/>
    </row>
    <row r="2879" spans="1:42" x14ac:dyDescent="0.25">
      <c r="A2879" s="48"/>
      <c r="B2879" s="73"/>
      <c r="C2879" s="48"/>
      <c r="D2879" s="48"/>
      <c r="E2879" s="48"/>
      <c r="F2879" s="48"/>
      <c r="G2879" s="48"/>
      <c r="H2879" s="48"/>
      <c r="I2879" s="55"/>
      <c r="J2879" s="55"/>
      <c r="K2879" s="55"/>
      <c r="L2879" s="55"/>
      <c r="M2879" s="55"/>
      <c r="N2879" s="48"/>
      <c r="O2879" s="48"/>
      <c r="P2879" s="48"/>
      <c r="Q2879" s="55"/>
      <c r="R2879" s="55"/>
      <c r="S2879" s="55"/>
      <c r="T2879" s="55"/>
      <c r="U2879" s="48"/>
      <c r="V2879" s="55"/>
      <c r="W2879" s="55"/>
      <c r="X2879" s="48"/>
      <c r="Y2879" s="55"/>
    </row>
    <row r="2880" spans="1:42" ht="15.75" thickBot="1" x14ac:dyDescent="0.3">
      <c r="A2880" s="48"/>
      <c r="B2880" s="73"/>
      <c r="C2880" s="48"/>
      <c r="D2880" s="48"/>
      <c r="E2880" s="48"/>
      <c r="F2880" s="48"/>
      <c r="G2880" s="48"/>
      <c r="H2880" s="48"/>
      <c r="I2880" s="55"/>
      <c r="J2880" s="55"/>
      <c r="K2880" s="55"/>
      <c r="L2880" s="55"/>
      <c r="M2880" s="55"/>
      <c r="N2880" s="48"/>
      <c r="O2880" s="48"/>
      <c r="P2880" s="48"/>
      <c r="Q2880" s="55"/>
      <c r="R2880" s="55"/>
      <c r="S2880" s="55"/>
      <c r="T2880" s="55"/>
      <c r="U2880" s="48"/>
      <c r="V2880" s="55"/>
      <c r="W2880" s="55"/>
      <c r="X2880" s="48"/>
      <c r="Y2880" s="55"/>
    </row>
    <row r="2881" spans="1:32" x14ac:dyDescent="0.25">
      <c r="A2881" s="24"/>
      <c r="B2881" s="57"/>
      <c r="C2881" s="24"/>
      <c r="D2881" s="24"/>
      <c r="E2881" s="24"/>
      <c r="F2881" s="24"/>
      <c r="G2881" s="24"/>
      <c r="H2881" s="24"/>
      <c r="I2881" s="24"/>
      <c r="J2881" s="24"/>
      <c r="K2881" s="24"/>
      <c r="L2881" s="24"/>
      <c r="M2881" s="24"/>
      <c r="N2881" s="24"/>
      <c r="O2881" s="24"/>
      <c r="P2881" s="25" t="s">
        <v>375</v>
      </c>
      <c r="Q2881" s="24">
        <f t="shared" ref="Q2881:AE2881" si="13">SUM(Q1:Q2880)</f>
        <v>43024908757.326355</v>
      </c>
      <c r="R2881" s="24">
        <f t="shared" si="13"/>
        <v>0</v>
      </c>
      <c r="S2881" s="24">
        <f t="shared" si="13"/>
        <v>32147407561.128601</v>
      </c>
      <c r="T2881" s="24">
        <f t="shared" si="13"/>
        <v>188443454.99999991</v>
      </c>
      <c r="U2881" s="24">
        <f t="shared" si="13"/>
        <v>0</v>
      </c>
      <c r="V2881" s="24">
        <f t="shared" si="13"/>
        <v>30150952.799999997</v>
      </c>
      <c r="W2881" s="24">
        <f t="shared" si="13"/>
        <v>9163174595.5735226</v>
      </c>
      <c r="X2881" s="24">
        <f t="shared" si="13"/>
        <v>0</v>
      </c>
      <c r="Y2881" s="24">
        <f t="shared" si="13"/>
        <v>1466107935.2908194</v>
      </c>
      <c r="Z2881" s="24">
        <f t="shared" si="13"/>
        <v>0</v>
      </c>
      <c r="AA2881" s="24">
        <f t="shared" si="13"/>
        <v>0</v>
      </c>
      <c r="AB2881" s="24">
        <f t="shared" si="13"/>
        <v>0</v>
      </c>
      <c r="AC2881" s="24">
        <f t="shared" si="13"/>
        <v>27429868.07</v>
      </c>
      <c r="AD2881" s="24">
        <f t="shared" si="13"/>
        <v>0</v>
      </c>
      <c r="AE2881" s="24">
        <f t="shared" si="13"/>
        <v>2194389.4500000002</v>
      </c>
      <c r="AF2881" s="61">
        <f>SUM(S2881:AE2881)-Q2881</f>
        <v>-1.342010498046875E-2</v>
      </c>
    </row>
    <row r="2882" spans="1:32" s="71" customFormat="1" ht="16.5" customHeight="1" thickBot="1" x14ac:dyDescent="0.3">
      <c r="A2882" s="67"/>
      <c r="B2882" s="68"/>
      <c r="C2882" s="67"/>
      <c r="D2882" s="67"/>
      <c r="E2882" s="67"/>
      <c r="F2882" s="67"/>
      <c r="G2882" s="67"/>
      <c r="H2882" s="67"/>
      <c r="I2882" s="67"/>
      <c r="J2882" s="67"/>
      <c r="K2882" s="67"/>
      <c r="L2882" s="67"/>
      <c r="M2882" s="67"/>
      <c r="N2882" s="67"/>
      <c r="O2882" s="67"/>
      <c r="P2882" s="69" t="s">
        <v>376</v>
      </c>
      <c r="Q2882" s="67">
        <f t="shared" ref="Q2882:AE2882" si="14">SUBTOTAL(9,Q1:Q2880)</f>
        <v>2569739794.1569729</v>
      </c>
      <c r="R2882" s="67">
        <f t="shared" si="14"/>
        <v>0</v>
      </c>
      <c r="S2882" s="67">
        <f>SUBTOTAL(9,S1:S2880)</f>
        <v>1767975264.230653</v>
      </c>
      <c r="T2882" s="67">
        <f>SUBTOTAL(9,T1:T2880)</f>
        <v>3484354.98</v>
      </c>
      <c r="U2882" s="67">
        <f t="shared" si="14"/>
        <v>0</v>
      </c>
      <c r="V2882" s="67">
        <f t="shared" si="14"/>
        <v>557496.79680000001</v>
      </c>
      <c r="W2882" s="67">
        <f t="shared" si="14"/>
        <v>687691963.92200053</v>
      </c>
      <c r="X2882" s="67">
        <f t="shared" si="14"/>
        <v>0</v>
      </c>
      <c r="Y2882" s="67">
        <f t="shared" si="14"/>
        <v>110030714.22752011</v>
      </c>
      <c r="Z2882" s="67">
        <f t="shared" si="14"/>
        <v>0</v>
      </c>
      <c r="AA2882" s="67">
        <f t="shared" si="14"/>
        <v>0</v>
      </c>
      <c r="AB2882" s="67">
        <f t="shared" si="14"/>
        <v>0</v>
      </c>
      <c r="AC2882" s="67">
        <f t="shared" si="14"/>
        <v>0</v>
      </c>
      <c r="AD2882" s="67">
        <f t="shared" si="14"/>
        <v>0</v>
      </c>
      <c r="AE2882" s="67">
        <f t="shared" si="14"/>
        <v>0</v>
      </c>
      <c r="AF2882" s="70">
        <f>SUM(S2882:AE2882)-Q2882</f>
        <v>0</v>
      </c>
    </row>
    <row r="2883" spans="1:32" x14ac:dyDescent="0.25">
      <c r="P2883" s="22"/>
      <c r="Q2883" s="7"/>
      <c r="R2883" s="7"/>
      <c r="S2883" s="7"/>
      <c r="T2883" s="7"/>
      <c r="U2883" s="7"/>
      <c r="V2883" s="7"/>
      <c r="W2883" s="7"/>
      <c r="X2883" s="7"/>
      <c r="Y2883" s="7"/>
      <c r="Z2883" s="7"/>
    </row>
    <row r="2884" spans="1:32" x14ac:dyDescent="0.25">
      <c r="P2884" s="23"/>
      <c r="Q2884" s="7">
        <f>+Q2881-Q2882</f>
        <v>40455168963.16938</v>
      </c>
      <c r="R2884" s="7">
        <f t="shared" ref="R2884:AD2884" si="15">+R2881-R2882</f>
        <v>0</v>
      </c>
      <c r="S2884" s="7">
        <f t="shared" si="15"/>
        <v>30379432296.897949</v>
      </c>
      <c r="T2884" s="7">
        <f t="shared" si="15"/>
        <v>184959100.01999992</v>
      </c>
      <c r="U2884" s="7">
        <f t="shared" si="15"/>
        <v>0</v>
      </c>
      <c r="V2884" s="7">
        <f t="shared" si="15"/>
        <v>29593456.003199998</v>
      </c>
      <c r="W2884" s="7">
        <f>+W2881-W2882</f>
        <v>8475482631.6515217</v>
      </c>
      <c r="X2884" s="7">
        <f t="shared" si="15"/>
        <v>0</v>
      </c>
      <c r="Y2884" s="7">
        <f t="shared" si="15"/>
        <v>1356077221.0632992</v>
      </c>
      <c r="Z2884" s="7">
        <f t="shared" si="15"/>
        <v>0</v>
      </c>
      <c r="AA2884" s="7">
        <f t="shared" si="15"/>
        <v>0</v>
      </c>
      <c r="AB2884" s="7">
        <f t="shared" si="15"/>
        <v>0</v>
      </c>
      <c r="AC2884" s="7">
        <f t="shared" si="15"/>
        <v>27429868.07</v>
      </c>
      <c r="AD2884" s="7">
        <f t="shared" si="15"/>
        <v>0</v>
      </c>
      <c r="AE2884" s="7">
        <f>+AE2881-AE2882</f>
        <v>2194389.4500000002</v>
      </c>
    </row>
    <row r="2885" spans="1:32" x14ac:dyDescent="0.25">
      <c r="Q2885" s="7"/>
      <c r="R2885" s="7"/>
      <c r="S2885" s="7"/>
      <c r="T2885" s="7"/>
      <c r="U2885" s="7"/>
      <c r="V2885" s="7"/>
      <c r="W2885" s="7"/>
      <c r="X2885" s="7"/>
      <c r="Y2885" s="7"/>
      <c r="Z2885" s="7"/>
    </row>
    <row r="2886" spans="1:32" x14ac:dyDescent="0.25">
      <c r="Q2886" s="9"/>
      <c r="S2886" s="15"/>
      <c r="W2886" s="8"/>
    </row>
    <row r="2887" spans="1:32" x14ac:dyDescent="0.25">
      <c r="Q2887" s="7"/>
      <c r="S2887" s="15"/>
    </row>
    <row r="2888" spans="1:32" x14ac:dyDescent="0.25">
      <c r="Q2888" s="7"/>
      <c r="S2888" s="15"/>
      <c r="T2888" s="7"/>
    </row>
    <row r="2889" spans="1:32" x14ac:dyDescent="0.25">
      <c r="Q2889" s="9"/>
      <c r="S2889" s="15"/>
    </row>
    <row r="2891" spans="1:32" x14ac:dyDescent="0.25">
      <c r="S2891" s="15"/>
    </row>
    <row r="2892" spans="1:32" x14ac:dyDescent="0.25">
      <c r="S2892" s="15"/>
    </row>
  </sheetData>
  <autoFilter ref="A1:AP2878">
    <filterColumn colId="1">
      <filters>
        <dateGroupItem year="2020" month="7" day="6" dateTimeGrouping="day"/>
        <dateGroupItem year="2020" month="7" day="7" dateTimeGrouping="day"/>
        <dateGroupItem year="2020" month="7" day="8" dateTimeGrouping="day"/>
        <dateGroupItem year="2020" month="7" day="9" dateTimeGrouping="day"/>
        <dateGroupItem year="2020" month="7" day="10" dateTimeGrouping="day"/>
        <dateGroupItem year="2020" month="7" day="11" dateTimeGrouping="day"/>
        <dateGroupItem year="2020" month="7" day="12" dateTimeGrouping="day"/>
      </filters>
    </filterColumn>
    <filterColumn colId="2">
      <filters>
        <filter val="0204"/>
      </filters>
    </filterColumn>
  </autoFilter>
  <sortState ref="A2585:AP2879">
    <sortCondition ref="B2585:B2879"/>
    <sortCondition ref="D2585:D2879"/>
  </sortState>
  <conditionalFormatting sqref="B134:B2582">
    <cfRule type="containsText" dxfId="21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topLeftCell="A10" workbookViewId="0">
      <selection activeCell="C31" sqref="C31"/>
    </sheetView>
  </sheetViews>
  <sheetFormatPr baseColWidth="10" defaultRowHeight="15" x14ac:dyDescent="0.25"/>
  <cols>
    <col min="1" max="1" width="19.85546875" style="6" customWidth="1"/>
    <col min="2" max="2" width="20.42578125" style="7" customWidth="1"/>
    <col min="3" max="3" width="16.28515625" style="6" customWidth="1"/>
    <col min="4" max="4" width="17.85546875" style="6" customWidth="1"/>
    <col min="5" max="5" width="15" style="6" customWidth="1"/>
    <col min="6" max="6" width="20.85546875" style="6" customWidth="1"/>
    <col min="7" max="7" width="16.28515625" style="6" customWidth="1"/>
    <col min="8" max="8" width="14.7109375" style="6" customWidth="1"/>
    <col min="9" max="9" width="15" style="6" customWidth="1"/>
    <col min="10" max="10" width="20.85546875" style="6" customWidth="1"/>
    <col min="11" max="11" width="17.42578125" style="6" customWidth="1"/>
    <col min="12" max="12" width="11.7109375" style="6" bestFit="1" customWidth="1"/>
    <col min="13" max="18" width="10.7109375" style="6" customWidth="1"/>
    <col min="19" max="19" width="12.5703125" style="6" bestFit="1" customWidth="1"/>
    <col min="20" max="22" width="10" style="6" customWidth="1"/>
    <col min="23" max="27" width="11" style="6" customWidth="1"/>
    <col min="28" max="29" width="12.5703125" style="6" bestFit="1" customWidth="1"/>
    <col min="30" max="37" width="11" style="6" customWidth="1"/>
    <col min="38" max="38" width="12.5703125" style="6" bestFit="1" customWidth="1"/>
    <col min="39" max="40" width="11" style="6" customWidth="1"/>
    <col min="41" max="41" width="12.5703125" style="6" bestFit="1" customWidth="1"/>
    <col min="42" max="44" width="11" style="6" customWidth="1"/>
    <col min="45" max="47" width="12.5703125" style="6" bestFit="1" customWidth="1"/>
    <col min="48" max="50" width="11" style="6" customWidth="1"/>
    <col min="51" max="51" width="12.5703125" style="6" bestFit="1" customWidth="1"/>
    <col min="52" max="52" width="11" style="6" customWidth="1"/>
    <col min="53" max="53" width="12.5703125" style="6" bestFit="1" customWidth="1"/>
    <col min="54" max="55" width="11" style="6" customWidth="1"/>
    <col min="56" max="58" width="12.5703125" style="6" bestFit="1" customWidth="1"/>
    <col min="59" max="63" width="11" style="6" customWidth="1"/>
    <col min="64" max="66" width="12.5703125" style="6" bestFit="1" customWidth="1"/>
    <col min="67" max="71" width="11" style="6" customWidth="1"/>
    <col min="72" max="72" width="12.5703125" style="6" bestFit="1" customWidth="1"/>
    <col min="73" max="73" width="11" style="6" customWidth="1"/>
    <col min="74" max="88" width="12.5703125" style="6" bestFit="1" customWidth="1"/>
    <col min="89" max="89" width="13.5703125" style="6" bestFit="1" customWidth="1"/>
    <col min="90" max="114" width="12.5703125" style="6" bestFit="1" customWidth="1"/>
    <col min="115" max="115" width="13.5703125" style="6" bestFit="1" customWidth="1"/>
    <col min="116" max="117" width="12.5703125" style="6" bestFit="1" customWidth="1"/>
    <col min="118" max="118" width="13.5703125" style="6" bestFit="1" customWidth="1"/>
    <col min="119" max="128" width="12.5703125" style="6" bestFit="1" customWidth="1"/>
    <col min="129" max="129" width="13.5703125" style="6" bestFit="1" customWidth="1"/>
    <col min="130" max="148" width="12.5703125" style="6" bestFit="1" customWidth="1"/>
    <col min="149" max="151" width="13.5703125" style="6" bestFit="1" customWidth="1"/>
    <col min="152" max="152" width="12.5703125" style="6" bestFit="1" customWidth="1"/>
    <col min="153" max="153" width="13.5703125" style="6" bestFit="1" customWidth="1"/>
    <col min="154" max="159" width="12.5703125" style="6" bestFit="1" customWidth="1"/>
    <col min="160" max="160" width="13.5703125" style="6" bestFit="1" customWidth="1"/>
    <col min="161" max="162" width="12.5703125" style="6" bestFit="1" customWidth="1"/>
    <col min="163" max="165" width="13.5703125" style="6" bestFit="1" customWidth="1"/>
    <col min="166" max="170" width="12.5703125" style="6" bestFit="1" customWidth="1"/>
    <col min="171" max="171" width="13.5703125" style="6" bestFit="1" customWidth="1"/>
    <col min="172" max="172" width="12.5703125" style="6" bestFit="1" customWidth="1"/>
    <col min="173" max="174" width="13.5703125" style="6" bestFit="1" customWidth="1"/>
    <col min="175" max="175" width="12.5703125" style="6" bestFit="1" customWidth="1"/>
    <col min="176" max="560" width="13.5703125" style="6" bestFit="1" customWidth="1"/>
    <col min="561" max="561" width="14.5703125" style="6" bestFit="1" customWidth="1"/>
    <col min="562" max="567" width="13.5703125" style="6" bestFit="1" customWidth="1"/>
    <col min="568" max="568" width="14.5703125" style="6" bestFit="1" customWidth="1"/>
    <col min="569" max="581" width="13.5703125" style="6" bestFit="1" customWidth="1"/>
    <col min="582" max="582" width="14.5703125" style="6" bestFit="1" customWidth="1"/>
    <col min="583" max="583" width="13.5703125" style="6" bestFit="1" customWidth="1"/>
    <col min="584" max="609" width="14.5703125" style="6" bestFit="1" customWidth="1"/>
    <col min="610" max="610" width="12.5703125" style="6" bestFit="1" customWidth="1"/>
    <col min="611" max="611" width="17.28515625" style="6" bestFit="1" customWidth="1"/>
    <col min="612" max="16384" width="11.42578125" style="6"/>
  </cols>
  <sheetData>
    <row r="16" spans="1:11" x14ac:dyDescent="0.25">
      <c r="A16" s="6" t="s">
        <v>348</v>
      </c>
      <c r="B16" s="6" t="s">
        <v>530</v>
      </c>
      <c r="C16" s="7"/>
      <c r="D16" s="7"/>
      <c r="E16" s="7"/>
      <c r="F16" s="7"/>
      <c r="G16" s="7"/>
      <c r="H16" s="7"/>
      <c r="I16" s="7"/>
      <c r="J16" s="7"/>
      <c r="K16" s="7"/>
    </row>
    <row r="17" spans="1:11" x14ac:dyDescent="0.25">
      <c r="A17" s="7"/>
      <c r="C17" s="7"/>
      <c r="D17" s="7"/>
      <c r="E17" s="7"/>
      <c r="F17" s="7"/>
      <c r="G17" s="7"/>
      <c r="H17" s="7"/>
      <c r="I17" s="7"/>
      <c r="J17" s="7"/>
      <c r="K17" s="7"/>
    </row>
    <row r="18" spans="1:11" s="16" customFormat="1" ht="60" x14ac:dyDescent="0.25">
      <c r="A18" s="16" t="s">
        <v>350</v>
      </c>
      <c r="B18" s="14" t="s">
        <v>351</v>
      </c>
      <c r="C18" s="121" t="s">
        <v>353</v>
      </c>
      <c r="D18" s="121" t="s">
        <v>356</v>
      </c>
      <c r="E18" s="16" t="s">
        <v>357</v>
      </c>
      <c r="F18" s="121" t="s">
        <v>354</v>
      </c>
      <c r="G18" s="16" t="s">
        <v>355</v>
      </c>
      <c r="H18" s="138" t="s">
        <v>362</v>
      </c>
      <c r="I18" s="16" t="s">
        <v>363</v>
      </c>
      <c r="J18" s="138" t="s">
        <v>364</v>
      </c>
      <c r="K18" s="16" t="s">
        <v>365</v>
      </c>
    </row>
    <row r="19" spans="1:11" x14ac:dyDescent="0.25">
      <c r="A19" s="14" t="s">
        <v>38</v>
      </c>
      <c r="B19" s="15">
        <v>1336727704.6882002</v>
      </c>
      <c r="C19" s="15">
        <v>1235674203.0166004</v>
      </c>
      <c r="D19" s="15">
        <v>499716.53</v>
      </c>
      <c r="E19" s="15">
        <v>79954.644799999995</v>
      </c>
      <c r="F19" s="15">
        <v>83127566.980000019</v>
      </c>
      <c r="G19" s="15">
        <v>13300410.716800001</v>
      </c>
      <c r="H19" s="15">
        <v>0</v>
      </c>
      <c r="I19" s="15">
        <v>0</v>
      </c>
      <c r="J19" s="15">
        <v>3746160</v>
      </c>
      <c r="K19" s="15">
        <v>299692.79999999999</v>
      </c>
    </row>
    <row r="20" spans="1:11" x14ac:dyDescent="0.25">
      <c r="A20" s="27" t="s">
        <v>352</v>
      </c>
      <c r="B20" s="15">
        <v>1336727704.6882002</v>
      </c>
      <c r="C20" s="15">
        <v>1235674203.0166004</v>
      </c>
      <c r="D20" s="15">
        <v>499716.53</v>
      </c>
      <c r="E20" s="15">
        <v>79954.644799999995</v>
      </c>
      <c r="F20" s="15">
        <v>83127566.980000019</v>
      </c>
      <c r="G20" s="15">
        <v>13300410.716800001</v>
      </c>
      <c r="H20" s="15">
        <v>0</v>
      </c>
      <c r="I20" s="15">
        <v>0</v>
      </c>
      <c r="J20" s="15">
        <v>3746160</v>
      </c>
      <c r="K20" s="15">
        <v>299692.79999999999</v>
      </c>
    </row>
    <row r="21" spans="1:11" x14ac:dyDescent="0.25">
      <c r="A21"/>
      <c r="B21"/>
      <c r="C21"/>
      <c r="D21"/>
      <c r="E21"/>
      <c r="F21"/>
      <c r="G21"/>
      <c r="H21"/>
      <c r="I21"/>
      <c r="J21"/>
      <c r="K21"/>
    </row>
    <row r="22" spans="1:11" s="26" customFormat="1" x14ac:dyDescent="0.25">
      <c r="A22"/>
      <c r="B22"/>
      <c r="C22"/>
      <c r="D22"/>
      <c r="E22"/>
      <c r="F22"/>
      <c r="G22"/>
      <c r="H22"/>
      <c r="I22"/>
      <c r="J22"/>
      <c r="K22"/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9"/>
      <c r="C25" s="7"/>
      <c r="D25" s="7"/>
      <c r="E25" s="7"/>
      <c r="F25" s="7"/>
      <c r="G25" s="7"/>
    </row>
    <row r="26" spans="1:11" x14ac:dyDescent="0.25">
      <c r="B26" s="6"/>
      <c r="C26" s="7">
        <f>+GETPIVOTDATA("Suma de Exento",$A$18,"Sucursal","0202")+GETPIVOTDATA("Suma de Base General Imponible Contribuyentes",$A$18,"Sucursal","0202")+GETPIVOTDATA("Suma de Base General Imponible no Contribuyentes",$A$18,"Sucursal","0202")</f>
        <v>1319301486.5266004</v>
      </c>
      <c r="D26" s="7"/>
      <c r="E26" s="7"/>
      <c r="F26" s="7"/>
      <c r="G26" s="7"/>
    </row>
    <row r="27" spans="1:11" x14ac:dyDescent="0.25">
      <c r="B27" s="6"/>
      <c r="C27" s="7">
        <v>1322715446.53</v>
      </c>
      <c r="D27" s="7"/>
      <c r="F27" s="15"/>
      <c r="G27" s="7"/>
      <c r="H27" s="15"/>
    </row>
    <row r="28" spans="1:11" x14ac:dyDescent="0.25">
      <c r="B28" s="6"/>
      <c r="C28" s="15">
        <f>+C26-C27</f>
        <v>-3413960.0033996105</v>
      </c>
      <c r="F28" s="7"/>
      <c r="G28" s="7"/>
      <c r="H28" s="15"/>
    </row>
    <row r="29" spans="1:11" x14ac:dyDescent="0.25">
      <c r="B29" s="6"/>
      <c r="G29" s="15"/>
      <c r="H29" s="15"/>
    </row>
    <row r="30" spans="1:11" x14ac:dyDescent="0.25">
      <c r="B30" s="6"/>
      <c r="C30" s="15">
        <f>+C27-JULIO!S2892</f>
        <v>1322715446.53</v>
      </c>
    </row>
    <row r="31" spans="1:11" x14ac:dyDescent="0.25">
      <c r="B31" s="6"/>
    </row>
    <row r="32" spans="1:11" x14ac:dyDescent="0.25">
      <c r="B32" s="6"/>
    </row>
    <row r="33" spans="2:2" x14ac:dyDescent="0.25">
      <c r="B33" s="6"/>
    </row>
    <row r="34" spans="2:2" x14ac:dyDescent="0.25">
      <c r="B34" s="6"/>
    </row>
    <row r="35" spans="2:2" x14ac:dyDescent="0.25">
      <c r="B35" s="6"/>
    </row>
    <row r="36" spans="2:2" x14ac:dyDescent="0.25">
      <c r="B36" s="6"/>
    </row>
    <row r="37" spans="2:2" x14ac:dyDescent="0.25">
      <c r="B37" s="6"/>
    </row>
    <row r="38" spans="2:2" x14ac:dyDescent="0.25">
      <c r="B38" s="6"/>
    </row>
    <row r="39" spans="2:2" x14ac:dyDescent="0.25">
      <c r="B39" s="6"/>
    </row>
    <row r="40" spans="2:2" x14ac:dyDescent="0.25">
      <c r="B40" s="6"/>
    </row>
    <row r="41" spans="2:2" x14ac:dyDescent="0.25">
      <c r="B41" s="6"/>
    </row>
    <row r="42" spans="2:2" x14ac:dyDescent="0.25">
      <c r="B42" s="6"/>
    </row>
    <row r="43" spans="2:2" x14ac:dyDescent="0.25">
      <c r="B43" s="6"/>
    </row>
    <row r="44" spans="2:2" x14ac:dyDescent="0.25">
      <c r="B44" s="6"/>
    </row>
    <row r="45" spans="2:2" x14ac:dyDescent="0.25">
      <c r="B45" s="6"/>
    </row>
    <row r="46" spans="2:2" x14ac:dyDescent="0.25">
      <c r="B46" s="6"/>
    </row>
    <row r="47" spans="2:2" x14ac:dyDescent="0.25">
      <c r="B47" s="6"/>
    </row>
    <row r="48" spans="2:2" x14ac:dyDescent="0.25">
      <c r="B48" s="6"/>
    </row>
    <row r="49" spans="2:2" x14ac:dyDescent="0.25">
      <c r="B49" s="6"/>
    </row>
    <row r="50" spans="2:2" x14ac:dyDescent="0.25">
      <c r="B50" s="6"/>
    </row>
    <row r="51" spans="2:2" x14ac:dyDescent="0.25">
      <c r="B51" s="6"/>
    </row>
    <row r="52" spans="2:2" x14ac:dyDescent="0.25">
      <c r="B52" s="6"/>
    </row>
    <row r="53" spans="2:2" x14ac:dyDescent="0.25">
      <c r="B53" s="6"/>
    </row>
    <row r="54" spans="2:2" x14ac:dyDescent="0.25">
      <c r="B54" s="6"/>
    </row>
    <row r="55" spans="2:2" x14ac:dyDescent="0.25">
      <c r="B55" s="6"/>
    </row>
    <row r="56" spans="2:2" x14ac:dyDescent="0.25">
      <c r="B56" s="6"/>
    </row>
    <row r="57" spans="2:2" x14ac:dyDescent="0.25">
      <c r="B57" s="6"/>
    </row>
    <row r="58" spans="2:2" x14ac:dyDescent="0.25">
      <c r="B58" s="6"/>
    </row>
    <row r="59" spans="2:2" x14ac:dyDescent="0.25">
      <c r="B59" s="6"/>
    </row>
    <row r="60" spans="2:2" x14ac:dyDescent="0.25">
      <c r="B60" s="6"/>
    </row>
    <row r="61" spans="2:2" x14ac:dyDescent="0.25">
      <c r="B61" s="6"/>
    </row>
    <row r="62" spans="2:2" x14ac:dyDescent="0.25">
      <c r="B62" s="6"/>
    </row>
    <row r="63" spans="2:2" x14ac:dyDescent="0.25">
      <c r="B63" s="6"/>
    </row>
    <row r="64" spans="2:2" x14ac:dyDescent="0.25">
      <c r="B64" s="6"/>
    </row>
    <row r="65" spans="2:2" x14ac:dyDescent="0.25">
      <c r="B65" s="6"/>
    </row>
    <row r="66" spans="2:2" x14ac:dyDescent="0.25">
      <c r="B66" s="6"/>
    </row>
    <row r="67" spans="2:2" x14ac:dyDescent="0.25">
      <c r="B67" s="6"/>
    </row>
    <row r="68" spans="2:2" x14ac:dyDescent="0.25">
      <c r="B68" s="6"/>
    </row>
    <row r="69" spans="2:2" x14ac:dyDescent="0.25">
      <c r="B69" s="6"/>
    </row>
    <row r="70" spans="2:2" x14ac:dyDescent="0.25">
      <c r="B70" s="6"/>
    </row>
    <row r="71" spans="2:2" x14ac:dyDescent="0.25">
      <c r="B71" s="6"/>
    </row>
    <row r="72" spans="2:2" x14ac:dyDescent="0.25">
      <c r="B72" s="6"/>
    </row>
    <row r="73" spans="2:2" x14ac:dyDescent="0.25">
      <c r="B73" s="6"/>
    </row>
    <row r="74" spans="2:2" x14ac:dyDescent="0.25">
      <c r="B74" s="6"/>
    </row>
    <row r="75" spans="2:2" x14ac:dyDescent="0.25">
      <c r="B75" s="6"/>
    </row>
    <row r="76" spans="2:2" x14ac:dyDescent="0.25">
      <c r="B76" s="6"/>
    </row>
    <row r="77" spans="2:2" x14ac:dyDescent="0.25">
      <c r="B77" s="6"/>
    </row>
    <row r="78" spans="2:2" x14ac:dyDescent="0.25">
      <c r="B78" s="6"/>
    </row>
    <row r="79" spans="2:2" x14ac:dyDescent="0.25">
      <c r="B79" s="6"/>
    </row>
    <row r="80" spans="2:2" x14ac:dyDescent="0.25">
      <c r="B80" s="6"/>
    </row>
    <row r="81" spans="2:2" x14ac:dyDescent="0.25">
      <c r="B81" s="6"/>
    </row>
    <row r="82" spans="2:2" x14ac:dyDescent="0.25">
      <c r="B82" s="6"/>
    </row>
    <row r="83" spans="2:2" x14ac:dyDescent="0.25">
      <c r="B83" s="6"/>
    </row>
    <row r="84" spans="2:2" x14ac:dyDescent="0.25">
      <c r="B84" s="6"/>
    </row>
    <row r="85" spans="2:2" x14ac:dyDescent="0.25">
      <c r="B85" s="6"/>
    </row>
    <row r="86" spans="2:2" x14ac:dyDescent="0.25">
      <c r="B86" s="6"/>
    </row>
    <row r="87" spans="2:2" x14ac:dyDescent="0.25">
      <c r="B87" s="6"/>
    </row>
    <row r="88" spans="2:2" x14ac:dyDescent="0.25">
      <c r="B88" s="6"/>
    </row>
    <row r="89" spans="2:2" x14ac:dyDescent="0.25">
      <c r="B89" s="6"/>
    </row>
    <row r="90" spans="2:2" x14ac:dyDescent="0.25">
      <c r="B90" s="6"/>
    </row>
    <row r="91" spans="2:2" x14ac:dyDescent="0.25">
      <c r="B91" s="6"/>
    </row>
    <row r="92" spans="2:2" x14ac:dyDescent="0.25">
      <c r="B92" s="6"/>
    </row>
    <row r="93" spans="2:2" x14ac:dyDescent="0.25">
      <c r="B93" s="6"/>
    </row>
    <row r="94" spans="2:2" x14ac:dyDescent="0.25">
      <c r="B94" s="6"/>
    </row>
    <row r="95" spans="2:2" x14ac:dyDescent="0.25">
      <c r="B95" s="6"/>
    </row>
    <row r="96" spans="2:2" x14ac:dyDescent="0.25">
      <c r="B96" s="6"/>
    </row>
    <row r="97" spans="2:2" x14ac:dyDescent="0.25">
      <c r="B97" s="6"/>
    </row>
    <row r="98" spans="2:2" x14ac:dyDescent="0.25">
      <c r="B98" s="6"/>
    </row>
    <row r="99" spans="2:2" x14ac:dyDescent="0.25">
      <c r="B99" s="6"/>
    </row>
    <row r="100" spans="2:2" x14ac:dyDescent="0.25">
      <c r="B100" s="6"/>
    </row>
    <row r="101" spans="2:2" x14ac:dyDescent="0.25">
      <c r="B101" s="6"/>
    </row>
    <row r="102" spans="2:2" x14ac:dyDescent="0.25">
      <c r="B102" s="6"/>
    </row>
    <row r="103" spans="2:2" x14ac:dyDescent="0.25">
      <c r="B103" s="6"/>
    </row>
    <row r="104" spans="2:2" x14ac:dyDescent="0.25">
      <c r="B104" s="6"/>
    </row>
    <row r="105" spans="2:2" x14ac:dyDescent="0.25">
      <c r="B105" s="6"/>
    </row>
    <row r="106" spans="2:2" x14ac:dyDescent="0.25">
      <c r="B106" s="6"/>
    </row>
    <row r="107" spans="2:2" x14ac:dyDescent="0.25">
      <c r="B107" s="6"/>
    </row>
    <row r="108" spans="2:2" x14ac:dyDescent="0.25">
      <c r="B108" s="6"/>
    </row>
    <row r="109" spans="2:2" x14ac:dyDescent="0.25">
      <c r="B109" s="6"/>
    </row>
    <row r="110" spans="2:2" x14ac:dyDescent="0.25">
      <c r="B110" s="6"/>
    </row>
    <row r="111" spans="2:2" x14ac:dyDescent="0.25">
      <c r="B111" s="6"/>
    </row>
    <row r="112" spans="2:2" x14ac:dyDescent="0.25">
      <c r="B112" s="6"/>
    </row>
    <row r="113" spans="2:2" x14ac:dyDescent="0.25">
      <c r="B113" s="6"/>
    </row>
    <row r="114" spans="2:2" x14ac:dyDescent="0.25">
      <c r="B114" s="6"/>
    </row>
    <row r="115" spans="2:2" x14ac:dyDescent="0.25">
      <c r="B115" s="6"/>
    </row>
    <row r="116" spans="2:2" x14ac:dyDescent="0.25">
      <c r="B116" s="6"/>
    </row>
    <row r="117" spans="2:2" x14ac:dyDescent="0.25">
      <c r="B117" s="6"/>
    </row>
    <row r="118" spans="2:2" x14ac:dyDescent="0.25">
      <c r="B118" s="6"/>
    </row>
    <row r="119" spans="2:2" x14ac:dyDescent="0.25">
      <c r="B119" s="6"/>
    </row>
    <row r="120" spans="2:2" x14ac:dyDescent="0.25">
      <c r="B120" s="6"/>
    </row>
    <row r="121" spans="2:2" x14ac:dyDescent="0.25">
      <c r="B121" s="6"/>
    </row>
    <row r="122" spans="2:2" x14ac:dyDescent="0.25">
      <c r="B122" s="6"/>
    </row>
    <row r="123" spans="2:2" x14ac:dyDescent="0.25">
      <c r="B123" s="6"/>
    </row>
    <row r="124" spans="2:2" x14ac:dyDescent="0.25">
      <c r="B124" s="6"/>
    </row>
    <row r="125" spans="2:2" x14ac:dyDescent="0.25">
      <c r="B125" s="6"/>
    </row>
    <row r="126" spans="2:2" x14ac:dyDescent="0.25">
      <c r="B126" s="6"/>
    </row>
    <row r="127" spans="2:2" x14ac:dyDescent="0.25">
      <c r="B127" s="6"/>
    </row>
    <row r="128" spans="2:2" x14ac:dyDescent="0.25">
      <c r="B128" s="6"/>
    </row>
    <row r="129" spans="2:2" x14ac:dyDescent="0.25">
      <c r="B129" s="6"/>
    </row>
    <row r="130" spans="2:2" x14ac:dyDescent="0.25">
      <c r="B130" s="6"/>
    </row>
    <row r="131" spans="2:2" x14ac:dyDescent="0.25">
      <c r="B131" s="6"/>
    </row>
    <row r="132" spans="2:2" x14ac:dyDescent="0.25">
      <c r="B132" s="6"/>
    </row>
    <row r="133" spans="2:2" x14ac:dyDescent="0.25">
      <c r="B133" s="6"/>
    </row>
    <row r="134" spans="2:2" x14ac:dyDescent="0.25">
      <c r="B134" s="6"/>
    </row>
    <row r="135" spans="2:2" x14ac:dyDescent="0.25">
      <c r="B135" s="6"/>
    </row>
    <row r="136" spans="2:2" x14ac:dyDescent="0.25">
      <c r="B136" s="6"/>
    </row>
    <row r="137" spans="2:2" x14ac:dyDescent="0.25">
      <c r="B137" s="6"/>
    </row>
    <row r="138" spans="2:2" x14ac:dyDescent="0.25">
      <c r="B138" s="6"/>
    </row>
    <row r="139" spans="2:2" x14ac:dyDescent="0.25">
      <c r="B139" s="6"/>
    </row>
    <row r="140" spans="2:2" x14ac:dyDescent="0.25">
      <c r="B140" s="6"/>
    </row>
    <row r="141" spans="2:2" x14ac:dyDescent="0.25">
      <c r="B141" s="6"/>
    </row>
    <row r="142" spans="2:2" x14ac:dyDescent="0.25">
      <c r="B142" s="6"/>
    </row>
    <row r="143" spans="2:2" x14ac:dyDescent="0.25">
      <c r="B143" s="6"/>
    </row>
    <row r="144" spans="2:2" x14ac:dyDescent="0.25">
      <c r="B144" s="6"/>
    </row>
    <row r="145" spans="2:2" x14ac:dyDescent="0.25">
      <c r="B145" s="6"/>
    </row>
    <row r="146" spans="2:2" x14ac:dyDescent="0.25">
      <c r="B146" s="6"/>
    </row>
    <row r="147" spans="2:2" x14ac:dyDescent="0.25">
      <c r="B147" s="6"/>
    </row>
    <row r="148" spans="2:2" x14ac:dyDescent="0.25">
      <c r="B148" s="6"/>
    </row>
    <row r="149" spans="2:2" x14ac:dyDescent="0.25">
      <c r="B149" s="6"/>
    </row>
    <row r="150" spans="2:2" x14ac:dyDescent="0.25">
      <c r="B150" s="6"/>
    </row>
    <row r="151" spans="2:2" x14ac:dyDescent="0.25">
      <c r="B151" s="6"/>
    </row>
    <row r="152" spans="2:2" x14ac:dyDescent="0.25">
      <c r="B152" s="6"/>
    </row>
    <row r="153" spans="2:2" x14ac:dyDescent="0.25">
      <c r="B153" s="6"/>
    </row>
    <row r="154" spans="2:2" x14ac:dyDescent="0.25">
      <c r="B154" s="6"/>
    </row>
    <row r="155" spans="2:2" x14ac:dyDescent="0.25">
      <c r="B155" s="6"/>
    </row>
    <row r="156" spans="2:2" x14ac:dyDescent="0.25">
      <c r="B156" s="6"/>
    </row>
    <row r="157" spans="2:2" x14ac:dyDescent="0.25">
      <c r="B157" s="6"/>
    </row>
    <row r="158" spans="2:2" x14ac:dyDescent="0.25">
      <c r="B158" s="6"/>
    </row>
    <row r="159" spans="2:2" x14ac:dyDescent="0.25">
      <c r="B159" s="6"/>
    </row>
    <row r="160" spans="2:2" x14ac:dyDescent="0.25">
      <c r="B160" s="6"/>
    </row>
    <row r="161" spans="2:2" x14ac:dyDescent="0.25">
      <c r="B161" s="6"/>
    </row>
    <row r="162" spans="2:2" x14ac:dyDescent="0.25">
      <c r="B162" s="6"/>
    </row>
    <row r="163" spans="2:2" x14ac:dyDescent="0.25">
      <c r="B163" s="6"/>
    </row>
    <row r="164" spans="2:2" x14ac:dyDescent="0.25">
      <c r="B164" s="6"/>
    </row>
    <row r="165" spans="2:2" x14ac:dyDescent="0.25">
      <c r="B165" s="6"/>
    </row>
    <row r="166" spans="2:2" x14ac:dyDescent="0.25">
      <c r="B166" s="6"/>
    </row>
    <row r="167" spans="2:2" x14ac:dyDescent="0.25">
      <c r="B167" s="6"/>
    </row>
    <row r="168" spans="2:2" x14ac:dyDescent="0.25">
      <c r="B168" s="6"/>
    </row>
    <row r="169" spans="2:2" x14ac:dyDescent="0.25">
      <c r="B169" s="6"/>
    </row>
    <row r="170" spans="2:2" x14ac:dyDescent="0.25">
      <c r="B170" s="6"/>
    </row>
    <row r="171" spans="2:2" x14ac:dyDescent="0.25">
      <c r="B171" s="6"/>
    </row>
    <row r="172" spans="2:2" x14ac:dyDescent="0.25">
      <c r="B172" s="6"/>
    </row>
    <row r="173" spans="2:2" x14ac:dyDescent="0.25">
      <c r="B173" s="6"/>
    </row>
    <row r="174" spans="2:2" x14ac:dyDescent="0.25">
      <c r="B174" s="6"/>
    </row>
    <row r="175" spans="2:2" x14ac:dyDescent="0.25">
      <c r="B175" s="6"/>
    </row>
    <row r="176" spans="2:2" x14ac:dyDescent="0.25">
      <c r="B176" s="6"/>
    </row>
    <row r="177" spans="2:2" x14ac:dyDescent="0.25">
      <c r="B177" s="6"/>
    </row>
    <row r="178" spans="2:2" x14ac:dyDescent="0.25">
      <c r="B178" s="6"/>
    </row>
    <row r="179" spans="2:2" x14ac:dyDescent="0.25">
      <c r="B179" s="6"/>
    </row>
    <row r="180" spans="2:2" x14ac:dyDescent="0.25">
      <c r="B180" s="6"/>
    </row>
    <row r="181" spans="2:2" x14ac:dyDescent="0.25">
      <c r="B181" s="6"/>
    </row>
    <row r="182" spans="2:2" x14ac:dyDescent="0.25">
      <c r="B182" s="6"/>
    </row>
    <row r="183" spans="2:2" x14ac:dyDescent="0.25">
      <c r="B183" s="6"/>
    </row>
    <row r="184" spans="2:2" x14ac:dyDescent="0.25">
      <c r="B184" s="6"/>
    </row>
    <row r="185" spans="2:2" x14ac:dyDescent="0.25">
      <c r="B185" s="6"/>
    </row>
    <row r="186" spans="2:2" x14ac:dyDescent="0.25">
      <c r="B186" s="6"/>
    </row>
    <row r="187" spans="2:2" x14ac:dyDescent="0.25">
      <c r="B187" s="6"/>
    </row>
    <row r="188" spans="2:2" x14ac:dyDescent="0.25">
      <c r="B188" s="6"/>
    </row>
    <row r="189" spans="2:2" x14ac:dyDescent="0.25">
      <c r="B189" s="6"/>
    </row>
    <row r="190" spans="2:2" x14ac:dyDescent="0.25">
      <c r="B190" s="6"/>
    </row>
    <row r="191" spans="2:2" x14ac:dyDescent="0.25">
      <c r="B191" s="6"/>
    </row>
    <row r="192" spans="2:2" x14ac:dyDescent="0.25">
      <c r="B192" s="6"/>
    </row>
    <row r="193" spans="2:2" x14ac:dyDescent="0.25">
      <c r="B193" s="6"/>
    </row>
    <row r="194" spans="2:2" x14ac:dyDescent="0.25">
      <c r="B194" s="6"/>
    </row>
    <row r="195" spans="2:2" x14ac:dyDescent="0.25">
      <c r="B195" s="6"/>
    </row>
    <row r="196" spans="2:2" x14ac:dyDescent="0.25">
      <c r="B196" s="6"/>
    </row>
    <row r="197" spans="2:2" x14ac:dyDescent="0.25">
      <c r="B197" s="6"/>
    </row>
    <row r="198" spans="2:2" x14ac:dyDescent="0.25">
      <c r="B198" s="6"/>
    </row>
    <row r="199" spans="2:2" x14ac:dyDescent="0.25">
      <c r="B199" s="6"/>
    </row>
    <row r="200" spans="2:2" x14ac:dyDescent="0.25">
      <c r="B200" s="6"/>
    </row>
    <row r="201" spans="2:2" x14ac:dyDescent="0.25">
      <c r="B201" s="6"/>
    </row>
    <row r="202" spans="2:2" x14ac:dyDescent="0.25">
      <c r="B202" s="6"/>
    </row>
    <row r="203" spans="2:2" x14ac:dyDescent="0.25">
      <c r="B203" s="6"/>
    </row>
    <row r="204" spans="2:2" x14ac:dyDescent="0.25">
      <c r="B204" s="6"/>
    </row>
    <row r="205" spans="2:2" x14ac:dyDescent="0.25">
      <c r="B205" s="6"/>
    </row>
    <row r="206" spans="2:2" x14ac:dyDescent="0.25">
      <c r="B206" s="6"/>
    </row>
    <row r="207" spans="2:2" x14ac:dyDescent="0.25">
      <c r="B207" s="6"/>
    </row>
    <row r="208" spans="2:2" x14ac:dyDescent="0.25">
      <c r="B208" s="6"/>
    </row>
    <row r="209" spans="2:2" x14ac:dyDescent="0.25">
      <c r="B209" s="6"/>
    </row>
    <row r="210" spans="2:2" x14ac:dyDescent="0.25">
      <c r="B210" s="6"/>
    </row>
    <row r="211" spans="2:2" x14ac:dyDescent="0.25">
      <c r="B211" s="6"/>
    </row>
    <row r="212" spans="2:2" x14ac:dyDescent="0.25">
      <c r="B212" s="6"/>
    </row>
    <row r="213" spans="2:2" x14ac:dyDescent="0.25">
      <c r="B213" s="6"/>
    </row>
    <row r="214" spans="2:2" x14ac:dyDescent="0.25">
      <c r="B214" s="6"/>
    </row>
    <row r="215" spans="2:2" x14ac:dyDescent="0.25">
      <c r="B215" s="6"/>
    </row>
    <row r="216" spans="2:2" x14ac:dyDescent="0.25">
      <c r="B216" s="6"/>
    </row>
    <row r="217" spans="2:2" x14ac:dyDescent="0.25">
      <c r="B217" s="6"/>
    </row>
    <row r="218" spans="2:2" x14ac:dyDescent="0.25">
      <c r="B218" s="6"/>
    </row>
    <row r="219" spans="2:2" x14ac:dyDescent="0.25">
      <c r="B219" s="6"/>
    </row>
    <row r="220" spans="2:2" x14ac:dyDescent="0.25">
      <c r="B220" s="6"/>
    </row>
    <row r="221" spans="2:2" x14ac:dyDescent="0.25">
      <c r="B221" s="6"/>
    </row>
    <row r="222" spans="2:2" x14ac:dyDescent="0.25">
      <c r="B222" s="6"/>
    </row>
    <row r="223" spans="2:2" x14ac:dyDescent="0.25">
      <c r="B223" s="6"/>
    </row>
    <row r="224" spans="2:2" x14ac:dyDescent="0.25">
      <c r="B224" s="6"/>
    </row>
    <row r="225" spans="2:2" x14ac:dyDescent="0.25">
      <c r="B225" s="6"/>
    </row>
    <row r="226" spans="2:2" x14ac:dyDescent="0.25">
      <c r="B226" s="6"/>
    </row>
    <row r="227" spans="2:2" x14ac:dyDescent="0.25">
      <c r="B227" s="6"/>
    </row>
    <row r="228" spans="2:2" x14ac:dyDescent="0.25">
      <c r="B228" s="6"/>
    </row>
    <row r="229" spans="2:2" x14ac:dyDescent="0.25">
      <c r="B229" s="6"/>
    </row>
    <row r="230" spans="2:2" x14ac:dyDescent="0.25">
      <c r="B230" s="6"/>
    </row>
    <row r="231" spans="2:2" x14ac:dyDescent="0.25">
      <c r="B231" s="6"/>
    </row>
    <row r="232" spans="2:2" x14ac:dyDescent="0.25">
      <c r="B232" s="6"/>
    </row>
    <row r="233" spans="2:2" x14ac:dyDescent="0.25">
      <c r="B233" s="6"/>
    </row>
    <row r="234" spans="2:2" x14ac:dyDescent="0.25">
      <c r="B234" s="6"/>
    </row>
    <row r="235" spans="2:2" x14ac:dyDescent="0.25">
      <c r="B235" s="6"/>
    </row>
    <row r="236" spans="2:2" x14ac:dyDescent="0.25">
      <c r="B236" s="6"/>
    </row>
    <row r="237" spans="2:2" x14ac:dyDescent="0.25">
      <c r="B237" s="6"/>
    </row>
    <row r="238" spans="2:2" x14ac:dyDescent="0.25">
      <c r="B238" s="6"/>
    </row>
    <row r="239" spans="2:2" x14ac:dyDescent="0.25">
      <c r="B239" s="6"/>
    </row>
    <row r="240" spans="2:2" x14ac:dyDescent="0.25">
      <c r="B240" s="6"/>
    </row>
    <row r="241" spans="2:2" x14ac:dyDescent="0.25">
      <c r="B241" s="6"/>
    </row>
    <row r="242" spans="2:2" x14ac:dyDescent="0.25">
      <c r="B242" s="6"/>
    </row>
    <row r="243" spans="2:2" x14ac:dyDescent="0.25">
      <c r="B243" s="6"/>
    </row>
    <row r="244" spans="2:2" x14ac:dyDescent="0.25">
      <c r="B244" s="6"/>
    </row>
    <row r="245" spans="2:2" x14ac:dyDescent="0.25">
      <c r="B245" s="6"/>
    </row>
    <row r="246" spans="2:2" x14ac:dyDescent="0.25">
      <c r="B246" s="6"/>
    </row>
    <row r="247" spans="2:2" x14ac:dyDescent="0.25">
      <c r="B247" s="6"/>
    </row>
    <row r="248" spans="2:2" x14ac:dyDescent="0.25">
      <c r="B248" s="6"/>
    </row>
    <row r="249" spans="2:2" x14ac:dyDescent="0.25">
      <c r="B249" s="6"/>
    </row>
    <row r="250" spans="2:2" x14ac:dyDescent="0.25">
      <c r="B250" s="6"/>
    </row>
    <row r="251" spans="2:2" x14ac:dyDescent="0.25">
      <c r="B251" s="6"/>
    </row>
    <row r="252" spans="2:2" x14ac:dyDescent="0.25">
      <c r="B252" s="6"/>
    </row>
    <row r="253" spans="2:2" x14ac:dyDescent="0.25">
      <c r="B253" s="6"/>
    </row>
    <row r="254" spans="2:2" x14ac:dyDescent="0.25">
      <c r="B254" s="6"/>
    </row>
    <row r="255" spans="2:2" x14ac:dyDescent="0.25">
      <c r="B255" s="6"/>
    </row>
    <row r="256" spans="2:2" x14ac:dyDescent="0.25">
      <c r="B256" s="6"/>
    </row>
    <row r="257" spans="2:2" x14ac:dyDescent="0.25">
      <c r="B257" s="6"/>
    </row>
    <row r="258" spans="2:2" x14ac:dyDescent="0.25">
      <c r="B258" s="6"/>
    </row>
    <row r="259" spans="2:2" x14ac:dyDescent="0.25">
      <c r="B259" s="6"/>
    </row>
    <row r="260" spans="2:2" x14ac:dyDescent="0.25">
      <c r="B260" s="6"/>
    </row>
    <row r="261" spans="2:2" x14ac:dyDescent="0.25">
      <c r="B261" s="6"/>
    </row>
    <row r="262" spans="2:2" x14ac:dyDescent="0.25">
      <c r="B262" s="6"/>
    </row>
    <row r="263" spans="2:2" x14ac:dyDescent="0.25">
      <c r="B263" s="6"/>
    </row>
    <row r="264" spans="2:2" x14ac:dyDescent="0.25">
      <c r="B264" s="6"/>
    </row>
    <row r="265" spans="2:2" x14ac:dyDescent="0.25">
      <c r="B265" s="6"/>
    </row>
    <row r="266" spans="2:2" x14ac:dyDescent="0.25">
      <c r="B266" s="6"/>
    </row>
    <row r="267" spans="2:2" x14ac:dyDescent="0.25">
      <c r="B267" s="6"/>
    </row>
    <row r="268" spans="2:2" x14ac:dyDescent="0.25">
      <c r="B268" s="6"/>
    </row>
    <row r="269" spans="2:2" x14ac:dyDescent="0.25">
      <c r="B269" s="6"/>
    </row>
    <row r="270" spans="2:2" x14ac:dyDescent="0.25">
      <c r="B270" s="6"/>
    </row>
    <row r="271" spans="2:2" x14ac:dyDescent="0.25">
      <c r="B271" s="6"/>
    </row>
    <row r="272" spans="2:2" x14ac:dyDescent="0.25">
      <c r="B272" s="6"/>
    </row>
    <row r="273" spans="2:2" x14ac:dyDescent="0.25">
      <c r="B273" s="6"/>
    </row>
    <row r="274" spans="2:2" x14ac:dyDescent="0.25">
      <c r="B274" s="6"/>
    </row>
    <row r="275" spans="2:2" x14ac:dyDescent="0.25">
      <c r="B275" s="6"/>
    </row>
    <row r="276" spans="2:2" x14ac:dyDescent="0.25">
      <c r="B276" s="6"/>
    </row>
    <row r="277" spans="2:2" x14ac:dyDescent="0.25">
      <c r="B277" s="6"/>
    </row>
    <row r="278" spans="2:2" x14ac:dyDescent="0.25">
      <c r="B278" s="6"/>
    </row>
    <row r="279" spans="2:2" x14ac:dyDescent="0.25">
      <c r="B279" s="6"/>
    </row>
    <row r="280" spans="2:2" x14ac:dyDescent="0.25">
      <c r="B280" s="6"/>
    </row>
    <row r="281" spans="2:2" x14ac:dyDescent="0.25">
      <c r="B281" s="6"/>
    </row>
    <row r="282" spans="2:2" x14ac:dyDescent="0.25">
      <c r="B282" s="6"/>
    </row>
    <row r="283" spans="2:2" x14ac:dyDescent="0.25">
      <c r="B283" s="6"/>
    </row>
    <row r="284" spans="2:2" x14ac:dyDescent="0.25">
      <c r="B284" s="6"/>
    </row>
    <row r="285" spans="2:2" x14ac:dyDescent="0.25">
      <c r="B285" s="6"/>
    </row>
    <row r="286" spans="2:2" x14ac:dyDescent="0.25">
      <c r="B286" s="6"/>
    </row>
    <row r="287" spans="2:2" x14ac:dyDescent="0.25">
      <c r="B287" s="6"/>
    </row>
    <row r="288" spans="2:2" x14ac:dyDescent="0.25">
      <c r="B288" s="6"/>
    </row>
    <row r="289" spans="2:2" x14ac:dyDescent="0.25">
      <c r="B289" s="6"/>
    </row>
    <row r="290" spans="2:2" x14ac:dyDescent="0.25">
      <c r="B290" s="6"/>
    </row>
    <row r="291" spans="2:2" x14ac:dyDescent="0.25">
      <c r="B291" s="6"/>
    </row>
    <row r="292" spans="2:2" x14ac:dyDescent="0.25">
      <c r="B292" s="6"/>
    </row>
    <row r="293" spans="2:2" x14ac:dyDescent="0.25">
      <c r="B293" s="6"/>
    </row>
    <row r="294" spans="2:2" x14ac:dyDescent="0.25">
      <c r="B294" s="6"/>
    </row>
    <row r="295" spans="2:2" x14ac:dyDescent="0.25">
      <c r="B295" s="6"/>
    </row>
    <row r="296" spans="2:2" x14ac:dyDescent="0.25">
      <c r="B296" s="6"/>
    </row>
    <row r="297" spans="2:2" x14ac:dyDescent="0.25">
      <c r="B297" s="6"/>
    </row>
    <row r="298" spans="2:2" x14ac:dyDescent="0.25">
      <c r="B298" s="6"/>
    </row>
    <row r="299" spans="2:2" x14ac:dyDescent="0.25">
      <c r="B299" s="6"/>
    </row>
    <row r="300" spans="2:2" x14ac:dyDescent="0.25">
      <c r="B300" s="6"/>
    </row>
    <row r="301" spans="2:2" x14ac:dyDescent="0.25">
      <c r="B301" s="6"/>
    </row>
    <row r="302" spans="2:2" x14ac:dyDescent="0.25">
      <c r="B302" s="6"/>
    </row>
    <row r="303" spans="2:2" x14ac:dyDescent="0.25">
      <c r="B303" s="6"/>
    </row>
    <row r="304" spans="2:2" x14ac:dyDescent="0.25">
      <c r="B304" s="6"/>
    </row>
    <row r="305" spans="2:2" x14ac:dyDescent="0.25">
      <c r="B305" s="6"/>
    </row>
    <row r="306" spans="2:2" x14ac:dyDescent="0.25">
      <c r="B306" s="6"/>
    </row>
    <row r="307" spans="2:2" x14ac:dyDescent="0.25">
      <c r="B307" s="6"/>
    </row>
    <row r="308" spans="2:2" x14ac:dyDescent="0.25">
      <c r="B308" s="6"/>
    </row>
    <row r="309" spans="2:2" x14ac:dyDescent="0.25">
      <c r="B309" s="6"/>
    </row>
    <row r="310" spans="2:2" x14ac:dyDescent="0.25">
      <c r="B310" s="6"/>
    </row>
    <row r="311" spans="2:2" x14ac:dyDescent="0.25">
      <c r="B311" s="6"/>
    </row>
    <row r="312" spans="2:2" x14ac:dyDescent="0.25">
      <c r="B312" s="6"/>
    </row>
    <row r="313" spans="2:2" x14ac:dyDescent="0.25">
      <c r="B313" s="6"/>
    </row>
    <row r="314" spans="2:2" x14ac:dyDescent="0.25">
      <c r="B314" s="6"/>
    </row>
    <row r="315" spans="2:2" x14ac:dyDescent="0.25">
      <c r="B315" s="6"/>
    </row>
    <row r="316" spans="2:2" x14ac:dyDescent="0.25">
      <c r="B316" s="6"/>
    </row>
    <row r="317" spans="2:2" x14ac:dyDescent="0.25">
      <c r="B317" s="6"/>
    </row>
    <row r="318" spans="2:2" x14ac:dyDescent="0.25">
      <c r="B318" s="6"/>
    </row>
    <row r="319" spans="2:2" x14ac:dyDescent="0.25">
      <c r="B319" s="6"/>
    </row>
    <row r="320" spans="2:2" x14ac:dyDescent="0.25">
      <c r="B320" s="6"/>
    </row>
    <row r="321" spans="2:2" x14ac:dyDescent="0.25">
      <c r="B321" s="6"/>
    </row>
    <row r="322" spans="2:2" x14ac:dyDescent="0.25">
      <c r="B322" s="6"/>
    </row>
    <row r="323" spans="2:2" x14ac:dyDescent="0.25">
      <c r="B323" s="6"/>
    </row>
    <row r="324" spans="2:2" x14ac:dyDescent="0.25">
      <c r="B324" s="6"/>
    </row>
    <row r="325" spans="2:2" x14ac:dyDescent="0.25">
      <c r="B325" s="6"/>
    </row>
    <row r="326" spans="2:2" x14ac:dyDescent="0.25">
      <c r="B326" s="6"/>
    </row>
    <row r="327" spans="2:2" x14ac:dyDescent="0.25">
      <c r="B327" s="6"/>
    </row>
    <row r="328" spans="2:2" x14ac:dyDescent="0.25">
      <c r="B328" s="6"/>
    </row>
    <row r="329" spans="2:2" x14ac:dyDescent="0.25">
      <c r="B329" s="6"/>
    </row>
    <row r="330" spans="2:2" x14ac:dyDescent="0.25">
      <c r="B330" s="6"/>
    </row>
    <row r="331" spans="2:2" x14ac:dyDescent="0.25">
      <c r="B331" s="6"/>
    </row>
    <row r="332" spans="2:2" x14ac:dyDescent="0.25">
      <c r="B332" s="6"/>
    </row>
    <row r="333" spans="2:2" x14ac:dyDescent="0.25">
      <c r="B333" s="6"/>
    </row>
    <row r="334" spans="2:2" x14ac:dyDescent="0.25">
      <c r="B334" s="6"/>
    </row>
    <row r="335" spans="2:2" x14ac:dyDescent="0.25">
      <c r="B335" s="6"/>
    </row>
    <row r="336" spans="2:2" x14ac:dyDescent="0.25">
      <c r="B336" s="6"/>
    </row>
    <row r="337" spans="2:2" x14ac:dyDescent="0.25">
      <c r="B337" s="6"/>
    </row>
    <row r="338" spans="2:2" x14ac:dyDescent="0.25">
      <c r="B338" s="6"/>
    </row>
    <row r="339" spans="2:2" x14ac:dyDescent="0.25">
      <c r="B339" s="6"/>
    </row>
    <row r="340" spans="2:2" x14ac:dyDescent="0.25">
      <c r="B340" s="6"/>
    </row>
    <row r="341" spans="2:2" x14ac:dyDescent="0.25">
      <c r="B341" s="6"/>
    </row>
    <row r="342" spans="2:2" x14ac:dyDescent="0.25">
      <c r="B342" s="6"/>
    </row>
    <row r="343" spans="2:2" x14ac:dyDescent="0.25">
      <c r="B343" s="6"/>
    </row>
    <row r="344" spans="2:2" x14ac:dyDescent="0.25">
      <c r="B344" s="6"/>
    </row>
    <row r="345" spans="2:2" x14ac:dyDescent="0.25">
      <c r="B345" s="6"/>
    </row>
    <row r="346" spans="2:2" x14ac:dyDescent="0.25">
      <c r="B346" s="6"/>
    </row>
    <row r="347" spans="2:2" x14ac:dyDescent="0.25">
      <c r="B347" s="6"/>
    </row>
    <row r="348" spans="2:2" x14ac:dyDescent="0.25">
      <c r="B348" s="6"/>
    </row>
    <row r="349" spans="2:2" x14ac:dyDescent="0.25">
      <c r="B349" s="6"/>
    </row>
    <row r="350" spans="2:2" x14ac:dyDescent="0.25">
      <c r="B350" s="6"/>
    </row>
    <row r="351" spans="2:2" x14ac:dyDescent="0.25">
      <c r="B351" s="6"/>
    </row>
    <row r="352" spans="2:2" x14ac:dyDescent="0.25">
      <c r="B352" s="6"/>
    </row>
    <row r="353" spans="2:2" x14ac:dyDescent="0.25">
      <c r="B353" s="6"/>
    </row>
    <row r="354" spans="2:2" x14ac:dyDescent="0.25">
      <c r="B354" s="6"/>
    </row>
    <row r="355" spans="2:2" x14ac:dyDescent="0.25">
      <c r="B355" s="6"/>
    </row>
    <row r="356" spans="2:2" x14ac:dyDescent="0.25">
      <c r="B356" s="6"/>
    </row>
    <row r="357" spans="2:2" x14ac:dyDescent="0.25">
      <c r="B357" s="6"/>
    </row>
    <row r="358" spans="2:2" x14ac:dyDescent="0.25">
      <c r="B358" s="6"/>
    </row>
    <row r="359" spans="2:2" x14ac:dyDescent="0.25">
      <c r="B359" s="6"/>
    </row>
    <row r="360" spans="2:2" x14ac:dyDescent="0.25">
      <c r="B360" s="6"/>
    </row>
    <row r="361" spans="2:2" x14ac:dyDescent="0.25">
      <c r="B361" s="6"/>
    </row>
    <row r="362" spans="2:2" x14ac:dyDescent="0.25">
      <c r="B362" s="6"/>
    </row>
    <row r="363" spans="2:2" x14ac:dyDescent="0.25">
      <c r="B363" s="6"/>
    </row>
    <row r="364" spans="2:2" x14ac:dyDescent="0.25">
      <c r="B364" s="6"/>
    </row>
    <row r="365" spans="2:2" x14ac:dyDescent="0.25">
      <c r="B365" s="6"/>
    </row>
    <row r="366" spans="2:2" x14ac:dyDescent="0.25">
      <c r="B366" s="6"/>
    </row>
    <row r="367" spans="2:2" x14ac:dyDescent="0.25">
      <c r="B367" s="6"/>
    </row>
    <row r="368" spans="2:2" x14ac:dyDescent="0.25">
      <c r="B368" s="6"/>
    </row>
    <row r="369" spans="2:2" x14ac:dyDescent="0.25">
      <c r="B369" s="6"/>
    </row>
    <row r="370" spans="2:2" x14ac:dyDescent="0.25">
      <c r="B370" s="6"/>
    </row>
    <row r="371" spans="2:2" x14ac:dyDescent="0.25">
      <c r="B371" s="6"/>
    </row>
    <row r="372" spans="2:2" x14ac:dyDescent="0.25">
      <c r="B372" s="6"/>
    </row>
    <row r="373" spans="2:2" x14ac:dyDescent="0.25">
      <c r="B373" s="6"/>
    </row>
    <row r="374" spans="2:2" x14ac:dyDescent="0.25">
      <c r="B374" s="6"/>
    </row>
    <row r="375" spans="2:2" x14ac:dyDescent="0.25">
      <c r="B375" s="6"/>
    </row>
    <row r="376" spans="2:2" x14ac:dyDescent="0.25">
      <c r="B376" s="6"/>
    </row>
    <row r="377" spans="2:2" x14ac:dyDescent="0.25">
      <c r="B377" s="6"/>
    </row>
    <row r="378" spans="2:2" x14ac:dyDescent="0.25">
      <c r="B378" s="6"/>
    </row>
    <row r="379" spans="2:2" x14ac:dyDescent="0.25">
      <c r="B379" s="6"/>
    </row>
    <row r="380" spans="2:2" x14ac:dyDescent="0.25">
      <c r="B380" s="6"/>
    </row>
    <row r="381" spans="2:2" x14ac:dyDescent="0.25">
      <c r="B381" s="6"/>
    </row>
    <row r="382" spans="2:2" x14ac:dyDescent="0.25">
      <c r="B382" s="6"/>
    </row>
    <row r="383" spans="2:2" x14ac:dyDescent="0.25">
      <c r="B383" s="6"/>
    </row>
    <row r="384" spans="2:2" x14ac:dyDescent="0.25">
      <c r="B384" s="6"/>
    </row>
    <row r="385" spans="2:2" x14ac:dyDescent="0.25">
      <c r="B385" s="6"/>
    </row>
    <row r="386" spans="2:2" x14ac:dyDescent="0.25">
      <c r="B386" s="6"/>
    </row>
    <row r="387" spans="2:2" x14ac:dyDescent="0.25">
      <c r="B387" s="6"/>
    </row>
    <row r="388" spans="2:2" x14ac:dyDescent="0.25">
      <c r="B388" s="6"/>
    </row>
    <row r="389" spans="2:2" x14ac:dyDescent="0.25">
      <c r="B389" s="6"/>
    </row>
    <row r="390" spans="2:2" x14ac:dyDescent="0.25">
      <c r="B390" s="6"/>
    </row>
    <row r="391" spans="2:2" x14ac:dyDescent="0.25">
      <c r="B391" s="6"/>
    </row>
    <row r="392" spans="2:2" x14ac:dyDescent="0.25">
      <c r="B392" s="6"/>
    </row>
    <row r="393" spans="2:2" x14ac:dyDescent="0.25">
      <c r="B393" s="6"/>
    </row>
    <row r="394" spans="2:2" x14ac:dyDescent="0.25">
      <c r="B394" s="6"/>
    </row>
    <row r="395" spans="2:2" x14ac:dyDescent="0.25">
      <c r="B395" s="6"/>
    </row>
    <row r="396" spans="2:2" x14ac:dyDescent="0.25">
      <c r="B396" s="6"/>
    </row>
    <row r="397" spans="2:2" x14ac:dyDescent="0.25">
      <c r="B397" s="6"/>
    </row>
    <row r="398" spans="2:2" x14ac:dyDescent="0.25">
      <c r="B398" s="6"/>
    </row>
    <row r="399" spans="2:2" x14ac:dyDescent="0.25">
      <c r="B399" s="6"/>
    </row>
    <row r="400" spans="2:2" x14ac:dyDescent="0.25">
      <c r="B400" s="6"/>
    </row>
    <row r="401" spans="2:2" x14ac:dyDescent="0.25">
      <c r="B401" s="6"/>
    </row>
    <row r="402" spans="2:2" x14ac:dyDescent="0.25">
      <c r="B402" s="6"/>
    </row>
    <row r="403" spans="2:2" x14ac:dyDescent="0.25">
      <c r="B403" s="6"/>
    </row>
    <row r="404" spans="2:2" x14ac:dyDescent="0.25">
      <c r="B404" s="6"/>
    </row>
    <row r="405" spans="2:2" x14ac:dyDescent="0.25">
      <c r="B405" s="6"/>
    </row>
    <row r="406" spans="2:2" x14ac:dyDescent="0.25">
      <c r="B406" s="6"/>
    </row>
    <row r="407" spans="2:2" x14ac:dyDescent="0.25">
      <c r="B407" s="6"/>
    </row>
    <row r="408" spans="2:2" x14ac:dyDescent="0.25">
      <c r="B408" s="6"/>
    </row>
    <row r="409" spans="2:2" x14ac:dyDescent="0.25">
      <c r="B409" s="6"/>
    </row>
    <row r="410" spans="2:2" x14ac:dyDescent="0.25">
      <c r="B410" s="6"/>
    </row>
    <row r="411" spans="2:2" x14ac:dyDescent="0.25">
      <c r="B411" s="6"/>
    </row>
    <row r="412" spans="2:2" x14ac:dyDescent="0.25">
      <c r="B412" s="6"/>
    </row>
    <row r="413" spans="2:2" x14ac:dyDescent="0.25">
      <c r="B413" s="6"/>
    </row>
    <row r="414" spans="2:2" x14ac:dyDescent="0.25">
      <c r="B414" s="6"/>
    </row>
    <row r="415" spans="2:2" x14ac:dyDescent="0.25">
      <c r="B415" s="6"/>
    </row>
    <row r="416" spans="2:2" x14ac:dyDescent="0.25">
      <c r="B416" s="6"/>
    </row>
    <row r="417" spans="2:2" x14ac:dyDescent="0.25">
      <c r="B417" s="6"/>
    </row>
    <row r="418" spans="2:2" x14ac:dyDescent="0.25">
      <c r="B418" s="6"/>
    </row>
    <row r="419" spans="2:2" x14ac:dyDescent="0.25">
      <c r="B419" s="6"/>
    </row>
    <row r="420" spans="2:2" x14ac:dyDescent="0.25">
      <c r="B420" s="6"/>
    </row>
    <row r="421" spans="2:2" x14ac:dyDescent="0.25">
      <c r="B421" s="6"/>
    </row>
    <row r="422" spans="2:2" x14ac:dyDescent="0.25">
      <c r="B422" s="6"/>
    </row>
    <row r="423" spans="2:2" x14ac:dyDescent="0.25">
      <c r="B423" s="6"/>
    </row>
    <row r="424" spans="2:2" x14ac:dyDescent="0.25">
      <c r="B424" s="6"/>
    </row>
    <row r="425" spans="2:2" x14ac:dyDescent="0.25">
      <c r="B425" s="6"/>
    </row>
    <row r="426" spans="2:2" x14ac:dyDescent="0.25">
      <c r="B426" s="6"/>
    </row>
    <row r="427" spans="2:2" x14ac:dyDescent="0.25">
      <c r="B427" s="6"/>
    </row>
    <row r="428" spans="2:2" x14ac:dyDescent="0.25">
      <c r="B428" s="6"/>
    </row>
    <row r="429" spans="2:2" x14ac:dyDescent="0.25">
      <c r="B429" s="6"/>
    </row>
    <row r="430" spans="2:2" x14ac:dyDescent="0.25">
      <c r="B430" s="6"/>
    </row>
    <row r="431" spans="2:2" x14ac:dyDescent="0.25">
      <c r="B431" s="6"/>
    </row>
    <row r="432" spans="2:2" x14ac:dyDescent="0.25">
      <c r="B432" s="6"/>
    </row>
    <row r="433" spans="2:2" x14ac:dyDescent="0.25">
      <c r="B433" s="6"/>
    </row>
    <row r="434" spans="2:2" x14ac:dyDescent="0.25">
      <c r="B434" s="6"/>
    </row>
    <row r="435" spans="2:2" x14ac:dyDescent="0.25">
      <c r="B435" s="6"/>
    </row>
    <row r="436" spans="2:2" x14ac:dyDescent="0.25">
      <c r="B436" s="6"/>
    </row>
    <row r="437" spans="2:2" x14ac:dyDescent="0.25">
      <c r="B437" s="6"/>
    </row>
    <row r="438" spans="2:2" x14ac:dyDescent="0.25">
      <c r="B438" s="6"/>
    </row>
    <row r="439" spans="2:2" x14ac:dyDescent="0.25">
      <c r="B439" s="6"/>
    </row>
    <row r="440" spans="2:2" x14ac:dyDescent="0.25">
      <c r="B440" s="6"/>
    </row>
    <row r="441" spans="2:2" x14ac:dyDescent="0.25">
      <c r="B441" s="6"/>
    </row>
    <row r="442" spans="2:2" x14ac:dyDescent="0.25">
      <c r="B442" s="6"/>
    </row>
    <row r="443" spans="2:2" x14ac:dyDescent="0.25">
      <c r="B443" s="6"/>
    </row>
    <row r="444" spans="2:2" x14ac:dyDescent="0.25">
      <c r="B444" s="6"/>
    </row>
    <row r="445" spans="2:2" x14ac:dyDescent="0.25">
      <c r="B445" s="6"/>
    </row>
    <row r="446" spans="2:2" x14ac:dyDescent="0.25">
      <c r="B446" s="6"/>
    </row>
    <row r="447" spans="2:2" x14ac:dyDescent="0.25">
      <c r="B447" s="6"/>
    </row>
    <row r="448" spans="2:2" x14ac:dyDescent="0.25">
      <c r="B448" s="6"/>
    </row>
    <row r="449" spans="2:2" x14ac:dyDescent="0.25">
      <c r="B449" s="6"/>
    </row>
    <row r="450" spans="2:2" x14ac:dyDescent="0.25">
      <c r="B450" s="6"/>
    </row>
    <row r="451" spans="2:2" x14ac:dyDescent="0.25">
      <c r="B451" s="6"/>
    </row>
    <row r="452" spans="2:2" x14ac:dyDescent="0.25">
      <c r="B452" s="6"/>
    </row>
    <row r="453" spans="2:2" x14ac:dyDescent="0.25">
      <c r="B453" s="6"/>
    </row>
    <row r="454" spans="2:2" x14ac:dyDescent="0.25">
      <c r="B454" s="6"/>
    </row>
    <row r="455" spans="2:2" x14ac:dyDescent="0.25">
      <c r="B455" s="6"/>
    </row>
    <row r="456" spans="2:2" x14ac:dyDescent="0.25">
      <c r="B456" s="6"/>
    </row>
    <row r="457" spans="2:2" x14ac:dyDescent="0.25">
      <c r="B457" s="6"/>
    </row>
    <row r="458" spans="2:2" x14ac:dyDescent="0.25">
      <c r="B458" s="6"/>
    </row>
    <row r="459" spans="2:2" x14ac:dyDescent="0.25">
      <c r="B459" s="6"/>
    </row>
    <row r="460" spans="2:2" x14ac:dyDescent="0.25">
      <c r="B460" s="6"/>
    </row>
    <row r="461" spans="2:2" x14ac:dyDescent="0.25">
      <c r="B461" s="6"/>
    </row>
    <row r="462" spans="2:2" x14ac:dyDescent="0.25">
      <c r="B462" s="6"/>
    </row>
    <row r="463" spans="2:2" x14ac:dyDescent="0.25">
      <c r="B463" s="6"/>
    </row>
    <row r="464" spans="2:2" x14ac:dyDescent="0.25">
      <c r="B464" s="6"/>
    </row>
    <row r="465" spans="2:2" x14ac:dyDescent="0.25">
      <c r="B465" s="6"/>
    </row>
    <row r="466" spans="2:2" x14ac:dyDescent="0.25">
      <c r="B466" s="6"/>
    </row>
    <row r="467" spans="2:2" x14ac:dyDescent="0.25">
      <c r="B467" s="6"/>
    </row>
    <row r="468" spans="2:2" x14ac:dyDescent="0.25">
      <c r="B468" s="6"/>
    </row>
    <row r="469" spans="2:2" x14ac:dyDescent="0.25">
      <c r="B469" s="6"/>
    </row>
    <row r="470" spans="2:2" x14ac:dyDescent="0.25">
      <c r="B470" s="6"/>
    </row>
    <row r="471" spans="2:2" x14ac:dyDescent="0.25">
      <c r="B471" s="6"/>
    </row>
    <row r="472" spans="2:2" x14ac:dyDescent="0.25">
      <c r="B472" s="6"/>
    </row>
    <row r="473" spans="2:2" x14ac:dyDescent="0.25">
      <c r="B473" s="6"/>
    </row>
    <row r="474" spans="2:2" x14ac:dyDescent="0.25">
      <c r="B474" s="6"/>
    </row>
    <row r="475" spans="2:2" x14ac:dyDescent="0.25">
      <c r="B475" s="6"/>
    </row>
    <row r="476" spans="2:2" x14ac:dyDescent="0.25">
      <c r="B476" s="6"/>
    </row>
    <row r="477" spans="2:2" x14ac:dyDescent="0.25">
      <c r="B477" s="6"/>
    </row>
    <row r="478" spans="2:2" x14ac:dyDescent="0.25">
      <c r="B478" s="6"/>
    </row>
    <row r="479" spans="2:2" x14ac:dyDescent="0.25">
      <c r="B479" s="6"/>
    </row>
    <row r="480" spans="2:2" x14ac:dyDescent="0.25">
      <c r="B480" s="6"/>
    </row>
    <row r="481" spans="2:2" x14ac:dyDescent="0.25">
      <c r="B481" s="6"/>
    </row>
    <row r="482" spans="2:2" x14ac:dyDescent="0.25">
      <c r="B482" s="6"/>
    </row>
    <row r="483" spans="2:2" x14ac:dyDescent="0.25">
      <c r="B483" s="6"/>
    </row>
    <row r="484" spans="2:2" x14ac:dyDescent="0.25">
      <c r="B484" s="6"/>
    </row>
    <row r="485" spans="2:2" x14ac:dyDescent="0.25">
      <c r="B485" s="6"/>
    </row>
    <row r="486" spans="2:2" x14ac:dyDescent="0.25">
      <c r="B486" s="6"/>
    </row>
    <row r="487" spans="2:2" x14ac:dyDescent="0.25">
      <c r="B487" s="6"/>
    </row>
    <row r="488" spans="2:2" x14ac:dyDescent="0.25">
      <c r="B488" s="6"/>
    </row>
    <row r="489" spans="2:2" x14ac:dyDescent="0.25">
      <c r="B489" s="6"/>
    </row>
    <row r="490" spans="2:2" x14ac:dyDescent="0.25">
      <c r="B490" s="6"/>
    </row>
    <row r="491" spans="2:2" x14ac:dyDescent="0.25">
      <c r="B491" s="6"/>
    </row>
    <row r="492" spans="2:2" x14ac:dyDescent="0.25">
      <c r="B492" s="6"/>
    </row>
    <row r="493" spans="2:2" x14ac:dyDescent="0.25">
      <c r="B493" s="6"/>
    </row>
    <row r="494" spans="2:2" x14ac:dyDescent="0.25">
      <c r="B494" s="6"/>
    </row>
    <row r="495" spans="2:2" x14ac:dyDescent="0.25">
      <c r="B495" s="6"/>
    </row>
    <row r="496" spans="2:2" x14ac:dyDescent="0.25">
      <c r="B496" s="6"/>
    </row>
    <row r="497" spans="2:2" x14ac:dyDescent="0.25">
      <c r="B497" s="6"/>
    </row>
    <row r="498" spans="2:2" x14ac:dyDescent="0.25">
      <c r="B498" s="6"/>
    </row>
    <row r="499" spans="2:2" x14ac:dyDescent="0.25">
      <c r="B499" s="6"/>
    </row>
    <row r="500" spans="2:2" x14ac:dyDescent="0.25">
      <c r="B500" s="6"/>
    </row>
    <row r="501" spans="2:2" x14ac:dyDescent="0.25">
      <c r="B501" s="6"/>
    </row>
    <row r="502" spans="2:2" x14ac:dyDescent="0.25">
      <c r="B502" s="6"/>
    </row>
    <row r="503" spans="2:2" x14ac:dyDescent="0.25">
      <c r="B503" s="6"/>
    </row>
    <row r="504" spans="2:2" x14ac:dyDescent="0.25">
      <c r="B504" s="6"/>
    </row>
    <row r="505" spans="2:2" x14ac:dyDescent="0.25">
      <c r="B505" s="6"/>
    </row>
    <row r="506" spans="2:2" x14ac:dyDescent="0.25">
      <c r="B506" s="6"/>
    </row>
    <row r="507" spans="2:2" x14ac:dyDescent="0.25">
      <c r="B507" s="6"/>
    </row>
    <row r="508" spans="2:2" x14ac:dyDescent="0.25">
      <c r="B508" s="6"/>
    </row>
    <row r="509" spans="2:2" x14ac:dyDescent="0.25">
      <c r="B509" s="6"/>
    </row>
    <row r="510" spans="2:2" x14ac:dyDescent="0.25">
      <c r="B510" s="6"/>
    </row>
    <row r="511" spans="2:2" x14ac:dyDescent="0.25">
      <c r="B511" s="6"/>
    </row>
    <row r="512" spans="2:2" x14ac:dyDescent="0.25">
      <c r="B512" s="6"/>
    </row>
    <row r="513" spans="2:2" x14ac:dyDescent="0.25">
      <c r="B513" s="6"/>
    </row>
    <row r="514" spans="2:2" x14ac:dyDescent="0.25">
      <c r="B514" s="6"/>
    </row>
    <row r="515" spans="2:2" x14ac:dyDescent="0.25">
      <c r="B515" s="6"/>
    </row>
    <row r="516" spans="2:2" x14ac:dyDescent="0.25">
      <c r="B516" s="6"/>
    </row>
    <row r="517" spans="2:2" x14ac:dyDescent="0.25">
      <c r="B517" s="6"/>
    </row>
    <row r="518" spans="2:2" x14ac:dyDescent="0.25">
      <c r="B518" s="6"/>
    </row>
    <row r="519" spans="2:2" x14ac:dyDescent="0.25">
      <c r="B519" s="6"/>
    </row>
    <row r="520" spans="2:2" x14ac:dyDescent="0.25">
      <c r="B520" s="6"/>
    </row>
    <row r="521" spans="2:2" x14ac:dyDescent="0.25">
      <c r="B521" s="6"/>
    </row>
    <row r="522" spans="2:2" x14ac:dyDescent="0.25">
      <c r="B522" s="6"/>
    </row>
    <row r="523" spans="2:2" x14ac:dyDescent="0.25">
      <c r="B523" s="6"/>
    </row>
    <row r="524" spans="2:2" x14ac:dyDescent="0.25">
      <c r="B524" s="6"/>
    </row>
    <row r="525" spans="2:2" x14ac:dyDescent="0.25">
      <c r="B525" s="6"/>
    </row>
    <row r="526" spans="2:2" x14ac:dyDescent="0.25">
      <c r="B526" s="6"/>
    </row>
    <row r="527" spans="2:2" x14ac:dyDescent="0.25">
      <c r="B527" s="6"/>
    </row>
    <row r="528" spans="2:2" x14ac:dyDescent="0.25">
      <c r="B528" s="6"/>
    </row>
    <row r="529" spans="2:2" x14ac:dyDescent="0.25">
      <c r="B529" s="6"/>
    </row>
    <row r="530" spans="2:2" x14ac:dyDescent="0.25">
      <c r="B530" s="6"/>
    </row>
    <row r="531" spans="2:2" x14ac:dyDescent="0.25">
      <c r="B531" s="6"/>
    </row>
    <row r="532" spans="2:2" x14ac:dyDescent="0.25">
      <c r="B532" s="6"/>
    </row>
    <row r="533" spans="2:2" x14ac:dyDescent="0.25">
      <c r="B533" s="6"/>
    </row>
    <row r="534" spans="2:2" x14ac:dyDescent="0.25">
      <c r="B534" s="6"/>
    </row>
    <row r="535" spans="2:2" x14ac:dyDescent="0.25">
      <c r="B535" s="6"/>
    </row>
    <row r="536" spans="2:2" x14ac:dyDescent="0.25">
      <c r="B536" s="6"/>
    </row>
    <row r="537" spans="2:2" x14ac:dyDescent="0.25">
      <c r="B537" s="6"/>
    </row>
    <row r="538" spans="2:2" x14ac:dyDescent="0.25">
      <c r="B538" s="6"/>
    </row>
    <row r="539" spans="2:2" x14ac:dyDescent="0.25">
      <c r="B539" s="6"/>
    </row>
    <row r="540" spans="2:2" x14ac:dyDescent="0.25">
      <c r="B540" s="6"/>
    </row>
    <row r="541" spans="2:2" x14ac:dyDescent="0.25">
      <c r="B541" s="6"/>
    </row>
    <row r="542" spans="2:2" x14ac:dyDescent="0.25">
      <c r="B542" s="6"/>
    </row>
    <row r="543" spans="2:2" x14ac:dyDescent="0.25">
      <c r="B543" s="6"/>
    </row>
    <row r="544" spans="2:2" x14ac:dyDescent="0.25">
      <c r="B544" s="6"/>
    </row>
    <row r="545" spans="2:2" x14ac:dyDescent="0.25">
      <c r="B545" s="6"/>
    </row>
    <row r="546" spans="2:2" x14ac:dyDescent="0.25">
      <c r="B546" s="6"/>
    </row>
    <row r="547" spans="2:2" x14ac:dyDescent="0.25">
      <c r="B547" s="6"/>
    </row>
    <row r="548" spans="2:2" x14ac:dyDescent="0.25">
      <c r="B548" s="6"/>
    </row>
    <row r="549" spans="2:2" x14ac:dyDescent="0.25">
      <c r="B549" s="6"/>
    </row>
    <row r="550" spans="2:2" x14ac:dyDescent="0.25">
      <c r="B550" s="6"/>
    </row>
    <row r="551" spans="2:2" x14ac:dyDescent="0.25">
      <c r="B551" s="6"/>
    </row>
    <row r="552" spans="2:2" x14ac:dyDescent="0.25">
      <c r="B552" s="6"/>
    </row>
    <row r="553" spans="2:2" x14ac:dyDescent="0.25">
      <c r="B553" s="6"/>
    </row>
    <row r="554" spans="2:2" x14ac:dyDescent="0.25">
      <c r="B554" s="6"/>
    </row>
    <row r="555" spans="2:2" x14ac:dyDescent="0.25">
      <c r="B555" s="6"/>
    </row>
    <row r="556" spans="2:2" x14ac:dyDescent="0.25">
      <c r="B556" s="6"/>
    </row>
    <row r="557" spans="2:2" x14ac:dyDescent="0.25">
      <c r="B557" s="6"/>
    </row>
    <row r="558" spans="2:2" x14ac:dyDescent="0.25">
      <c r="B558" s="6"/>
    </row>
    <row r="559" spans="2:2" x14ac:dyDescent="0.25">
      <c r="B559" s="6"/>
    </row>
    <row r="560" spans="2:2" x14ac:dyDescent="0.25">
      <c r="B560" s="6"/>
    </row>
    <row r="561" spans="2:2" x14ac:dyDescent="0.25">
      <c r="B561" s="6"/>
    </row>
    <row r="562" spans="2:2" x14ac:dyDescent="0.25">
      <c r="B562" s="6"/>
    </row>
    <row r="563" spans="2:2" x14ac:dyDescent="0.25">
      <c r="B563" s="6"/>
    </row>
    <row r="564" spans="2:2" x14ac:dyDescent="0.25">
      <c r="B564" s="6"/>
    </row>
    <row r="565" spans="2:2" x14ac:dyDescent="0.25">
      <c r="B565" s="6"/>
    </row>
    <row r="566" spans="2:2" x14ac:dyDescent="0.25">
      <c r="B566" s="6"/>
    </row>
    <row r="567" spans="2:2" x14ac:dyDescent="0.25">
      <c r="B567" s="6"/>
    </row>
    <row r="568" spans="2:2" x14ac:dyDescent="0.25">
      <c r="B568" s="6"/>
    </row>
    <row r="569" spans="2:2" x14ac:dyDescent="0.25">
      <c r="B569" s="6"/>
    </row>
    <row r="570" spans="2:2" x14ac:dyDescent="0.25">
      <c r="B570" s="6"/>
    </row>
    <row r="571" spans="2:2" x14ac:dyDescent="0.25">
      <c r="B571" s="6"/>
    </row>
    <row r="572" spans="2:2" x14ac:dyDescent="0.25">
      <c r="B572" s="6"/>
    </row>
    <row r="573" spans="2:2" x14ac:dyDescent="0.25">
      <c r="B573" s="6"/>
    </row>
    <row r="574" spans="2:2" x14ac:dyDescent="0.25">
      <c r="B574" s="6"/>
    </row>
    <row r="575" spans="2:2" x14ac:dyDescent="0.25">
      <c r="B575" s="6"/>
    </row>
    <row r="576" spans="2:2" x14ac:dyDescent="0.25">
      <c r="B576" s="6"/>
    </row>
    <row r="577" spans="2:2" x14ac:dyDescent="0.25">
      <c r="B577" s="6"/>
    </row>
    <row r="578" spans="2:2" x14ac:dyDescent="0.25">
      <c r="B578" s="6"/>
    </row>
    <row r="579" spans="2:2" x14ac:dyDescent="0.25">
      <c r="B579" s="6"/>
    </row>
    <row r="580" spans="2:2" x14ac:dyDescent="0.25">
      <c r="B580" s="6"/>
    </row>
    <row r="581" spans="2:2" x14ac:dyDescent="0.25">
      <c r="B581" s="6"/>
    </row>
    <row r="582" spans="2:2" x14ac:dyDescent="0.25">
      <c r="B582" s="6"/>
    </row>
    <row r="583" spans="2:2" x14ac:dyDescent="0.25">
      <c r="B583" s="6"/>
    </row>
    <row r="584" spans="2:2" x14ac:dyDescent="0.25">
      <c r="B584" s="6"/>
    </row>
    <row r="585" spans="2:2" x14ac:dyDescent="0.25">
      <c r="B585" s="6"/>
    </row>
    <row r="586" spans="2:2" x14ac:dyDescent="0.25">
      <c r="B586" s="6"/>
    </row>
    <row r="587" spans="2:2" x14ac:dyDescent="0.25">
      <c r="B587" s="6"/>
    </row>
    <row r="588" spans="2:2" x14ac:dyDescent="0.25">
      <c r="B588" s="6"/>
    </row>
    <row r="589" spans="2:2" x14ac:dyDescent="0.25">
      <c r="B589" s="6"/>
    </row>
    <row r="590" spans="2:2" x14ac:dyDescent="0.25">
      <c r="B590" s="6"/>
    </row>
    <row r="591" spans="2:2" x14ac:dyDescent="0.25">
      <c r="B591" s="6"/>
    </row>
    <row r="592" spans="2:2" x14ac:dyDescent="0.25">
      <c r="B592" s="6"/>
    </row>
    <row r="593" spans="2:2" x14ac:dyDescent="0.25">
      <c r="B593" s="6"/>
    </row>
    <row r="594" spans="2:2" x14ac:dyDescent="0.25">
      <c r="B594" s="6"/>
    </row>
    <row r="595" spans="2:2" x14ac:dyDescent="0.25">
      <c r="B595" s="6"/>
    </row>
    <row r="596" spans="2:2" x14ac:dyDescent="0.25">
      <c r="B596" s="6"/>
    </row>
    <row r="597" spans="2:2" x14ac:dyDescent="0.25">
      <c r="B597" s="6"/>
    </row>
    <row r="598" spans="2:2" x14ac:dyDescent="0.25">
      <c r="B598" s="6"/>
    </row>
    <row r="599" spans="2:2" x14ac:dyDescent="0.25">
      <c r="B599" s="6"/>
    </row>
    <row r="600" spans="2:2" x14ac:dyDescent="0.25">
      <c r="B600" s="6"/>
    </row>
    <row r="601" spans="2:2" x14ac:dyDescent="0.25">
      <c r="B601" s="6"/>
    </row>
    <row r="602" spans="2:2" x14ac:dyDescent="0.25">
      <c r="B602" s="6"/>
    </row>
    <row r="603" spans="2:2" x14ac:dyDescent="0.25">
      <c r="B603" s="6"/>
    </row>
    <row r="604" spans="2:2" x14ac:dyDescent="0.25">
      <c r="B604" s="6"/>
    </row>
    <row r="605" spans="2:2" x14ac:dyDescent="0.25">
      <c r="B605" s="6"/>
    </row>
    <row r="606" spans="2:2" x14ac:dyDescent="0.25">
      <c r="B606" s="6"/>
    </row>
    <row r="607" spans="2:2" x14ac:dyDescent="0.25">
      <c r="B607" s="6"/>
    </row>
    <row r="608" spans="2:2" x14ac:dyDescent="0.25">
      <c r="B608" s="6"/>
    </row>
    <row r="609" spans="2:2" x14ac:dyDescent="0.25">
      <c r="B609" s="6"/>
    </row>
    <row r="610" spans="2:2" x14ac:dyDescent="0.25">
      <c r="B610" s="6"/>
    </row>
    <row r="611" spans="2:2" x14ac:dyDescent="0.25">
      <c r="B611" s="6"/>
    </row>
    <row r="612" spans="2:2" x14ac:dyDescent="0.25">
      <c r="B612" s="6"/>
    </row>
    <row r="613" spans="2:2" x14ac:dyDescent="0.25">
      <c r="B613" s="6"/>
    </row>
    <row r="614" spans="2:2" x14ac:dyDescent="0.25">
      <c r="B614" s="6"/>
    </row>
    <row r="615" spans="2:2" x14ac:dyDescent="0.25">
      <c r="B615" s="6"/>
    </row>
    <row r="616" spans="2:2" x14ac:dyDescent="0.25">
      <c r="B616" s="6"/>
    </row>
    <row r="617" spans="2:2" x14ac:dyDescent="0.25">
      <c r="B617" s="6"/>
    </row>
    <row r="618" spans="2:2" x14ac:dyDescent="0.25">
      <c r="B618" s="6"/>
    </row>
    <row r="619" spans="2:2" x14ac:dyDescent="0.25">
      <c r="B619" s="6"/>
    </row>
    <row r="620" spans="2:2" x14ac:dyDescent="0.25">
      <c r="B620" s="6"/>
    </row>
    <row r="621" spans="2:2" x14ac:dyDescent="0.25">
      <c r="B621" s="6"/>
    </row>
    <row r="622" spans="2:2" x14ac:dyDescent="0.25">
      <c r="B622" s="6"/>
    </row>
    <row r="623" spans="2:2" x14ac:dyDescent="0.25">
      <c r="B623" s="6"/>
    </row>
    <row r="624" spans="2:2" x14ac:dyDescent="0.25">
      <c r="B624" s="6"/>
    </row>
    <row r="625" spans="2:2" x14ac:dyDescent="0.25">
      <c r="B625" s="6"/>
    </row>
    <row r="626" spans="2:2" x14ac:dyDescent="0.25">
      <c r="B626" s="6"/>
    </row>
    <row r="627" spans="2:2" x14ac:dyDescent="0.25">
      <c r="B627" s="6"/>
    </row>
    <row r="628" spans="2:2" x14ac:dyDescent="0.25">
      <c r="B628" s="6"/>
    </row>
    <row r="629" spans="2:2" x14ac:dyDescent="0.25">
      <c r="B629" s="6"/>
    </row>
    <row r="630" spans="2:2" x14ac:dyDescent="0.25">
      <c r="B630" s="6"/>
    </row>
    <row r="631" spans="2:2" x14ac:dyDescent="0.25">
      <c r="B631" s="6"/>
    </row>
    <row r="632" spans="2:2" x14ac:dyDescent="0.25">
      <c r="B632" s="6"/>
    </row>
    <row r="633" spans="2:2" x14ac:dyDescent="0.25">
      <c r="B633" s="6"/>
    </row>
    <row r="634" spans="2:2" x14ac:dyDescent="0.25">
      <c r="B634" s="6"/>
    </row>
    <row r="635" spans="2:2" x14ac:dyDescent="0.25">
      <c r="B635" s="6"/>
    </row>
    <row r="636" spans="2:2" x14ac:dyDescent="0.25">
      <c r="B636" s="6"/>
    </row>
    <row r="637" spans="2:2" x14ac:dyDescent="0.25">
      <c r="B637" s="6"/>
    </row>
    <row r="638" spans="2:2" x14ac:dyDescent="0.25">
      <c r="B638" s="6"/>
    </row>
    <row r="639" spans="2:2" x14ac:dyDescent="0.25">
      <c r="B639" s="6"/>
    </row>
    <row r="640" spans="2:2" x14ac:dyDescent="0.25">
      <c r="B640" s="6"/>
    </row>
    <row r="641" spans="2:2" x14ac:dyDescent="0.25">
      <c r="B641" s="6"/>
    </row>
    <row r="642" spans="2:2" x14ac:dyDescent="0.25">
      <c r="B642" s="6"/>
    </row>
    <row r="643" spans="2:2" x14ac:dyDescent="0.25">
      <c r="B643" s="6"/>
    </row>
    <row r="644" spans="2:2" x14ac:dyDescent="0.25">
      <c r="B644" s="6"/>
    </row>
    <row r="645" spans="2:2" x14ac:dyDescent="0.25">
      <c r="B645" s="6"/>
    </row>
    <row r="646" spans="2:2" x14ac:dyDescent="0.25">
      <c r="B646" s="6"/>
    </row>
    <row r="647" spans="2:2" x14ac:dyDescent="0.25">
      <c r="B647" s="6"/>
    </row>
    <row r="648" spans="2:2" x14ac:dyDescent="0.25">
      <c r="B648" s="6"/>
    </row>
    <row r="649" spans="2:2" x14ac:dyDescent="0.25">
      <c r="B649" s="6"/>
    </row>
    <row r="650" spans="2:2" x14ac:dyDescent="0.25">
      <c r="B650" s="6"/>
    </row>
    <row r="651" spans="2:2" x14ac:dyDescent="0.25">
      <c r="B651" s="6"/>
    </row>
    <row r="652" spans="2:2" x14ac:dyDescent="0.25">
      <c r="B652" s="6"/>
    </row>
    <row r="653" spans="2:2" x14ac:dyDescent="0.25">
      <c r="B653" s="6"/>
    </row>
    <row r="654" spans="2:2" x14ac:dyDescent="0.25">
      <c r="B654" s="6"/>
    </row>
    <row r="655" spans="2:2" x14ac:dyDescent="0.25">
      <c r="B655" s="6"/>
    </row>
    <row r="656" spans="2:2" x14ac:dyDescent="0.25">
      <c r="B656" s="6"/>
    </row>
    <row r="657" spans="2:2" x14ac:dyDescent="0.25">
      <c r="B657" s="6"/>
    </row>
    <row r="658" spans="2:2" x14ac:dyDescent="0.25">
      <c r="B658" s="6"/>
    </row>
    <row r="659" spans="2:2" x14ac:dyDescent="0.25">
      <c r="B659" s="6"/>
    </row>
    <row r="660" spans="2:2" x14ac:dyDescent="0.25">
      <c r="B660" s="6"/>
    </row>
    <row r="661" spans="2:2" x14ac:dyDescent="0.25">
      <c r="B661" s="6"/>
    </row>
    <row r="662" spans="2:2" x14ac:dyDescent="0.25">
      <c r="B662" s="6"/>
    </row>
    <row r="663" spans="2:2" x14ac:dyDescent="0.25">
      <c r="B663" s="6"/>
    </row>
    <row r="664" spans="2:2" x14ac:dyDescent="0.25">
      <c r="B664" s="6"/>
    </row>
    <row r="665" spans="2:2" x14ac:dyDescent="0.25">
      <c r="B665" s="6"/>
    </row>
    <row r="666" spans="2:2" x14ac:dyDescent="0.25">
      <c r="B666" s="6"/>
    </row>
    <row r="667" spans="2:2" x14ac:dyDescent="0.25">
      <c r="B667" s="6"/>
    </row>
    <row r="668" spans="2:2" x14ac:dyDescent="0.25">
      <c r="B668" s="6"/>
    </row>
    <row r="669" spans="2:2" x14ac:dyDescent="0.25">
      <c r="B669" s="6"/>
    </row>
    <row r="670" spans="2:2" x14ac:dyDescent="0.25">
      <c r="B670" s="6"/>
    </row>
    <row r="671" spans="2:2" x14ac:dyDescent="0.25">
      <c r="B671" s="6"/>
    </row>
    <row r="672" spans="2:2" x14ac:dyDescent="0.25">
      <c r="B672" s="6"/>
    </row>
    <row r="673" spans="2:2" x14ac:dyDescent="0.25">
      <c r="B673" s="6"/>
    </row>
    <row r="674" spans="2:2" x14ac:dyDescent="0.25">
      <c r="B674" s="6"/>
    </row>
    <row r="675" spans="2:2" x14ac:dyDescent="0.25">
      <c r="B675" s="6"/>
    </row>
    <row r="676" spans="2:2" x14ac:dyDescent="0.25">
      <c r="B676" s="6"/>
    </row>
    <row r="677" spans="2:2" x14ac:dyDescent="0.25">
      <c r="B677" s="6"/>
    </row>
    <row r="678" spans="2:2" x14ac:dyDescent="0.25">
      <c r="B678" s="6"/>
    </row>
    <row r="679" spans="2:2" x14ac:dyDescent="0.25">
      <c r="B679" s="6"/>
    </row>
    <row r="680" spans="2:2" x14ac:dyDescent="0.25">
      <c r="B680" s="6"/>
    </row>
    <row r="681" spans="2:2" x14ac:dyDescent="0.25">
      <c r="B681" s="6"/>
    </row>
    <row r="682" spans="2:2" x14ac:dyDescent="0.25">
      <c r="B682" s="6"/>
    </row>
    <row r="683" spans="2:2" x14ac:dyDescent="0.25">
      <c r="B683" s="6"/>
    </row>
    <row r="684" spans="2:2" x14ac:dyDescent="0.25">
      <c r="B684" s="6"/>
    </row>
    <row r="685" spans="2:2" x14ac:dyDescent="0.25">
      <c r="B685" s="6"/>
    </row>
    <row r="686" spans="2:2" x14ac:dyDescent="0.25">
      <c r="B686" s="6"/>
    </row>
    <row r="687" spans="2:2" x14ac:dyDescent="0.25">
      <c r="B687" s="6"/>
    </row>
    <row r="688" spans="2:2" x14ac:dyDescent="0.25">
      <c r="B688" s="6"/>
    </row>
    <row r="689" spans="2:2" x14ac:dyDescent="0.25">
      <c r="B689" s="6"/>
    </row>
    <row r="690" spans="2:2" x14ac:dyDescent="0.25">
      <c r="B690" s="6"/>
    </row>
    <row r="691" spans="2:2" x14ac:dyDescent="0.25">
      <c r="B691" s="6"/>
    </row>
    <row r="692" spans="2:2" x14ac:dyDescent="0.25">
      <c r="B692" s="6"/>
    </row>
    <row r="693" spans="2:2" x14ac:dyDescent="0.25">
      <c r="B693" s="6"/>
    </row>
    <row r="694" spans="2:2" x14ac:dyDescent="0.25">
      <c r="B694" s="6"/>
    </row>
    <row r="695" spans="2:2" x14ac:dyDescent="0.25">
      <c r="B695" s="6"/>
    </row>
    <row r="696" spans="2:2" x14ac:dyDescent="0.25">
      <c r="B696" s="6"/>
    </row>
    <row r="697" spans="2:2" x14ac:dyDescent="0.25">
      <c r="B697" s="6"/>
    </row>
    <row r="698" spans="2:2" x14ac:dyDescent="0.25">
      <c r="B698" s="6"/>
    </row>
    <row r="699" spans="2:2" x14ac:dyDescent="0.25">
      <c r="B699" s="6"/>
    </row>
    <row r="700" spans="2:2" x14ac:dyDescent="0.25">
      <c r="B700" s="6"/>
    </row>
    <row r="701" spans="2:2" x14ac:dyDescent="0.25">
      <c r="B701" s="6"/>
    </row>
    <row r="702" spans="2:2" x14ac:dyDescent="0.25">
      <c r="B702" s="6"/>
    </row>
    <row r="703" spans="2:2" x14ac:dyDescent="0.25">
      <c r="B703" s="6"/>
    </row>
    <row r="704" spans="2:2" x14ac:dyDescent="0.25">
      <c r="B704" s="6"/>
    </row>
    <row r="705" spans="2:2" x14ac:dyDescent="0.25">
      <c r="B705" s="6"/>
    </row>
    <row r="706" spans="2:2" x14ac:dyDescent="0.25">
      <c r="B706" s="6"/>
    </row>
    <row r="707" spans="2:2" x14ac:dyDescent="0.25">
      <c r="B707" s="6"/>
    </row>
    <row r="708" spans="2:2" x14ac:dyDescent="0.25">
      <c r="B708" s="6"/>
    </row>
    <row r="709" spans="2:2" x14ac:dyDescent="0.25">
      <c r="B709" s="6"/>
    </row>
    <row r="710" spans="2:2" x14ac:dyDescent="0.25">
      <c r="B710" s="6"/>
    </row>
    <row r="711" spans="2:2" x14ac:dyDescent="0.25">
      <c r="B711" s="6"/>
    </row>
    <row r="712" spans="2:2" x14ac:dyDescent="0.25">
      <c r="B712" s="6"/>
    </row>
    <row r="713" spans="2:2" x14ac:dyDescent="0.25">
      <c r="B713" s="6"/>
    </row>
    <row r="714" spans="2:2" x14ac:dyDescent="0.25">
      <c r="B714" s="6"/>
    </row>
    <row r="715" spans="2:2" x14ac:dyDescent="0.25">
      <c r="B715" s="6"/>
    </row>
    <row r="716" spans="2:2" x14ac:dyDescent="0.25">
      <c r="B716" s="6"/>
    </row>
    <row r="717" spans="2:2" x14ac:dyDescent="0.25">
      <c r="B717" s="6"/>
    </row>
    <row r="718" spans="2:2" x14ac:dyDescent="0.25">
      <c r="B718" s="6"/>
    </row>
    <row r="719" spans="2:2" x14ac:dyDescent="0.25">
      <c r="B719" s="6"/>
    </row>
    <row r="720" spans="2:2" x14ac:dyDescent="0.25">
      <c r="B720" s="6"/>
    </row>
    <row r="721" spans="2:2" x14ac:dyDescent="0.25">
      <c r="B721" s="6"/>
    </row>
    <row r="722" spans="2:2" x14ac:dyDescent="0.25">
      <c r="B722" s="6"/>
    </row>
    <row r="723" spans="2:2" x14ac:dyDescent="0.25">
      <c r="B723" s="6"/>
    </row>
    <row r="724" spans="2:2" x14ac:dyDescent="0.25">
      <c r="B724" s="6"/>
    </row>
    <row r="725" spans="2:2" x14ac:dyDescent="0.25">
      <c r="B725" s="6"/>
    </row>
    <row r="726" spans="2:2" x14ac:dyDescent="0.25">
      <c r="B726" s="6"/>
    </row>
    <row r="727" spans="2:2" x14ac:dyDescent="0.25">
      <c r="B727" s="6"/>
    </row>
    <row r="728" spans="2:2" x14ac:dyDescent="0.25">
      <c r="B728" s="6"/>
    </row>
    <row r="729" spans="2:2" x14ac:dyDescent="0.25">
      <c r="B729" s="6"/>
    </row>
    <row r="730" spans="2:2" x14ac:dyDescent="0.25">
      <c r="B730" s="6"/>
    </row>
    <row r="731" spans="2:2" x14ac:dyDescent="0.25">
      <c r="B731" s="6"/>
    </row>
    <row r="732" spans="2:2" x14ac:dyDescent="0.25">
      <c r="B732" s="6"/>
    </row>
    <row r="733" spans="2:2" x14ac:dyDescent="0.25">
      <c r="B733" s="6"/>
    </row>
    <row r="734" spans="2:2" x14ac:dyDescent="0.25">
      <c r="B734" s="6"/>
    </row>
    <row r="735" spans="2:2" x14ac:dyDescent="0.25">
      <c r="B735" s="6"/>
    </row>
    <row r="736" spans="2:2" x14ac:dyDescent="0.25">
      <c r="B736" s="6"/>
    </row>
    <row r="737" spans="2:2" x14ac:dyDescent="0.25">
      <c r="B737" s="6"/>
    </row>
    <row r="738" spans="2:2" x14ac:dyDescent="0.25">
      <c r="B738" s="6"/>
    </row>
    <row r="739" spans="2:2" x14ac:dyDescent="0.25">
      <c r="B739" s="6"/>
    </row>
    <row r="740" spans="2:2" x14ac:dyDescent="0.25">
      <c r="B740" s="6"/>
    </row>
    <row r="741" spans="2:2" x14ac:dyDescent="0.25">
      <c r="B741" s="6"/>
    </row>
    <row r="742" spans="2:2" x14ac:dyDescent="0.25">
      <c r="B742" s="6"/>
    </row>
    <row r="743" spans="2:2" x14ac:dyDescent="0.25">
      <c r="B743" s="6"/>
    </row>
    <row r="744" spans="2:2" x14ac:dyDescent="0.25">
      <c r="B744" s="6"/>
    </row>
    <row r="745" spans="2:2" x14ac:dyDescent="0.25">
      <c r="B745" s="6"/>
    </row>
    <row r="746" spans="2:2" x14ac:dyDescent="0.25">
      <c r="B746" s="6"/>
    </row>
    <row r="747" spans="2:2" x14ac:dyDescent="0.25">
      <c r="B747" s="6"/>
    </row>
    <row r="748" spans="2:2" x14ac:dyDescent="0.25">
      <c r="B748" s="6"/>
    </row>
    <row r="749" spans="2:2" x14ac:dyDescent="0.25">
      <c r="B749" s="6"/>
    </row>
    <row r="750" spans="2:2" x14ac:dyDescent="0.25">
      <c r="B750" s="6"/>
    </row>
    <row r="751" spans="2:2" x14ac:dyDescent="0.25">
      <c r="B751" s="6"/>
    </row>
    <row r="752" spans="2:2" x14ac:dyDescent="0.25">
      <c r="B752" s="6"/>
    </row>
    <row r="753" spans="2:2" x14ac:dyDescent="0.25">
      <c r="B753" s="6"/>
    </row>
    <row r="754" spans="2:2" x14ac:dyDescent="0.25">
      <c r="B754" s="6"/>
    </row>
    <row r="755" spans="2:2" x14ac:dyDescent="0.25">
      <c r="B755" s="6"/>
    </row>
    <row r="756" spans="2:2" x14ac:dyDescent="0.25">
      <c r="B756" s="6"/>
    </row>
    <row r="757" spans="2:2" x14ac:dyDescent="0.25">
      <c r="B757" s="6"/>
    </row>
    <row r="758" spans="2:2" x14ac:dyDescent="0.25">
      <c r="B758" s="6"/>
    </row>
    <row r="759" spans="2:2" x14ac:dyDescent="0.25">
      <c r="B759" s="6"/>
    </row>
    <row r="760" spans="2:2" x14ac:dyDescent="0.25">
      <c r="B760" s="6"/>
    </row>
    <row r="761" spans="2:2" x14ac:dyDescent="0.25">
      <c r="B761" s="6"/>
    </row>
    <row r="762" spans="2:2" x14ac:dyDescent="0.25">
      <c r="B762" s="6"/>
    </row>
    <row r="763" spans="2:2" x14ac:dyDescent="0.25">
      <c r="B763" s="6"/>
    </row>
    <row r="764" spans="2:2" x14ac:dyDescent="0.25">
      <c r="B764" s="6"/>
    </row>
    <row r="765" spans="2:2" x14ac:dyDescent="0.25">
      <c r="B765" s="6"/>
    </row>
    <row r="766" spans="2:2" x14ac:dyDescent="0.25">
      <c r="B766" s="6"/>
    </row>
    <row r="767" spans="2:2" x14ac:dyDescent="0.25">
      <c r="B767" s="6"/>
    </row>
    <row r="768" spans="2:2" x14ac:dyDescent="0.25">
      <c r="B768" s="6"/>
    </row>
    <row r="769" spans="2:2" x14ac:dyDescent="0.25">
      <c r="B769" s="6"/>
    </row>
    <row r="770" spans="2:2" x14ac:dyDescent="0.25">
      <c r="B770" s="6"/>
    </row>
    <row r="771" spans="2:2" x14ac:dyDescent="0.25">
      <c r="B771" s="6"/>
    </row>
    <row r="772" spans="2:2" x14ac:dyDescent="0.25">
      <c r="B772" s="6"/>
    </row>
    <row r="773" spans="2:2" x14ac:dyDescent="0.25">
      <c r="B773" s="6"/>
    </row>
    <row r="774" spans="2:2" x14ac:dyDescent="0.25">
      <c r="B774" s="6"/>
    </row>
    <row r="775" spans="2:2" x14ac:dyDescent="0.25">
      <c r="B775" s="6"/>
    </row>
    <row r="776" spans="2:2" x14ac:dyDescent="0.25">
      <c r="B776" s="6"/>
    </row>
    <row r="777" spans="2:2" x14ac:dyDescent="0.25">
      <c r="B777" s="6"/>
    </row>
    <row r="778" spans="2:2" x14ac:dyDescent="0.25">
      <c r="B778" s="6"/>
    </row>
    <row r="779" spans="2:2" x14ac:dyDescent="0.25">
      <c r="B779" s="6"/>
    </row>
    <row r="780" spans="2:2" x14ac:dyDescent="0.25">
      <c r="B780" s="6"/>
    </row>
    <row r="781" spans="2:2" x14ac:dyDescent="0.25">
      <c r="B781" s="6"/>
    </row>
    <row r="782" spans="2:2" x14ac:dyDescent="0.25">
      <c r="B782" s="6"/>
    </row>
    <row r="783" spans="2:2" x14ac:dyDescent="0.25">
      <c r="B783" s="6"/>
    </row>
    <row r="784" spans="2:2" x14ac:dyDescent="0.25">
      <c r="B784" s="6"/>
    </row>
    <row r="785" spans="2:2" x14ac:dyDescent="0.25">
      <c r="B785" s="6"/>
    </row>
    <row r="786" spans="2:2" x14ac:dyDescent="0.25">
      <c r="B786" s="6"/>
    </row>
    <row r="787" spans="2:2" x14ac:dyDescent="0.25">
      <c r="B787" s="6"/>
    </row>
    <row r="788" spans="2:2" x14ac:dyDescent="0.25">
      <c r="B788" s="6"/>
    </row>
    <row r="789" spans="2:2" x14ac:dyDescent="0.25">
      <c r="B789" s="6"/>
    </row>
    <row r="790" spans="2:2" x14ac:dyDescent="0.25">
      <c r="B790" s="6"/>
    </row>
    <row r="791" spans="2:2" x14ac:dyDescent="0.25">
      <c r="B791" s="6"/>
    </row>
    <row r="792" spans="2:2" x14ac:dyDescent="0.25">
      <c r="B792" s="6"/>
    </row>
    <row r="793" spans="2:2" x14ac:dyDescent="0.25">
      <c r="B793" s="6"/>
    </row>
    <row r="794" spans="2:2" x14ac:dyDescent="0.25">
      <c r="B794" s="6"/>
    </row>
    <row r="795" spans="2:2" x14ac:dyDescent="0.25">
      <c r="B795" s="6"/>
    </row>
    <row r="796" spans="2:2" x14ac:dyDescent="0.25">
      <c r="B796" s="6"/>
    </row>
    <row r="797" spans="2:2" x14ac:dyDescent="0.25">
      <c r="B797" s="6"/>
    </row>
    <row r="798" spans="2:2" x14ac:dyDescent="0.25">
      <c r="B798" s="6"/>
    </row>
    <row r="799" spans="2:2" x14ac:dyDescent="0.25">
      <c r="B799" s="6"/>
    </row>
    <row r="800" spans="2:2" x14ac:dyDescent="0.25">
      <c r="B800" s="6"/>
    </row>
    <row r="801" spans="2:2" x14ac:dyDescent="0.25">
      <c r="B801" s="6"/>
    </row>
    <row r="802" spans="2:2" x14ac:dyDescent="0.25">
      <c r="B802" s="6"/>
    </row>
    <row r="803" spans="2:2" x14ac:dyDescent="0.25">
      <c r="B803" s="6"/>
    </row>
    <row r="804" spans="2:2" x14ac:dyDescent="0.25">
      <c r="B804" s="6"/>
    </row>
    <row r="805" spans="2:2" x14ac:dyDescent="0.25">
      <c r="B805" s="6"/>
    </row>
    <row r="806" spans="2:2" x14ac:dyDescent="0.25">
      <c r="B806" s="6"/>
    </row>
    <row r="807" spans="2:2" x14ac:dyDescent="0.25">
      <c r="B807" s="6"/>
    </row>
    <row r="808" spans="2:2" x14ac:dyDescent="0.25">
      <c r="B808" s="6"/>
    </row>
    <row r="809" spans="2:2" x14ac:dyDescent="0.25">
      <c r="B809" s="6"/>
    </row>
    <row r="810" spans="2:2" x14ac:dyDescent="0.25">
      <c r="B810" s="6"/>
    </row>
    <row r="811" spans="2:2" x14ac:dyDescent="0.25">
      <c r="B811" s="6"/>
    </row>
    <row r="812" spans="2:2" x14ac:dyDescent="0.25">
      <c r="B812" s="6"/>
    </row>
    <row r="813" spans="2:2" x14ac:dyDescent="0.25">
      <c r="B813" s="6"/>
    </row>
    <row r="814" spans="2:2" x14ac:dyDescent="0.25">
      <c r="B814" s="6"/>
    </row>
    <row r="815" spans="2:2" x14ac:dyDescent="0.25">
      <c r="B815" s="6"/>
    </row>
    <row r="816" spans="2:2" x14ac:dyDescent="0.25">
      <c r="B816" s="6"/>
    </row>
    <row r="817" spans="2:2" x14ac:dyDescent="0.25">
      <c r="B817" s="6"/>
    </row>
    <row r="818" spans="2:2" x14ac:dyDescent="0.25">
      <c r="B818" s="6"/>
    </row>
    <row r="819" spans="2:2" x14ac:dyDescent="0.25">
      <c r="B819" s="6"/>
    </row>
    <row r="820" spans="2:2" x14ac:dyDescent="0.25">
      <c r="B820" s="6"/>
    </row>
    <row r="821" spans="2:2" x14ac:dyDescent="0.25">
      <c r="B821" s="6"/>
    </row>
    <row r="822" spans="2:2" x14ac:dyDescent="0.25">
      <c r="B822" s="6"/>
    </row>
    <row r="823" spans="2:2" x14ac:dyDescent="0.25">
      <c r="B823" s="6"/>
    </row>
    <row r="824" spans="2:2" x14ac:dyDescent="0.25">
      <c r="B824" s="6"/>
    </row>
    <row r="825" spans="2:2" x14ac:dyDescent="0.25">
      <c r="B825" s="6"/>
    </row>
    <row r="826" spans="2:2" x14ac:dyDescent="0.25">
      <c r="B826" s="6"/>
    </row>
    <row r="827" spans="2:2" x14ac:dyDescent="0.25">
      <c r="B827" s="6"/>
    </row>
    <row r="828" spans="2:2" x14ac:dyDescent="0.25">
      <c r="B828" s="6"/>
    </row>
    <row r="829" spans="2:2" x14ac:dyDescent="0.25">
      <c r="B829" s="6"/>
    </row>
    <row r="830" spans="2:2" x14ac:dyDescent="0.25">
      <c r="B830" s="6"/>
    </row>
    <row r="831" spans="2:2" x14ac:dyDescent="0.25">
      <c r="B831" s="6"/>
    </row>
    <row r="832" spans="2:2" x14ac:dyDescent="0.25">
      <c r="B832" s="6"/>
    </row>
    <row r="833" spans="2:2" x14ac:dyDescent="0.25">
      <c r="B833" s="6"/>
    </row>
    <row r="834" spans="2:2" x14ac:dyDescent="0.25">
      <c r="B834" s="6"/>
    </row>
    <row r="835" spans="2:2" x14ac:dyDescent="0.25">
      <c r="B835" s="6"/>
    </row>
    <row r="836" spans="2:2" x14ac:dyDescent="0.25">
      <c r="B836" s="6"/>
    </row>
    <row r="837" spans="2:2" x14ac:dyDescent="0.25">
      <c r="B837" s="6"/>
    </row>
    <row r="838" spans="2:2" x14ac:dyDescent="0.25">
      <c r="B838" s="6"/>
    </row>
    <row r="839" spans="2:2" x14ac:dyDescent="0.25">
      <c r="B839" s="6"/>
    </row>
    <row r="840" spans="2:2" x14ac:dyDescent="0.25">
      <c r="B840" s="6"/>
    </row>
    <row r="841" spans="2:2" x14ac:dyDescent="0.25">
      <c r="B841" s="6"/>
    </row>
    <row r="842" spans="2:2" x14ac:dyDescent="0.25">
      <c r="B842" s="6"/>
    </row>
    <row r="843" spans="2:2" x14ac:dyDescent="0.25">
      <c r="B843" s="6"/>
    </row>
    <row r="844" spans="2:2" x14ac:dyDescent="0.25">
      <c r="B844" s="6"/>
    </row>
    <row r="845" spans="2:2" x14ac:dyDescent="0.25">
      <c r="B845" s="6"/>
    </row>
    <row r="846" spans="2:2" x14ac:dyDescent="0.25">
      <c r="B846" s="6"/>
    </row>
    <row r="847" spans="2:2" x14ac:dyDescent="0.25">
      <c r="B847" s="6"/>
    </row>
    <row r="848" spans="2:2" x14ac:dyDescent="0.25">
      <c r="B848" s="6"/>
    </row>
    <row r="849" spans="2:2" x14ac:dyDescent="0.25">
      <c r="B849" s="6"/>
    </row>
    <row r="850" spans="2:2" x14ac:dyDescent="0.25">
      <c r="B850" s="6"/>
    </row>
    <row r="851" spans="2:2" x14ac:dyDescent="0.25">
      <c r="B851" s="6"/>
    </row>
    <row r="852" spans="2:2" x14ac:dyDescent="0.25">
      <c r="B852" s="6"/>
    </row>
    <row r="853" spans="2:2" x14ac:dyDescent="0.25">
      <c r="B853" s="6"/>
    </row>
    <row r="854" spans="2:2" x14ac:dyDescent="0.25">
      <c r="B854" s="6"/>
    </row>
    <row r="855" spans="2:2" x14ac:dyDescent="0.25">
      <c r="B855" s="6"/>
    </row>
    <row r="856" spans="2:2" x14ac:dyDescent="0.25">
      <c r="B856" s="6"/>
    </row>
    <row r="857" spans="2:2" x14ac:dyDescent="0.25">
      <c r="B857" s="6"/>
    </row>
    <row r="858" spans="2:2" x14ac:dyDescent="0.25">
      <c r="B858" s="6"/>
    </row>
    <row r="859" spans="2:2" x14ac:dyDescent="0.25">
      <c r="B859" s="6"/>
    </row>
    <row r="860" spans="2:2" x14ac:dyDescent="0.25">
      <c r="B860" s="6"/>
    </row>
    <row r="861" spans="2:2" x14ac:dyDescent="0.25">
      <c r="B861" s="6"/>
    </row>
    <row r="862" spans="2:2" x14ac:dyDescent="0.25">
      <c r="B862" s="6"/>
    </row>
    <row r="863" spans="2:2" x14ac:dyDescent="0.25">
      <c r="B863" s="6"/>
    </row>
    <row r="864" spans="2:2" x14ac:dyDescent="0.25">
      <c r="B864" s="6"/>
    </row>
    <row r="865" spans="2:2" x14ac:dyDescent="0.25">
      <c r="B865" s="6"/>
    </row>
    <row r="866" spans="2:2" x14ac:dyDescent="0.25">
      <c r="B866" s="6"/>
    </row>
    <row r="867" spans="2:2" x14ac:dyDescent="0.25">
      <c r="B867" s="6"/>
    </row>
    <row r="868" spans="2:2" x14ac:dyDescent="0.25">
      <c r="B868" s="6"/>
    </row>
    <row r="869" spans="2:2" x14ac:dyDescent="0.25">
      <c r="B869" s="6"/>
    </row>
    <row r="870" spans="2:2" x14ac:dyDescent="0.25">
      <c r="B870" s="6"/>
    </row>
    <row r="871" spans="2:2" x14ac:dyDescent="0.25">
      <c r="B871" s="6"/>
    </row>
    <row r="872" spans="2:2" x14ac:dyDescent="0.25">
      <c r="B872" s="6"/>
    </row>
    <row r="873" spans="2:2" x14ac:dyDescent="0.25">
      <c r="B873" s="6"/>
    </row>
    <row r="874" spans="2:2" x14ac:dyDescent="0.25">
      <c r="B874" s="6"/>
    </row>
    <row r="875" spans="2:2" x14ac:dyDescent="0.25">
      <c r="B875" s="6"/>
    </row>
    <row r="876" spans="2:2" x14ac:dyDescent="0.25">
      <c r="B876" s="6"/>
    </row>
    <row r="877" spans="2:2" x14ac:dyDescent="0.25">
      <c r="B877" s="6"/>
    </row>
    <row r="878" spans="2:2" x14ac:dyDescent="0.25">
      <c r="B878" s="6"/>
    </row>
    <row r="879" spans="2:2" x14ac:dyDescent="0.25">
      <c r="B879" s="6"/>
    </row>
    <row r="880" spans="2:2" x14ac:dyDescent="0.25">
      <c r="B880" s="6"/>
    </row>
    <row r="881" spans="2:2" x14ac:dyDescent="0.25">
      <c r="B881" s="6"/>
    </row>
    <row r="882" spans="2:2" x14ac:dyDescent="0.25">
      <c r="B882" s="6"/>
    </row>
    <row r="883" spans="2:2" x14ac:dyDescent="0.25">
      <c r="B883" s="6"/>
    </row>
    <row r="884" spans="2:2" x14ac:dyDescent="0.25">
      <c r="B884" s="6"/>
    </row>
    <row r="885" spans="2:2" x14ac:dyDescent="0.25">
      <c r="B885" s="6"/>
    </row>
    <row r="886" spans="2:2" x14ac:dyDescent="0.25">
      <c r="B886" s="6"/>
    </row>
    <row r="887" spans="2:2" x14ac:dyDescent="0.25">
      <c r="B887" s="6"/>
    </row>
    <row r="888" spans="2:2" x14ac:dyDescent="0.25">
      <c r="B888" s="6"/>
    </row>
    <row r="889" spans="2:2" x14ac:dyDescent="0.25">
      <c r="B889" s="6"/>
    </row>
    <row r="890" spans="2:2" x14ac:dyDescent="0.25">
      <c r="B890" s="6"/>
    </row>
    <row r="891" spans="2:2" x14ac:dyDescent="0.25">
      <c r="B891" s="6"/>
    </row>
    <row r="892" spans="2:2" x14ac:dyDescent="0.25">
      <c r="B892" s="6"/>
    </row>
    <row r="893" spans="2:2" x14ac:dyDescent="0.25">
      <c r="B893" s="6"/>
    </row>
    <row r="894" spans="2:2" x14ac:dyDescent="0.25">
      <c r="B894" s="6"/>
    </row>
    <row r="895" spans="2:2" x14ac:dyDescent="0.25">
      <c r="B895" s="6"/>
    </row>
    <row r="896" spans="2:2" x14ac:dyDescent="0.25">
      <c r="B896" s="6"/>
    </row>
    <row r="897" spans="2:2" x14ac:dyDescent="0.25">
      <c r="B897" s="6"/>
    </row>
    <row r="898" spans="2:2" x14ac:dyDescent="0.25">
      <c r="B898" s="6"/>
    </row>
    <row r="899" spans="2:2" x14ac:dyDescent="0.25">
      <c r="B899" s="6"/>
    </row>
    <row r="900" spans="2:2" x14ac:dyDescent="0.25">
      <c r="B900" s="6"/>
    </row>
    <row r="901" spans="2:2" x14ac:dyDescent="0.25">
      <c r="B901" s="6"/>
    </row>
    <row r="902" spans="2:2" x14ac:dyDescent="0.25">
      <c r="B902" s="6"/>
    </row>
    <row r="903" spans="2:2" x14ac:dyDescent="0.25">
      <c r="B903" s="6"/>
    </row>
    <row r="904" spans="2:2" x14ac:dyDescent="0.25">
      <c r="B904" s="6"/>
    </row>
    <row r="905" spans="2:2" x14ac:dyDescent="0.25">
      <c r="B905" s="6"/>
    </row>
    <row r="906" spans="2:2" x14ac:dyDescent="0.25">
      <c r="B906" s="6"/>
    </row>
    <row r="907" spans="2:2" x14ac:dyDescent="0.25">
      <c r="B907" s="6"/>
    </row>
    <row r="908" spans="2:2" x14ac:dyDescent="0.25">
      <c r="B908" s="6"/>
    </row>
    <row r="909" spans="2:2" x14ac:dyDescent="0.25">
      <c r="B909" s="6"/>
    </row>
    <row r="910" spans="2:2" x14ac:dyDescent="0.25">
      <c r="B910" s="6"/>
    </row>
    <row r="911" spans="2:2" x14ac:dyDescent="0.25">
      <c r="B911" s="6"/>
    </row>
    <row r="912" spans="2:2" x14ac:dyDescent="0.25">
      <c r="B912" s="6"/>
    </row>
    <row r="913" spans="2:2" x14ac:dyDescent="0.25">
      <c r="B913" s="6"/>
    </row>
    <row r="914" spans="2:2" x14ac:dyDescent="0.25">
      <c r="B914" s="6"/>
    </row>
    <row r="915" spans="2:2" x14ac:dyDescent="0.25">
      <c r="B915" s="6"/>
    </row>
    <row r="916" spans="2:2" x14ac:dyDescent="0.25">
      <c r="B916" s="6"/>
    </row>
    <row r="917" spans="2:2" x14ac:dyDescent="0.25">
      <c r="B917" s="6"/>
    </row>
    <row r="918" spans="2:2" x14ac:dyDescent="0.25">
      <c r="B918" s="6"/>
    </row>
    <row r="919" spans="2:2" x14ac:dyDescent="0.25">
      <c r="B919" s="6"/>
    </row>
    <row r="920" spans="2:2" x14ac:dyDescent="0.25">
      <c r="B920" s="6"/>
    </row>
    <row r="921" spans="2:2" x14ac:dyDescent="0.25">
      <c r="B921" s="6"/>
    </row>
    <row r="922" spans="2:2" x14ac:dyDescent="0.25">
      <c r="B922" s="6"/>
    </row>
    <row r="923" spans="2:2" x14ac:dyDescent="0.25">
      <c r="B923" s="6"/>
    </row>
    <row r="924" spans="2:2" x14ac:dyDescent="0.25">
      <c r="B924" s="6"/>
    </row>
    <row r="925" spans="2:2" x14ac:dyDescent="0.25">
      <c r="B925" s="6"/>
    </row>
    <row r="926" spans="2:2" x14ac:dyDescent="0.25">
      <c r="B926" s="6"/>
    </row>
    <row r="927" spans="2:2" x14ac:dyDescent="0.25">
      <c r="B927" s="6"/>
    </row>
    <row r="928" spans="2:2" x14ac:dyDescent="0.25">
      <c r="B928" s="6"/>
    </row>
    <row r="929" spans="2:2" x14ac:dyDescent="0.25">
      <c r="B929" s="6"/>
    </row>
    <row r="930" spans="2:2" x14ac:dyDescent="0.25">
      <c r="B930" s="6"/>
    </row>
    <row r="931" spans="2:2" x14ac:dyDescent="0.25">
      <c r="B931" s="6"/>
    </row>
    <row r="932" spans="2:2" x14ac:dyDescent="0.25">
      <c r="B932" s="6"/>
    </row>
    <row r="933" spans="2:2" x14ac:dyDescent="0.25">
      <c r="B933" s="6"/>
    </row>
    <row r="934" spans="2:2" x14ac:dyDescent="0.25">
      <c r="B934" s="6"/>
    </row>
    <row r="935" spans="2:2" x14ac:dyDescent="0.25">
      <c r="B935" s="6"/>
    </row>
    <row r="936" spans="2:2" x14ac:dyDescent="0.25">
      <c r="B936" s="6"/>
    </row>
    <row r="937" spans="2:2" x14ac:dyDescent="0.25">
      <c r="B937" s="6"/>
    </row>
    <row r="938" spans="2:2" x14ac:dyDescent="0.25">
      <c r="B938" s="6"/>
    </row>
    <row r="939" spans="2:2" x14ac:dyDescent="0.25">
      <c r="B939" s="6"/>
    </row>
    <row r="940" spans="2:2" x14ac:dyDescent="0.25">
      <c r="B940" s="6"/>
    </row>
    <row r="941" spans="2:2" x14ac:dyDescent="0.25">
      <c r="B941" s="6"/>
    </row>
    <row r="942" spans="2:2" x14ac:dyDescent="0.25">
      <c r="B942" s="6"/>
    </row>
    <row r="943" spans="2:2" x14ac:dyDescent="0.25">
      <c r="B943" s="6"/>
    </row>
    <row r="944" spans="2:2" x14ac:dyDescent="0.25">
      <c r="B944" s="6"/>
    </row>
    <row r="945" spans="2:2" x14ac:dyDescent="0.25">
      <c r="B945" s="6"/>
    </row>
    <row r="946" spans="2:2" x14ac:dyDescent="0.25">
      <c r="B946" s="6"/>
    </row>
    <row r="947" spans="2:2" x14ac:dyDescent="0.25">
      <c r="B947" s="6"/>
    </row>
    <row r="948" spans="2:2" x14ac:dyDescent="0.25">
      <c r="B948" s="6"/>
    </row>
    <row r="949" spans="2:2" x14ac:dyDescent="0.25">
      <c r="B949" s="6"/>
    </row>
    <row r="950" spans="2:2" x14ac:dyDescent="0.25">
      <c r="B950" s="6"/>
    </row>
    <row r="951" spans="2:2" x14ac:dyDescent="0.25">
      <c r="B951" s="6"/>
    </row>
    <row r="952" spans="2:2" x14ac:dyDescent="0.25">
      <c r="B952" s="6"/>
    </row>
    <row r="953" spans="2:2" x14ac:dyDescent="0.25">
      <c r="B953" s="6"/>
    </row>
    <row r="954" spans="2:2" x14ac:dyDescent="0.25">
      <c r="B954" s="6"/>
    </row>
    <row r="955" spans="2:2" x14ac:dyDescent="0.25">
      <c r="B955" s="6"/>
    </row>
    <row r="956" spans="2:2" x14ac:dyDescent="0.25">
      <c r="B956" s="6"/>
    </row>
    <row r="957" spans="2:2" x14ac:dyDescent="0.25">
      <c r="B957" s="6"/>
    </row>
    <row r="958" spans="2:2" x14ac:dyDescent="0.25">
      <c r="B958" s="6"/>
    </row>
    <row r="959" spans="2:2" x14ac:dyDescent="0.25">
      <c r="B959" s="6"/>
    </row>
    <row r="960" spans="2:2" x14ac:dyDescent="0.25">
      <c r="B960" s="6"/>
    </row>
    <row r="961" spans="2:2" x14ac:dyDescent="0.25">
      <c r="B961" s="6"/>
    </row>
    <row r="962" spans="2:2" x14ac:dyDescent="0.25">
      <c r="B962" s="6"/>
    </row>
    <row r="963" spans="2:2" x14ac:dyDescent="0.25">
      <c r="B963" s="6"/>
    </row>
    <row r="964" spans="2:2" x14ac:dyDescent="0.25">
      <c r="B964" s="6"/>
    </row>
    <row r="965" spans="2:2" x14ac:dyDescent="0.25">
      <c r="B965" s="6"/>
    </row>
    <row r="966" spans="2:2" x14ac:dyDescent="0.25">
      <c r="B966" s="6"/>
    </row>
    <row r="967" spans="2:2" x14ac:dyDescent="0.25">
      <c r="B967" s="6"/>
    </row>
    <row r="968" spans="2:2" x14ac:dyDescent="0.25">
      <c r="B968" s="6"/>
    </row>
    <row r="969" spans="2:2" x14ac:dyDescent="0.25">
      <c r="B969" s="6"/>
    </row>
    <row r="970" spans="2:2" x14ac:dyDescent="0.25">
      <c r="B970" s="6"/>
    </row>
    <row r="971" spans="2:2" x14ac:dyDescent="0.25">
      <c r="B971" s="6"/>
    </row>
    <row r="972" spans="2:2" x14ac:dyDescent="0.25">
      <c r="B972" s="6"/>
    </row>
    <row r="973" spans="2:2" x14ac:dyDescent="0.25">
      <c r="B973" s="6"/>
    </row>
    <row r="974" spans="2:2" x14ac:dyDescent="0.25">
      <c r="B974" s="6"/>
    </row>
    <row r="975" spans="2:2" x14ac:dyDescent="0.25">
      <c r="B975" s="6"/>
    </row>
    <row r="976" spans="2:2" x14ac:dyDescent="0.25">
      <c r="B976" s="6"/>
    </row>
    <row r="977" spans="2:2" x14ac:dyDescent="0.25">
      <c r="B977" s="6"/>
    </row>
    <row r="978" spans="2:2" x14ac:dyDescent="0.25">
      <c r="B978" s="6"/>
    </row>
    <row r="979" spans="2:2" x14ac:dyDescent="0.25">
      <c r="B979" s="6"/>
    </row>
    <row r="980" spans="2:2" x14ac:dyDescent="0.25">
      <c r="B980" s="6"/>
    </row>
    <row r="981" spans="2:2" x14ac:dyDescent="0.25">
      <c r="B981" s="6"/>
    </row>
    <row r="982" spans="2:2" x14ac:dyDescent="0.25">
      <c r="B982" s="6"/>
    </row>
    <row r="983" spans="2:2" x14ac:dyDescent="0.25">
      <c r="B983" s="6"/>
    </row>
    <row r="984" spans="2:2" x14ac:dyDescent="0.25">
      <c r="B984" s="6"/>
    </row>
    <row r="985" spans="2:2" x14ac:dyDescent="0.25">
      <c r="B985" s="6"/>
    </row>
    <row r="986" spans="2:2" x14ac:dyDescent="0.25">
      <c r="B986" s="6"/>
    </row>
    <row r="987" spans="2:2" x14ac:dyDescent="0.25">
      <c r="B987" s="6"/>
    </row>
    <row r="988" spans="2:2" x14ac:dyDescent="0.25">
      <c r="B988" s="6"/>
    </row>
    <row r="989" spans="2:2" x14ac:dyDescent="0.25">
      <c r="B989" s="6"/>
    </row>
    <row r="990" spans="2:2" x14ac:dyDescent="0.25">
      <c r="B990" s="6"/>
    </row>
    <row r="991" spans="2:2" x14ac:dyDescent="0.25">
      <c r="B991" s="6"/>
    </row>
    <row r="992" spans="2:2" x14ac:dyDescent="0.25">
      <c r="B992" s="6"/>
    </row>
    <row r="993" spans="2:2" x14ac:dyDescent="0.25">
      <c r="B993" s="6"/>
    </row>
    <row r="994" spans="2:2" x14ac:dyDescent="0.25">
      <c r="B994" s="6"/>
    </row>
    <row r="995" spans="2:2" x14ac:dyDescent="0.25">
      <c r="B995" s="6"/>
    </row>
    <row r="996" spans="2:2" x14ac:dyDescent="0.25">
      <c r="B996" s="6"/>
    </row>
    <row r="997" spans="2:2" x14ac:dyDescent="0.25">
      <c r="B997" s="6"/>
    </row>
    <row r="998" spans="2:2" x14ac:dyDescent="0.25">
      <c r="B998" s="6"/>
    </row>
    <row r="999" spans="2:2" x14ac:dyDescent="0.25">
      <c r="B999" s="6"/>
    </row>
    <row r="1000" spans="2:2" x14ac:dyDescent="0.25">
      <c r="B1000" s="6"/>
    </row>
    <row r="1001" spans="2:2" x14ac:dyDescent="0.25">
      <c r="B1001" s="6"/>
    </row>
    <row r="1002" spans="2:2" x14ac:dyDescent="0.25">
      <c r="B1002" s="6"/>
    </row>
    <row r="1003" spans="2:2" x14ac:dyDescent="0.25">
      <c r="B1003" s="6"/>
    </row>
    <row r="1004" spans="2:2" x14ac:dyDescent="0.25">
      <c r="B1004" s="6"/>
    </row>
    <row r="1005" spans="2:2" x14ac:dyDescent="0.25">
      <c r="B1005" s="6"/>
    </row>
    <row r="1006" spans="2:2" x14ac:dyDescent="0.25">
      <c r="B1006" s="6"/>
    </row>
    <row r="1007" spans="2:2" x14ac:dyDescent="0.25">
      <c r="B1007" s="6"/>
    </row>
    <row r="1008" spans="2:2" x14ac:dyDescent="0.25">
      <c r="B1008" s="6"/>
    </row>
    <row r="1009" spans="2:2" x14ac:dyDescent="0.25">
      <c r="B1009" s="6"/>
    </row>
    <row r="1010" spans="2:2" x14ac:dyDescent="0.25">
      <c r="B1010" s="6"/>
    </row>
    <row r="1011" spans="2:2" x14ac:dyDescent="0.25">
      <c r="B1011" s="6"/>
    </row>
    <row r="1012" spans="2:2" x14ac:dyDescent="0.25">
      <c r="B1012" s="6"/>
    </row>
    <row r="1013" spans="2:2" x14ac:dyDescent="0.25">
      <c r="B1013" s="6"/>
    </row>
    <row r="1014" spans="2:2" x14ac:dyDescent="0.25">
      <c r="B1014" s="6"/>
    </row>
    <row r="1015" spans="2:2" x14ac:dyDescent="0.25">
      <c r="B1015" s="6"/>
    </row>
    <row r="1016" spans="2:2" x14ac:dyDescent="0.25">
      <c r="B1016" s="6"/>
    </row>
    <row r="1017" spans="2:2" x14ac:dyDescent="0.25">
      <c r="B1017" s="6"/>
    </row>
    <row r="1018" spans="2:2" x14ac:dyDescent="0.25">
      <c r="B1018" s="6"/>
    </row>
    <row r="1019" spans="2:2" x14ac:dyDescent="0.25">
      <c r="B1019" s="6"/>
    </row>
    <row r="1020" spans="2:2" x14ac:dyDescent="0.25">
      <c r="B1020" s="6"/>
    </row>
    <row r="1021" spans="2:2" x14ac:dyDescent="0.25">
      <c r="B1021" s="6"/>
    </row>
    <row r="1022" spans="2:2" x14ac:dyDescent="0.25">
      <c r="B1022" s="6"/>
    </row>
    <row r="1023" spans="2:2" x14ac:dyDescent="0.25">
      <c r="B1023" s="6"/>
    </row>
    <row r="1024" spans="2:2" x14ac:dyDescent="0.25">
      <c r="B1024" s="6"/>
    </row>
    <row r="1025" spans="2:2" x14ac:dyDescent="0.25">
      <c r="B1025" s="6"/>
    </row>
    <row r="1026" spans="2:2" x14ac:dyDescent="0.25">
      <c r="B1026" s="6"/>
    </row>
    <row r="1027" spans="2:2" x14ac:dyDescent="0.25">
      <c r="B1027" s="6"/>
    </row>
    <row r="1028" spans="2:2" x14ac:dyDescent="0.25">
      <c r="B1028" s="6"/>
    </row>
    <row r="1029" spans="2:2" x14ac:dyDescent="0.25">
      <c r="B1029" s="6"/>
    </row>
    <row r="1030" spans="2:2" x14ac:dyDescent="0.25">
      <c r="B1030" s="6"/>
    </row>
    <row r="1031" spans="2:2" x14ac:dyDescent="0.25">
      <c r="B1031" s="6"/>
    </row>
    <row r="1032" spans="2:2" x14ac:dyDescent="0.25">
      <c r="B1032" s="6"/>
    </row>
    <row r="1033" spans="2:2" x14ac:dyDescent="0.25">
      <c r="B1033" s="6"/>
    </row>
    <row r="1034" spans="2:2" x14ac:dyDescent="0.25">
      <c r="B1034" s="6"/>
    </row>
    <row r="1035" spans="2:2" x14ac:dyDescent="0.25">
      <c r="B1035" s="6"/>
    </row>
    <row r="1036" spans="2:2" x14ac:dyDescent="0.25">
      <c r="B1036" s="6"/>
    </row>
    <row r="1037" spans="2:2" x14ac:dyDescent="0.25">
      <c r="B1037" s="6"/>
    </row>
    <row r="1038" spans="2:2" x14ac:dyDescent="0.25">
      <c r="B1038" s="6"/>
    </row>
    <row r="1039" spans="2:2" x14ac:dyDescent="0.25">
      <c r="B1039" s="6"/>
    </row>
    <row r="1040" spans="2:2" x14ac:dyDescent="0.25">
      <c r="B1040" s="6"/>
    </row>
    <row r="1041" spans="2:2" x14ac:dyDescent="0.25">
      <c r="B1041" s="6"/>
    </row>
    <row r="1042" spans="2:2" x14ac:dyDescent="0.25">
      <c r="B1042" s="6"/>
    </row>
    <row r="1043" spans="2:2" x14ac:dyDescent="0.25">
      <c r="B1043" s="6"/>
    </row>
    <row r="1044" spans="2:2" x14ac:dyDescent="0.25">
      <c r="B1044" s="6"/>
    </row>
    <row r="1045" spans="2:2" x14ac:dyDescent="0.25">
      <c r="B1045" s="6"/>
    </row>
    <row r="1046" spans="2:2" x14ac:dyDescent="0.25">
      <c r="B1046" s="6"/>
    </row>
    <row r="1047" spans="2:2" x14ac:dyDescent="0.25">
      <c r="B1047" s="6"/>
    </row>
    <row r="1048" spans="2:2" x14ac:dyDescent="0.25">
      <c r="B1048" s="6"/>
    </row>
    <row r="1049" spans="2:2" x14ac:dyDescent="0.25">
      <c r="B1049" s="6"/>
    </row>
    <row r="1050" spans="2:2" x14ac:dyDescent="0.25">
      <c r="B1050" s="6"/>
    </row>
    <row r="1051" spans="2:2" x14ac:dyDescent="0.25">
      <c r="B1051" s="6"/>
    </row>
    <row r="1052" spans="2:2" x14ac:dyDescent="0.25">
      <c r="B1052" s="6"/>
    </row>
    <row r="1053" spans="2:2" x14ac:dyDescent="0.25">
      <c r="B1053" s="6"/>
    </row>
    <row r="1054" spans="2:2" x14ac:dyDescent="0.25">
      <c r="B1054" s="6"/>
    </row>
    <row r="1055" spans="2:2" x14ac:dyDescent="0.25">
      <c r="B1055" s="6"/>
    </row>
    <row r="1056" spans="2:2" x14ac:dyDescent="0.25">
      <c r="B1056" s="6"/>
    </row>
    <row r="1057" spans="2:2" x14ac:dyDescent="0.25">
      <c r="B1057" s="6"/>
    </row>
    <row r="1058" spans="2:2" x14ac:dyDescent="0.25">
      <c r="B1058" s="6"/>
    </row>
    <row r="1059" spans="2:2" x14ac:dyDescent="0.25">
      <c r="B1059" s="6"/>
    </row>
    <row r="1060" spans="2:2" x14ac:dyDescent="0.25">
      <c r="B1060" s="6"/>
    </row>
    <row r="1061" spans="2:2" x14ac:dyDescent="0.25">
      <c r="B1061" s="6"/>
    </row>
    <row r="1062" spans="2:2" x14ac:dyDescent="0.25">
      <c r="B1062" s="6"/>
    </row>
    <row r="1063" spans="2:2" x14ac:dyDescent="0.25">
      <c r="B1063" s="6"/>
    </row>
    <row r="1064" spans="2:2" x14ac:dyDescent="0.25">
      <c r="B1064" s="6"/>
    </row>
    <row r="1065" spans="2:2" x14ac:dyDescent="0.25">
      <c r="B1065" s="6"/>
    </row>
    <row r="1066" spans="2:2" x14ac:dyDescent="0.25">
      <c r="B1066" s="6"/>
    </row>
    <row r="1067" spans="2:2" x14ac:dyDescent="0.25">
      <c r="B1067" s="6"/>
    </row>
    <row r="1068" spans="2:2" x14ac:dyDescent="0.25">
      <c r="B1068" s="6"/>
    </row>
    <row r="1069" spans="2:2" x14ac:dyDescent="0.25">
      <c r="B1069" s="6"/>
    </row>
    <row r="1070" spans="2:2" x14ac:dyDescent="0.25">
      <c r="B1070" s="6"/>
    </row>
    <row r="1071" spans="2:2" x14ac:dyDescent="0.25">
      <c r="B1071" s="6"/>
    </row>
    <row r="1072" spans="2:2" x14ac:dyDescent="0.25">
      <c r="B1072" s="6"/>
    </row>
    <row r="1073" spans="2:2" x14ac:dyDescent="0.25">
      <c r="B1073" s="6"/>
    </row>
    <row r="1074" spans="2:2" x14ac:dyDescent="0.25">
      <c r="B1074" s="6"/>
    </row>
    <row r="1075" spans="2:2" x14ac:dyDescent="0.25">
      <c r="B1075" s="6"/>
    </row>
    <row r="1076" spans="2:2" x14ac:dyDescent="0.25">
      <c r="B1076" s="6"/>
    </row>
    <row r="1077" spans="2:2" x14ac:dyDescent="0.25">
      <c r="B1077" s="6"/>
    </row>
    <row r="1078" spans="2:2" x14ac:dyDescent="0.25">
      <c r="B1078" s="6"/>
    </row>
    <row r="1079" spans="2:2" x14ac:dyDescent="0.25">
      <c r="B1079" s="6"/>
    </row>
    <row r="1080" spans="2:2" x14ac:dyDescent="0.25">
      <c r="B1080" s="6"/>
    </row>
    <row r="1081" spans="2:2" x14ac:dyDescent="0.25">
      <c r="B1081" s="6"/>
    </row>
    <row r="1082" spans="2:2" x14ac:dyDescent="0.25">
      <c r="B1082" s="6"/>
    </row>
    <row r="1083" spans="2:2" x14ac:dyDescent="0.25">
      <c r="B1083" s="6"/>
    </row>
    <row r="1084" spans="2:2" x14ac:dyDescent="0.25">
      <c r="B1084" s="6"/>
    </row>
    <row r="1085" spans="2:2" x14ac:dyDescent="0.25">
      <c r="B1085" s="6"/>
    </row>
    <row r="1086" spans="2:2" x14ac:dyDescent="0.25">
      <c r="B1086" s="6"/>
    </row>
    <row r="1087" spans="2:2" x14ac:dyDescent="0.25">
      <c r="B1087" s="6"/>
    </row>
    <row r="1088" spans="2:2" x14ac:dyDescent="0.25">
      <c r="B1088" s="6"/>
    </row>
    <row r="1089" spans="2:2" x14ac:dyDescent="0.25">
      <c r="B1089" s="6"/>
    </row>
    <row r="1090" spans="2:2" x14ac:dyDescent="0.25">
      <c r="B1090" s="6"/>
    </row>
    <row r="1091" spans="2:2" x14ac:dyDescent="0.25">
      <c r="B1091" s="6"/>
    </row>
    <row r="1092" spans="2:2" x14ac:dyDescent="0.25">
      <c r="B1092" s="6"/>
    </row>
    <row r="1093" spans="2:2" x14ac:dyDescent="0.25">
      <c r="B1093" s="6"/>
    </row>
    <row r="1094" spans="2:2" x14ac:dyDescent="0.25">
      <c r="B1094" s="6"/>
    </row>
    <row r="1095" spans="2:2" x14ac:dyDescent="0.25">
      <c r="B1095" s="6"/>
    </row>
    <row r="1096" spans="2:2" x14ac:dyDescent="0.25">
      <c r="B1096" s="6"/>
    </row>
    <row r="1097" spans="2:2" x14ac:dyDescent="0.25">
      <c r="B1097" s="6"/>
    </row>
    <row r="1098" spans="2:2" x14ac:dyDescent="0.25">
      <c r="B1098" s="6"/>
    </row>
    <row r="1099" spans="2:2" x14ac:dyDescent="0.25">
      <c r="B1099" s="6"/>
    </row>
    <row r="1100" spans="2:2" x14ac:dyDescent="0.25">
      <c r="B1100" s="6"/>
    </row>
    <row r="1101" spans="2:2" x14ac:dyDescent="0.25">
      <c r="B1101" s="6"/>
    </row>
    <row r="1102" spans="2:2" x14ac:dyDescent="0.25">
      <c r="B1102" s="6"/>
    </row>
    <row r="1103" spans="2:2" x14ac:dyDescent="0.25">
      <c r="B1103" s="6"/>
    </row>
    <row r="1104" spans="2:2" x14ac:dyDescent="0.25">
      <c r="B1104" s="6"/>
    </row>
    <row r="1105" spans="2:2" x14ac:dyDescent="0.25">
      <c r="B1105" s="6"/>
    </row>
    <row r="1106" spans="2:2" x14ac:dyDescent="0.25">
      <c r="B1106" s="6"/>
    </row>
    <row r="1107" spans="2:2" x14ac:dyDescent="0.25">
      <c r="B1107" s="6"/>
    </row>
    <row r="1108" spans="2:2" x14ac:dyDescent="0.25">
      <c r="B1108" s="6"/>
    </row>
    <row r="1109" spans="2:2" x14ac:dyDescent="0.25">
      <c r="B1109" s="6"/>
    </row>
    <row r="1110" spans="2:2" x14ac:dyDescent="0.25">
      <c r="B1110" s="6"/>
    </row>
    <row r="1111" spans="2:2" x14ac:dyDescent="0.25">
      <c r="B1111" s="6"/>
    </row>
    <row r="1112" spans="2:2" x14ac:dyDescent="0.25">
      <c r="B1112" s="6"/>
    </row>
    <row r="1113" spans="2:2" x14ac:dyDescent="0.25">
      <c r="B1113" s="6"/>
    </row>
    <row r="1114" spans="2:2" x14ac:dyDescent="0.25">
      <c r="B1114" s="6"/>
    </row>
    <row r="1115" spans="2:2" x14ac:dyDescent="0.25">
      <c r="B1115" s="6"/>
    </row>
    <row r="1116" spans="2:2" x14ac:dyDescent="0.25">
      <c r="B1116" s="6"/>
    </row>
    <row r="1117" spans="2:2" x14ac:dyDescent="0.25">
      <c r="B1117" s="6"/>
    </row>
    <row r="1118" spans="2:2" x14ac:dyDescent="0.25">
      <c r="B1118" s="6"/>
    </row>
    <row r="1119" spans="2:2" x14ac:dyDescent="0.25">
      <c r="B1119" s="6"/>
    </row>
    <row r="1120" spans="2:2" x14ac:dyDescent="0.25">
      <c r="B1120" s="6"/>
    </row>
    <row r="1121" spans="2:2" x14ac:dyDescent="0.25">
      <c r="B1121" s="6"/>
    </row>
    <row r="1122" spans="2:2" x14ac:dyDescent="0.25">
      <c r="B1122" s="6"/>
    </row>
    <row r="1123" spans="2:2" x14ac:dyDescent="0.25">
      <c r="B1123" s="6"/>
    </row>
    <row r="1124" spans="2:2" x14ac:dyDescent="0.25">
      <c r="B1124" s="6"/>
    </row>
    <row r="1125" spans="2:2" x14ac:dyDescent="0.25">
      <c r="B1125" s="6"/>
    </row>
    <row r="1126" spans="2:2" x14ac:dyDescent="0.25">
      <c r="B1126" s="6"/>
    </row>
    <row r="1127" spans="2:2" x14ac:dyDescent="0.25">
      <c r="B1127" s="6"/>
    </row>
    <row r="1128" spans="2:2" x14ac:dyDescent="0.25">
      <c r="B1128" s="6"/>
    </row>
    <row r="1129" spans="2:2" x14ac:dyDescent="0.25">
      <c r="B1129" s="6"/>
    </row>
    <row r="1130" spans="2:2" x14ac:dyDescent="0.25">
      <c r="B1130" s="6"/>
    </row>
    <row r="1131" spans="2:2" x14ac:dyDescent="0.25">
      <c r="B1131" s="6"/>
    </row>
    <row r="1132" spans="2:2" x14ac:dyDescent="0.25">
      <c r="B1132" s="6"/>
    </row>
    <row r="1133" spans="2:2" x14ac:dyDescent="0.25">
      <c r="B1133" s="6"/>
    </row>
    <row r="1134" spans="2:2" x14ac:dyDescent="0.25">
      <c r="B1134" s="6"/>
    </row>
    <row r="1135" spans="2:2" x14ac:dyDescent="0.25">
      <c r="B1135" s="6"/>
    </row>
    <row r="1136" spans="2:2" x14ac:dyDescent="0.25">
      <c r="B1136" s="6"/>
    </row>
    <row r="1137" spans="2:2" x14ac:dyDescent="0.25">
      <c r="B1137" s="6"/>
    </row>
    <row r="1138" spans="2:2" x14ac:dyDescent="0.25">
      <c r="B1138" s="6"/>
    </row>
    <row r="1139" spans="2:2" x14ac:dyDescent="0.25">
      <c r="B1139" s="6"/>
    </row>
    <row r="1140" spans="2:2" x14ac:dyDescent="0.25">
      <c r="B1140" s="6"/>
    </row>
    <row r="1141" spans="2:2" x14ac:dyDescent="0.25">
      <c r="B1141" s="6"/>
    </row>
    <row r="1142" spans="2:2" x14ac:dyDescent="0.25">
      <c r="B1142" s="6"/>
    </row>
    <row r="1143" spans="2:2" x14ac:dyDescent="0.25">
      <c r="B1143" s="6"/>
    </row>
    <row r="1144" spans="2:2" x14ac:dyDescent="0.25">
      <c r="B1144" s="6"/>
    </row>
    <row r="1145" spans="2:2" x14ac:dyDescent="0.25">
      <c r="B1145" s="6"/>
    </row>
    <row r="1146" spans="2:2" x14ac:dyDescent="0.25">
      <c r="B1146" s="6"/>
    </row>
    <row r="1147" spans="2:2" x14ac:dyDescent="0.25">
      <c r="B1147" s="6"/>
    </row>
    <row r="1148" spans="2:2" x14ac:dyDescent="0.25">
      <c r="B1148" s="6"/>
    </row>
    <row r="1149" spans="2:2" x14ac:dyDescent="0.25">
      <c r="B1149" s="6"/>
    </row>
    <row r="1150" spans="2:2" x14ac:dyDescent="0.25">
      <c r="B1150" s="6"/>
    </row>
    <row r="1151" spans="2:2" x14ac:dyDescent="0.25">
      <c r="B1151" s="6"/>
    </row>
    <row r="1152" spans="2:2" x14ac:dyDescent="0.25">
      <c r="B1152" s="6"/>
    </row>
    <row r="1153" spans="2:2" x14ac:dyDescent="0.25">
      <c r="B1153" s="6"/>
    </row>
    <row r="1154" spans="2:2" x14ac:dyDescent="0.25">
      <c r="B1154" s="6"/>
    </row>
    <row r="1155" spans="2:2" x14ac:dyDescent="0.25">
      <c r="B1155" s="6"/>
    </row>
    <row r="1156" spans="2:2" x14ac:dyDescent="0.25">
      <c r="B1156" s="6"/>
    </row>
    <row r="1157" spans="2:2" x14ac:dyDescent="0.25">
      <c r="B1157" s="6"/>
    </row>
    <row r="1158" spans="2:2" x14ac:dyDescent="0.25">
      <c r="B1158" s="6"/>
    </row>
    <row r="1159" spans="2:2" x14ac:dyDescent="0.25">
      <c r="B1159" s="6"/>
    </row>
    <row r="1160" spans="2:2" x14ac:dyDescent="0.25">
      <c r="B1160" s="6"/>
    </row>
    <row r="1161" spans="2:2" x14ac:dyDescent="0.25">
      <c r="B1161" s="6"/>
    </row>
    <row r="1162" spans="2:2" x14ac:dyDescent="0.25">
      <c r="B1162" s="6"/>
    </row>
    <row r="1163" spans="2:2" x14ac:dyDescent="0.25">
      <c r="B1163" s="6"/>
    </row>
    <row r="1164" spans="2:2" x14ac:dyDescent="0.25">
      <c r="B1164" s="6"/>
    </row>
    <row r="1165" spans="2:2" x14ac:dyDescent="0.25">
      <c r="B1165" s="6"/>
    </row>
    <row r="1166" spans="2:2" x14ac:dyDescent="0.25">
      <c r="B1166" s="6"/>
    </row>
    <row r="1167" spans="2:2" x14ac:dyDescent="0.25">
      <c r="B1167" s="6"/>
    </row>
    <row r="1168" spans="2:2" x14ac:dyDescent="0.25">
      <c r="B1168" s="6"/>
    </row>
    <row r="1169" spans="2:2" x14ac:dyDescent="0.25">
      <c r="B1169" s="6"/>
    </row>
    <row r="1170" spans="2:2" x14ac:dyDescent="0.25">
      <c r="B1170" s="6"/>
    </row>
    <row r="1171" spans="2:2" x14ac:dyDescent="0.25">
      <c r="B1171" s="6"/>
    </row>
    <row r="1172" spans="2:2" x14ac:dyDescent="0.25">
      <c r="B1172" s="6"/>
    </row>
    <row r="1173" spans="2:2" x14ac:dyDescent="0.25">
      <c r="B1173" s="6"/>
    </row>
    <row r="1174" spans="2:2" x14ac:dyDescent="0.25">
      <c r="B1174" s="6"/>
    </row>
    <row r="1175" spans="2:2" x14ac:dyDescent="0.25">
      <c r="B1175" s="6"/>
    </row>
    <row r="1176" spans="2:2" x14ac:dyDescent="0.25">
      <c r="B1176" s="6"/>
    </row>
    <row r="1177" spans="2:2" x14ac:dyDescent="0.25">
      <c r="B1177" s="6"/>
    </row>
    <row r="1178" spans="2:2" x14ac:dyDescent="0.25">
      <c r="B1178" s="6"/>
    </row>
    <row r="1179" spans="2:2" x14ac:dyDescent="0.25">
      <c r="B1179" s="6"/>
    </row>
    <row r="1180" spans="2:2" x14ac:dyDescent="0.25">
      <c r="B1180" s="6"/>
    </row>
    <row r="1181" spans="2:2" x14ac:dyDescent="0.25">
      <c r="B1181" s="6"/>
    </row>
    <row r="1182" spans="2:2" x14ac:dyDescent="0.25">
      <c r="B1182" s="6"/>
    </row>
    <row r="1183" spans="2:2" x14ac:dyDescent="0.25">
      <c r="B1183" s="6"/>
    </row>
    <row r="1184" spans="2:2" x14ac:dyDescent="0.25">
      <c r="B1184" s="6"/>
    </row>
    <row r="1185" spans="2:2" x14ac:dyDescent="0.25">
      <c r="B1185" s="6"/>
    </row>
    <row r="1186" spans="2:2" x14ac:dyDescent="0.25">
      <c r="B1186" s="6"/>
    </row>
    <row r="1187" spans="2:2" x14ac:dyDescent="0.25">
      <c r="B1187" s="6"/>
    </row>
    <row r="1188" spans="2:2" x14ac:dyDescent="0.25">
      <c r="B1188" s="6"/>
    </row>
    <row r="1189" spans="2:2" x14ac:dyDescent="0.25">
      <c r="B1189" s="6"/>
    </row>
    <row r="1190" spans="2:2" x14ac:dyDescent="0.25">
      <c r="B1190" s="6"/>
    </row>
    <row r="1191" spans="2:2" x14ac:dyDescent="0.25">
      <c r="B1191" s="6"/>
    </row>
    <row r="1192" spans="2:2" x14ac:dyDescent="0.25">
      <c r="B1192" s="6"/>
    </row>
    <row r="1193" spans="2:2" x14ac:dyDescent="0.25">
      <c r="B1193" s="6"/>
    </row>
    <row r="1194" spans="2:2" x14ac:dyDescent="0.25">
      <c r="B1194" s="6"/>
    </row>
    <row r="1195" spans="2:2" x14ac:dyDescent="0.25">
      <c r="B1195" s="6"/>
    </row>
    <row r="1196" spans="2:2" x14ac:dyDescent="0.25">
      <c r="B1196" s="6"/>
    </row>
    <row r="1197" spans="2:2" x14ac:dyDescent="0.25">
      <c r="B1197" s="6"/>
    </row>
    <row r="1198" spans="2:2" x14ac:dyDescent="0.25">
      <c r="B1198" s="6"/>
    </row>
    <row r="1199" spans="2:2" x14ac:dyDescent="0.25">
      <c r="B1199" s="6"/>
    </row>
    <row r="1200" spans="2:2" x14ac:dyDescent="0.25">
      <c r="B1200" s="6"/>
    </row>
    <row r="1201" spans="2:2" x14ac:dyDescent="0.25">
      <c r="B1201" s="6"/>
    </row>
    <row r="1202" spans="2:2" x14ac:dyDescent="0.25">
      <c r="B1202" s="6"/>
    </row>
    <row r="1203" spans="2:2" x14ac:dyDescent="0.25">
      <c r="B1203" s="6"/>
    </row>
    <row r="1204" spans="2:2" x14ac:dyDescent="0.25">
      <c r="B1204" s="6"/>
    </row>
    <row r="1205" spans="2:2" x14ac:dyDescent="0.25">
      <c r="B1205" s="6"/>
    </row>
    <row r="1206" spans="2:2" x14ac:dyDescent="0.25">
      <c r="B1206" s="6"/>
    </row>
    <row r="1207" spans="2:2" x14ac:dyDescent="0.25">
      <c r="B1207" s="6"/>
    </row>
    <row r="1208" spans="2:2" x14ac:dyDescent="0.25">
      <c r="B1208" s="6"/>
    </row>
    <row r="1209" spans="2:2" x14ac:dyDescent="0.25">
      <c r="B1209" s="6"/>
    </row>
    <row r="1210" spans="2:2" x14ac:dyDescent="0.25">
      <c r="B1210" s="6"/>
    </row>
    <row r="1211" spans="2:2" x14ac:dyDescent="0.25">
      <c r="B1211" s="6"/>
    </row>
    <row r="1212" spans="2:2" x14ac:dyDescent="0.25">
      <c r="B1212" s="6"/>
    </row>
    <row r="1213" spans="2:2" x14ac:dyDescent="0.25">
      <c r="B1213" s="6"/>
    </row>
    <row r="1214" spans="2:2" x14ac:dyDescent="0.25">
      <c r="B1214" s="6"/>
    </row>
    <row r="1215" spans="2:2" x14ac:dyDescent="0.25">
      <c r="B1215" s="6"/>
    </row>
    <row r="1216" spans="2:2" x14ac:dyDescent="0.25">
      <c r="B1216" s="6"/>
    </row>
    <row r="1217" spans="2:2" x14ac:dyDescent="0.25">
      <c r="B1217" s="6"/>
    </row>
    <row r="1218" spans="2:2" x14ac:dyDescent="0.25">
      <c r="B1218" s="6"/>
    </row>
    <row r="1219" spans="2:2" x14ac:dyDescent="0.25">
      <c r="B1219" s="6"/>
    </row>
    <row r="1220" spans="2:2" x14ac:dyDescent="0.25">
      <c r="B1220" s="6"/>
    </row>
    <row r="1221" spans="2:2" x14ac:dyDescent="0.25">
      <c r="B1221" s="6"/>
    </row>
    <row r="1222" spans="2:2" x14ac:dyDescent="0.25">
      <c r="B1222" s="6"/>
    </row>
    <row r="1223" spans="2:2" x14ac:dyDescent="0.25">
      <c r="B1223" s="6"/>
    </row>
    <row r="1224" spans="2:2" x14ac:dyDescent="0.25">
      <c r="B1224" s="6"/>
    </row>
    <row r="1225" spans="2:2" x14ac:dyDescent="0.25">
      <c r="B1225" s="6"/>
    </row>
    <row r="1226" spans="2:2" x14ac:dyDescent="0.25">
      <c r="B1226" s="6"/>
    </row>
    <row r="1227" spans="2:2" x14ac:dyDescent="0.25">
      <c r="B1227" s="6"/>
    </row>
    <row r="1228" spans="2:2" x14ac:dyDescent="0.25">
      <c r="B1228" s="6"/>
    </row>
    <row r="1229" spans="2:2" x14ac:dyDescent="0.25">
      <c r="B1229" s="6"/>
    </row>
    <row r="1230" spans="2:2" x14ac:dyDescent="0.25">
      <c r="B1230" s="6"/>
    </row>
    <row r="1231" spans="2:2" x14ac:dyDescent="0.25">
      <c r="B1231" s="6"/>
    </row>
    <row r="1232" spans="2:2" x14ac:dyDescent="0.25">
      <c r="B1232" s="6"/>
    </row>
    <row r="1233" spans="2:2" x14ac:dyDescent="0.25">
      <c r="B1233" s="6"/>
    </row>
    <row r="1234" spans="2:2" x14ac:dyDescent="0.25">
      <c r="B1234" s="6"/>
    </row>
    <row r="1235" spans="2:2" x14ac:dyDescent="0.25">
      <c r="B1235" s="6"/>
    </row>
    <row r="1236" spans="2:2" x14ac:dyDescent="0.25">
      <c r="B1236" s="6"/>
    </row>
    <row r="1237" spans="2:2" x14ac:dyDescent="0.25">
      <c r="B1237" s="6"/>
    </row>
    <row r="1238" spans="2:2" x14ac:dyDescent="0.25">
      <c r="B1238" s="6"/>
    </row>
    <row r="1239" spans="2:2" x14ac:dyDescent="0.25">
      <c r="B1239" s="6"/>
    </row>
    <row r="1240" spans="2:2" x14ac:dyDescent="0.25">
      <c r="B1240" s="6"/>
    </row>
    <row r="1241" spans="2:2" x14ac:dyDescent="0.25">
      <c r="B1241" s="6"/>
    </row>
    <row r="1242" spans="2:2" x14ac:dyDescent="0.25">
      <c r="B1242" s="6"/>
    </row>
    <row r="1243" spans="2:2" x14ac:dyDescent="0.25">
      <c r="B1243" s="6"/>
    </row>
    <row r="1244" spans="2:2" x14ac:dyDescent="0.25">
      <c r="B1244" s="6"/>
    </row>
    <row r="1245" spans="2:2" x14ac:dyDescent="0.25">
      <c r="B1245" s="6"/>
    </row>
    <row r="1246" spans="2:2" x14ac:dyDescent="0.25">
      <c r="B1246" s="6"/>
    </row>
    <row r="1247" spans="2:2" x14ac:dyDescent="0.25">
      <c r="B1247" s="6"/>
    </row>
    <row r="1248" spans="2:2" x14ac:dyDescent="0.25">
      <c r="B1248" s="6"/>
    </row>
    <row r="1249" spans="2:2" x14ac:dyDescent="0.25">
      <c r="B1249" s="6"/>
    </row>
    <row r="1250" spans="2:2" x14ac:dyDescent="0.25">
      <c r="B1250" s="6"/>
    </row>
    <row r="1251" spans="2:2" x14ac:dyDescent="0.25">
      <c r="B1251" s="6"/>
    </row>
    <row r="1252" spans="2:2" x14ac:dyDescent="0.25">
      <c r="B1252" s="6"/>
    </row>
    <row r="1253" spans="2:2" x14ac:dyDescent="0.25">
      <c r="B1253" s="6"/>
    </row>
    <row r="1254" spans="2:2" x14ac:dyDescent="0.25">
      <c r="B1254" s="6"/>
    </row>
    <row r="1255" spans="2:2" x14ac:dyDescent="0.25">
      <c r="B1255" s="6"/>
    </row>
    <row r="1256" spans="2:2" x14ac:dyDescent="0.25">
      <c r="B1256" s="6"/>
    </row>
    <row r="1257" spans="2:2" x14ac:dyDescent="0.25">
      <c r="B1257" s="6"/>
    </row>
    <row r="1258" spans="2:2" x14ac:dyDescent="0.25">
      <c r="B1258" s="6"/>
    </row>
    <row r="1259" spans="2:2" x14ac:dyDescent="0.25">
      <c r="B1259" s="6"/>
    </row>
    <row r="1260" spans="2:2" x14ac:dyDescent="0.25">
      <c r="B1260" s="6"/>
    </row>
    <row r="1261" spans="2:2" x14ac:dyDescent="0.25">
      <c r="B1261" s="6"/>
    </row>
    <row r="1262" spans="2:2" x14ac:dyDescent="0.25">
      <c r="B1262" s="6"/>
    </row>
    <row r="1263" spans="2:2" x14ac:dyDescent="0.25">
      <c r="B1263" s="6"/>
    </row>
    <row r="1264" spans="2:2" x14ac:dyDescent="0.25">
      <c r="B1264" s="6"/>
    </row>
    <row r="1265" spans="2:2" x14ac:dyDescent="0.25">
      <c r="B1265" s="6"/>
    </row>
    <row r="1266" spans="2:2" x14ac:dyDescent="0.25">
      <c r="B1266" s="6"/>
    </row>
    <row r="1267" spans="2:2" x14ac:dyDescent="0.25">
      <c r="B1267" s="6"/>
    </row>
    <row r="1268" spans="2:2" x14ac:dyDescent="0.25">
      <c r="B1268" s="6"/>
    </row>
    <row r="1269" spans="2:2" x14ac:dyDescent="0.25">
      <c r="B1269" s="6"/>
    </row>
    <row r="1270" spans="2:2" x14ac:dyDescent="0.25">
      <c r="B1270" s="6"/>
    </row>
    <row r="1271" spans="2:2" x14ac:dyDescent="0.25">
      <c r="B1271" s="6"/>
    </row>
    <row r="1272" spans="2:2" x14ac:dyDescent="0.25">
      <c r="B1272" s="6"/>
    </row>
    <row r="1273" spans="2:2" x14ac:dyDescent="0.25">
      <c r="B1273" s="6"/>
    </row>
    <row r="1274" spans="2:2" x14ac:dyDescent="0.25">
      <c r="B1274" s="6"/>
    </row>
    <row r="1275" spans="2:2" x14ac:dyDescent="0.25">
      <c r="B1275" s="6"/>
    </row>
    <row r="1276" spans="2:2" x14ac:dyDescent="0.25">
      <c r="B1276" s="6"/>
    </row>
    <row r="1277" spans="2:2" x14ac:dyDescent="0.25">
      <c r="B1277" s="6"/>
    </row>
    <row r="1278" spans="2:2" x14ac:dyDescent="0.25">
      <c r="B1278" s="6"/>
    </row>
    <row r="1279" spans="2:2" x14ac:dyDescent="0.25">
      <c r="B1279" s="6"/>
    </row>
    <row r="1280" spans="2:2" x14ac:dyDescent="0.25">
      <c r="B1280" s="6"/>
    </row>
    <row r="1281" spans="2:2" x14ac:dyDescent="0.25">
      <c r="B1281" s="6"/>
    </row>
    <row r="1282" spans="2:2" x14ac:dyDescent="0.25">
      <c r="B1282" s="6"/>
    </row>
    <row r="1283" spans="2:2" x14ac:dyDescent="0.25">
      <c r="B1283" s="6"/>
    </row>
    <row r="1284" spans="2:2" x14ac:dyDescent="0.25">
      <c r="B1284" s="6"/>
    </row>
    <row r="1285" spans="2:2" x14ac:dyDescent="0.25">
      <c r="B1285" s="6"/>
    </row>
    <row r="1286" spans="2:2" x14ac:dyDescent="0.25">
      <c r="B1286" s="6"/>
    </row>
    <row r="1287" spans="2:2" x14ac:dyDescent="0.25">
      <c r="B1287" s="6"/>
    </row>
    <row r="1288" spans="2:2" x14ac:dyDescent="0.25">
      <c r="B1288" s="6"/>
    </row>
    <row r="1289" spans="2:2" x14ac:dyDescent="0.25">
      <c r="B1289" s="6"/>
    </row>
    <row r="1290" spans="2:2" x14ac:dyDescent="0.25">
      <c r="B1290" s="6"/>
    </row>
    <row r="1291" spans="2:2" x14ac:dyDescent="0.25">
      <c r="B1291" s="6"/>
    </row>
    <row r="1292" spans="2:2" x14ac:dyDescent="0.25">
      <c r="B1292" s="6"/>
    </row>
    <row r="1293" spans="2:2" x14ac:dyDescent="0.25">
      <c r="B1293" s="6"/>
    </row>
    <row r="1294" spans="2:2" x14ac:dyDescent="0.25">
      <c r="B1294" s="6"/>
    </row>
    <row r="1295" spans="2:2" x14ac:dyDescent="0.25">
      <c r="B1295" s="6"/>
    </row>
    <row r="1296" spans="2:2" x14ac:dyDescent="0.25">
      <c r="B1296" s="6"/>
    </row>
    <row r="1297" spans="2:2" x14ac:dyDescent="0.25">
      <c r="B1297" s="6"/>
    </row>
    <row r="1298" spans="2:2" x14ac:dyDescent="0.25">
      <c r="B1298" s="6"/>
    </row>
    <row r="1299" spans="2:2" x14ac:dyDescent="0.25">
      <c r="B1299" s="6"/>
    </row>
    <row r="1300" spans="2:2" x14ac:dyDescent="0.25">
      <c r="B1300" s="6"/>
    </row>
    <row r="1301" spans="2:2" x14ac:dyDescent="0.25">
      <c r="B1301" s="6"/>
    </row>
    <row r="1302" spans="2:2" x14ac:dyDescent="0.25">
      <c r="B1302" s="6"/>
    </row>
    <row r="1303" spans="2:2" x14ac:dyDescent="0.25">
      <c r="B1303" s="6"/>
    </row>
    <row r="1304" spans="2:2" x14ac:dyDescent="0.25">
      <c r="B1304" s="6"/>
    </row>
    <row r="1305" spans="2:2" x14ac:dyDescent="0.25">
      <c r="B1305" s="6"/>
    </row>
    <row r="1306" spans="2:2" x14ac:dyDescent="0.25">
      <c r="B1306" s="6"/>
    </row>
    <row r="1307" spans="2:2" x14ac:dyDescent="0.25">
      <c r="B1307" s="6"/>
    </row>
    <row r="1308" spans="2:2" x14ac:dyDescent="0.25">
      <c r="B1308" s="6"/>
    </row>
    <row r="1309" spans="2:2" x14ac:dyDescent="0.25">
      <c r="B1309" s="6"/>
    </row>
    <row r="1310" spans="2:2" x14ac:dyDescent="0.25">
      <c r="B1310" s="6"/>
    </row>
    <row r="1311" spans="2:2" x14ac:dyDescent="0.25">
      <c r="B1311" s="6"/>
    </row>
    <row r="1312" spans="2:2" x14ac:dyDescent="0.25">
      <c r="B1312" s="6"/>
    </row>
    <row r="1313" spans="2:2" x14ac:dyDescent="0.25">
      <c r="B1313" s="6"/>
    </row>
    <row r="1314" spans="2:2" x14ac:dyDescent="0.25">
      <c r="B1314" s="6"/>
    </row>
    <row r="1315" spans="2:2" x14ac:dyDescent="0.25">
      <c r="B1315" s="6"/>
    </row>
    <row r="1316" spans="2:2" x14ac:dyDescent="0.25">
      <c r="B1316" s="6"/>
    </row>
    <row r="1317" spans="2:2" x14ac:dyDescent="0.25">
      <c r="B1317" s="6"/>
    </row>
    <row r="1318" spans="2:2" x14ac:dyDescent="0.25">
      <c r="B1318" s="6"/>
    </row>
    <row r="1319" spans="2:2" x14ac:dyDescent="0.25">
      <c r="B1319" s="6"/>
    </row>
    <row r="1320" spans="2:2" x14ac:dyDescent="0.25">
      <c r="B1320" s="6"/>
    </row>
    <row r="1321" spans="2:2" x14ac:dyDescent="0.25">
      <c r="B1321" s="6"/>
    </row>
    <row r="1322" spans="2:2" x14ac:dyDescent="0.25">
      <c r="B1322" s="6"/>
    </row>
    <row r="1323" spans="2:2" x14ac:dyDescent="0.25">
      <c r="B1323" s="6"/>
    </row>
    <row r="1324" spans="2:2" x14ac:dyDescent="0.25">
      <c r="B1324" s="6"/>
    </row>
    <row r="1325" spans="2:2" x14ac:dyDescent="0.25">
      <c r="B1325" s="6"/>
    </row>
    <row r="1326" spans="2:2" x14ac:dyDescent="0.25">
      <c r="B1326" s="6"/>
    </row>
    <row r="1327" spans="2:2" x14ac:dyDescent="0.25">
      <c r="B1327" s="6"/>
    </row>
    <row r="1328" spans="2:2" x14ac:dyDescent="0.25">
      <c r="B1328" s="6"/>
    </row>
    <row r="1329" spans="2:2" x14ac:dyDescent="0.25">
      <c r="B1329" s="6"/>
    </row>
    <row r="1330" spans="2:2" x14ac:dyDescent="0.25">
      <c r="B1330" s="6"/>
    </row>
    <row r="1331" spans="2:2" x14ac:dyDescent="0.25">
      <c r="B1331" s="6"/>
    </row>
    <row r="1332" spans="2:2" x14ac:dyDescent="0.25">
      <c r="B1332" s="6"/>
    </row>
    <row r="1333" spans="2:2" x14ac:dyDescent="0.25">
      <c r="B1333" s="6"/>
    </row>
    <row r="1334" spans="2:2" x14ac:dyDescent="0.25">
      <c r="B1334" s="6"/>
    </row>
    <row r="1335" spans="2:2" x14ac:dyDescent="0.25">
      <c r="B1335" s="6"/>
    </row>
    <row r="1336" spans="2:2" x14ac:dyDescent="0.25">
      <c r="B1336" s="6"/>
    </row>
    <row r="1337" spans="2:2" x14ac:dyDescent="0.25">
      <c r="B1337" s="6"/>
    </row>
    <row r="1338" spans="2:2" x14ac:dyDescent="0.25">
      <c r="B1338" s="6"/>
    </row>
    <row r="1339" spans="2:2" x14ac:dyDescent="0.25">
      <c r="B1339" s="6"/>
    </row>
    <row r="1340" spans="2:2" x14ac:dyDescent="0.25">
      <c r="B1340" s="6"/>
    </row>
    <row r="1341" spans="2:2" x14ac:dyDescent="0.25">
      <c r="B1341" s="6"/>
    </row>
    <row r="1342" spans="2:2" x14ac:dyDescent="0.25">
      <c r="B1342" s="6"/>
    </row>
    <row r="1343" spans="2:2" x14ac:dyDescent="0.25">
      <c r="B1343" s="6"/>
    </row>
    <row r="1344" spans="2:2" x14ac:dyDescent="0.25">
      <c r="B1344" s="6"/>
    </row>
    <row r="1345" spans="2:2" x14ac:dyDescent="0.25">
      <c r="B1345" s="6"/>
    </row>
    <row r="1346" spans="2:2" x14ac:dyDescent="0.25">
      <c r="B1346" s="6"/>
    </row>
    <row r="1347" spans="2:2" x14ac:dyDescent="0.25">
      <c r="B1347" s="6"/>
    </row>
    <row r="1348" spans="2:2" x14ac:dyDescent="0.25">
      <c r="B1348" s="6"/>
    </row>
    <row r="1349" spans="2:2" x14ac:dyDescent="0.25">
      <c r="B1349" s="6"/>
    </row>
    <row r="1350" spans="2:2" x14ac:dyDescent="0.25">
      <c r="B1350" s="6"/>
    </row>
    <row r="1351" spans="2:2" x14ac:dyDescent="0.25">
      <c r="B1351" s="6"/>
    </row>
    <row r="1352" spans="2:2" x14ac:dyDescent="0.25">
      <c r="B1352" s="6"/>
    </row>
    <row r="1353" spans="2:2" x14ac:dyDescent="0.25">
      <c r="B1353" s="6"/>
    </row>
    <row r="1354" spans="2:2" x14ac:dyDescent="0.25">
      <c r="B1354" s="6"/>
    </row>
    <row r="1355" spans="2:2" x14ac:dyDescent="0.25">
      <c r="B1355" s="6"/>
    </row>
    <row r="1356" spans="2:2" x14ac:dyDescent="0.25">
      <c r="B1356" s="6"/>
    </row>
    <row r="1357" spans="2:2" x14ac:dyDescent="0.25">
      <c r="B1357" s="6"/>
    </row>
    <row r="1358" spans="2:2" x14ac:dyDescent="0.25">
      <c r="B1358" s="6"/>
    </row>
    <row r="1359" spans="2:2" x14ac:dyDescent="0.25">
      <c r="B1359" s="6"/>
    </row>
    <row r="1360" spans="2:2" x14ac:dyDescent="0.25">
      <c r="B1360" s="6"/>
    </row>
    <row r="1361" spans="2:2" x14ac:dyDescent="0.25">
      <c r="B1361" s="6"/>
    </row>
    <row r="1362" spans="2:2" x14ac:dyDescent="0.25">
      <c r="B1362" s="6"/>
    </row>
    <row r="1363" spans="2:2" x14ac:dyDescent="0.25">
      <c r="B1363" s="6"/>
    </row>
    <row r="1364" spans="2:2" x14ac:dyDescent="0.25">
      <c r="B1364" s="6"/>
    </row>
    <row r="1365" spans="2:2" x14ac:dyDescent="0.25">
      <c r="B1365" s="6"/>
    </row>
    <row r="1366" spans="2:2" x14ac:dyDescent="0.25">
      <c r="B1366" s="6"/>
    </row>
    <row r="1367" spans="2:2" x14ac:dyDescent="0.25">
      <c r="B1367" s="6"/>
    </row>
    <row r="1368" spans="2:2" x14ac:dyDescent="0.25">
      <c r="B1368" s="6"/>
    </row>
    <row r="1369" spans="2:2" x14ac:dyDescent="0.25">
      <c r="B1369" s="6"/>
    </row>
    <row r="1370" spans="2:2" x14ac:dyDescent="0.25">
      <c r="B1370" s="6"/>
    </row>
    <row r="1371" spans="2:2" x14ac:dyDescent="0.25">
      <c r="B1371" s="6"/>
    </row>
    <row r="1372" spans="2:2" x14ac:dyDescent="0.25">
      <c r="B1372" s="6"/>
    </row>
    <row r="1373" spans="2:2" x14ac:dyDescent="0.25">
      <c r="B1373" s="6"/>
    </row>
    <row r="1374" spans="2:2" x14ac:dyDescent="0.25">
      <c r="B1374" s="6"/>
    </row>
    <row r="1375" spans="2:2" x14ac:dyDescent="0.25">
      <c r="B1375" s="6"/>
    </row>
    <row r="1376" spans="2:2" x14ac:dyDescent="0.25">
      <c r="B1376" s="6"/>
    </row>
    <row r="1377" spans="2:2" x14ac:dyDescent="0.25">
      <c r="B1377" s="6"/>
    </row>
    <row r="1378" spans="2:2" x14ac:dyDescent="0.25">
      <c r="B1378" s="6"/>
    </row>
    <row r="1379" spans="2:2" x14ac:dyDescent="0.25">
      <c r="B1379" s="6"/>
    </row>
    <row r="1380" spans="2:2" x14ac:dyDescent="0.25">
      <c r="B1380" s="6"/>
    </row>
    <row r="1381" spans="2:2" x14ac:dyDescent="0.25">
      <c r="B1381" s="6"/>
    </row>
    <row r="1382" spans="2:2" x14ac:dyDescent="0.25">
      <c r="B1382" s="6"/>
    </row>
    <row r="1383" spans="2:2" x14ac:dyDescent="0.25">
      <c r="B1383" s="6"/>
    </row>
    <row r="1384" spans="2:2" x14ac:dyDescent="0.25">
      <c r="B1384" s="6"/>
    </row>
    <row r="1385" spans="2:2" x14ac:dyDescent="0.25">
      <c r="B1385" s="6"/>
    </row>
    <row r="1386" spans="2:2" x14ac:dyDescent="0.25">
      <c r="B1386" s="6"/>
    </row>
    <row r="1387" spans="2:2" x14ac:dyDescent="0.25">
      <c r="B1387" s="6"/>
    </row>
    <row r="1388" spans="2:2" x14ac:dyDescent="0.25">
      <c r="B1388" s="6"/>
    </row>
    <row r="1389" spans="2:2" x14ac:dyDescent="0.25">
      <c r="B1389" s="6"/>
    </row>
    <row r="1390" spans="2:2" x14ac:dyDescent="0.25">
      <c r="B1390" s="6"/>
    </row>
    <row r="1391" spans="2:2" x14ac:dyDescent="0.25">
      <c r="B1391" s="6"/>
    </row>
    <row r="1392" spans="2:2" x14ac:dyDescent="0.25">
      <c r="B1392" s="6"/>
    </row>
    <row r="1393" spans="2:2" x14ac:dyDescent="0.25">
      <c r="B1393" s="6"/>
    </row>
    <row r="1394" spans="2:2" x14ac:dyDescent="0.25">
      <c r="B1394" s="6"/>
    </row>
    <row r="1395" spans="2:2" x14ac:dyDescent="0.25">
      <c r="B1395" s="6"/>
    </row>
    <row r="1396" spans="2:2" x14ac:dyDescent="0.25">
      <c r="B1396" s="6"/>
    </row>
    <row r="1397" spans="2:2" x14ac:dyDescent="0.25">
      <c r="B1397" s="6"/>
    </row>
    <row r="1398" spans="2:2" x14ac:dyDescent="0.25">
      <c r="B1398" s="6"/>
    </row>
    <row r="1399" spans="2:2" x14ac:dyDescent="0.25">
      <c r="B1399" s="6"/>
    </row>
    <row r="1400" spans="2:2" x14ac:dyDescent="0.25">
      <c r="B1400" s="6"/>
    </row>
    <row r="1401" spans="2:2" x14ac:dyDescent="0.25">
      <c r="B1401" s="6"/>
    </row>
    <row r="1402" spans="2:2" x14ac:dyDescent="0.25">
      <c r="B1402" s="6"/>
    </row>
    <row r="1403" spans="2:2" x14ac:dyDescent="0.25">
      <c r="B1403" s="6"/>
    </row>
    <row r="1404" spans="2:2" x14ac:dyDescent="0.25">
      <c r="B1404" s="6"/>
    </row>
    <row r="1405" spans="2:2" x14ac:dyDescent="0.25">
      <c r="B1405" s="6"/>
    </row>
    <row r="1406" spans="2:2" x14ac:dyDescent="0.25">
      <c r="B1406" s="6"/>
    </row>
    <row r="1407" spans="2:2" x14ac:dyDescent="0.25">
      <c r="B1407" s="6"/>
    </row>
    <row r="1408" spans="2:2" x14ac:dyDescent="0.25">
      <c r="B1408" s="6"/>
    </row>
    <row r="1409" spans="2:2" x14ac:dyDescent="0.25">
      <c r="B1409" s="6"/>
    </row>
    <row r="1410" spans="2:2" x14ac:dyDescent="0.25">
      <c r="B1410" s="6"/>
    </row>
    <row r="1411" spans="2:2" x14ac:dyDescent="0.25">
      <c r="B1411" s="6"/>
    </row>
    <row r="1412" spans="2:2" x14ac:dyDescent="0.25">
      <c r="B1412" s="6"/>
    </row>
    <row r="1413" spans="2:2" x14ac:dyDescent="0.25">
      <c r="B1413" s="6"/>
    </row>
    <row r="1414" spans="2:2" x14ac:dyDescent="0.25">
      <c r="B1414" s="6"/>
    </row>
    <row r="1415" spans="2:2" x14ac:dyDescent="0.25">
      <c r="B1415" s="6"/>
    </row>
    <row r="1416" spans="2:2" x14ac:dyDescent="0.25">
      <c r="B1416" s="6"/>
    </row>
    <row r="1417" spans="2:2" x14ac:dyDescent="0.25">
      <c r="B1417" s="6"/>
    </row>
    <row r="1418" spans="2:2" x14ac:dyDescent="0.25">
      <c r="B1418" s="6"/>
    </row>
    <row r="1419" spans="2:2" x14ac:dyDescent="0.25">
      <c r="B1419" s="6"/>
    </row>
    <row r="1420" spans="2:2" x14ac:dyDescent="0.25">
      <c r="B1420" s="6"/>
    </row>
    <row r="1421" spans="2:2" x14ac:dyDescent="0.25">
      <c r="B1421" s="6"/>
    </row>
    <row r="1422" spans="2:2" x14ac:dyDescent="0.25">
      <c r="B1422" s="6"/>
    </row>
    <row r="1423" spans="2:2" x14ac:dyDescent="0.25">
      <c r="B1423" s="6"/>
    </row>
    <row r="1424" spans="2:2" x14ac:dyDescent="0.25">
      <c r="B1424" s="6"/>
    </row>
    <row r="1425" spans="2:2" x14ac:dyDescent="0.25">
      <c r="B1425" s="6"/>
    </row>
    <row r="1426" spans="2:2" x14ac:dyDescent="0.25">
      <c r="B1426" s="6"/>
    </row>
    <row r="1427" spans="2:2" x14ac:dyDescent="0.25">
      <c r="B1427" s="6"/>
    </row>
    <row r="1428" spans="2:2" x14ac:dyDescent="0.25">
      <c r="B1428" s="6"/>
    </row>
    <row r="1429" spans="2:2" x14ac:dyDescent="0.25">
      <c r="B1429" s="6"/>
    </row>
    <row r="1430" spans="2:2" x14ac:dyDescent="0.25">
      <c r="B1430" s="6"/>
    </row>
    <row r="1431" spans="2:2" x14ac:dyDescent="0.25">
      <c r="B1431" s="6"/>
    </row>
    <row r="1432" spans="2:2" x14ac:dyDescent="0.25">
      <c r="B1432" s="6"/>
    </row>
    <row r="1433" spans="2:2" x14ac:dyDescent="0.25">
      <c r="B1433" s="6"/>
    </row>
    <row r="1434" spans="2:2" x14ac:dyDescent="0.25">
      <c r="B1434" s="6"/>
    </row>
    <row r="1435" spans="2:2" x14ac:dyDescent="0.25">
      <c r="B1435" s="6"/>
    </row>
    <row r="1436" spans="2:2" x14ac:dyDescent="0.25">
      <c r="B1436" s="6"/>
    </row>
    <row r="1437" spans="2:2" x14ac:dyDescent="0.25">
      <c r="B1437" s="6"/>
    </row>
    <row r="1438" spans="2:2" x14ac:dyDescent="0.25">
      <c r="B1438" s="6"/>
    </row>
    <row r="1439" spans="2:2" x14ac:dyDescent="0.25">
      <c r="B1439" s="6"/>
    </row>
    <row r="1440" spans="2:2" x14ac:dyDescent="0.25">
      <c r="B1440" s="6"/>
    </row>
    <row r="1441" spans="2:2" x14ac:dyDescent="0.25">
      <c r="B1441" s="6"/>
    </row>
    <row r="1442" spans="2:2" x14ac:dyDescent="0.25">
      <c r="B1442" s="6"/>
    </row>
    <row r="1443" spans="2:2" x14ac:dyDescent="0.25">
      <c r="B1443" s="6"/>
    </row>
    <row r="1444" spans="2:2" x14ac:dyDescent="0.25">
      <c r="B1444" s="6"/>
    </row>
    <row r="1445" spans="2:2" x14ac:dyDescent="0.25">
      <c r="B1445" s="6"/>
    </row>
    <row r="1446" spans="2:2" x14ac:dyDescent="0.25">
      <c r="B1446" s="6"/>
    </row>
    <row r="1447" spans="2:2" x14ac:dyDescent="0.25">
      <c r="B1447" s="6"/>
    </row>
    <row r="1448" spans="2:2" x14ac:dyDescent="0.25">
      <c r="B1448" s="6"/>
    </row>
    <row r="1449" spans="2:2" x14ac:dyDescent="0.25">
      <c r="B1449" s="6"/>
    </row>
    <row r="1450" spans="2:2" x14ac:dyDescent="0.25">
      <c r="B1450" s="6"/>
    </row>
    <row r="1451" spans="2:2" x14ac:dyDescent="0.25">
      <c r="B1451" s="6"/>
    </row>
    <row r="1452" spans="2:2" x14ac:dyDescent="0.25">
      <c r="B1452" s="6"/>
    </row>
    <row r="1453" spans="2:2" x14ac:dyDescent="0.25">
      <c r="B1453" s="6"/>
    </row>
    <row r="1454" spans="2:2" x14ac:dyDescent="0.25">
      <c r="B1454" s="6"/>
    </row>
    <row r="1455" spans="2:2" x14ac:dyDescent="0.25">
      <c r="B1455" s="6"/>
    </row>
    <row r="1456" spans="2:2" x14ac:dyDescent="0.25">
      <c r="B1456" s="6"/>
    </row>
    <row r="1457" spans="2:2" x14ac:dyDescent="0.25">
      <c r="B1457" s="6"/>
    </row>
    <row r="1458" spans="2:2" x14ac:dyDescent="0.25">
      <c r="B1458" s="6"/>
    </row>
    <row r="1459" spans="2:2" x14ac:dyDescent="0.25">
      <c r="B1459" s="6"/>
    </row>
    <row r="1460" spans="2:2" x14ac:dyDescent="0.25">
      <c r="B1460" s="6"/>
    </row>
    <row r="1461" spans="2:2" x14ac:dyDescent="0.25">
      <c r="B1461" s="6"/>
    </row>
    <row r="1462" spans="2:2" x14ac:dyDescent="0.25">
      <c r="B1462" s="6"/>
    </row>
    <row r="1463" spans="2:2" x14ac:dyDescent="0.25">
      <c r="B1463" s="6"/>
    </row>
    <row r="1464" spans="2:2" x14ac:dyDescent="0.25">
      <c r="B1464" s="6"/>
    </row>
    <row r="1465" spans="2:2" x14ac:dyDescent="0.25">
      <c r="B1465" s="6"/>
    </row>
    <row r="1466" spans="2:2" x14ac:dyDescent="0.25">
      <c r="B1466" s="6"/>
    </row>
    <row r="1467" spans="2:2" x14ac:dyDescent="0.25">
      <c r="B1467" s="6"/>
    </row>
    <row r="1468" spans="2:2" x14ac:dyDescent="0.25">
      <c r="B1468" s="6"/>
    </row>
    <row r="1469" spans="2:2" x14ac:dyDescent="0.25">
      <c r="B1469" s="6"/>
    </row>
    <row r="1470" spans="2:2" x14ac:dyDescent="0.25">
      <c r="B1470" s="6"/>
    </row>
    <row r="1471" spans="2:2" x14ac:dyDescent="0.25">
      <c r="B1471" s="6"/>
    </row>
    <row r="1472" spans="2:2" x14ac:dyDescent="0.25">
      <c r="B1472" s="6"/>
    </row>
    <row r="1473" spans="2:2" x14ac:dyDescent="0.25">
      <c r="B1473" s="6"/>
    </row>
    <row r="1474" spans="2:2" x14ac:dyDescent="0.25">
      <c r="B1474" s="6"/>
    </row>
    <row r="1475" spans="2:2" x14ac:dyDescent="0.25">
      <c r="B1475" s="6"/>
    </row>
    <row r="1476" spans="2:2" x14ac:dyDescent="0.25">
      <c r="B1476" s="6"/>
    </row>
    <row r="1477" spans="2:2" x14ac:dyDescent="0.25">
      <c r="B1477" s="6"/>
    </row>
    <row r="1478" spans="2:2" x14ac:dyDescent="0.25">
      <c r="B1478" s="6"/>
    </row>
    <row r="1479" spans="2:2" x14ac:dyDescent="0.25">
      <c r="B1479" s="6"/>
    </row>
    <row r="1480" spans="2:2" x14ac:dyDescent="0.25">
      <c r="B1480" s="6"/>
    </row>
    <row r="1481" spans="2:2" x14ac:dyDescent="0.25">
      <c r="B1481" s="6"/>
    </row>
    <row r="1482" spans="2:2" x14ac:dyDescent="0.25">
      <c r="B1482" s="6"/>
    </row>
    <row r="1483" spans="2:2" x14ac:dyDescent="0.25">
      <c r="B1483" s="6"/>
    </row>
    <row r="1484" spans="2:2" x14ac:dyDescent="0.25">
      <c r="B1484" s="6"/>
    </row>
    <row r="1485" spans="2:2" x14ac:dyDescent="0.25">
      <c r="B1485" s="6"/>
    </row>
    <row r="1486" spans="2:2" x14ac:dyDescent="0.25">
      <c r="B1486" s="6"/>
    </row>
    <row r="1487" spans="2:2" x14ac:dyDescent="0.25">
      <c r="B1487" s="6"/>
    </row>
    <row r="1488" spans="2:2" x14ac:dyDescent="0.25">
      <c r="B1488" s="6"/>
    </row>
    <row r="1489" spans="2:2" x14ac:dyDescent="0.25">
      <c r="B1489" s="6"/>
    </row>
    <row r="1490" spans="2:2" x14ac:dyDescent="0.25">
      <c r="B1490" s="6"/>
    </row>
    <row r="1491" spans="2:2" x14ac:dyDescent="0.25">
      <c r="B1491" s="6"/>
    </row>
    <row r="1492" spans="2:2" x14ac:dyDescent="0.25">
      <c r="B1492" s="6"/>
    </row>
    <row r="1493" spans="2:2" x14ac:dyDescent="0.25">
      <c r="B1493" s="6"/>
    </row>
    <row r="1494" spans="2:2" x14ac:dyDescent="0.25">
      <c r="B1494" s="6"/>
    </row>
    <row r="1495" spans="2:2" x14ac:dyDescent="0.25">
      <c r="B1495" s="6"/>
    </row>
    <row r="1496" spans="2:2" x14ac:dyDescent="0.25">
      <c r="B1496" s="6"/>
    </row>
    <row r="1497" spans="2:2" x14ac:dyDescent="0.25">
      <c r="B1497" s="6"/>
    </row>
    <row r="1498" spans="2:2" x14ac:dyDescent="0.25">
      <c r="B1498" s="6"/>
    </row>
    <row r="1499" spans="2:2" x14ac:dyDescent="0.25">
      <c r="B1499" s="6"/>
    </row>
    <row r="1500" spans="2:2" x14ac:dyDescent="0.25">
      <c r="B1500" s="6"/>
    </row>
    <row r="1501" spans="2:2" x14ac:dyDescent="0.25">
      <c r="B1501" s="6"/>
    </row>
    <row r="1502" spans="2:2" x14ac:dyDescent="0.25">
      <c r="B1502" s="6"/>
    </row>
    <row r="1503" spans="2:2" x14ac:dyDescent="0.25">
      <c r="B1503" s="6"/>
    </row>
    <row r="1504" spans="2:2" x14ac:dyDescent="0.25">
      <c r="B1504" s="6"/>
    </row>
    <row r="1505" spans="2:2" x14ac:dyDescent="0.25">
      <c r="B1505" s="6"/>
    </row>
    <row r="1506" spans="2:2" x14ac:dyDescent="0.25">
      <c r="B1506" s="6"/>
    </row>
    <row r="1507" spans="2:2" x14ac:dyDescent="0.25">
      <c r="B1507" s="6"/>
    </row>
    <row r="1508" spans="2:2" x14ac:dyDescent="0.25">
      <c r="B1508" s="6"/>
    </row>
    <row r="1509" spans="2:2" x14ac:dyDescent="0.25">
      <c r="B1509" s="6"/>
    </row>
    <row r="1510" spans="2:2" x14ac:dyDescent="0.25">
      <c r="B1510" s="6"/>
    </row>
    <row r="1511" spans="2:2" x14ac:dyDescent="0.25">
      <c r="B1511" s="6"/>
    </row>
    <row r="1512" spans="2:2" x14ac:dyDescent="0.25">
      <c r="B1512" s="6"/>
    </row>
    <row r="1513" spans="2:2" x14ac:dyDescent="0.25">
      <c r="B1513" s="6"/>
    </row>
    <row r="1514" spans="2:2" x14ac:dyDescent="0.25">
      <c r="B1514" s="6"/>
    </row>
    <row r="1515" spans="2:2" x14ac:dyDescent="0.25">
      <c r="B1515" s="6"/>
    </row>
    <row r="1516" spans="2:2" x14ac:dyDescent="0.25">
      <c r="B1516" s="6"/>
    </row>
    <row r="1517" spans="2:2" x14ac:dyDescent="0.25">
      <c r="B1517" s="6"/>
    </row>
    <row r="1518" spans="2:2" x14ac:dyDescent="0.25">
      <c r="B1518" s="6"/>
    </row>
    <row r="1519" spans="2:2" x14ac:dyDescent="0.25">
      <c r="B1519" s="6"/>
    </row>
    <row r="1520" spans="2:2" x14ac:dyDescent="0.25">
      <c r="B1520" s="6"/>
    </row>
    <row r="1521" spans="2:2" x14ac:dyDescent="0.25">
      <c r="B1521" s="6"/>
    </row>
    <row r="1522" spans="2:2" x14ac:dyDescent="0.25">
      <c r="B1522" s="6"/>
    </row>
    <row r="1523" spans="2:2" x14ac:dyDescent="0.25">
      <c r="B1523" s="6"/>
    </row>
    <row r="1524" spans="2:2" x14ac:dyDescent="0.25">
      <c r="B1524" s="6"/>
    </row>
    <row r="1525" spans="2:2" x14ac:dyDescent="0.25">
      <c r="B1525" s="6"/>
    </row>
    <row r="1526" spans="2:2" x14ac:dyDescent="0.25">
      <c r="B1526" s="6"/>
    </row>
    <row r="1527" spans="2:2" x14ac:dyDescent="0.25">
      <c r="B1527" s="6"/>
    </row>
    <row r="1528" spans="2:2" x14ac:dyDescent="0.25">
      <c r="B1528" s="6"/>
    </row>
    <row r="1529" spans="2:2" x14ac:dyDescent="0.25">
      <c r="B1529" s="6"/>
    </row>
    <row r="1530" spans="2:2" x14ac:dyDescent="0.25">
      <c r="B1530" s="6"/>
    </row>
    <row r="1531" spans="2:2" x14ac:dyDescent="0.25">
      <c r="B1531" s="6"/>
    </row>
    <row r="1532" spans="2:2" x14ac:dyDescent="0.25">
      <c r="B1532" s="6"/>
    </row>
    <row r="1533" spans="2:2" x14ac:dyDescent="0.25">
      <c r="B1533" s="6"/>
    </row>
    <row r="1534" spans="2:2" x14ac:dyDescent="0.25">
      <c r="B1534" s="6"/>
    </row>
    <row r="1535" spans="2:2" x14ac:dyDescent="0.25">
      <c r="B1535" s="6"/>
    </row>
    <row r="1536" spans="2:2" x14ac:dyDescent="0.25">
      <c r="B1536" s="6"/>
    </row>
    <row r="1537" spans="2:2" x14ac:dyDescent="0.25">
      <c r="B1537" s="6"/>
    </row>
    <row r="1538" spans="2:2" x14ac:dyDescent="0.25">
      <c r="B1538" s="6"/>
    </row>
    <row r="1539" spans="2:2" x14ac:dyDescent="0.25">
      <c r="B1539" s="6"/>
    </row>
    <row r="1540" spans="2:2" x14ac:dyDescent="0.25">
      <c r="B1540" s="6"/>
    </row>
    <row r="1541" spans="2:2" x14ac:dyDescent="0.25">
      <c r="B1541" s="6"/>
    </row>
    <row r="1542" spans="2:2" x14ac:dyDescent="0.25">
      <c r="B1542" s="6"/>
    </row>
    <row r="1543" spans="2:2" x14ac:dyDescent="0.25">
      <c r="B1543" s="6"/>
    </row>
    <row r="1544" spans="2:2" x14ac:dyDescent="0.25">
      <c r="B1544" s="6"/>
    </row>
    <row r="1545" spans="2:2" x14ac:dyDescent="0.25">
      <c r="B1545" s="6"/>
    </row>
    <row r="1546" spans="2:2" x14ac:dyDescent="0.25">
      <c r="B1546" s="6"/>
    </row>
    <row r="1547" spans="2:2" x14ac:dyDescent="0.25">
      <c r="B1547" s="6"/>
    </row>
    <row r="1548" spans="2:2" x14ac:dyDescent="0.25">
      <c r="B1548" s="6"/>
    </row>
    <row r="1549" spans="2:2" x14ac:dyDescent="0.25">
      <c r="B1549" s="6"/>
    </row>
    <row r="1550" spans="2:2" x14ac:dyDescent="0.25">
      <c r="B1550" s="6"/>
    </row>
    <row r="1551" spans="2:2" x14ac:dyDescent="0.25">
      <c r="B1551" s="6"/>
    </row>
    <row r="1552" spans="2:2" x14ac:dyDescent="0.25">
      <c r="B1552" s="6"/>
    </row>
    <row r="1553" spans="2:2" x14ac:dyDescent="0.25">
      <c r="B1553" s="6"/>
    </row>
    <row r="1554" spans="2:2" x14ac:dyDescent="0.25">
      <c r="B1554" s="6"/>
    </row>
    <row r="1555" spans="2:2" x14ac:dyDescent="0.25">
      <c r="B1555" s="6"/>
    </row>
    <row r="1556" spans="2:2" x14ac:dyDescent="0.25">
      <c r="B1556" s="6"/>
    </row>
    <row r="1557" spans="2:2" x14ac:dyDescent="0.25">
      <c r="B1557" s="6"/>
    </row>
    <row r="1558" spans="2:2" x14ac:dyDescent="0.25">
      <c r="B1558" s="6"/>
    </row>
    <row r="1559" spans="2:2" x14ac:dyDescent="0.25">
      <c r="B1559" s="6"/>
    </row>
    <row r="1560" spans="2:2" x14ac:dyDescent="0.25">
      <c r="B1560" s="6"/>
    </row>
    <row r="1561" spans="2:2" x14ac:dyDescent="0.25">
      <c r="B1561" s="6"/>
    </row>
    <row r="1562" spans="2:2" x14ac:dyDescent="0.25">
      <c r="B1562" s="6"/>
    </row>
    <row r="1563" spans="2:2" x14ac:dyDescent="0.25">
      <c r="B1563" s="6"/>
    </row>
    <row r="1564" spans="2:2" x14ac:dyDescent="0.25">
      <c r="B1564" s="6"/>
    </row>
    <row r="1565" spans="2:2" x14ac:dyDescent="0.25">
      <c r="B1565" s="6"/>
    </row>
    <row r="1566" spans="2:2" x14ac:dyDescent="0.25">
      <c r="B1566" s="6"/>
    </row>
    <row r="1567" spans="2:2" x14ac:dyDescent="0.25">
      <c r="B1567" s="6"/>
    </row>
    <row r="1568" spans="2:2" x14ac:dyDescent="0.25">
      <c r="B1568" s="6"/>
    </row>
    <row r="1569" spans="2:2" x14ac:dyDescent="0.25">
      <c r="B1569" s="6"/>
    </row>
    <row r="1570" spans="2:2" x14ac:dyDescent="0.25">
      <c r="B1570" s="6"/>
    </row>
    <row r="1571" spans="2:2" x14ac:dyDescent="0.25">
      <c r="B1571" s="6"/>
    </row>
    <row r="1572" spans="2:2" x14ac:dyDescent="0.25">
      <c r="B1572" s="6"/>
    </row>
    <row r="1573" spans="2:2" x14ac:dyDescent="0.25">
      <c r="B1573" s="6"/>
    </row>
    <row r="1574" spans="2:2" x14ac:dyDescent="0.25">
      <c r="B1574" s="6"/>
    </row>
    <row r="1575" spans="2:2" x14ac:dyDescent="0.25">
      <c r="B1575" s="6"/>
    </row>
    <row r="1576" spans="2:2" x14ac:dyDescent="0.25">
      <c r="B1576" s="6"/>
    </row>
    <row r="1577" spans="2:2" x14ac:dyDescent="0.25">
      <c r="B1577" s="6"/>
    </row>
    <row r="1578" spans="2:2" x14ac:dyDescent="0.25">
      <c r="B1578" s="6"/>
    </row>
    <row r="1579" spans="2:2" x14ac:dyDescent="0.25">
      <c r="B1579" s="6"/>
    </row>
    <row r="1580" spans="2:2" x14ac:dyDescent="0.25">
      <c r="B1580" s="6"/>
    </row>
    <row r="1581" spans="2:2" x14ac:dyDescent="0.25">
      <c r="B1581" s="6"/>
    </row>
    <row r="1582" spans="2:2" x14ac:dyDescent="0.25">
      <c r="B1582" s="6"/>
    </row>
    <row r="1583" spans="2:2" x14ac:dyDescent="0.25">
      <c r="B1583" s="6"/>
    </row>
    <row r="1584" spans="2:2" x14ac:dyDescent="0.25">
      <c r="B1584" s="6"/>
    </row>
    <row r="1585" spans="2:2" x14ac:dyDescent="0.25">
      <c r="B1585" s="6"/>
    </row>
    <row r="1586" spans="2:2" x14ac:dyDescent="0.25">
      <c r="B1586" s="6"/>
    </row>
    <row r="1587" spans="2:2" x14ac:dyDescent="0.25">
      <c r="B1587" s="6"/>
    </row>
    <row r="1588" spans="2:2" x14ac:dyDescent="0.25">
      <c r="B1588" s="6"/>
    </row>
    <row r="1589" spans="2:2" x14ac:dyDescent="0.25">
      <c r="B1589" s="6"/>
    </row>
    <row r="1590" spans="2:2" x14ac:dyDescent="0.25">
      <c r="B1590" s="6"/>
    </row>
    <row r="1591" spans="2:2" x14ac:dyDescent="0.25">
      <c r="B1591" s="6"/>
    </row>
    <row r="1592" spans="2:2" x14ac:dyDescent="0.25">
      <c r="B1592" s="6"/>
    </row>
    <row r="1593" spans="2:2" x14ac:dyDescent="0.25">
      <c r="B1593" s="6"/>
    </row>
    <row r="1594" spans="2:2" x14ac:dyDescent="0.25">
      <c r="B1594" s="6"/>
    </row>
    <row r="1595" spans="2:2" x14ac:dyDescent="0.25">
      <c r="B1595" s="6"/>
    </row>
    <row r="1596" spans="2:2" x14ac:dyDescent="0.25">
      <c r="B1596" s="6"/>
    </row>
    <row r="1597" spans="2:2" x14ac:dyDescent="0.25">
      <c r="B1597" s="6"/>
    </row>
    <row r="1598" spans="2:2" x14ac:dyDescent="0.25">
      <c r="B1598" s="6"/>
    </row>
    <row r="1599" spans="2:2" x14ac:dyDescent="0.25">
      <c r="B1599" s="6"/>
    </row>
    <row r="1600" spans="2:2" x14ac:dyDescent="0.25">
      <c r="B1600" s="6"/>
    </row>
    <row r="1601" spans="2:2" x14ac:dyDescent="0.25">
      <c r="B1601" s="6"/>
    </row>
    <row r="1602" spans="2:2" x14ac:dyDescent="0.25">
      <c r="B1602" s="6"/>
    </row>
    <row r="1603" spans="2:2" x14ac:dyDescent="0.25">
      <c r="B1603" s="6"/>
    </row>
    <row r="1604" spans="2:2" x14ac:dyDescent="0.25">
      <c r="B1604" s="6"/>
    </row>
    <row r="1605" spans="2:2" x14ac:dyDescent="0.25">
      <c r="B1605" s="6"/>
    </row>
    <row r="1606" spans="2:2" x14ac:dyDescent="0.25">
      <c r="B1606" s="6"/>
    </row>
    <row r="1607" spans="2:2" x14ac:dyDescent="0.25">
      <c r="B1607" s="6"/>
    </row>
    <row r="1608" spans="2:2" x14ac:dyDescent="0.25">
      <c r="B1608" s="6"/>
    </row>
    <row r="1609" spans="2:2" x14ac:dyDescent="0.25">
      <c r="B1609" s="6"/>
    </row>
    <row r="1610" spans="2:2" x14ac:dyDescent="0.25">
      <c r="B1610" s="6"/>
    </row>
    <row r="1611" spans="2:2" x14ac:dyDescent="0.25">
      <c r="B1611" s="6"/>
    </row>
    <row r="1612" spans="2:2" x14ac:dyDescent="0.25">
      <c r="B1612" s="6"/>
    </row>
    <row r="1613" spans="2:2" x14ac:dyDescent="0.25">
      <c r="B1613" s="6"/>
    </row>
    <row r="1614" spans="2:2" x14ac:dyDescent="0.25">
      <c r="B1614" s="6"/>
    </row>
    <row r="1615" spans="2:2" x14ac:dyDescent="0.25">
      <c r="B1615" s="6"/>
    </row>
    <row r="1616" spans="2:2" x14ac:dyDescent="0.25">
      <c r="B1616" s="6"/>
    </row>
    <row r="1617" spans="2:2" x14ac:dyDescent="0.25">
      <c r="B1617" s="6"/>
    </row>
    <row r="1618" spans="2:2" x14ac:dyDescent="0.25">
      <c r="B1618" s="6"/>
    </row>
    <row r="1619" spans="2:2" x14ac:dyDescent="0.25">
      <c r="B1619" s="6"/>
    </row>
    <row r="1620" spans="2:2" x14ac:dyDescent="0.25">
      <c r="B1620" s="6"/>
    </row>
    <row r="1621" spans="2:2" x14ac:dyDescent="0.25">
      <c r="B1621" s="6"/>
    </row>
    <row r="1622" spans="2:2" x14ac:dyDescent="0.25">
      <c r="B1622" s="6"/>
    </row>
    <row r="1623" spans="2:2" x14ac:dyDescent="0.25">
      <c r="B1623" s="6"/>
    </row>
    <row r="1624" spans="2:2" x14ac:dyDescent="0.25">
      <c r="B1624" s="6"/>
    </row>
    <row r="1625" spans="2:2" x14ac:dyDescent="0.25">
      <c r="B1625" s="6"/>
    </row>
    <row r="1626" spans="2:2" x14ac:dyDescent="0.25">
      <c r="B1626" s="6"/>
    </row>
    <row r="1627" spans="2:2" x14ac:dyDescent="0.25">
      <c r="B1627" s="6"/>
    </row>
    <row r="1628" spans="2:2" x14ac:dyDescent="0.25">
      <c r="B1628" s="6"/>
    </row>
    <row r="1629" spans="2:2" x14ac:dyDescent="0.25">
      <c r="B1629" s="6"/>
    </row>
    <row r="1630" spans="2:2" x14ac:dyDescent="0.25">
      <c r="B1630" s="6"/>
    </row>
    <row r="1631" spans="2:2" x14ac:dyDescent="0.25">
      <c r="B1631" s="6"/>
    </row>
    <row r="1632" spans="2:2" x14ac:dyDescent="0.25">
      <c r="B1632" s="6"/>
    </row>
    <row r="1633" spans="2:2" x14ac:dyDescent="0.25">
      <c r="B1633" s="6"/>
    </row>
    <row r="1634" spans="2:2" x14ac:dyDescent="0.25">
      <c r="B1634" s="6"/>
    </row>
    <row r="1635" spans="2:2" x14ac:dyDescent="0.25">
      <c r="B1635" s="6"/>
    </row>
    <row r="1636" spans="2:2" x14ac:dyDescent="0.25">
      <c r="B1636" s="6"/>
    </row>
    <row r="1637" spans="2:2" x14ac:dyDescent="0.25">
      <c r="B1637" s="6"/>
    </row>
    <row r="1638" spans="2:2" x14ac:dyDescent="0.25">
      <c r="B1638" s="6"/>
    </row>
    <row r="1639" spans="2:2" x14ac:dyDescent="0.25">
      <c r="B1639" s="6"/>
    </row>
    <row r="1640" spans="2:2" x14ac:dyDescent="0.25">
      <c r="B1640" s="6"/>
    </row>
    <row r="1641" spans="2:2" x14ac:dyDescent="0.25">
      <c r="B1641" s="6"/>
    </row>
    <row r="1642" spans="2:2" x14ac:dyDescent="0.25">
      <c r="B1642" s="6"/>
    </row>
    <row r="1643" spans="2:2" x14ac:dyDescent="0.25">
      <c r="B1643" s="6"/>
    </row>
    <row r="1644" spans="2:2" x14ac:dyDescent="0.25">
      <c r="B1644" s="6"/>
    </row>
    <row r="1645" spans="2:2" x14ac:dyDescent="0.25">
      <c r="B1645" s="6"/>
    </row>
    <row r="1646" spans="2:2" x14ac:dyDescent="0.25">
      <c r="B1646" s="6"/>
    </row>
    <row r="1647" spans="2:2" x14ac:dyDescent="0.25">
      <c r="B1647" s="6"/>
    </row>
    <row r="1648" spans="2:2" x14ac:dyDescent="0.25">
      <c r="B1648" s="6"/>
    </row>
    <row r="1649" spans="2:2" x14ac:dyDescent="0.25">
      <c r="B1649" s="6"/>
    </row>
    <row r="1650" spans="2:2" x14ac:dyDescent="0.25">
      <c r="B1650" s="6"/>
    </row>
    <row r="1651" spans="2:2" x14ac:dyDescent="0.25">
      <c r="B1651" s="6"/>
    </row>
    <row r="1652" spans="2:2" x14ac:dyDescent="0.25">
      <c r="B1652" s="6"/>
    </row>
    <row r="1653" spans="2:2" x14ac:dyDescent="0.25">
      <c r="B1653" s="6"/>
    </row>
    <row r="1654" spans="2:2" x14ac:dyDescent="0.25">
      <c r="B1654" s="6"/>
    </row>
    <row r="1655" spans="2:2" x14ac:dyDescent="0.25">
      <c r="B1655" s="6"/>
    </row>
    <row r="1656" spans="2:2" x14ac:dyDescent="0.25">
      <c r="B1656" s="6"/>
    </row>
    <row r="1657" spans="2:2" x14ac:dyDescent="0.25">
      <c r="B1657" s="6"/>
    </row>
    <row r="1658" spans="2:2" x14ac:dyDescent="0.25">
      <c r="B1658" s="6"/>
    </row>
    <row r="1659" spans="2:2" x14ac:dyDescent="0.25">
      <c r="B1659" s="6"/>
    </row>
    <row r="1660" spans="2:2" x14ac:dyDescent="0.25">
      <c r="B1660" s="6"/>
    </row>
    <row r="1661" spans="2:2" x14ac:dyDescent="0.25">
      <c r="B1661" s="6"/>
    </row>
    <row r="1662" spans="2:2" x14ac:dyDescent="0.25">
      <c r="B1662" s="6"/>
    </row>
    <row r="1663" spans="2:2" x14ac:dyDescent="0.25">
      <c r="B1663" s="6"/>
    </row>
    <row r="1664" spans="2:2" x14ac:dyDescent="0.25">
      <c r="B1664" s="6"/>
    </row>
    <row r="1665" spans="2:2" x14ac:dyDescent="0.25">
      <c r="B1665" s="6"/>
    </row>
    <row r="1666" spans="2:2" x14ac:dyDescent="0.25">
      <c r="B1666" s="6"/>
    </row>
    <row r="1667" spans="2:2" x14ac:dyDescent="0.25">
      <c r="B1667" s="6"/>
    </row>
    <row r="1668" spans="2:2" x14ac:dyDescent="0.25">
      <c r="B1668" s="6"/>
    </row>
    <row r="1669" spans="2:2" x14ac:dyDescent="0.25">
      <c r="B1669" s="6"/>
    </row>
    <row r="1670" spans="2:2" x14ac:dyDescent="0.25">
      <c r="B1670" s="6"/>
    </row>
    <row r="1671" spans="2:2" x14ac:dyDescent="0.25">
      <c r="B1671" s="6"/>
    </row>
    <row r="1672" spans="2:2" x14ac:dyDescent="0.25">
      <c r="B1672" s="6"/>
    </row>
    <row r="1673" spans="2:2" x14ac:dyDescent="0.25">
      <c r="B1673" s="6"/>
    </row>
    <row r="1674" spans="2:2" x14ac:dyDescent="0.25">
      <c r="B1674" s="6"/>
    </row>
    <row r="1675" spans="2:2" x14ac:dyDescent="0.25">
      <c r="B1675" s="6"/>
    </row>
    <row r="1676" spans="2:2" x14ac:dyDescent="0.25">
      <c r="B1676" s="6"/>
    </row>
    <row r="1677" spans="2:2" x14ac:dyDescent="0.25">
      <c r="B1677" s="6"/>
    </row>
    <row r="1678" spans="2:2" x14ac:dyDescent="0.25">
      <c r="B1678" s="6"/>
    </row>
    <row r="1679" spans="2:2" x14ac:dyDescent="0.25">
      <c r="B1679" s="6"/>
    </row>
    <row r="1680" spans="2:2" x14ac:dyDescent="0.25">
      <c r="B1680" s="6"/>
    </row>
    <row r="1681" spans="2:2" x14ac:dyDescent="0.25">
      <c r="B1681" s="6"/>
    </row>
    <row r="1682" spans="2:2" x14ac:dyDescent="0.25">
      <c r="B1682" s="6"/>
    </row>
    <row r="1683" spans="2:2" x14ac:dyDescent="0.25">
      <c r="B1683" s="6"/>
    </row>
    <row r="1684" spans="2:2" x14ac:dyDescent="0.25">
      <c r="B1684" s="6"/>
    </row>
    <row r="1685" spans="2:2" x14ac:dyDescent="0.25">
      <c r="B1685" s="6"/>
    </row>
    <row r="1686" spans="2:2" x14ac:dyDescent="0.25">
      <c r="B1686" s="6"/>
    </row>
    <row r="1687" spans="2:2" x14ac:dyDescent="0.25">
      <c r="B1687" s="6"/>
    </row>
    <row r="1688" spans="2:2" x14ac:dyDescent="0.25">
      <c r="B1688" s="6"/>
    </row>
    <row r="1689" spans="2:2" x14ac:dyDescent="0.25">
      <c r="B1689" s="6"/>
    </row>
    <row r="1690" spans="2:2" x14ac:dyDescent="0.25">
      <c r="B1690" s="6"/>
    </row>
    <row r="1691" spans="2:2" x14ac:dyDescent="0.25">
      <c r="B1691" s="6"/>
    </row>
    <row r="1692" spans="2:2" x14ac:dyDescent="0.25">
      <c r="B1692" s="6"/>
    </row>
    <row r="1693" spans="2:2" x14ac:dyDescent="0.25">
      <c r="B1693" s="6"/>
    </row>
    <row r="1694" spans="2:2" x14ac:dyDescent="0.25">
      <c r="B1694" s="6"/>
    </row>
    <row r="1695" spans="2:2" x14ac:dyDescent="0.25">
      <c r="B1695" s="6"/>
    </row>
    <row r="1696" spans="2:2" x14ac:dyDescent="0.25">
      <c r="B1696" s="6"/>
    </row>
    <row r="1697" spans="2:2" x14ac:dyDescent="0.25">
      <c r="B1697" s="6"/>
    </row>
    <row r="1698" spans="2:2" x14ac:dyDescent="0.25">
      <c r="B1698" s="6"/>
    </row>
    <row r="1699" spans="2:2" x14ac:dyDescent="0.25">
      <c r="B1699" s="6"/>
    </row>
    <row r="1700" spans="2:2" x14ac:dyDescent="0.25">
      <c r="B1700" s="6"/>
    </row>
    <row r="1701" spans="2:2" x14ac:dyDescent="0.25">
      <c r="B1701" s="6"/>
    </row>
    <row r="1702" spans="2:2" x14ac:dyDescent="0.25">
      <c r="B1702" s="6"/>
    </row>
    <row r="1703" spans="2:2" x14ac:dyDescent="0.25">
      <c r="B1703" s="6"/>
    </row>
    <row r="1704" spans="2:2" x14ac:dyDescent="0.25">
      <c r="B1704" s="6"/>
    </row>
    <row r="1705" spans="2:2" x14ac:dyDescent="0.25">
      <c r="B1705" s="6"/>
    </row>
    <row r="1706" spans="2:2" x14ac:dyDescent="0.25">
      <c r="B1706" s="6"/>
    </row>
    <row r="1707" spans="2:2" x14ac:dyDescent="0.25">
      <c r="B1707" s="6"/>
    </row>
    <row r="1708" spans="2:2" x14ac:dyDescent="0.25">
      <c r="B1708" s="6"/>
    </row>
    <row r="1709" spans="2:2" x14ac:dyDescent="0.25">
      <c r="B1709" s="6"/>
    </row>
    <row r="1710" spans="2:2" x14ac:dyDescent="0.25">
      <c r="B1710" s="6"/>
    </row>
    <row r="1711" spans="2:2" x14ac:dyDescent="0.25">
      <c r="B1711" s="6"/>
    </row>
    <row r="1712" spans="2:2" x14ac:dyDescent="0.25">
      <c r="B1712" s="6"/>
    </row>
    <row r="1713" spans="2:2" x14ac:dyDescent="0.25">
      <c r="B1713" s="6"/>
    </row>
    <row r="1714" spans="2:2" x14ac:dyDescent="0.25">
      <c r="B1714" s="6"/>
    </row>
    <row r="1715" spans="2:2" x14ac:dyDescent="0.25">
      <c r="B1715" s="6"/>
    </row>
    <row r="1716" spans="2:2" x14ac:dyDescent="0.25">
      <c r="B1716" s="6"/>
    </row>
    <row r="1717" spans="2:2" x14ac:dyDescent="0.25">
      <c r="B1717" s="6"/>
    </row>
    <row r="1718" spans="2:2" x14ac:dyDescent="0.25">
      <c r="B1718" s="6"/>
    </row>
    <row r="1719" spans="2:2" x14ac:dyDescent="0.25">
      <c r="B1719" s="6"/>
    </row>
    <row r="1720" spans="2:2" x14ac:dyDescent="0.25">
      <c r="B1720" s="6"/>
    </row>
    <row r="1721" spans="2:2" x14ac:dyDescent="0.25">
      <c r="B1721" s="6"/>
    </row>
    <row r="1722" spans="2:2" x14ac:dyDescent="0.25">
      <c r="B1722" s="6"/>
    </row>
    <row r="1723" spans="2:2" x14ac:dyDescent="0.25">
      <c r="B1723" s="6"/>
    </row>
    <row r="1724" spans="2:2" x14ac:dyDescent="0.25">
      <c r="B1724" s="6"/>
    </row>
    <row r="1725" spans="2:2" x14ac:dyDescent="0.25">
      <c r="B1725" s="6"/>
    </row>
    <row r="1726" spans="2:2" x14ac:dyDescent="0.25">
      <c r="B1726" s="6"/>
    </row>
    <row r="1727" spans="2:2" x14ac:dyDescent="0.25">
      <c r="B1727" s="6"/>
    </row>
    <row r="1728" spans="2:2" x14ac:dyDescent="0.25">
      <c r="B1728" s="6"/>
    </row>
    <row r="1729" spans="2:2" x14ac:dyDescent="0.25">
      <c r="B1729" s="6"/>
    </row>
    <row r="1730" spans="2:2" x14ac:dyDescent="0.25">
      <c r="B1730" s="6"/>
    </row>
    <row r="1731" spans="2:2" x14ac:dyDescent="0.25">
      <c r="B1731" s="6"/>
    </row>
    <row r="1732" spans="2:2" x14ac:dyDescent="0.25">
      <c r="B1732" s="6"/>
    </row>
    <row r="1733" spans="2:2" x14ac:dyDescent="0.25">
      <c r="B1733" s="6"/>
    </row>
    <row r="1734" spans="2:2" x14ac:dyDescent="0.25">
      <c r="B1734" s="6"/>
    </row>
    <row r="1735" spans="2:2" x14ac:dyDescent="0.25">
      <c r="B1735" s="6"/>
    </row>
    <row r="1736" spans="2:2" x14ac:dyDescent="0.25">
      <c r="B1736" s="6"/>
    </row>
    <row r="1737" spans="2:2" x14ac:dyDescent="0.25">
      <c r="B1737" s="6"/>
    </row>
    <row r="1738" spans="2:2" x14ac:dyDescent="0.25">
      <c r="B1738" s="6"/>
    </row>
    <row r="1739" spans="2:2" x14ac:dyDescent="0.25">
      <c r="B1739" s="6"/>
    </row>
    <row r="1740" spans="2:2" x14ac:dyDescent="0.25">
      <c r="B1740" s="6"/>
    </row>
    <row r="1741" spans="2:2" x14ac:dyDescent="0.25">
      <c r="B1741" s="6"/>
    </row>
    <row r="1742" spans="2:2" x14ac:dyDescent="0.25">
      <c r="B1742" s="6"/>
    </row>
    <row r="1743" spans="2:2" x14ac:dyDescent="0.25">
      <c r="B1743" s="6"/>
    </row>
    <row r="1744" spans="2:2" x14ac:dyDescent="0.25">
      <c r="B1744" s="6"/>
    </row>
    <row r="1745" spans="2:2" x14ac:dyDescent="0.25">
      <c r="B1745" s="6"/>
    </row>
    <row r="1746" spans="2:2" x14ac:dyDescent="0.25">
      <c r="B1746" s="6"/>
    </row>
    <row r="1747" spans="2:2" x14ac:dyDescent="0.25">
      <c r="B1747" s="6"/>
    </row>
    <row r="1748" spans="2:2" x14ac:dyDescent="0.25">
      <c r="B1748" s="6"/>
    </row>
    <row r="1749" spans="2:2" x14ac:dyDescent="0.25">
      <c r="B1749" s="6"/>
    </row>
    <row r="1750" spans="2:2" x14ac:dyDescent="0.25">
      <c r="B1750" s="6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22"/>
  <sheetViews>
    <sheetView tabSelected="1" workbookViewId="0">
      <pane ySplit="6" topLeftCell="A7" activePane="bottomLeft" state="frozen"/>
      <selection activeCell="B628" sqref="B628"/>
      <selection pane="bottomLeft" activeCell="J11" sqref="J11"/>
    </sheetView>
  </sheetViews>
  <sheetFormatPr baseColWidth="10" defaultRowHeight="15" x14ac:dyDescent="0.25"/>
  <cols>
    <col min="1" max="1" width="3.7109375" style="20" bestFit="1" customWidth="1"/>
    <col min="2" max="2" width="5.140625" style="12" customWidth="1"/>
    <col min="3" max="3" width="15.28515625" style="9" customWidth="1"/>
    <col min="4" max="4" width="13.5703125" style="9" customWidth="1"/>
    <col min="5" max="5" width="17.28515625" style="9" bestFit="1" customWidth="1"/>
    <col min="6" max="6" width="16.28515625" style="9" bestFit="1" customWidth="1"/>
    <col min="7" max="7" width="17.140625" style="9" bestFit="1" customWidth="1"/>
    <col min="8" max="8" width="15.28515625" style="9" bestFit="1" customWidth="1"/>
    <col min="9" max="9" width="16.140625" style="9" bestFit="1" customWidth="1"/>
    <col min="10" max="11" width="16.28515625" style="9" bestFit="1" customWidth="1"/>
    <col min="12" max="12" width="16.140625" style="9" bestFit="1" customWidth="1"/>
    <col min="13" max="13" width="3.7109375" style="9" customWidth="1"/>
    <col min="14" max="14" width="17.42578125" style="9" hidden="1" customWidth="1"/>
    <col min="15" max="15" width="18" style="9" bestFit="1" customWidth="1"/>
    <col min="16" max="17" width="16.42578125" style="9" bestFit="1" customWidth="1"/>
    <col min="18" max="16384" width="11.42578125" style="9"/>
  </cols>
  <sheetData>
    <row r="1" spans="1:17" x14ac:dyDescent="0.25">
      <c r="E1" s="12"/>
      <c r="F1" s="12"/>
      <c r="H1" s="12"/>
    </row>
    <row r="2" spans="1:17" x14ac:dyDescent="0.25">
      <c r="C2" s="19" t="s">
        <v>361</v>
      </c>
      <c r="D2" s="13"/>
      <c r="E2" s="12"/>
      <c r="F2" s="12"/>
      <c r="G2" s="12"/>
      <c r="H2" s="12"/>
      <c r="I2" s="12"/>
      <c r="J2" s="12"/>
      <c r="K2" s="12"/>
      <c r="L2" s="12"/>
      <c r="M2" s="12"/>
    </row>
    <row r="3" spans="1:17" ht="15.75" thickBot="1" x14ac:dyDescent="0.3">
      <c r="C3" s="19" t="s">
        <v>374</v>
      </c>
      <c r="D3" s="13"/>
      <c r="E3" s="12"/>
      <c r="F3" s="12"/>
      <c r="G3" s="12"/>
      <c r="H3" s="12"/>
      <c r="I3" s="12"/>
      <c r="J3" s="12"/>
      <c r="K3" s="12"/>
      <c r="L3" s="12"/>
      <c r="M3" s="12"/>
      <c r="O3" s="75">
        <f>+[1]RESUMEN!$F$56/3</f>
        <v>0</v>
      </c>
    </row>
    <row r="4" spans="1:17" ht="15.75" thickBot="1" x14ac:dyDescent="0.3">
      <c r="C4" s="19"/>
      <c r="D4" s="13"/>
      <c r="E4" s="12"/>
      <c r="F4" s="12"/>
      <c r="G4" s="153" t="s">
        <v>504</v>
      </c>
      <c r="H4" s="154"/>
      <c r="I4" s="153" t="s">
        <v>499</v>
      </c>
      <c r="J4" s="154"/>
      <c r="K4" s="153" t="s">
        <v>503</v>
      </c>
      <c r="L4" s="154"/>
      <c r="M4" s="12"/>
    </row>
    <row r="5" spans="1:17" ht="15.75" thickBot="1" x14ac:dyDescent="0.3">
      <c r="C5" s="12"/>
      <c r="D5" s="12"/>
      <c r="E5" s="153" t="s">
        <v>377</v>
      </c>
      <c r="F5" s="154"/>
      <c r="G5" s="155" t="s">
        <v>497</v>
      </c>
      <c r="H5" s="156"/>
      <c r="I5" s="155" t="s">
        <v>496</v>
      </c>
      <c r="J5" s="156"/>
      <c r="K5" s="157" t="s">
        <v>498</v>
      </c>
      <c r="L5" s="156"/>
      <c r="M5" s="12"/>
      <c r="O5" s="74" t="s">
        <v>504</v>
      </c>
      <c r="P5" s="74" t="s">
        <v>499</v>
      </c>
      <c r="Q5" s="74" t="s">
        <v>503</v>
      </c>
    </row>
    <row r="6" spans="1:17" ht="15.75" thickBot="1" x14ac:dyDescent="0.3">
      <c r="B6" s="97" t="s">
        <v>369</v>
      </c>
      <c r="C6" s="155" t="s">
        <v>360</v>
      </c>
      <c r="D6" s="156"/>
      <c r="E6" s="122" t="s">
        <v>359</v>
      </c>
      <c r="F6" s="90" t="s">
        <v>358</v>
      </c>
      <c r="G6" s="91" t="s">
        <v>359</v>
      </c>
      <c r="H6" s="92" t="s">
        <v>358</v>
      </c>
      <c r="I6" s="91" t="s">
        <v>359</v>
      </c>
      <c r="J6" s="92" t="s">
        <v>358</v>
      </c>
      <c r="K6" s="91" t="s">
        <v>359</v>
      </c>
      <c r="L6" s="92" t="s">
        <v>358</v>
      </c>
      <c r="M6" s="12"/>
      <c r="N6" s="17" t="s">
        <v>402</v>
      </c>
      <c r="O6" s="17" t="s">
        <v>500</v>
      </c>
      <c r="P6" s="17" t="s">
        <v>501</v>
      </c>
      <c r="Q6" s="17" t="s">
        <v>502</v>
      </c>
    </row>
    <row r="7" spans="1:17" x14ac:dyDescent="0.25">
      <c r="A7" s="150" t="s">
        <v>918</v>
      </c>
      <c r="B7" s="98" t="s">
        <v>366</v>
      </c>
      <c r="C7" s="101">
        <v>44018</v>
      </c>
      <c r="D7" s="102">
        <f>+C7+6</f>
        <v>44024</v>
      </c>
      <c r="E7" s="107">
        <v>10040137360.696743</v>
      </c>
      <c r="F7" s="108">
        <v>348119770.57351959</v>
      </c>
      <c r="G7" s="109">
        <v>6626414918.8240891</v>
      </c>
      <c r="H7" s="110">
        <v>231152764.7715995</v>
      </c>
      <c r="I7" s="109">
        <v>954570858.74000001</v>
      </c>
      <c r="J7" s="110">
        <v>6378794.7776000006</v>
      </c>
      <c r="K7" s="109">
        <v>2459151583.1326537</v>
      </c>
      <c r="L7" s="110">
        <v>110588211.02432011</v>
      </c>
      <c r="N7" s="42"/>
    </row>
    <row r="8" spans="1:17" x14ac:dyDescent="0.25">
      <c r="A8" s="151"/>
      <c r="B8" s="99" t="s">
        <v>367</v>
      </c>
      <c r="C8" s="103">
        <f>+D7+1</f>
        <v>44025</v>
      </c>
      <c r="D8" s="104">
        <f>+C8+6</f>
        <v>44031</v>
      </c>
      <c r="E8" s="111">
        <v>10089477426.037952</v>
      </c>
      <c r="F8" s="112">
        <v>367705780.87680006</v>
      </c>
      <c r="G8" s="113">
        <v>6234373293.8656025</v>
      </c>
      <c r="H8" s="114">
        <v>228614361.5072</v>
      </c>
      <c r="I8" s="113">
        <v>1323047646.5266001</v>
      </c>
      <c r="J8" s="114">
        <v>13680058.161600001</v>
      </c>
      <c r="K8" s="113">
        <v>2532056485.64575</v>
      </c>
      <c r="L8" s="114">
        <v>125411361.20800003</v>
      </c>
      <c r="N8" s="42"/>
    </row>
    <row r="9" spans="1:17" x14ac:dyDescent="0.25">
      <c r="A9" s="151"/>
      <c r="B9" s="99" t="s">
        <v>368</v>
      </c>
      <c r="C9" s="103">
        <f t="shared" ref="C9:C10" si="0">+D8+1</f>
        <v>44032</v>
      </c>
      <c r="D9" s="104">
        <f t="shared" ref="D9:D10" si="1">+C9+6</f>
        <v>44038</v>
      </c>
      <c r="E9" s="111">
        <v>10348687445.227905</v>
      </c>
      <c r="F9" s="112">
        <v>402400559.64810002</v>
      </c>
      <c r="G9" s="113">
        <v>7056196891.7473059</v>
      </c>
      <c r="H9" s="114">
        <v>256677908.84029999</v>
      </c>
      <c r="I9" s="113">
        <v>451455986.53990006</v>
      </c>
      <c r="J9" s="114">
        <v>6353606.4080000008</v>
      </c>
      <c r="K9" s="113">
        <v>2841034566.9406996</v>
      </c>
      <c r="L9" s="114">
        <v>139369044.3998</v>
      </c>
    </row>
    <row r="10" spans="1:17" ht="15.75" thickBot="1" x14ac:dyDescent="0.3">
      <c r="A10" s="152"/>
      <c r="B10" s="100" t="s">
        <v>370</v>
      </c>
      <c r="C10" s="105">
        <f t="shared" si="0"/>
        <v>44039</v>
      </c>
      <c r="D10" s="106">
        <f t="shared" si="1"/>
        <v>44045</v>
      </c>
      <c r="E10" s="115">
        <v>11048153247.809523</v>
      </c>
      <c r="F10" s="116">
        <v>380227166.44239879</v>
      </c>
      <c r="G10" s="117">
        <v>7435919393.3970222</v>
      </c>
      <c r="H10" s="118">
        <v>234615203.62479809</v>
      </c>
      <c r="I10" s="117">
        <v>487227265.27499992</v>
      </c>
      <c r="J10" s="118">
        <v>5696156.4304000009</v>
      </c>
      <c r="K10" s="117">
        <v>3125006589.1375003</v>
      </c>
      <c r="L10" s="118">
        <v>139915806.38720071</v>
      </c>
      <c r="N10" s="43">
        <f>SUM(E7:E10)+SUM(F7:F10)</f>
        <v>43024908757.312943</v>
      </c>
      <c r="O10" s="43">
        <f>SUM(G7:G10)-O3</f>
        <v>27352904497.834019</v>
      </c>
      <c r="P10" s="43">
        <f>SUM(I7:I10)</f>
        <v>3216301757.0815005</v>
      </c>
      <c r="Q10" s="43">
        <f>SUM(K7:K10)</f>
        <v>10957249224.856604</v>
      </c>
    </row>
    <row r="11" spans="1:17" ht="15.75" thickBot="1" x14ac:dyDescent="0.3">
      <c r="E11" s="93">
        <f t="shared" ref="E11:L11" si="2">SUM(E7:E10)</f>
        <v>41526455479.772125</v>
      </c>
      <c r="F11" s="94">
        <f>SUM(F7:F10)</f>
        <v>1498453277.5408185</v>
      </c>
      <c r="G11" s="93">
        <f t="shared" si="2"/>
        <v>27352904497.834019</v>
      </c>
      <c r="H11" s="95">
        <f t="shared" si="2"/>
        <v>951060238.74389756</v>
      </c>
      <c r="I11" s="93">
        <f t="shared" si="2"/>
        <v>3216301757.0815005</v>
      </c>
      <c r="J11" s="95">
        <f t="shared" si="2"/>
        <v>32108615.777600005</v>
      </c>
      <c r="K11" s="93">
        <f t="shared" si="2"/>
        <v>10957249224.856604</v>
      </c>
      <c r="L11" s="96">
        <f t="shared" si="2"/>
        <v>515284423.01932085</v>
      </c>
    </row>
    <row r="12" spans="1:17" x14ac:dyDescent="0.25">
      <c r="E12" s="24"/>
      <c r="F12" s="28"/>
      <c r="G12" s="28"/>
      <c r="H12" s="28"/>
      <c r="I12" s="28"/>
      <c r="J12" s="28"/>
      <c r="K12" s="28"/>
      <c r="L12" s="28"/>
    </row>
    <row r="13" spans="1:17" x14ac:dyDescent="0.25">
      <c r="D13" s="66" t="s">
        <v>377</v>
      </c>
      <c r="E13" s="43">
        <f>+E11+F11</f>
        <v>43024908757.312943</v>
      </c>
      <c r="N13" s="43" t="e">
        <f>+N10+#REF!+#REF!</f>
        <v>#REF!</v>
      </c>
      <c r="O13" s="43">
        <f>+O10</f>
        <v>27352904497.834019</v>
      </c>
      <c r="P13" s="43">
        <f t="shared" ref="P13:Q13" si="3">+P10</f>
        <v>3216301757.0815005</v>
      </c>
      <c r="Q13" s="43">
        <f t="shared" si="3"/>
        <v>10957249224.856604</v>
      </c>
    </row>
    <row r="14" spans="1:17" ht="15.75" thickBot="1" x14ac:dyDescent="0.3">
      <c r="F14" s="7"/>
      <c r="G14" s="21"/>
      <c r="N14" s="7"/>
      <c r="O14" s="7"/>
      <c r="P14" s="7"/>
      <c r="Q14" s="7"/>
    </row>
    <row r="15" spans="1:17" ht="15.75" thickBot="1" x14ac:dyDescent="0.3">
      <c r="E15" s="9">
        <f>+E11-[1]RESUMEN!$F$33</f>
        <v>0</v>
      </c>
      <c r="Q15" s="123">
        <f>SUM(O13:Q13)</f>
        <v>41526455479.772125</v>
      </c>
    </row>
    <row r="16" spans="1:17" x14ac:dyDescent="0.25">
      <c r="Q16" s="9">
        <f>+Q15-E11</f>
        <v>0</v>
      </c>
    </row>
    <row r="17" spans="4:17" ht="15.75" thickBot="1" x14ac:dyDescent="0.3">
      <c r="D17" s="12" t="s">
        <v>373</v>
      </c>
      <c r="E17" s="11" t="e">
        <f>+G17+I17+K17</f>
        <v>#REF!</v>
      </c>
      <c r="F17" s="11" t="e">
        <f>+H17+J17+L17</f>
        <v>#REF!</v>
      </c>
      <c r="G17" s="18" t="e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#REF!</v>
      </c>
      <c r="H17" s="18" t="e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#REF!</v>
      </c>
      <c r="I17" s="18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1323047646.5266004</v>
      </c>
      <c r="J17" s="18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13680058.161600001</v>
      </c>
      <c r="K17" s="18" t="e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#REF!</v>
      </c>
      <c r="L17" s="18" t="e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#REF!</v>
      </c>
    </row>
    <row r="18" spans="4:17" x14ac:dyDescent="0.25">
      <c r="P18" s="124">
        <f>+E11-Q15</f>
        <v>0</v>
      </c>
      <c r="Q18" s="125" t="s">
        <v>533</v>
      </c>
    </row>
    <row r="19" spans="4:17" x14ac:dyDescent="0.25">
      <c r="P19" s="126">
        <f>+P18*0.16</f>
        <v>0</v>
      </c>
      <c r="Q19" s="127" t="s">
        <v>532</v>
      </c>
    </row>
    <row r="20" spans="4:17" ht="15.75" thickBot="1" x14ac:dyDescent="0.3">
      <c r="E20" s="21"/>
      <c r="P20" s="128">
        <f>+P18*0.34</f>
        <v>0</v>
      </c>
      <c r="Q20" s="129" t="s">
        <v>531</v>
      </c>
    </row>
    <row r="22" spans="4:17" x14ac:dyDescent="0.25">
      <c r="J22" s="7"/>
      <c r="K22" s="7"/>
    </row>
  </sheetData>
  <mergeCells count="9">
    <mergeCell ref="A7:A10"/>
    <mergeCell ref="E5:F5"/>
    <mergeCell ref="G5:H5"/>
    <mergeCell ref="I4:J4"/>
    <mergeCell ref="K4:L4"/>
    <mergeCell ref="G4:H4"/>
    <mergeCell ref="K5:L5"/>
    <mergeCell ref="C6:D6"/>
    <mergeCell ref="I5:J5"/>
  </mergeCells>
  <pageMargins left="0.70866141732283472" right="0.70866141732283472" top="0.74803149606299213" bottom="0.74803149606299213" header="0.31496062992125984" footer="0.31496062992125984"/>
  <pageSetup scale="4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5"/>
  <sheetViews>
    <sheetView workbookViewId="0">
      <selection activeCell="D30" sqref="D30"/>
    </sheetView>
  </sheetViews>
  <sheetFormatPr baseColWidth="10" defaultRowHeight="15" x14ac:dyDescent="0.25"/>
  <cols>
    <col min="1" max="1" width="9.28515625" style="6" customWidth="1"/>
    <col min="2" max="2" width="15.85546875" style="6" customWidth="1"/>
    <col min="3" max="3" width="15.7109375" style="6" customWidth="1"/>
    <col min="4" max="5" width="16.42578125" style="6" bestFit="1" customWidth="1"/>
    <col min="6" max="6" width="8.42578125" style="6" customWidth="1"/>
    <col min="7" max="7" width="16.85546875" style="6" customWidth="1"/>
    <col min="8" max="8" width="16.42578125" style="6" bestFit="1" customWidth="1"/>
    <col min="9" max="9" width="16" style="6" customWidth="1"/>
    <col min="10" max="10" width="16.7109375" style="6" customWidth="1"/>
    <col min="11" max="11" width="15.7109375" style="6" customWidth="1"/>
    <col min="12" max="12" width="8.140625" style="6" customWidth="1"/>
    <col min="13" max="13" width="16.140625" style="6" customWidth="1"/>
    <col min="14" max="14" width="15" style="6" customWidth="1"/>
    <col min="15" max="15" width="15.5703125" style="6" customWidth="1"/>
    <col min="16" max="16" width="17.42578125" style="6" bestFit="1" customWidth="1"/>
    <col min="17" max="16384" width="11.42578125" style="6"/>
  </cols>
  <sheetData>
    <row r="1" spans="1:14" ht="15.75" x14ac:dyDescent="0.25">
      <c r="A1" s="158" t="s">
        <v>401</v>
      </c>
      <c r="B1" s="158"/>
      <c r="C1" s="158"/>
      <c r="D1" s="158"/>
      <c r="E1" s="158"/>
      <c r="F1" s="158"/>
      <c r="G1" s="41"/>
      <c r="H1" s="41"/>
      <c r="I1" s="41"/>
      <c r="J1" s="41"/>
      <c r="K1" s="41"/>
      <c r="L1" s="41"/>
      <c r="M1" s="41"/>
      <c r="N1" s="41"/>
    </row>
    <row r="2" spans="1:14" ht="15.75" x14ac:dyDescent="0.25">
      <c r="A2" s="158" t="s">
        <v>400</v>
      </c>
      <c r="B2" s="158"/>
      <c r="C2" s="158"/>
      <c r="D2" s="158"/>
      <c r="E2" s="158"/>
      <c r="F2" s="158"/>
      <c r="G2" s="41"/>
      <c r="H2" s="41"/>
      <c r="I2" s="41"/>
      <c r="J2" s="41"/>
      <c r="K2" s="41"/>
      <c r="L2" s="41"/>
      <c r="M2" s="41"/>
      <c r="N2" s="41"/>
    </row>
    <row r="3" spans="1:14" ht="15.75" x14ac:dyDescent="0.25">
      <c r="A3" s="158" t="s">
        <v>399</v>
      </c>
      <c r="B3" s="158"/>
      <c r="C3" s="158"/>
      <c r="D3" s="158"/>
      <c r="E3" s="158"/>
      <c r="F3" s="158"/>
      <c r="G3" s="41"/>
      <c r="H3" s="41"/>
      <c r="I3" s="41"/>
      <c r="J3" s="41"/>
      <c r="K3" s="41"/>
      <c r="L3" s="41"/>
      <c r="M3" s="41"/>
      <c r="N3" s="41"/>
    </row>
    <row r="4" spans="1:14" ht="15.75" x14ac:dyDescent="0.25">
      <c r="A4" s="158" t="s">
        <v>2288</v>
      </c>
      <c r="B4" s="158"/>
      <c r="C4" s="158"/>
      <c r="D4" s="158"/>
      <c r="E4" s="158"/>
      <c r="F4" s="158"/>
      <c r="G4" s="41"/>
      <c r="H4" s="41"/>
      <c r="I4" s="41"/>
      <c r="J4" s="41"/>
      <c r="K4" s="41"/>
      <c r="L4" s="41"/>
      <c r="M4" s="41"/>
      <c r="N4" s="41"/>
    </row>
    <row r="5" spans="1:14" ht="15.75" x14ac:dyDescent="0.25">
      <c r="A5" s="158" t="s">
        <v>534</v>
      </c>
      <c r="B5" s="158"/>
      <c r="C5" s="158"/>
      <c r="D5" s="158"/>
      <c r="E5" s="158"/>
      <c r="F5" s="158"/>
      <c r="G5" s="41"/>
      <c r="H5" s="41"/>
      <c r="I5" s="41"/>
      <c r="J5" s="41"/>
      <c r="K5" s="41"/>
      <c r="L5" s="41"/>
      <c r="M5" s="41"/>
      <c r="N5" s="41"/>
    </row>
    <row r="6" spans="1:14" ht="15.75" x14ac:dyDescent="0.25">
      <c r="A6" s="40"/>
      <c r="B6" s="40"/>
      <c r="C6" s="40"/>
      <c r="D6" s="40"/>
      <c r="E6" s="40"/>
      <c r="F6" s="40"/>
      <c r="G6" s="41"/>
      <c r="H6" s="41"/>
      <c r="I6" s="41"/>
      <c r="J6" s="41"/>
      <c r="K6" s="41"/>
      <c r="L6" s="41"/>
      <c r="M6" s="41"/>
      <c r="N6" s="41"/>
    </row>
    <row r="7" spans="1:14" ht="15.75" x14ac:dyDescent="0.25">
      <c r="A7" s="40" t="s">
        <v>398</v>
      </c>
      <c r="B7" s="158" t="s">
        <v>397</v>
      </c>
      <c r="C7" s="158"/>
      <c r="D7" s="29"/>
      <c r="E7" s="29"/>
      <c r="F7" s="29"/>
      <c r="G7" s="29"/>
      <c r="H7" s="29"/>
      <c r="I7" s="40" t="s">
        <v>398</v>
      </c>
      <c r="J7" s="158" t="s">
        <v>397</v>
      </c>
      <c r="K7" s="158"/>
      <c r="L7" s="29"/>
      <c r="M7" s="29"/>
    </row>
    <row r="8" spans="1:14" x14ac:dyDescent="0.25">
      <c r="A8" s="29">
        <v>2141</v>
      </c>
      <c r="B8" s="30" t="s">
        <v>396</v>
      </c>
      <c r="C8" s="30"/>
      <c r="D8" s="30"/>
      <c r="E8" s="30"/>
      <c r="F8" s="30"/>
      <c r="G8" s="30"/>
      <c r="H8" s="30"/>
      <c r="I8" s="29">
        <v>2208</v>
      </c>
      <c r="J8" s="30" t="s">
        <v>395</v>
      </c>
      <c r="K8" s="30"/>
      <c r="L8" s="30"/>
      <c r="M8" s="30"/>
      <c r="N8" s="30"/>
    </row>
    <row r="9" spans="1:14" x14ac:dyDescent="0.25">
      <c r="A9" s="29">
        <v>2202</v>
      </c>
      <c r="B9" s="30" t="s">
        <v>394</v>
      </c>
      <c r="C9" s="30"/>
      <c r="D9" s="30"/>
      <c r="E9" s="30"/>
      <c r="F9" s="30"/>
      <c r="G9" s="30"/>
      <c r="H9" s="30"/>
      <c r="I9" s="29">
        <v>2210</v>
      </c>
      <c r="J9" s="30" t="s">
        <v>393</v>
      </c>
      <c r="K9" s="30"/>
      <c r="L9" s="30"/>
      <c r="M9" s="30"/>
      <c r="N9" s="30"/>
    </row>
    <row r="10" spans="1:14" x14ac:dyDescent="0.25">
      <c r="A10" s="29">
        <v>2203</v>
      </c>
      <c r="B10" s="30" t="s">
        <v>392</v>
      </c>
      <c r="C10" s="30"/>
      <c r="D10" s="30"/>
      <c r="E10" s="30"/>
      <c r="F10" s="30"/>
      <c r="G10" s="30"/>
      <c r="H10" s="30"/>
      <c r="I10" s="29">
        <v>2212</v>
      </c>
      <c r="J10" s="30" t="s">
        <v>391</v>
      </c>
      <c r="K10" s="30"/>
      <c r="L10" s="30"/>
      <c r="M10" s="30"/>
      <c r="N10" s="30"/>
    </row>
    <row r="11" spans="1:14" x14ac:dyDescent="0.25">
      <c r="A11" s="29">
        <v>2204</v>
      </c>
      <c r="B11" s="30" t="s">
        <v>390</v>
      </c>
      <c r="C11" s="30"/>
      <c r="D11" s="30"/>
      <c r="E11" s="30"/>
      <c r="F11" s="30"/>
      <c r="G11" s="30"/>
      <c r="H11" s="30"/>
      <c r="I11" s="29">
        <v>2216</v>
      </c>
      <c r="J11" s="30" t="s">
        <v>389</v>
      </c>
      <c r="K11" s="30"/>
      <c r="L11" s="30"/>
      <c r="M11" s="30"/>
      <c r="N11" s="30"/>
    </row>
    <row r="12" spans="1:14" x14ac:dyDescent="0.25">
      <c r="A12" s="29">
        <v>2205</v>
      </c>
      <c r="B12" s="39" t="s">
        <v>388</v>
      </c>
      <c r="C12" s="39"/>
      <c r="D12" s="39"/>
      <c r="E12" s="39"/>
      <c r="F12" s="39"/>
      <c r="G12" s="39"/>
      <c r="H12" s="39"/>
      <c r="I12" s="29">
        <v>2247</v>
      </c>
      <c r="J12" s="39" t="s">
        <v>387</v>
      </c>
      <c r="K12" s="39"/>
      <c r="L12" s="39"/>
      <c r="M12" s="39"/>
      <c r="N12" s="39"/>
    </row>
    <row r="13" spans="1:14" x14ac:dyDescent="0.25">
      <c r="A13" s="29">
        <v>2206</v>
      </c>
      <c r="B13" s="39" t="s">
        <v>386</v>
      </c>
      <c r="C13" s="39"/>
      <c r="D13" s="39"/>
      <c r="E13" s="39"/>
      <c r="F13" s="39"/>
      <c r="G13" s="39"/>
      <c r="H13" s="39"/>
      <c r="I13" s="29">
        <v>2261</v>
      </c>
      <c r="J13" s="39" t="s">
        <v>385</v>
      </c>
      <c r="K13" s="39"/>
      <c r="L13" s="39"/>
      <c r="M13" s="39"/>
      <c r="N13" s="39"/>
    </row>
    <row r="14" spans="1:14" x14ac:dyDescent="0.25">
      <c r="A14" s="29">
        <v>2207</v>
      </c>
      <c r="B14" s="39" t="s">
        <v>384</v>
      </c>
      <c r="C14" s="39"/>
      <c r="D14" s="39"/>
      <c r="E14" s="39"/>
      <c r="F14" s="39"/>
      <c r="G14" s="39"/>
      <c r="H14" s="39"/>
      <c r="I14" s="29">
        <v>2304</v>
      </c>
      <c r="J14" s="39" t="s">
        <v>383</v>
      </c>
      <c r="K14" s="39"/>
      <c r="L14" s="39"/>
      <c r="M14" s="39"/>
      <c r="N14" s="39"/>
    </row>
    <row r="15" spans="1:14" x14ac:dyDescent="0.25">
      <c r="A15" s="29"/>
      <c r="B15" s="39"/>
      <c r="C15" s="39"/>
      <c r="D15" s="39"/>
      <c r="E15" s="39"/>
      <c r="F15" s="39"/>
      <c r="G15" s="39"/>
      <c r="H15" s="39"/>
      <c r="I15" s="29"/>
      <c r="J15" s="39"/>
      <c r="K15" s="39"/>
      <c r="L15" s="39"/>
      <c r="M15" s="39"/>
      <c r="N15" s="39"/>
    </row>
    <row r="16" spans="1:14" x14ac:dyDescent="0.25">
      <c r="A16" s="29"/>
      <c r="B16" s="39"/>
      <c r="C16" s="39"/>
      <c r="D16" s="39"/>
      <c r="E16" s="39"/>
      <c r="F16" s="39"/>
      <c r="G16" s="39"/>
      <c r="H16" s="39"/>
      <c r="I16" s="29"/>
      <c r="J16" s="39"/>
      <c r="K16" s="39"/>
      <c r="L16" s="39"/>
      <c r="M16" s="39"/>
      <c r="N16" s="39"/>
    </row>
    <row r="17" spans="1:16" x14ac:dyDescent="0.25">
      <c r="A17" s="29"/>
      <c r="B17" s="39"/>
      <c r="C17" s="39"/>
      <c r="D17" s="39"/>
      <c r="E17" s="39"/>
      <c r="F17" s="39"/>
      <c r="G17" s="39"/>
      <c r="H17" s="39"/>
      <c r="I17" s="29"/>
      <c r="J17" s="39"/>
      <c r="K17" s="39"/>
      <c r="L17" s="39"/>
      <c r="M17" s="39"/>
      <c r="N17" s="39"/>
    </row>
    <row r="18" spans="1:16" s="31" customFormat="1" x14ac:dyDescent="0.25">
      <c r="A18" s="29"/>
      <c r="B18" s="38">
        <v>0.06</v>
      </c>
      <c r="C18" s="38">
        <v>1.9E-2</v>
      </c>
      <c r="D18" s="38">
        <v>8.0000000000000002E-3</v>
      </c>
      <c r="E18" s="38">
        <v>0.01</v>
      </c>
      <c r="F18" s="38">
        <v>0.01</v>
      </c>
      <c r="G18" s="38">
        <v>0.06</v>
      </c>
      <c r="H18" s="38">
        <v>0.02</v>
      </c>
      <c r="I18" s="38">
        <v>1.2E-2</v>
      </c>
      <c r="J18" s="38">
        <v>1.2500000000000001E-2</v>
      </c>
      <c r="K18" s="38">
        <v>0.02</v>
      </c>
      <c r="L18" s="38">
        <v>0.02</v>
      </c>
      <c r="M18" s="38">
        <v>8.9999999999999993E-3</v>
      </c>
      <c r="N18" s="37">
        <v>1.4999999999999999E-2</v>
      </c>
      <c r="O18" s="37">
        <v>0.04</v>
      </c>
    </row>
    <row r="19" spans="1:16" ht="15.75" x14ac:dyDescent="0.25">
      <c r="A19" s="36" t="s">
        <v>382</v>
      </c>
      <c r="B19" s="36">
        <v>2141</v>
      </c>
      <c r="C19" s="36">
        <v>2202</v>
      </c>
      <c r="D19" s="36">
        <v>2203</v>
      </c>
      <c r="E19" s="36">
        <v>2204</v>
      </c>
      <c r="F19" s="36">
        <v>2205</v>
      </c>
      <c r="G19" s="36">
        <v>2206</v>
      </c>
      <c r="H19" s="36">
        <v>2207</v>
      </c>
      <c r="I19" s="36">
        <v>2208</v>
      </c>
      <c r="J19" s="36">
        <v>2210</v>
      </c>
      <c r="K19" s="36">
        <v>2212</v>
      </c>
      <c r="L19" s="36">
        <v>2216</v>
      </c>
      <c r="M19" s="36">
        <v>2247</v>
      </c>
      <c r="N19" s="36">
        <v>2261</v>
      </c>
      <c r="O19" s="36">
        <v>2304</v>
      </c>
      <c r="P19" s="35" t="s">
        <v>381</v>
      </c>
    </row>
    <row r="20" spans="1:16" s="142" customFormat="1" x14ac:dyDescent="0.25">
      <c r="A20" s="139" t="str">
        <f>+'EXPRESS 2707 VENTAS '!A7</f>
        <v>JULIO</v>
      </c>
      <c r="B20" s="140">
        <f>P20*0</f>
        <v>0</v>
      </c>
      <c r="C20" s="140">
        <f>P20*10%</f>
        <v>2735290449.783402</v>
      </c>
      <c r="D20" s="140">
        <f>P20*24%</f>
        <v>6564697079.4801645</v>
      </c>
      <c r="E20" s="140">
        <f>P20*16%</f>
        <v>4376464719.6534433</v>
      </c>
      <c r="F20" s="140">
        <f>P20*0%</f>
        <v>0</v>
      </c>
      <c r="G20" s="140">
        <f>P20*0</f>
        <v>0</v>
      </c>
      <c r="H20" s="140">
        <f>P20*7%</f>
        <v>1914703314.8483815</v>
      </c>
      <c r="I20" s="140">
        <f>P20*13%</f>
        <v>3555877584.7184224</v>
      </c>
      <c r="J20" s="140">
        <f>P20*12%</f>
        <v>3282348539.7400823</v>
      </c>
      <c r="K20" s="140">
        <f>P20*4%</f>
        <v>1094116179.9133608</v>
      </c>
      <c r="L20" s="140">
        <f>P20*0%</f>
        <v>0</v>
      </c>
      <c r="M20" s="140">
        <f>P20*11%</f>
        <v>3008819494.7617421</v>
      </c>
      <c r="N20" s="140">
        <f>P20*2%</f>
        <v>547058089.95668042</v>
      </c>
      <c r="O20" s="140">
        <f>P20*1%</f>
        <v>273529044.97834021</v>
      </c>
      <c r="P20" s="141">
        <f>+'EXPRESS 2707 VENTAS '!O10</f>
        <v>27352904497.834019</v>
      </c>
    </row>
    <row r="21" spans="1:16" hidden="1" x14ac:dyDescent="0.25">
      <c r="A21" s="33" t="s">
        <v>371</v>
      </c>
      <c r="B21" s="34" t="e">
        <f t="shared" ref="B21:B22" si="0">P21*0</f>
        <v>#REF!</v>
      </c>
      <c r="C21" s="34" t="e">
        <f>P21*10%</f>
        <v>#REF!</v>
      </c>
      <c r="D21" s="34" t="e">
        <f t="shared" ref="D21:D22" si="1">P21*24%</f>
        <v>#REF!</v>
      </c>
      <c r="E21" s="34" t="e">
        <f>P21*16%</f>
        <v>#REF!</v>
      </c>
      <c r="F21" s="34" t="e">
        <f>P21*0%</f>
        <v>#REF!</v>
      </c>
      <c r="G21" s="34" t="e">
        <f t="shared" ref="G21:G22" si="2">P21*0</f>
        <v>#REF!</v>
      </c>
      <c r="H21" s="34" t="e">
        <f>P21*7%</f>
        <v>#REF!</v>
      </c>
      <c r="I21" s="34" t="e">
        <f>P21*13%</f>
        <v>#REF!</v>
      </c>
      <c r="J21" s="34" t="e">
        <f>P21*12%</f>
        <v>#REF!</v>
      </c>
      <c r="K21" s="34" t="e">
        <f>P21*4%</f>
        <v>#REF!</v>
      </c>
      <c r="L21" s="34" t="e">
        <f>P21*0%</f>
        <v>#REF!</v>
      </c>
      <c r="M21" s="34" t="e">
        <f>P21*11%</f>
        <v>#REF!</v>
      </c>
      <c r="N21" s="34" t="e">
        <f>P21*2%</f>
        <v>#REF!</v>
      </c>
      <c r="O21" s="34" t="e">
        <f>P21*1%</f>
        <v>#REF!</v>
      </c>
      <c r="P21" s="10" t="e">
        <f>+'EXPRESS 2707 VENTAS '!#REF!</f>
        <v>#REF!</v>
      </c>
    </row>
    <row r="22" spans="1:16" hidden="1" x14ac:dyDescent="0.25">
      <c r="A22" s="33" t="s">
        <v>372</v>
      </c>
      <c r="B22" s="34" t="e">
        <f t="shared" si="0"/>
        <v>#REF!</v>
      </c>
      <c r="C22" s="34" t="e">
        <f>P22*10%</f>
        <v>#REF!</v>
      </c>
      <c r="D22" s="34" t="e">
        <f t="shared" si="1"/>
        <v>#REF!</v>
      </c>
      <c r="E22" s="34" t="e">
        <f>P22*16%</f>
        <v>#REF!</v>
      </c>
      <c r="F22" s="34" t="e">
        <f>P22*0%</f>
        <v>#REF!</v>
      </c>
      <c r="G22" s="34" t="e">
        <f t="shared" si="2"/>
        <v>#REF!</v>
      </c>
      <c r="H22" s="34" t="e">
        <f>P22*7%</f>
        <v>#REF!</v>
      </c>
      <c r="I22" s="34" t="e">
        <f>P22*13%</f>
        <v>#REF!</v>
      </c>
      <c r="J22" s="34" t="e">
        <f>P22*12%</f>
        <v>#REF!</v>
      </c>
      <c r="K22" s="34" t="e">
        <f>P22*4%</f>
        <v>#REF!</v>
      </c>
      <c r="L22" s="34" t="e">
        <f>P22*0%</f>
        <v>#REF!</v>
      </c>
      <c r="M22" s="34" t="e">
        <f>P22*11%</f>
        <v>#REF!</v>
      </c>
      <c r="N22" s="34" t="e">
        <f>P22*2%</f>
        <v>#REF!</v>
      </c>
      <c r="O22" s="34" t="e">
        <f>P22*1%</f>
        <v>#REF!</v>
      </c>
      <c r="P22" s="10" t="e">
        <f>+'EXPRESS 2707 VENTAS '!#REF!</f>
        <v>#REF!</v>
      </c>
    </row>
    <row r="23" spans="1:16" x14ac:dyDescent="0.25">
      <c r="A23" s="33" t="s">
        <v>380</v>
      </c>
      <c r="B23" s="34">
        <f>+B20</f>
        <v>0</v>
      </c>
      <c r="C23" s="34">
        <f t="shared" ref="C23:O23" si="3">+C20</f>
        <v>2735290449.783402</v>
      </c>
      <c r="D23" s="34">
        <f t="shared" si="3"/>
        <v>6564697079.4801645</v>
      </c>
      <c r="E23" s="34">
        <f t="shared" si="3"/>
        <v>4376464719.6534433</v>
      </c>
      <c r="F23" s="34">
        <f t="shared" si="3"/>
        <v>0</v>
      </c>
      <c r="G23" s="34">
        <f t="shared" si="3"/>
        <v>0</v>
      </c>
      <c r="H23" s="34">
        <f t="shared" si="3"/>
        <v>1914703314.8483815</v>
      </c>
      <c r="I23" s="34">
        <f t="shared" si="3"/>
        <v>3555877584.7184224</v>
      </c>
      <c r="J23" s="34">
        <f t="shared" si="3"/>
        <v>3282348539.7400823</v>
      </c>
      <c r="K23" s="34">
        <f t="shared" si="3"/>
        <v>1094116179.9133608</v>
      </c>
      <c r="L23" s="34">
        <f t="shared" si="3"/>
        <v>0</v>
      </c>
      <c r="M23" s="34">
        <f t="shared" si="3"/>
        <v>3008819494.7617421</v>
      </c>
      <c r="N23" s="34">
        <f t="shared" si="3"/>
        <v>547058089.95668042</v>
      </c>
      <c r="O23" s="34">
        <f t="shared" si="3"/>
        <v>273529044.97834021</v>
      </c>
      <c r="P23" s="10">
        <f>SUM(B23:O23)</f>
        <v>27352904497.834019</v>
      </c>
    </row>
    <row r="24" spans="1:16" x14ac:dyDescent="0.25">
      <c r="F24" s="31"/>
    </row>
    <row r="25" spans="1:16" x14ac:dyDescent="0.25">
      <c r="F25" s="31"/>
      <c r="P25" s="9">
        <f>+P23-'EXPRESS 2707 VENTAS '!O13</f>
        <v>0</v>
      </c>
    </row>
    <row r="26" spans="1:16" x14ac:dyDescent="0.25">
      <c r="F26" s="31"/>
    </row>
    <row r="27" spans="1:16" x14ac:dyDescent="0.25">
      <c r="F27" s="31"/>
    </row>
    <row r="28" spans="1:16" x14ac:dyDescent="0.25">
      <c r="F28" s="31"/>
    </row>
    <row r="29" spans="1:16" x14ac:dyDescent="0.25">
      <c r="D29" s="32" t="s">
        <v>379</v>
      </c>
      <c r="F29" s="31"/>
    </row>
    <row r="30" spans="1:16" x14ac:dyDescent="0.25">
      <c r="F30" s="31"/>
    </row>
    <row r="31" spans="1:16" x14ac:dyDescent="0.25">
      <c r="A31" s="29"/>
      <c r="B31" s="30"/>
      <c r="C31" s="29"/>
      <c r="D31" s="29">
        <v>2141</v>
      </c>
      <c r="E31" s="88">
        <f>B23</f>
        <v>0</v>
      </c>
      <c r="F31" s="29" t="s">
        <v>378</v>
      </c>
      <c r="G31" s="38">
        <f>+B18</f>
        <v>0.06</v>
      </c>
      <c r="H31" s="88">
        <f t="shared" ref="H31:H44" si="4">E31*G31</f>
        <v>0</v>
      </c>
      <c r="I31" s="30"/>
      <c r="J31" s="30"/>
      <c r="K31" s="30"/>
      <c r="L31" s="30"/>
      <c r="M31" s="30"/>
      <c r="N31" s="30"/>
    </row>
    <row r="32" spans="1:16" x14ac:dyDescent="0.25">
      <c r="A32" s="29"/>
      <c r="B32" s="30"/>
      <c r="C32" s="29"/>
      <c r="D32" s="29">
        <v>2202</v>
      </c>
      <c r="E32" s="88">
        <f>C23</f>
        <v>2735290449.783402</v>
      </c>
      <c r="F32" s="29" t="s">
        <v>378</v>
      </c>
      <c r="G32" s="38">
        <f>+C18</f>
        <v>1.9E-2</v>
      </c>
      <c r="H32" s="88">
        <f t="shared" si="4"/>
        <v>51970518.545884639</v>
      </c>
      <c r="I32" s="30"/>
      <c r="J32" s="30"/>
      <c r="K32" s="30"/>
      <c r="L32" s="30"/>
      <c r="M32" s="30"/>
      <c r="N32" s="30"/>
    </row>
    <row r="33" spans="1:14" x14ac:dyDescent="0.25">
      <c r="A33" s="29"/>
      <c r="B33" s="30"/>
      <c r="C33" s="29"/>
      <c r="D33" s="29">
        <v>2203</v>
      </c>
      <c r="E33" s="88">
        <f>D23</f>
        <v>6564697079.4801645</v>
      </c>
      <c r="F33" s="29" t="s">
        <v>378</v>
      </c>
      <c r="G33" s="38">
        <f>+D18</f>
        <v>8.0000000000000002E-3</v>
      </c>
      <c r="H33" s="88">
        <f t="shared" si="4"/>
        <v>52517576.635841317</v>
      </c>
      <c r="I33" s="30"/>
      <c r="J33" s="30"/>
      <c r="K33" s="30"/>
      <c r="L33" s="30"/>
      <c r="M33" s="30"/>
      <c r="N33" s="30"/>
    </row>
    <row r="34" spans="1:14" x14ac:dyDescent="0.25">
      <c r="A34" s="29"/>
      <c r="B34" s="30"/>
      <c r="C34" s="29"/>
      <c r="D34" s="29">
        <v>2204</v>
      </c>
      <c r="E34" s="88">
        <f>E23</f>
        <v>4376464719.6534433</v>
      </c>
      <c r="F34" s="29" t="s">
        <v>378</v>
      </c>
      <c r="G34" s="38">
        <f>+E18</f>
        <v>0.01</v>
      </c>
      <c r="H34" s="88">
        <f t="shared" si="4"/>
        <v>43764647.196534432</v>
      </c>
      <c r="I34" s="30"/>
      <c r="J34" s="30"/>
      <c r="K34" s="30"/>
      <c r="L34" s="30"/>
      <c r="M34" s="30"/>
      <c r="N34" s="30"/>
    </row>
    <row r="35" spans="1:14" x14ac:dyDescent="0.25">
      <c r="A35" s="29"/>
      <c r="B35" s="30"/>
      <c r="C35" s="29"/>
      <c r="D35" s="29">
        <v>2205</v>
      </c>
      <c r="E35" s="88">
        <f>F23</f>
        <v>0</v>
      </c>
      <c r="F35" s="29" t="s">
        <v>378</v>
      </c>
      <c r="G35" s="38">
        <f>+F18</f>
        <v>0.01</v>
      </c>
      <c r="H35" s="88">
        <f t="shared" si="4"/>
        <v>0</v>
      </c>
      <c r="I35" s="30"/>
      <c r="J35" s="30"/>
      <c r="K35" s="30"/>
      <c r="L35" s="30"/>
      <c r="M35" s="30"/>
      <c r="N35" s="30"/>
    </row>
    <row r="36" spans="1:14" x14ac:dyDescent="0.25">
      <c r="C36" s="29"/>
      <c r="D36" s="29">
        <v>2206</v>
      </c>
      <c r="E36" s="88">
        <f>G23</f>
        <v>0</v>
      </c>
      <c r="F36" s="29" t="s">
        <v>378</v>
      </c>
      <c r="G36" s="38">
        <f>+G18</f>
        <v>0.06</v>
      </c>
      <c r="H36" s="88">
        <f t="shared" si="4"/>
        <v>0</v>
      </c>
    </row>
    <row r="37" spans="1:14" x14ac:dyDescent="0.25">
      <c r="C37" s="29"/>
      <c r="D37" s="29">
        <v>2207</v>
      </c>
      <c r="E37" s="88">
        <f>H23</f>
        <v>1914703314.8483815</v>
      </c>
      <c r="F37" s="29" t="s">
        <v>378</v>
      </c>
      <c r="G37" s="38">
        <f>+H18</f>
        <v>0.02</v>
      </c>
      <c r="H37" s="88">
        <f t="shared" si="4"/>
        <v>38294066.296967633</v>
      </c>
    </row>
    <row r="38" spans="1:14" x14ac:dyDescent="0.25">
      <c r="C38" s="29"/>
      <c r="D38" s="29">
        <v>2208</v>
      </c>
      <c r="E38" s="88">
        <f>I23</f>
        <v>3555877584.7184224</v>
      </c>
      <c r="F38" s="29" t="s">
        <v>378</v>
      </c>
      <c r="G38" s="38">
        <f>+I18</f>
        <v>1.2E-2</v>
      </c>
      <c r="H38" s="88">
        <f t="shared" si="4"/>
        <v>42670531.016621068</v>
      </c>
    </row>
    <row r="39" spans="1:14" x14ac:dyDescent="0.25">
      <c r="D39" s="29">
        <v>2210</v>
      </c>
      <c r="E39" s="88">
        <f>J23</f>
        <v>3282348539.7400823</v>
      </c>
      <c r="F39" s="29" t="s">
        <v>378</v>
      </c>
      <c r="G39" s="38">
        <f>+J18</f>
        <v>1.2500000000000001E-2</v>
      </c>
      <c r="H39" s="88">
        <f t="shared" si="4"/>
        <v>41029356.746751033</v>
      </c>
    </row>
    <row r="40" spans="1:14" x14ac:dyDescent="0.25">
      <c r="D40" s="29">
        <v>2212</v>
      </c>
      <c r="E40" s="88">
        <f>K23</f>
        <v>1094116179.9133608</v>
      </c>
      <c r="F40" s="29" t="s">
        <v>378</v>
      </c>
      <c r="G40" s="38">
        <f>+K18</f>
        <v>0.02</v>
      </c>
      <c r="H40" s="88">
        <f t="shared" si="4"/>
        <v>21882323.598267216</v>
      </c>
    </row>
    <row r="41" spans="1:14" x14ac:dyDescent="0.25">
      <c r="D41" s="29">
        <v>2216</v>
      </c>
      <c r="E41" s="88">
        <f>L23</f>
        <v>0</v>
      </c>
      <c r="F41" s="29" t="s">
        <v>378</v>
      </c>
      <c r="G41" s="38">
        <f>+L18</f>
        <v>0.02</v>
      </c>
      <c r="H41" s="88">
        <f t="shared" si="4"/>
        <v>0</v>
      </c>
    </row>
    <row r="42" spans="1:14" x14ac:dyDescent="0.25">
      <c r="D42" s="29">
        <v>2247</v>
      </c>
      <c r="E42" s="88">
        <f>M23</f>
        <v>3008819494.7617421</v>
      </c>
      <c r="F42" s="29" t="s">
        <v>378</v>
      </c>
      <c r="G42" s="38">
        <f>+M18</f>
        <v>8.9999999999999993E-3</v>
      </c>
      <c r="H42" s="88">
        <f t="shared" si="4"/>
        <v>27079375.452855676</v>
      </c>
    </row>
    <row r="43" spans="1:14" x14ac:dyDescent="0.25">
      <c r="D43" s="29">
        <v>2261</v>
      </c>
      <c r="E43" s="88">
        <f>N23</f>
        <v>547058089.95668042</v>
      </c>
      <c r="F43" s="29" t="s">
        <v>378</v>
      </c>
      <c r="G43" s="38">
        <f>+N18</f>
        <v>1.4999999999999999E-2</v>
      </c>
      <c r="H43" s="88">
        <f t="shared" si="4"/>
        <v>8205871.3493502056</v>
      </c>
    </row>
    <row r="44" spans="1:14" x14ac:dyDescent="0.25">
      <c r="D44" s="29">
        <v>2304</v>
      </c>
      <c r="E44" s="89">
        <f>O23</f>
        <v>273529044.97834021</v>
      </c>
      <c r="F44" s="45" t="s">
        <v>378</v>
      </c>
      <c r="G44" s="46">
        <f>+O18</f>
        <v>0.04</v>
      </c>
      <c r="H44" s="89">
        <f t="shared" si="4"/>
        <v>10941161.799133608</v>
      </c>
    </row>
    <row r="45" spans="1:14" x14ac:dyDescent="0.25">
      <c r="E45" s="44">
        <f>SUM(E31:E44)</f>
        <v>27352904497.834019</v>
      </c>
      <c r="F45" s="44"/>
      <c r="G45" s="47" t="s">
        <v>377</v>
      </c>
      <c r="H45" s="44">
        <f>SUM(H31:H44)</f>
        <v>338355428.63820678</v>
      </c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workbookViewId="0">
      <selection activeCell="E29" sqref="E29"/>
    </sheetView>
  </sheetViews>
  <sheetFormatPr baseColWidth="10" defaultRowHeight="15" x14ac:dyDescent="0.25"/>
  <cols>
    <col min="1" max="1" width="10.28515625" style="6" bestFit="1" customWidth="1"/>
    <col min="2" max="2" width="16.28515625" style="6" customWidth="1"/>
    <col min="3" max="3" width="16.5703125" style="6" customWidth="1"/>
    <col min="4" max="4" width="16.85546875" style="6" customWidth="1"/>
    <col min="5" max="5" width="17" style="6" customWidth="1"/>
    <col min="6" max="6" width="17.85546875" style="6" customWidth="1"/>
    <col min="7" max="7" width="16" style="6" customWidth="1"/>
    <col min="8" max="8" width="16.7109375" style="6" customWidth="1"/>
    <col min="9" max="9" width="17.28515625" style="6" customWidth="1"/>
    <col min="10" max="10" width="16.140625" style="6" customWidth="1"/>
    <col min="11" max="11" width="15" style="6" customWidth="1"/>
    <col min="12" max="12" width="17" style="6" customWidth="1"/>
    <col min="13" max="16384" width="11.42578125" style="6"/>
  </cols>
  <sheetData>
    <row r="1" spans="1:12" ht="15.75" x14ac:dyDescent="0.25">
      <c r="A1" s="158" t="s">
        <v>536</v>
      </c>
      <c r="B1" s="158"/>
      <c r="C1" s="158"/>
      <c r="D1" s="158"/>
      <c r="E1" s="158"/>
      <c r="F1" s="41"/>
      <c r="G1" s="41"/>
      <c r="H1" s="41"/>
      <c r="I1" s="41"/>
      <c r="J1" s="41"/>
      <c r="K1" s="41"/>
    </row>
    <row r="2" spans="1:12" ht="15.75" x14ac:dyDescent="0.25">
      <c r="A2" s="158" t="s">
        <v>400</v>
      </c>
      <c r="B2" s="158"/>
      <c r="C2" s="158"/>
      <c r="D2" s="158"/>
      <c r="E2" s="158"/>
      <c r="F2" s="41"/>
      <c r="G2" s="41"/>
      <c r="H2" s="41"/>
      <c r="I2" s="41"/>
      <c r="J2" s="41"/>
      <c r="K2" s="41"/>
    </row>
    <row r="3" spans="1:12" ht="15.75" x14ac:dyDescent="0.25">
      <c r="A3" s="158" t="s">
        <v>399</v>
      </c>
      <c r="B3" s="158"/>
      <c r="C3" s="158"/>
      <c r="D3" s="158"/>
      <c r="E3" s="158"/>
      <c r="F3" s="41"/>
      <c r="G3" s="41"/>
      <c r="H3" s="41"/>
      <c r="I3" s="41"/>
      <c r="J3" s="41"/>
      <c r="K3" s="41"/>
    </row>
    <row r="4" spans="1:12" ht="15.75" x14ac:dyDescent="0.25">
      <c r="A4" s="158" t="s">
        <v>2288</v>
      </c>
      <c r="B4" s="158"/>
      <c r="C4" s="158"/>
      <c r="D4" s="158"/>
      <c r="E4" s="158"/>
      <c r="F4" s="158"/>
      <c r="G4" s="41"/>
      <c r="H4" s="41"/>
      <c r="I4" s="41"/>
      <c r="J4" s="41"/>
      <c r="K4" s="41"/>
    </row>
    <row r="5" spans="1:12" ht="15.75" x14ac:dyDescent="0.25">
      <c r="A5" s="158" t="s">
        <v>537</v>
      </c>
      <c r="B5" s="158"/>
      <c r="C5" s="158"/>
      <c r="D5" s="158"/>
      <c r="E5" s="158"/>
      <c r="F5" s="41"/>
      <c r="G5" s="41"/>
      <c r="H5" s="41"/>
      <c r="I5" s="41"/>
      <c r="J5" s="41"/>
      <c r="K5" s="41"/>
    </row>
    <row r="6" spans="1:12" ht="15.75" x14ac:dyDescent="0.25">
      <c r="A6" s="120"/>
      <c r="B6" s="120"/>
      <c r="C6" s="120"/>
      <c r="D6" s="120"/>
      <c r="E6" s="120"/>
      <c r="F6" s="41"/>
      <c r="G6" s="41"/>
      <c r="H6" s="41"/>
      <c r="I6" s="41"/>
      <c r="J6" s="41"/>
      <c r="K6" s="41"/>
    </row>
    <row r="7" spans="1:12" ht="15.75" x14ac:dyDescent="0.25">
      <c r="A7" s="120" t="s">
        <v>398</v>
      </c>
      <c r="B7" s="120"/>
      <c r="C7" s="29"/>
      <c r="D7" s="29"/>
      <c r="E7" s="29"/>
      <c r="F7" s="29"/>
      <c r="G7" s="120" t="s">
        <v>398</v>
      </c>
      <c r="H7" s="158" t="s">
        <v>397</v>
      </c>
      <c r="I7" s="158"/>
      <c r="J7" s="29"/>
    </row>
    <row r="8" spans="1:12" x14ac:dyDescent="0.25">
      <c r="A8" s="29"/>
      <c r="B8" s="30"/>
      <c r="C8" s="30"/>
      <c r="D8" s="30"/>
      <c r="E8" s="30"/>
      <c r="F8" s="30"/>
      <c r="G8" s="29">
        <v>2208</v>
      </c>
      <c r="H8" s="30" t="s">
        <v>395</v>
      </c>
      <c r="I8" s="30"/>
      <c r="J8" s="30"/>
      <c r="K8" s="30"/>
    </row>
    <row r="9" spans="1:12" x14ac:dyDescent="0.25">
      <c r="A9" s="29">
        <v>2202</v>
      </c>
      <c r="B9" s="30" t="s">
        <v>394</v>
      </c>
      <c r="C9" s="30"/>
      <c r="D9" s="30"/>
      <c r="E9" s="30"/>
      <c r="F9" s="30"/>
      <c r="G9" s="29">
        <v>2210</v>
      </c>
      <c r="H9" s="30" t="s">
        <v>393</v>
      </c>
      <c r="I9" s="30"/>
      <c r="J9" s="30"/>
      <c r="K9" s="30"/>
    </row>
    <row r="10" spans="1:12" x14ac:dyDescent="0.25">
      <c r="A10" s="29">
        <v>2203</v>
      </c>
      <c r="B10" s="30" t="s">
        <v>392</v>
      </c>
      <c r="C10" s="30"/>
      <c r="D10" s="30"/>
      <c r="E10" s="30"/>
      <c r="F10" s="30"/>
      <c r="G10" s="29">
        <v>2212</v>
      </c>
      <c r="H10" s="30" t="s">
        <v>391</v>
      </c>
      <c r="I10" s="30"/>
      <c r="J10" s="30"/>
      <c r="K10" s="30"/>
    </row>
    <row r="11" spans="1:12" x14ac:dyDescent="0.25">
      <c r="A11" s="29">
        <v>2204</v>
      </c>
      <c r="B11" s="30" t="s">
        <v>390</v>
      </c>
      <c r="C11" s="30"/>
      <c r="D11" s="30"/>
      <c r="E11" s="30"/>
      <c r="F11" s="30"/>
      <c r="G11" s="29">
        <v>2247</v>
      </c>
      <c r="H11" s="39" t="s">
        <v>387</v>
      </c>
      <c r="I11" s="39"/>
      <c r="J11" s="39"/>
      <c r="K11" s="39"/>
    </row>
    <row r="12" spans="1:12" x14ac:dyDescent="0.25">
      <c r="A12" s="29">
        <v>2205</v>
      </c>
      <c r="B12" s="39" t="s">
        <v>388</v>
      </c>
      <c r="C12" s="39"/>
      <c r="D12" s="39"/>
      <c r="E12" s="39"/>
      <c r="F12" s="39"/>
      <c r="G12" s="29">
        <v>2261</v>
      </c>
      <c r="H12" s="39" t="s">
        <v>385</v>
      </c>
      <c r="I12" s="39"/>
      <c r="J12" s="39"/>
      <c r="K12" s="39"/>
    </row>
    <row r="13" spans="1:12" x14ac:dyDescent="0.25">
      <c r="A13" s="29">
        <v>2207</v>
      </c>
      <c r="B13" s="39" t="s">
        <v>384</v>
      </c>
      <c r="C13" s="39"/>
      <c r="D13" s="39"/>
      <c r="E13" s="39"/>
      <c r="F13" s="39"/>
    </row>
    <row r="14" spans="1:12" x14ac:dyDescent="0.25">
      <c r="E14" s="39"/>
      <c r="F14" s="39"/>
      <c r="G14" s="29"/>
      <c r="H14" s="39"/>
      <c r="I14" s="39"/>
      <c r="J14" s="39"/>
      <c r="K14" s="39"/>
    </row>
    <row r="15" spans="1:12" s="31" customFormat="1" x14ac:dyDescent="0.25">
      <c r="A15" s="29"/>
      <c r="B15" s="130">
        <v>1.9E-2</v>
      </c>
      <c r="C15" s="38">
        <v>8.0000000000000002E-3</v>
      </c>
      <c r="D15" s="38">
        <v>0.01</v>
      </c>
      <c r="E15" s="38">
        <v>0.01</v>
      </c>
      <c r="F15" s="38">
        <v>0.02</v>
      </c>
      <c r="G15" s="38">
        <v>1.2E-2</v>
      </c>
      <c r="H15" s="38">
        <v>1.2500000000000001E-2</v>
      </c>
      <c r="I15" s="38">
        <v>0.02</v>
      </c>
      <c r="J15" s="38">
        <v>8.9999999999999993E-3</v>
      </c>
      <c r="K15" s="37">
        <v>1.4999999999999999E-2</v>
      </c>
    </row>
    <row r="16" spans="1:12" ht="15.75" x14ac:dyDescent="0.25">
      <c r="A16" s="36" t="s">
        <v>382</v>
      </c>
      <c r="B16" s="36">
        <v>2202</v>
      </c>
      <c r="C16" s="36">
        <v>2203</v>
      </c>
      <c r="D16" s="36">
        <v>2204</v>
      </c>
      <c r="E16" s="36">
        <v>2205</v>
      </c>
      <c r="F16" s="36">
        <v>2207</v>
      </c>
      <c r="G16" s="36">
        <v>2208</v>
      </c>
      <c r="H16" s="36">
        <v>2210</v>
      </c>
      <c r="I16" s="36">
        <v>2212</v>
      </c>
      <c r="J16" s="36">
        <v>2247</v>
      </c>
      <c r="K16" s="36">
        <v>2261</v>
      </c>
      <c r="L16" s="35" t="s">
        <v>381</v>
      </c>
    </row>
    <row r="17" spans="1:12" s="142" customFormat="1" x14ac:dyDescent="0.25">
      <c r="A17" s="139" t="str">
        <f>+'0201   RELDE ING TRIM 02-2020'!A20</f>
        <v>JULIO</v>
      </c>
      <c r="B17" s="140">
        <f>L17*10%</f>
        <v>321630175.70815009</v>
      </c>
      <c r="C17" s="140">
        <f>L17*23%</f>
        <v>739749404.1287452</v>
      </c>
      <c r="D17" s="140">
        <f>L17*14%</f>
        <v>450282245.99141014</v>
      </c>
      <c r="E17" s="140">
        <f>L17*0%</f>
        <v>0</v>
      </c>
      <c r="F17" s="140">
        <f>L17*7%</f>
        <v>225141122.99570507</v>
      </c>
      <c r="G17" s="140">
        <f>L17*11%</f>
        <v>353793193.27896506</v>
      </c>
      <c r="H17" s="140">
        <f>L17*15%</f>
        <v>482445263.56222504</v>
      </c>
      <c r="I17" s="140">
        <f>L17*6%</f>
        <v>192978105.42489001</v>
      </c>
      <c r="J17" s="140">
        <f>L17*12%</f>
        <v>385956210.84978002</v>
      </c>
      <c r="K17" s="140">
        <f>L17*2%</f>
        <v>64326035.141630009</v>
      </c>
      <c r="L17" s="141">
        <f>+'EXPRESS 2707 VENTAS '!P10</f>
        <v>3216301757.0815005</v>
      </c>
    </row>
    <row r="18" spans="1:12" hidden="1" x14ac:dyDescent="0.25">
      <c r="A18" s="33" t="s">
        <v>371</v>
      </c>
      <c r="B18" s="34" t="e">
        <f>L18*10%</f>
        <v>#REF!</v>
      </c>
      <c r="C18" s="34" t="e">
        <f t="shared" ref="C18:C19" si="0">L18*23%</f>
        <v>#REF!</v>
      </c>
      <c r="D18" s="34" t="e">
        <f>L18*14%</f>
        <v>#REF!</v>
      </c>
      <c r="E18" s="34" t="e">
        <f>L18*0%</f>
        <v>#REF!</v>
      </c>
      <c r="F18" s="34" t="e">
        <f t="shared" ref="F18:F19" si="1">L18*7%</f>
        <v>#REF!</v>
      </c>
      <c r="G18" s="34" t="e">
        <f>L18*11%</f>
        <v>#REF!</v>
      </c>
      <c r="H18" s="34" t="e">
        <f>L18*15%</f>
        <v>#REF!</v>
      </c>
      <c r="I18" s="34" t="e">
        <f>L18*6%</f>
        <v>#REF!</v>
      </c>
      <c r="J18" s="34" t="e">
        <f>L18*12%</f>
        <v>#REF!</v>
      </c>
      <c r="K18" s="34" t="e">
        <f>L18*2%</f>
        <v>#REF!</v>
      </c>
      <c r="L18" s="10" t="e">
        <f>+'EXPRESS 2707 VENTAS '!#REF!</f>
        <v>#REF!</v>
      </c>
    </row>
    <row r="19" spans="1:12" hidden="1" x14ac:dyDescent="0.25">
      <c r="A19" s="33" t="s">
        <v>372</v>
      </c>
      <c r="B19" s="34" t="e">
        <f>L19*10%</f>
        <v>#REF!</v>
      </c>
      <c r="C19" s="34" t="e">
        <f t="shared" si="0"/>
        <v>#REF!</v>
      </c>
      <c r="D19" s="34" t="e">
        <f>L19*14%</f>
        <v>#REF!</v>
      </c>
      <c r="E19" s="34" t="e">
        <f>L19*0%</f>
        <v>#REF!</v>
      </c>
      <c r="F19" s="34" t="e">
        <f t="shared" si="1"/>
        <v>#REF!</v>
      </c>
      <c r="G19" s="34" t="e">
        <f>L19*11%</f>
        <v>#REF!</v>
      </c>
      <c r="H19" s="34" t="e">
        <f>L19*15%</f>
        <v>#REF!</v>
      </c>
      <c r="I19" s="34" t="e">
        <f>L19*6%</f>
        <v>#REF!</v>
      </c>
      <c r="J19" s="34" t="e">
        <f>L19*12%</f>
        <v>#REF!</v>
      </c>
      <c r="K19" s="34" t="e">
        <f>L19*2%</f>
        <v>#REF!</v>
      </c>
      <c r="L19" s="10" t="e">
        <f>+'EXPRESS 2707 VENTAS '!#REF!</f>
        <v>#REF!</v>
      </c>
    </row>
    <row r="20" spans="1:12" x14ac:dyDescent="0.25">
      <c r="A20" s="33" t="s">
        <v>380</v>
      </c>
      <c r="B20" s="131">
        <f>+B17</f>
        <v>321630175.70815009</v>
      </c>
      <c r="C20" s="131">
        <f t="shared" ref="C20:K20" si="2">+C17</f>
        <v>739749404.1287452</v>
      </c>
      <c r="D20" s="131">
        <f t="shared" si="2"/>
        <v>450282245.99141014</v>
      </c>
      <c r="E20" s="131">
        <f t="shared" si="2"/>
        <v>0</v>
      </c>
      <c r="F20" s="131">
        <f t="shared" si="2"/>
        <v>225141122.99570507</v>
      </c>
      <c r="G20" s="131">
        <f t="shared" si="2"/>
        <v>353793193.27896506</v>
      </c>
      <c r="H20" s="131">
        <f t="shared" si="2"/>
        <v>482445263.56222504</v>
      </c>
      <c r="I20" s="131">
        <f t="shared" si="2"/>
        <v>192978105.42489001</v>
      </c>
      <c r="J20" s="131">
        <f t="shared" si="2"/>
        <v>385956210.84978002</v>
      </c>
      <c r="K20" s="131">
        <f t="shared" si="2"/>
        <v>64326035.141630009</v>
      </c>
      <c r="L20" s="10">
        <f>SUM(B20:K20)</f>
        <v>3216301757.0815005</v>
      </c>
    </row>
    <row r="21" spans="1:12" x14ac:dyDescent="0.25">
      <c r="E21" s="31"/>
    </row>
    <row r="22" spans="1:12" x14ac:dyDescent="0.25">
      <c r="E22" s="31"/>
    </row>
    <row r="23" spans="1:12" x14ac:dyDescent="0.25">
      <c r="E23" s="31"/>
      <c r="L23" s="7">
        <f>+L20-'EXPRESS 2707 VENTAS '!P13</f>
        <v>0</v>
      </c>
    </row>
    <row r="24" spans="1:12" x14ac:dyDescent="0.25">
      <c r="E24" s="31"/>
    </row>
    <row r="25" spans="1:12" x14ac:dyDescent="0.25">
      <c r="E25" s="31"/>
    </row>
    <row r="26" spans="1:12" x14ac:dyDescent="0.25">
      <c r="E26" s="31"/>
    </row>
    <row r="27" spans="1:12" x14ac:dyDescent="0.25">
      <c r="E27" s="31"/>
    </row>
  </sheetData>
  <mergeCells count="6">
    <mergeCell ref="A1:E1"/>
    <mergeCell ref="A2:E2"/>
    <mergeCell ref="A3:E3"/>
    <mergeCell ref="H7:I7"/>
    <mergeCell ref="A5:E5"/>
    <mergeCell ref="A4:F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F14" sqref="F14"/>
    </sheetView>
  </sheetViews>
  <sheetFormatPr baseColWidth="10" defaultRowHeight="15" x14ac:dyDescent="0.25"/>
  <cols>
    <col min="1" max="1" width="9.28515625" style="6" customWidth="1"/>
    <col min="2" max="2" width="15.85546875" style="6" customWidth="1"/>
    <col min="3" max="3" width="15.7109375" style="6" customWidth="1"/>
    <col min="4" max="5" width="16.42578125" style="6" bestFit="1" customWidth="1"/>
    <col min="6" max="6" width="8.42578125" style="6" customWidth="1"/>
    <col min="7" max="7" width="16.85546875" style="6" customWidth="1"/>
    <col min="8" max="8" width="16.42578125" style="6" bestFit="1" customWidth="1"/>
    <col min="9" max="9" width="16" style="6" customWidth="1"/>
    <col min="10" max="10" width="16.7109375" style="6" customWidth="1"/>
    <col min="11" max="11" width="15.7109375" style="6" customWidth="1"/>
    <col min="12" max="12" width="8.140625" style="6" customWidth="1"/>
    <col min="13" max="13" width="16.140625" style="6" customWidth="1"/>
    <col min="14" max="14" width="15" style="6" customWidth="1"/>
    <col min="15" max="15" width="15.5703125" style="6" customWidth="1"/>
    <col min="16" max="16" width="17.42578125" style="6" bestFit="1" customWidth="1"/>
    <col min="17" max="16384" width="11.42578125" style="6"/>
  </cols>
  <sheetData>
    <row r="1" spans="1:14" ht="15.75" x14ac:dyDescent="0.25">
      <c r="A1" s="158" t="s">
        <v>401</v>
      </c>
      <c r="B1" s="158"/>
      <c r="C1" s="158"/>
      <c r="D1" s="158"/>
      <c r="E1" s="158"/>
      <c r="F1" s="158"/>
      <c r="G1" s="41"/>
      <c r="H1" s="41"/>
      <c r="I1" s="41"/>
      <c r="J1" s="41"/>
      <c r="K1" s="41"/>
      <c r="L1" s="41"/>
      <c r="M1" s="41"/>
      <c r="N1" s="41"/>
    </row>
    <row r="2" spans="1:14" ht="15.75" x14ac:dyDescent="0.25">
      <c r="A2" s="158" t="s">
        <v>400</v>
      </c>
      <c r="B2" s="158"/>
      <c r="C2" s="158"/>
      <c r="D2" s="158"/>
      <c r="E2" s="158"/>
      <c r="F2" s="158"/>
      <c r="G2" s="41"/>
      <c r="H2" s="41"/>
      <c r="I2" s="41"/>
      <c r="J2" s="41"/>
      <c r="K2" s="41"/>
      <c r="L2" s="41"/>
      <c r="M2" s="41"/>
      <c r="N2" s="41"/>
    </row>
    <row r="3" spans="1:14" ht="15.75" x14ac:dyDescent="0.25">
      <c r="A3" s="158" t="s">
        <v>399</v>
      </c>
      <c r="B3" s="158"/>
      <c r="C3" s="158"/>
      <c r="D3" s="158"/>
      <c r="E3" s="158"/>
      <c r="F3" s="158"/>
      <c r="G3" s="41"/>
      <c r="H3" s="41"/>
      <c r="I3" s="41"/>
      <c r="J3" s="41"/>
      <c r="K3" s="41"/>
      <c r="L3" s="41"/>
      <c r="M3" s="41"/>
      <c r="N3" s="41"/>
    </row>
    <row r="4" spans="1:14" ht="15.75" x14ac:dyDescent="0.25">
      <c r="A4" s="158" t="s">
        <v>2288</v>
      </c>
      <c r="B4" s="158"/>
      <c r="C4" s="158"/>
      <c r="D4" s="158"/>
      <c r="E4" s="158"/>
      <c r="F4" s="158"/>
      <c r="G4" s="41"/>
      <c r="H4" s="41"/>
      <c r="I4" s="41"/>
      <c r="J4" s="41"/>
      <c r="K4" s="41"/>
      <c r="L4" s="41"/>
      <c r="M4" s="41"/>
      <c r="N4" s="41"/>
    </row>
    <row r="5" spans="1:14" ht="15.75" x14ac:dyDescent="0.25">
      <c r="A5" s="158" t="s">
        <v>535</v>
      </c>
      <c r="B5" s="158"/>
      <c r="C5" s="158"/>
      <c r="D5" s="158"/>
      <c r="E5" s="158"/>
      <c r="F5" s="158"/>
      <c r="G5" s="41"/>
      <c r="H5" s="41"/>
      <c r="I5" s="41"/>
      <c r="J5" s="41"/>
      <c r="K5" s="41"/>
      <c r="L5" s="41"/>
      <c r="M5" s="41"/>
      <c r="N5" s="41"/>
    </row>
    <row r="6" spans="1:14" ht="15.75" x14ac:dyDescent="0.25">
      <c r="A6" s="72"/>
      <c r="B6" s="72"/>
      <c r="C6" s="72"/>
      <c r="D6" s="72"/>
      <c r="E6" s="72"/>
      <c r="F6" s="72"/>
      <c r="G6" s="41"/>
      <c r="H6" s="41"/>
      <c r="I6" s="41"/>
      <c r="J6" s="41"/>
      <c r="K6" s="41"/>
      <c r="L6" s="41"/>
      <c r="M6" s="41"/>
      <c r="N6" s="41"/>
    </row>
    <row r="7" spans="1:14" ht="15.75" x14ac:dyDescent="0.25">
      <c r="A7" s="72" t="s">
        <v>398</v>
      </c>
      <c r="B7" s="158" t="s">
        <v>397</v>
      </c>
      <c r="C7" s="158"/>
      <c r="D7" s="29"/>
      <c r="E7" s="29"/>
      <c r="F7" s="29"/>
      <c r="G7" s="29"/>
      <c r="H7" s="29"/>
      <c r="I7" s="72" t="s">
        <v>398</v>
      </c>
      <c r="J7" s="158" t="s">
        <v>397</v>
      </c>
      <c r="K7" s="158"/>
      <c r="L7" s="29"/>
      <c r="M7" s="29"/>
    </row>
    <row r="8" spans="1:14" x14ac:dyDescent="0.25">
      <c r="A8" s="29">
        <v>2141</v>
      </c>
      <c r="B8" s="30" t="s">
        <v>396</v>
      </c>
      <c r="C8" s="30"/>
      <c r="D8" s="30"/>
      <c r="E8" s="30"/>
      <c r="F8" s="30"/>
      <c r="G8" s="30"/>
      <c r="H8" s="30"/>
      <c r="I8" s="29">
        <v>2208</v>
      </c>
      <c r="J8" s="30" t="s">
        <v>395</v>
      </c>
      <c r="K8" s="30"/>
      <c r="L8" s="30"/>
      <c r="M8" s="30"/>
      <c r="N8" s="30"/>
    </row>
    <row r="9" spans="1:14" x14ac:dyDescent="0.25">
      <c r="A9" s="29">
        <v>2202</v>
      </c>
      <c r="B9" s="30" t="s">
        <v>394</v>
      </c>
      <c r="C9" s="30"/>
      <c r="D9" s="30"/>
      <c r="E9" s="30"/>
      <c r="F9" s="30"/>
      <c r="G9" s="30"/>
      <c r="H9" s="30"/>
      <c r="I9" s="29">
        <v>2210</v>
      </c>
      <c r="J9" s="30" t="s">
        <v>393</v>
      </c>
      <c r="K9" s="30"/>
      <c r="L9" s="30"/>
      <c r="M9" s="30"/>
      <c r="N9" s="30"/>
    </row>
    <row r="10" spans="1:14" x14ac:dyDescent="0.25">
      <c r="A10" s="29">
        <v>2203</v>
      </c>
      <c r="B10" s="30" t="s">
        <v>392</v>
      </c>
      <c r="C10" s="30"/>
      <c r="D10" s="30"/>
      <c r="E10" s="30"/>
      <c r="F10" s="30"/>
      <c r="G10" s="30"/>
      <c r="H10" s="30"/>
      <c r="I10" s="29">
        <v>2212</v>
      </c>
      <c r="J10" s="30" t="s">
        <v>391</v>
      </c>
      <c r="K10" s="30"/>
      <c r="L10" s="30"/>
      <c r="M10" s="30"/>
      <c r="N10" s="30"/>
    </row>
    <row r="11" spans="1:14" x14ac:dyDescent="0.25">
      <c r="A11" s="29">
        <v>2204</v>
      </c>
      <c r="B11" s="30" t="s">
        <v>390</v>
      </c>
      <c r="C11" s="30"/>
      <c r="D11" s="30"/>
      <c r="E11" s="30"/>
      <c r="F11" s="30"/>
      <c r="G11" s="30"/>
      <c r="H11" s="30"/>
      <c r="I11" s="29">
        <v>2216</v>
      </c>
      <c r="J11" s="30" t="s">
        <v>389</v>
      </c>
      <c r="K11" s="30"/>
      <c r="L11" s="30"/>
      <c r="M11" s="30"/>
      <c r="N11" s="30"/>
    </row>
    <row r="12" spans="1:14" x14ac:dyDescent="0.25">
      <c r="A12" s="29">
        <v>2205</v>
      </c>
      <c r="B12" s="39" t="s">
        <v>388</v>
      </c>
      <c r="C12" s="39"/>
      <c r="D12" s="39"/>
      <c r="E12" s="39"/>
      <c r="F12" s="39"/>
      <c r="G12" s="39"/>
      <c r="H12" s="39"/>
      <c r="I12" s="29">
        <v>2247</v>
      </c>
      <c r="J12" s="39" t="s">
        <v>387</v>
      </c>
      <c r="K12" s="39"/>
      <c r="L12" s="39"/>
      <c r="M12" s="39"/>
      <c r="N12" s="39"/>
    </row>
    <row r="13" spans="1:14" x14ac:dyDescent="0.25">
      <c r="A13" s="29">
        <v>2206</v>
      </c>
      <c r="B13" s="39" t="s">
        <v>386</v>
      </c>
      <c r="C13" s="39"/>
      <c r="D13" s="39"/>
      <c r="E13" s="39"/>
      <c r="F13" s="39"/>
      <c r="G13" s="39"/>
      <c r="H13" s="39"/>
      <c r="I13" s="29">
        <v>2261</v>
      </c>
      <c r="J13" s="39" t="s">
        <v>385</v>
      </c>
      <c r="K13" s="39"/>
      <c r="L13" s="39"/>
      <c r="M13" s="39"/>
      <c r="N13" s="39"/>
    </row>
    <row r="14" spans="1:14" x14ac:dyDescent="0.25">
      <c r="A14" s="29">
        <v>2207</v>
      </c>
      <c r="B14" s="39" t="s">
        <v>384</v>
      </c>
      <c r="C14" s="39"/>
      <c r="D14" s="39"/>
      <c r="E14" s="39"/>
      <c r="F14" s="39"/>
      <c r="G14" s="39"/>
      <c r="H14" s="39"/>
      <c r="I14" s="29">
        <v>2304</v>
      </c>
      <c r="J14" s="39" t="s">
        <v>383</v>
      </c>
      <c r="K14" s="39"/>
      <c r="L14" s="39"/>
      <c r="M14" s="39"/>
      <c r="N14" s="39"/>
    </row>
    <row r="15" spans="1:14" x14ac:dyDescent="0.25">
      <c r="A15" s="29"/>
      <c r="B15" s="39"/>
      <c r="C15" s="39"/>
      <c r="D15" s="39"/>
      <c r="E15" s="39"/>
      <c r="F15" s="39"/>
      <c r="G15" s="39"/>
      <c r="H15" s="39"/>
      <c r="I15" s="29"/>
      <c r="J15" s="39"/>
      <c r="K15" s="39"/>
      <c r="L15" s="39"/>
      <c r="M15" s="39"/>
      <c r="N15" s="39"/>
    </row>
    <row r="16" spans="1:14" x14ac:dyDescent="0.25">
      <c r="A16" s="29"/>
      <c r="B16" s="39"/>
      <c r="C16" s="39"/>
      <c r="D16" s="39"/>
      <c r="E16" s="39"/>
      <c r="F16" s="39"/>
      <c r="G16" s="39"/>
      <c r="H16" s="39"/>
      <c r="I16" s="29"/>
      <c r="J16" s="39"/>
      <c r="K16" s="39"/>
      <c r="L16" s="39"/>
      <c r="M16" s="39"/>
      <c r="N16" s="39"/>
    </row>
    <row r="17" spans="1:16" x14ac:dyDescent="0.25">
      <c r="A17" s="29"/>
      <c r="B17" s="39"/>
      <c r="C17" s="39"/>
      <c r="D17" s="39"/>
      <c r="E17" s="39"/>
      <c r="F17" s="39"/>
      <c r="G17" s="39"/>
      <c r="H17" s="39"/>
      <c r="I17" s="29"/>
      <c r="J17" s="39"/>
      <c r="K17" s="39"/>
      <c r="L17" s="39"/>
      <c r="M17" s="39"/>
      <c r="N17" s="39"/>
    </row>
    <row r="18" spans="1:16" s="31" customFormat="1" x14ac:dyDescent="0.25">
      <c r="A18" s="29"/>
      <c r="B18" s="38">
        <v>0.06</v>
      </c>
      <c r="C18" s="38">
        <v>1.9E-2</v>
      </c>
      <c r="D18" s="38">
        <v>8.0000000000000002E-3</v>
      </c>
      <c r="E18" s="38">
        <v>0.01</v>
      </c>
      <c r="F18" s="38">
        <v>0.01</v>
      </c>
      <c r="G18" s="38">
        <v>0.06</v>
      </c>
      <c r="H18" s="38">
        <v>0.02</v>
      </c>
      <c r="I18" s="38">
        <v>1.2E-2</v>
      </c>
      <c r="J18" s="38">
        <v>1.2500000000000001E-2</v>
      </c>
      <c r="K18" s="38">
        <v>0.02</v>
      </c>
      <c r="L18" s="38">
        <v>0.02</v>
      </c>
      <c r="M18" s="38">
        <v>8.9999999999999993E-3</v>
      </c>
      <c r="N18" s="37">
        <v>1.4999999999999999E-2</v>
      </c>
      <c r="O18" s="37">
        <v>0.04</v>
      </c>
    </row>
    <row r="19" spans="1:16" ht="15.75" x14ac:dyDescent="0.25">
      <c r="A19" s="36" t="s">
        <v>382</v>
      </c>
      <c r="B19" s="36">
        <v>2141</v>
      </c>
      <c r="C19" s="36">
        <v>2202</v>
      </c>
      <c r="D19" s="36">
        <v>2203</v>
      </c>
      <c r="E19" s="36">
        <v>2204</v>
      </c>
      <c r="F19" s="36">
        <v>2205</v>
      </c>
      <c r="G19" s="36">
        <v>2206</v>
      </c>
      <c r="H19" s="36">
        <v>2207</v>
      </c>
      <c r="I19" s="36">
        <v>2208</v>
      </c>
      <c r="J19" s="36">
        <v>2210</v>
      </c>
      <c r="K19" s="36">
        <v>2212</v>
      </c>
      <c r="L19" s="36">
        <v>2216</v>
      </c>
      <c r="M19" s="36">
        <v>2247</v>
      </c>
      <c r="N19" s="36">
        <v>2261</v>
      </c>
      <c r="O19" s="36">
        <v>2304</v>
      </c>
      <c r="P19" s="35" t="s">
        <v>381</v>
      </c>
    </row>
    <row r="20" spans="1:16" s="142" customFormat="1" x14ac:dyDescent="0.25">
      <c r="A20" s="139" t="str">
        <f>+'0202 ING TRIM HOYADA'!A17</f>
        <v>JULIO</v>
      </c>
      <c r="B20" s="140">
        <f>P20*0</f>
        <v>0</v>
      </c>
      <c r="C20" s="140">
        <f>P20*10%</f>
        <v>1095724922.4856603</v>
      </c>
      <c r="D20" s="140">
        <f>P20*24%</f>
        <v>2629739813.9655848</v>
      </c>
      <c r="E20" s="140">
        <f>P20*16%</f>
        <v>1753159875.9770565</v>
      </c>
      <c r="F20" s="140">
        <f>P20*0%</f>
        <v>0</v>
      </c>
      <c r="G20" s="140">
        <f>P20*0</f>
        <v>0</v>
      </c>
      <c r="H20" s="140">
        <f>P20*7%</f>
        <v>767007445.73996234</v>
      </c>
      <c r="I20" s="140">
        <f>P20*13%</f>
        <v>1424442399.2313585</v>
      </c>
      <c r="J20" s="140">
        <f>P20*12%</f>
        <v>1314869906.9827924</v>
      </c>
      <c r="K20" s="140">
        <f>P20*4%</f>
        <v>438289968.99426413</v>
      </c>
      <c r="L20" s="140">
        <f>P20*0%</f>
        <v>0</v>
      </c>
      <c r="M20" s="140">
        <f>P20*11%</f>
        <v>1205297414.7342265</v>
      </c>
      <c r="N20" s="140">
        <f>P20*2%</f>
        <v>219144984.49713206</v>
      </c>
      <c r="O20" s="140">
        <f>P20*1%</f>
        <v>109572492.24856603</v>
      </c>
      <c r="P20" s="141">
        <f>+'EXPRESS 2707 VENTAS '!Q10</f>
        <v>10957249224.856604</v>
      </c>
    </row>
    <row r="21" spans="1:16" hidden="1" x14ac:dyDescent="0.25">
      <c r="A21" s="33" t="s">
        <v>371</v>
      </c>
      <c r="B21" s="34" t="e">
        <f t="shared" ref="B21:B22" si="0">P21*0</f>
        <v>#REF!</v>
      </c>
      <c r="C21" s="34" t="e">
        <f>P21*10%</f>
        <v>#REF!</v>
      </c>
      <c r="D21" s="34" t="e">
        <f t="shared" ref="D21:D22" si="1">P21*24%</f>
        <v>#REF!</v>
      </c>
      <c r="E21" s="34" t="e">
        <f>P21*16%</f>
        <v>#REF!</v>
      </c>
      <c r="F21" s="34" t="e">
        <f>P21*0%</f>
        <v>#REF!</v>
      </c>
      <c r="G21" s="34" t="e">
        <f t="shared" ref="G21:G22" si="2">P21*0</f>
        <v>#REF!</v>
      </c>
      <c r="H21" s="34" t="e">
        <f>P21*7%</f>
        <v>#REF!</v>
      </c>
      <c r="I21" s="34" t="e">
        <f>P21*13%</f>
        <v>#REF!</v>
      </c>
      <c r="J21" s="34" t="e">
        <f>P21*12%</f>
        <v>#REF!</v>
      </c>
      <c r="K21" s="34" t="e">
        <f>P21*4%</f>
        <v>#REF!</v>
      </c>
      <c r="L21" s="34" t="e">
        <f>P21*0%</f>
        <v>#REF!</v>
      </c>
      <c r="M21" s="34" t="e">
        <f>P21*11%</f>
        <v>#REF!</v>
      </c>
      <c r="N21" s="34" t="e">
        <f>P21*2%</f>
        <v>#REF!</v>
      </c>
      <c r="O21" s="34" t="e">
        <f>P21*1%</f>
        <v>#REF!</v>
      </c>
      <c r="P21" s="10" t="e">
        <f>+'EXPRESS 2707 VENTAS '!#REF!</f>
        <v>#REF!</v>
      </c>
    </row>
    <row r="22" spans="1:16" hidden="1" x14ac:dyDescent="0.25">
      <c r="A22" s="33" t="s">
        <v>372</v>
      </c>
      <c r="B22" s="34" t="e">
        <f t="shared" si="0"/>
        <v>#REF!</v>
      </c>
      <c r="C22" s="34" t="e">
        <f>P22*10%</f>
        <v>#REF!</v>
      </c>
      <c r="D22" s="34" t="e">
        <f t="shared" si="1"/>
        <v>#REF!</v>
      </c>
      <c r="E22" s="34" t="e">
        <f>P22*16%</f>
        <v>#REF!</v>
      </c>
      <c r="F22" s="34" t="e">
        <f>P22*0%</f>
        <v>#REF!</v>
      </c>
      <c r="G22" s="34" t="e">
        <f t="shared" si="2"/>
        <v>#REF!</v>
      </c>
      <c r="H22" s="34" t="e">
        <f>P22*7%</f>
        <v>#REF!</v>
      </c>
      <c r="I22" s="34" t="e">
        <f>P22*13%</f>
        <v>#REF!</v>
      </c>
      <c r="J22" s="34" t="e">
        <f>P22*12%</f>
        <v>#REF!</v>
      </c>
      <c r="K22" s="34" t="e">
        <f>P22*4%</f>
        <v>#REF!</v>
      </c>
      <c r="L22" s="34" t="e">
        <f>P22*0%</f>
        <v>#REF!</v>
      </c>
      <c r="M22" s="34" t="e">
        <f>P22*11%</f>
        <v>#REF!</v>
      </c>
      <c r="N22" s="34" t="e">
        <f>P22*2%</f>
        <v>#REF!</v>
      </c>
      <c r="O22" s="34" t="e">
        <f>P22*1%</f>
        <v>#REF!</v>
      </c>
      <c r="P22" s="10" t="e">
        <f>+'EXPRESS 2707 VENTAS '!#REF!</f>
        <v>#REF!</v>
      </c>
    </row>
    <row r="23" spans="1:16" x14ac:dyDescent="0.25">
      <c r="A23" s="33" t="s">
        <v>380</v>
      </c>
      <c r="B23" s="34">
        <f>+B20</f>
        <v>0</v>
      </c>
      <c r="C23" s="34">
        <f t="shared" ref="C23:O23" si="3">+C20</f>
        <v>1095724922.4856603</v>
      </c>
      <c r="D23" s="34">
        <f t="shared" si="3"/>
        <v>2629739813.9655848</v>
      </c>
      <c r="E23" s="34">
        <f t="shared" si="3"/>
        <v>1753159875.9770565</v>
      </c>
      <c r="F23" s="34">
        <f t="shared" si="3"/>
        <v>0</v>
      </c>
      <c r="G23" s="34">
        <f t="shared" si="3"/>
        <v>0</v>
      </c>
      <c r="H23" s="34">
        <f t="shared" si="3"/>
        <v>767007445.73996234</v>
      </c>
      <c r="I23" s="34">
        <f t="shared" si="3"/>
        <v>1424442399.2313585</v>
      </c>
      <c r="J23" s="34">
        <f t="shared" si="3"/>
        <v>1314869906.9827924</v>
      </c>
      <c r="K23" s="34">
        <f t="shared" si="3"/>
        <v>438289968.99426413</v>
      </c>
      <c r="L23" s="34">
        <f t="shared" si="3"/>
        <v>0</v>
      </c>
      <c r="M23" s="34">
        <f t="shared" si="3"/>
        <v>1205297414.7342265</v>
      </c>
      <c r="N23" s="34">
        <f t="shared" si="3"/>
        <v>219144984.49713206</v>
      </c>
      <c r="O23" s="34">
        <f t="shared" si="3"/>
        <v>109572492.24856603</v>
      </c>
      <c r="P23" s="10">
        <f>SUM(B23:O23)</f>
        <v>10957249224.856604</v>
      </c>
    </row>
    <row r="24" spans="1:16" x14ac:dyDescent="0.25">
      <c r="F24" s="31"/>
      <c r="P24" s="9">
        <f>+P23-'EXPRESS 2707 VENTAS '!Q13</f>
        <v>0</v>
      </c>
    </row>
    <row r="25" spans="1:16" x14ac:dyDescent="0.25">
      <c r="F25" s="31"/>
    </row>
    <row r="26" spans="1:16" x14ac:dyDescent="0.25">
      <c r="F26" s="31"/>
    </row>
    <row r="27" spans="1:16" x14ac:dyDescent="0.25">
      <c r="F27" s="31"/>
    </row>
    <row r="28" spans="1:16" x14ac:dyDescent="0.25">
      <c r="F28" s="31"/>
    </row>
    <row r="29" spans="1:16" x14ac:dyDescent="0.25">
      <c r="D29" s="119" t="s">
        <v>379</v>
      </c>
      <c r="F29" s="31"/>
      <c r="P29" s="7"/>
    </row>
    <row r="30" spans="1:16" x14ac:dyDescent="0.25">
      <c r="F30" s="31"/>
      <c r="P30" s="9"/>
    </row>
    <row r="31" spans="1:16" x14ac:dyDescent="0.25">
      <c r="A31" s="29"/>
      <c r="B31" s="30"/>
      <c r="C31" s="29"/>
      <c r="D31" s="29">
        <v>2141</v>
      </c>
      <c r="E31" s="88">
        <f>B23</f>
        <v>0</v>
      </c>
      <c r="F31" s="29" t="s">
        <v>378</v>
      </c>
      <c r="G31" s="38">
        <f>+B18</f>
        <v>0.06</v>
      </c>
      <c r="H31" s="88">
        <f t="shared" ref="H31:H44" si="4">E31*G31</f>
        <v>0</v>
      </c>
      <c r="I31" s="30"/>
      <c r="J31" s="30"/>
      <c r="K31" s="30"/>
      <c r="L31" s="30"/>
      <c r="M31" s="30"/>
      <c r="N31" s="30"/>
      <c r="P31" s="9"/>
    </row>
    <row r="32" spans="1:16" x14ac:dyDescent="0.25">
      <c r="A32" s="29"/>
      <c r="B32" s="30"/>
      <c r="C32" s="29"/>
      <c r="D32" s="29">
        <v>2202</v>
      </c>
      <c r="E32" s="88">
        <f>C23</f>
        <v>1095724922.4856603</v>
      </c>
      <c r="F32" s="29" t="s">
        <v>378</v>
      </c>
      <c r="G32" s="38">
        <f>+C18</f>
        <v>1.9E-2</v>
      </c>
      <c r="H32" s="88">
        <f t="shared" si="4"/>
        <v>20818773.527227547</v>
      </c>
      <c r="I32" s="30"/>
      <c r="J32" s="30"/>
      <c r="K32" s="30"/>
      <c r="L32" s="30"/>
      <c r="M32" s="30"/>
      <c r="N32" s="30"/>
    </row>
    <row r="33" spans="1:14" x14ac:dyDescent="0.25">
      <c r="A33" s="29"/>
      <c r="B33" s="30"/>
      <c r="C33" s="29"/>
      <c r="D33" s="29">
        <v>2203</v>
      </c>
      <c r="E33" s="88">
        <f>D23</f>
        <v>2629739813.9655848</v>
      </c>
      <c r="F33" s="29" t="s">
        <v>378</v>
      </c>
      <c r="G33" s="38">
        <f>+D18</f>
        <v>8.0000000000000002E-3</v>
      </c>
      <c r="H33" s="88">
        <f t="shared" si="4"/>
        <v>21037918.511724677</v>
      </c>
      <c r="I33" s="30"/>
      <c r="J33" s="30"/>
      <c r="K33" s="30"/>
      <c r="L33" s="30"/>
      <c r="M33" s="30"/>
      <c r="N33" s="30"/>
    </row>
    <row r="34" spans="1:14" x14ac:dyDescent="0.25">
      <c r="A34" s="29"/>
      <c r="B34" s="30"/>
      <c r="C34" s="29"/>
      <c r="D34" s="29">
        <v>2204</v>
      </c>
      <c r="E34" s="88">
        <f>E23</f>
        <v>1753159875.9770565</v>
      </c>
      <c r="F34" s="29" t="s">
        <v>378</v>
      </c>
      <c r="G34" s="38">
        <f>+E18</f>
        <v>0.01</v>
      </c>
      <c r="H34" s="88">
        <f t="shared" si="4"/>
        <v>17531598.759770565</v>
      </c>
      <c r="I34" s="30"/>
      <c r="J34" s="30"/>
      <c r="K34" s="30"/>
      <c r="L34" s="30"/>
      <c r="M34" s="30"/>
      <c r="N34" s="30"/>
    </row>
    <row r="35" spans="1:14" x14ac:dyDescent="0.25">
      <c r="A35" s="29"/>
      <c r="B35" s="30"/>
      <c r="C35" s="29"/>
      <c r="D35" s="29">
        <v>2205</v>
      </c>
      <c r="E35" s="88">
        <f>F23</f>
        <v>0</v>
      </c>
      <c r="F35" s="29" t="s">
        <v>378</v>
      </c>
      <c r="G35" s="38">
        <f>+F18</f>
        <v>0.01</v>
      </c>
      <c r="H35" s="88">
        <f t="shared" si="4"/>
        <v>0</v>
      </c>
      <c r="I35" s="30"/>
      <c r="J35" s="30"/>
      <c r="K35" s="30"/>
      <c r="L35" s="30"/>
      <c r="M35" s="30"/>
      <c r="N35" s="30"/>
    </row>
    <row r="36" spans="1:14" x14ac:dyDescent="0.25">
      <c r="C36" s="29"/>
      <c r="D36" s="29">
        <v>2206</v>
      </c>
      <c r="E36" s="88">
        <f>G23</f>
        <v>0</v>
      </c>
      <c r="F36" s="29" t="s">
        <v>378</v>
      </c>
      <c r="G36" s="38">
        <f>+G18</f>
        <v>0.06</v>
      </c>
      <c r="H36" s="88">
        <f t="shared" si="4"/>
        <v>0</v>
      </c>
    </row>
    <row r="37" spans="1:14" x14ac:dyDescent="0.25">
      <c r="C37" s="29"/>
      <c r="D37" s="29">
        <v>2207</v>
      </c>
      <c r="E37" s="88">
        <f>H23</f>
        <v>767007445.73996234</v>
      </c>
      <c r="F37" s="29" t="s">
        <v>378</v>
      </c>
      <c r="G37" s="38">
        <f>+H18</f>
        <v>0.02</v>
      </c>
      <c r="H37" s="88">
        <f t="shared" si="4"/>
        <v>15340148.914799247</v>
      </c>
    </row>
    <row r="38" spans="1:14" x14ac:dyDescent="0.25">
      <c r="C38" s="29"/>
      <c r="D38" s="29">
        <v>2208</v>
      </c>
      <c r="E38" s="88">
        <f>I23</f>
        <v>1424442399.2313585</v>
      </c>
      <c r="F38" s="29" t="s">
        <v>378</v>
      </c>
      <c r="G38" s="38">
        <f>+I18</f>
        <v>1.2E-2</v>
      </c>
      <c r="H38" s="88">
        <f t="shared" si="4"/>
        <v>17093308.790776301</v>
      </c>
    </row>
    <row r="39" spans="1:14" x14ac:dyDescent="0.25">
      <c r="D39" s="29">
        <v>2210</v>
      </c>
      <c r="E39" s="88">
        <f>J23</f>
        <v>1314869906.9827924</v>
      </c>
      <c r="F39" s="29" t="s">
        <v>378</v>
      </c>
      <c r="G39" s="38">
        <f>+J18</f>
        <v>1.2500000000000001E-2</v>
      </c>
      <c r="H39" s="88">
        <f t="shared" si="4"/>
        <v>16435873.837284906</v>
      </c>
    </row>
    <row r="40" spans="1:14" x14ac:dyDescent="0.25">
      <c r="D40" s="29">
        <v>2212</v>
      </c>
      <c r="E40" s="88">
        <f>K23</f>
        <v>438289968.99426413</v>
      </c>
      <c r="F40" s="29" t="s">
        <v>378</v>
      </c>
      <c r="G40" s="38">
        <f>+K18</f>
        <v>0.02</v>
      </c>
      <c r="H40" s="88">
        <f t="shared" si="4"/>
        <v>8765799.3798852824</v>
      </c>
    </row>
    <row r="41" spans="1:14" x14ac:dyDescent="0.25">
      <c r="D41" s="29">
        <v>2216</v>
      </c>
      <c r="E41" s="88">
        <f>L23</f>
        <v>0</v>
      </c>
      <c r="F41" s="29" t="s">
        <v>378</v>
      </c>
      <c r="G41" s="38">
        <f>+L18</f>
        <v>0.02</v>
      </c>
      <c r="H41" s="88">
        <f t="shared" si="4"/>
        <v>0</v>
      </c>
    </row>
    <row r="42" spans="1:14" x14ac:dyDescent="0.25">
      <c r="D42" s="29">
        <v>2247</v>
      </c>
      <c r="E42" s="88">
        <f>M23</f>
        <v>1205297414.7342265</v>
      </c>
      <c r="F42" s="29" t="s">
        <v>378</v>
      </c>
      <c r="G42" s="38">
        <f>+M18</f>
        <v>8.9999999999999993E-3</v>
      </c>
      <c r="H42" s="88">
        <f t="shared" si="4"/>
        <v>10847676.732608037</v>
      </c>
    </row>
    <row r="43" spans="1:14" x14ac:dyDescent="0.25">
      <c r="D43" s="29">
        <v>2261</v>
      </c>
      <c r="E43" s="88">
        <f>N23</f>
        <v>219144984.49713206</v>
      </c>
      <c r="F43" s="29" t="s">
        <v>378</v>
      </c>
      <c r="G43" s="38">
        <f>+N18</f>
        <v>1.4999999999999999E-2</v>
      </c>
      <c r="H43" s="88">
        <f t="shared" si="4"/>
        <v>3287174.7674569809</v>
      </c>
    </row>
    <row r="44" spans="1:14" x14ac:dyDescent="0.25">
      <c r="D44" s="29">
        <v>2304</v>
      </c>
      <c r="E44" s="89">
        <f>O23</f>
        <v>109572492.24856603</v>
      </c>
      <c r="F44" s="45" t="s">
        <v>378</v>
      </c>
      <c r="G44" s="46">
        <f>+O18</f>
        <v>0.04</v>
      </c>
      <c r="H44" s="89">
        <f t="shared" si="4"/>
        <v>4382899.6899426412</v>
      </c>
    </row>
    <row r="45" spans="1:14" x14ac:dyDescent="0.25">
      <c r="E45" s="44">
        <f>SUM(E31:E44)</f>
        <v>10957249224.856604</v>
      </c>
      <c r="F45" s="44"/>
      <c r="G45" s="47" t="s">
        <v>377</v>
      </c>
      <c r="H45" s="44">
        <f>SUM(H31:H44)</f>
        <v>135541172.91147617</v>
      </c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JULIO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2020-08-03T15:54:56Z</cp:lastPrinted>
  <dcterms:created xsi:type="dcterms:W3CDTF">2013-09-07T00:00:31Z</dcterms:created>
  <dcterms:modified xsi:type="dcterms:W3CDTF">2020-09-23T19:32:20Z</dcterms:modified>
</cp:coreProperties>
</file>