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firstSheet="2" activeTab="4"/>
  </bookViews>
  <sheets>
    <sheet name="DECLARACION" sheetId="11" r:id="rId1"/>
    <sheet name="OCTUBRE" sheetId="1" r:id="rId2"/>
    <sheet name="RESUMEN" sheetId="2" r:id="rId3"/>
    <sheet name="EXPRESS 2707 VENTAS " sheetId="3" r:id="rId4"/>
    <sheet name="0201   RELDE ING TRIM 02-2020" sheetId="5" r:id="rId5"/>
    <sheet name="0202 ING TRIM HOYADA" sheetId="10" r:id="rId6"/>
    <sheet name="0204   RELDE ING TRIM 02-20" sheetId="9" r:id="rId7"/>
  </sheets>
  <definedNames>
    <definedName name="_xlnm._FilterDatabase" localSheetId="1" hidden="1">OCTUBRE!$A$1:$AP$2878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4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0" l="1"/>
  <c r="B17" i="10"/>
  <c r="C20" i="5"/>
  <c r="I20" i="5"/>
  <c r="H20" i="9" l="1"/>
  <c r="G20" i="9"/>
  <c r="G20" i="5"/>
  <c r="H20" i="5"/>
  <c r="P20" i="5"/>
  <c r="B20" i="5" l="1"/>
  <c r="D15" i="3"/>
  <c r="A4" i="10" l="1"/>
  <c r="H21" i="11" l="1"/>
  <c r="G32" i="11"/>
  <c r="H16" i="11"/>
  <c r="F17" i="11"/>
  <c r="F16" i="11"/>
  <c r="J27" i="11"/>
  <c r="I27" i="11"/>
  <c r="H27" i="11"/>
  <c r="G27" i="11"/>
  <c r="Q2882" i="1"/>
  <c r="Q2886" i="1" s="1"/>
  <c r="F27" i="11" l="1"/>
  <c r="H17" i="11"/>
  <c r="F11" i="11" l="1"/>
  <c r="F10" i="11"/>
  <c r="F12" i="11" l="1"/>
  <c r="G12" i="11"/>
  <c r="H12" i="11"/>
  <c r="I12" i="11"/>
  <c r="J12" i="11"/>
  <c r="K12" i="11"/>
  <c r="L12" i="11"/>
  <c r="M12" i="11"/>
  <c r="H28" i="11"/>
  <c r="I28" i="11"/>
  <c r="J28" i="11"/>
  <c r="G28" i="11" l="1"/>
  <c r="F28" i="11" s="1"/>
  <c r="F18" i="11"/>
  <c r="F19" i="11"/>
  <c r="G30" i="11" l="1"/>
  <c r="H18" i="11"/>
  <c r="D7" i="3"/>
  <c r="A4" i="9" l="1"/>
  <c r="F9" i="3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E9" i="3"/>
  <c r="D11" i="3" s="1"/>
  <c r="R2881" i="1"/>
  <c r="S2881" i="1"/>
  <c r="T2881" i="1"/>
  <c r="U2881" i="1"/>
  <c r="W2881" i="1"/>
  <c r="X2881" i="1"/>
  <c r="Z2881" i="1"/>
  <c r="AA2881" i="1"/>
  <c r="AB2881" i="1"/>
  <c r="AC2881" i="1"/>
  <c r="AD2881" i="1"/>
  <c r="AE2881" i="1"/>
  <c r="R2882" i="1"/>
  <c r="S2882" i="1"/>
  <c r="T2882" i="1"/>
  <c r="U2882" i="1"/>
  <c r="W2882" i="1"/>
  <c r="X2882" i="1"/>
  <c r="Z2882" i="1"/>
  <c r="AA2882" i="1"/>
  <c r="AB2882" i="1"/>
  <c r="AC2882" i="1"/>
  <c r="AD2882" i="1"/>
  <c r="AE2882" i="1"/>
  <c r="E15" i="3" l="1"/>
  <c r="H23" i="3"/>
  <c r="J16" i="3"/>
  <c r="M16" i="3" s="1"/>
  <c r="F15" i="3"/>
  <c r="G15" i="3" s="1"/>
  <c r="I23" i="3"/>
  <c r="M15" i="3"/>
  <c r="E17" i="3"/>
  <c r="F17" i="3" l="1"/>
  <c r="I24" i="3" s="1"/>
  <c r="D16" i="3"/>
  <c r="D17" i="3" s="1"/>
  <c r="G23" i="3" s="1"/>
  <c r="L17" i="10"/>
  <c r="H24" i="3"/>
  <c r="G16" i="3"/>
  <c r="G17" i="3" s="1"/>
  <c r="P20" i="9"/>
  <c r="M17" i="3"/>
  <c r="J17" i="3"/>
  <c r="P22" i="9"/>
  <c r="P21" i="9"/>
  <c r="I25" i="3" l="1"/>
  <c r="I26" i="3" s="1"/>
  <c r="G24" i="3"/>
  <c r="D17" i="10"/>
  <c r="D20" i="10" s="1"/>
  <c r="H17" i="10"/>
  <c r="H20" i="10" s="1"/>
  <c r="I17" i="10"/>
  <c r="I20" i="10" s="1"/>
  <c r="F17" i="10"/>
  <c r="F20" i="10" s="1"/>
  <c r="K17" i="10"/>
  <c r="K20" i="10" s="1"/>
  <c r="B20" i="10"/>
  <c r="C17" i="10"/>
  <c r="C20" i="10" s="1"/>
  <c r="G20" i="10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B20" i="9"/>
  <c r="B23" i="9" s="1"/>
  <c r="G23" i="9"/>
  <c r="D20" i="9"/>
  <c r="D23" i="9" s="1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L20" i="10" l="1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Y2881" i="1" l="1"/>
  <c r="Y2882" i="1"/>
  <c r="V2882" i="1"/>
  <c r="V2881" i="1"/>
  <c r="AE2884" i="1"/>
  <c r="AB2884" i="1"/>
  <c r="AC2884" i="1"/>
  <c r="AD2884" i="1"/>
  <c r="AA2884" i="1"/>
  <c r="Q2881" i="1" l="1"/>
  <c r="W2884" i="1"/>
  <c r="H20" i="11" l="1"/>
  <c r="H22" i="11" s="1"/>
  <c r="Q2884" i="1"/>
  <c r="S2884" i="1"/>
  <c r="L30" i="3"/>
  <c r="G30" i="3"/>
  <c r="I30" i="3"/>
  <c r="H30" i="3"/>
  <c r="J30" i="3"/>
  <c r="K30" i="3"/>
  <c r="Z2884" i="1" l="1"/>
  <c r="V2884" i="1"/>
  <c r="T2884" i="1" l="1"/>
  <c r="E30" i="3"/>
  <c r="F30" i="3"/>
  <c r="C8" i="3"/>
  <c r="D8" i="3" s="1"/>
  <c r="R2884" i="1" l="1"/>
  <c r="X2884" i="1"/>
  <c r="AF2881" i="1" l="1"/>
  <c r="U2884" i="1"/>
  <c r="AF2882" i="1"/>
  <c r="Y2884" i="1" l="1"/>
  <c r="P22" i="5" l="1"/>
  <c r="P21" i="5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/>
</calcChain>
</file>

<file path=xl/comments1.xml><?xml version="1.0" encoding="utf-8"?>
<comments xmlns="http://schemas.openxmlformats.org/spreadsheetml/2006/main">
  <authors>
    <author>CONTABILIDAD AUX</author>
    <author>Paola santa cruz</author>
  </authors>
  <commentList>
    <comment ref="H527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Z no se encuentra en fisico, se declara coj el monto del sistema confirmado con ester de bobeda. </t>
        </r>
      </text>
    </comment>
    <comment ref="B2078" authorId="1">
      <text>
        <r>
          <rPr>
            <b/>
            <sz val="9"/>
            <color indexed="81"/>
            <rFont val="Tahoma"/>
            <family val="2"/>
          </rPr>
          <t>Paola santa cruz:</t>
        </r>
        <r>
          <rPr>
            <sz val="9"/>
            <color indexed="81"/>
            <rFont val="Tahoma"/>
            <family val="2"/>
          </rPr>
          <t xml:space="preserve">
ES DEL DIA 14/06/2020 `PERO POR EFECTOS DE LA DECLARACION SE METIO EN LA SEMANA SIGUIENDE </t>
        </r>
      </text>
    </comment>
    <comment ref="B2599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</t>
        </r>
      </text>
    </comment>
    <comment ref="B2601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25/6/2020 SE DECLARO EN OTRA SEMANA, SE VAMBIA AQUÍ PARA QUE LA TABLA DINAMICA LA COLOQUE EN EL DIA QUE LE CORRESPONDE6
</t>
        </r>
      </text>
    </comment>
    <comment ref="B2602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27/6/2020 SE DECLARO EN OTRA SEMANA, SE VAMBIA AQUÍ PARA QUE LA TABLA DINAMICA LA COLOQUE EN EL DIA QUE LE CORRESPONDE</t>
        </r>
      </text>
    </comment>
    <comment ref="B260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ESTA FACTUR ES DEL 28/6/2020 SE DECLARO EN OTRA SEMANA, SE VAMBIA AQUÍ PARA QUE LA TABLA DINAMICA LA COLOQUE EN EL DIA QUE LE CORRESPONDE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<sst xmlns="http://schemas.openxmlformats.org/spreadsheetml/2006/main" count="26972" uniqueCount="2787">
  <si>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</si>
  <si>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</si>
  <si>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</si>
  <si>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</si>
  <si>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</si>
  <si>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</si>
  <si>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</si>
  <si>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</si>
  <si>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</si>
  <si>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</si>
  <si>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</si>
  <si>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</si>
  <si>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</si>
  <si>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</si>
  <si>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</si>
  <si>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</si>
  <si>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</si>
  <si>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</si>
  <si>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</si>
  <si>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</si>
  <si>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</si>
  <si>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008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</si>
  <si>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</si>
  <si>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</si>
  <si>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</si>
  <si>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</si>
  <si>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</si>
  <si>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</si>
  <si>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</si>
  <si>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</si>
  <si>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</si>
  <si>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</si>
  <si>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</si>
  <si>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</si>
  <si>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</si>
  <si>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</si>
  <si>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</si>
  <si>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</si>
  <si>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</si>
  <si>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</si>
  <si>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</si>
  <si>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</si>
  <si>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</si>
  <si>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</si>
  <si>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</si>
  <si>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</si>
  <si>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</si>
  <si>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</si>
  <si>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</si>
  <si>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</si>
  <si>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</si>
  <si>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</si>
  <si>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</si>
  <si>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</si>
  <si>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</si>
  <si>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</si>
  <si>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</si>
  <si>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</si>
  <si>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</si>
  <si>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</si>
  <si>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</si>
  <si>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</si>
  <si>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</si>
  <si>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</si>
  <si>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</si>
  <si>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</si>
  <si>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</si>
  <si>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</si>
  <si>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</si>
  <si>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</si>
  <si>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</si>
  <si>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</si>
  <si>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</si>
  <si>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</si>
  <si>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</si>
  <si>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</si>
  <si>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</si>
  <si>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</si>
  <si>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</si>
  <si>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</si>
  <si>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</si>
  <si>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</si>
  <si>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</si>
  <si>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</si>
  <si>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</si>
  <si>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</si>
  <si>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</si>
  <si>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</si>
  <si>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</si>
  <si>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</si>
  <si>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</si>
  <si>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</si>
  <si>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</si>
  <si>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</si>
  <si>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</si>
  <si>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</si>
  <si>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</si>
  <si>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</si>
  <si>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</si>
  <si>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</si>
  <si>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</si>
  <si>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</si>
  <si>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</si>
  <si>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</si>
  <si>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</si>
  <si>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</si>
  <si>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</si>
  <si>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</si>
  <si>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</si>
  <si>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</si>
  <si>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</si>
  <si>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</si>
  <si>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</si>
  <si>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</si>
  <si>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</si>
  <si>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</si>
  <si>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</si>
  <si>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</si>
  <si>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</si>
  <si>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</si>
  <si>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</si>
  <si>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</si>
  <si>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</si>
  <si>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</si>
  <si>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</si>
  <si>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</si>
  <si>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</si>
  <si>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</si>
  <si>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</si>
  <si>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</si>
  <si>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</si>
  <si>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</si>
  <si>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</si>
  <si>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</si>
  <si>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</si>
  <si>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</si>
  <si>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</si>
  <si>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</si>
  <si>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</si>
  <si>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</si>
  <si>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</si>
  <si>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</si>
  <si>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</si>
  <si>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</si>
  <si>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</si>
  <si>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</si>
  <si>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</si>
  <si>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</si>
  <si>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</si>
  <si>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</si>
  <si>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</si>
  <si>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</si>
  <si>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</si>
  <si>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</si>
  <si>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</si>
  <si>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</si>
  <si>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</si>
  <si>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</si>
  <si>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</si>
  <si>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</si>
  <si>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</si>
  <si>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</si>
  <si>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</si>
  <si>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</si>
  <si>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</si>
  <si>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</si>
  <si>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</si>
  <si>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</si>
  <si>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</si>
  <si>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</si>
  <si>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</si>
  <si>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</si>
  <si>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</si>
  <si>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</si>
  <si>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</si>
  <si>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</si>
  <si>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</si>
  <si>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</si>
  <si>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</si>
  <si>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</si>
  <si>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</si>
  <si>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</si>
  <si>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</si>
  <si>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</si>
  <si>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</si>
  <si>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</si>
  <si>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</si>
  <si>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</si>
  <si>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Z1B8050003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</si>
  <si>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</si>
  <si>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</si>
  <si>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</si>
  <si>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</si>
  <si>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</si>
  <si>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</si>
  <si>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</si>
  <si>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</si>
  <si>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</si>
  <si>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</si>
  <si>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</si>
  <si>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J-29413307-0</t>
  </si>
  <si>
    <t>FUNERARIA LA QUINTA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</si>
  <si>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</si>
  <si>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</si>
  <si>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</si>
  <si>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</si>
  <si>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</si>
  <si>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</si>
  <si>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</si>
  <si>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</si>
  <si>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</si>
  <si>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</si>
  <si>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</si>
  <si>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</si>
  <si>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</si>
  <si>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</si>
  <si>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</si>
  <si>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</si>
  <si>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</si>
  <si>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</si>
  <si>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</si>
  <si>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</si>
  <si>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</si>
  <si>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</si>
  <si>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</si>
  <si>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</si>
  <si>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</si>
  <si>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</si>
  <si>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</si>
  <si>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</si>
  <si>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</si>
  <si>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</si>
  <si>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</si>
  <si>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</si>
  <si>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</si>
  <si>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</si>
  <si>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</si>
  <si>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</si>
  <si>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</si>
  <si>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</si>
  <si>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</si>
  <si>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</si>
  <si>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</si>
  <si>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</si>
  <si>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</si>
  <si>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</si>
  <si>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</si>
  <si>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</si>
  <si>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</si>
  <si>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</si>
  <si>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</si>
  <si>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</si>
  <si>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</si>
  <si>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</si>
  <si>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</si>
  <si>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</si>
  <si>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</si>
  <si>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</si>
  <si>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</si>
  <si>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</si>
  <si>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</si>
  <si>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</si>
  <si>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</si>
  <si>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</si>
  <si>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</si>
  <si>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</si>
  <si>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</si>
  <si>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</si>
  <si>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</si>
  <si>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</si>
  <si>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</si>
  <si>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</si>
  <si>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</si>
  <si>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</si>
  <si>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V14772733</t>
  </si>
  <si>
    <t>MIGUEL ALVAREZ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</si>
  <si>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</si>
  <si>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</si>
  <si>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</si>
  <si>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</si>
  <si>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</si>
  <si>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</si>
  <si>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</si>
  <si>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</si>
  <si>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</si>
  <si>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</si>
  <si>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</si>
  <si>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</si>
  <si>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</si>
  <si>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</si>
  <si>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</si>
  <si>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</si>
  <si>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</si>
  <si>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</si>
  <si>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</si>
  <si>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</si>
  <si>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</si>
  <si>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</si>
  <si>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</si>
  <si>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</si>
  <si>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</si>
  <si>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</si>
  <si>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</si>
  <si>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</si>
  <si>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</si>
  <si>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</si>
  <si>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</si>
  <si>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</si>
  <si>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</si>
  <si>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</si>
  <si>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</si>
  <si>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</si>
  <si>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</si>
  <si>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</si>
  <si>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</si>
  <si>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</si>
  <si>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</si>
  <si>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</si>
  <si>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</si>
  <si>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</si>
  <si>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</si>
  <si>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</si>
  <si>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</si>
  <si>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</si>
  <si>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</si>
  <si>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</si>
  <si>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</si>
  <si>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</si>
  <si>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</si>
  <si>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</si>
  <si>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</si>
  <si>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</si>
  <si>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</si>
  <si>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</si>
  <si>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</si>
  <si>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</si>
  <si>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</si>
  <si>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</si>
  <si>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</si>
  <si>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</si>
  <si>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</si>
  <si>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</si>
  <si>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</si>
  <si>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</si>
  <si>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</si>
  <si>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</si>
  <si>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</si>
  <si>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</si>
  <si>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</si>
  <si>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</si>
  <si>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</si>
  <si>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</si>
  <si>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</si>
  <si>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</si>
  <si>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</si>
  <si>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</si>
  <si>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</si>
  <si>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</si>
  <si>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</si>
  <si>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</si>
  <si>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</si>
  <si>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</si>
  <si>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</si>
  <si>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</si>
  <si>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GUIFEL CAFE</t>
  </si>
  <si>
    <t>J406087882</t>
  </si>
  <si>
    <t>HOTEL BOSQUE DORADO C.A</t>
  </si>
  <si>
    <t>J307028793</t>
  </si>
  <si>
    <t>FUNDAVIGEA</t>
  </si>
  <si>
    <t>J298180811</t>
  </si>
  <si>
    <t>Z1F0017787</t>
  </si>
  <si>
    <t>GRUPO CORPORATIVO MANUBER C.A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</si>
  <si>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</si>
  <si>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</si>
  <si>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</si>
  <si>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</si>
  <si>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</si>
  <si>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</si>
  <si>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</si>
  <si>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</si>
  <si>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</si>
  <si>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</si>
  <si>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1605</t>
  </si>
  <si>
    <t>1606</t>
  </si>
  <si>
    <t>1607</t>
  </si>
  <si>
    <t>1608</t>
  </si>
  <si>
    <t>1640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</si>
  <si>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</si>
  <si>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</si>
  <si>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</si>
  <si>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</si>
  <si>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</si>
  <si>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</si>
  <si>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</si>
  <si>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</si>
  <si>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</si>
  <si>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</si>
  <si>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</si>
  <si>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</si>
  <si>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</si>
  <si>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</si>
  <si>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</si>
  <si>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</si>
  <si>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</si>
  <si>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</si>
  <si>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</si>
  <si>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</si>
  <si>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</si>
  <si>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</si>
  <si>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</si>
  <si>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</si>
  <si>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</si>
  <si>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</si>
  <si>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</si>
  <si>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1641</t>
  </si>
  <si>
    <t>UNIMIR C.A</t>
  </si>
  <si>
    <t>J307830794</t>
  </si>
  <si>
    <t>1642</t>
  </si>
  <si>
    <t>1643</t>
  </si>
  <si>
    <t>1644</t>
  </si>
  <si>
    <t>OHSISALUD C.A</t>
  </si>
  <si>
    <t>1645</t>
  </si>
  <si>
    <t>1646</t>
  </si>
  <si>
    <t>(Varios elementos)</t>
  </si>
  <si>
    <t>SUCURSAL PRINCIPAL 0201</t>
  </si>
  <si>
    <t>SUCURSAL: SAN ANTONIO 0204</t>
  </si>
  <si>
    <t>AUTOMERCADO EXPRESS 2707, C.A. SUC LA HOYADA</t>
  </si>
  <si>
    <t>SUCURSAL: LA HOYADA 0202</t>
  </si>
  <si>
    <t>1648</t>
  </si>
  <si>
    <t>1649</t>
  </si>
  <si>
    <t>INVERSIONES ZOGA CA</t>
  </si>
  <si>
    <t xml:space="preserve">V402328753 </t>
  </si>
  <si>
    <t>INVERSIONES AGU AMARINEC.A</t>
  </si>
  <si>
    <t>J299380490</t>
  </si>
  <si>
    <t>JULIO</t>
  </si>
  <si>
    <t>J001177388</t>
  </si>
  <si>
    <t>1647</t>
  </si>
  <si>
    <t>EL DUO DE LA CARNE</t>
  </si>
  <si>
    <t>J408492636</t>
  </si>
  <si>
    <t>CROMOFTAL S.A.</t>
  </si>
  <si>
    <t>J300441040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</si>
  <si>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</si>
  <si>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</si>
  <si>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</si>
  <si>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</si>
  <si>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</si>
  <si>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</si>
  <si>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</si>
  <si>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</si>
  <si>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</si>
  <si>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</si>
  <si>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</si>
  <si>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TURISMO DOÑA CARMEN</t>
  </si>
  <si>
    <t>J-30014727-4</t>
  </si>
  <si>
    <t>VIDA AGUA PURIFICADA</t>
  </si>
  <si>
    <t>J412413007</t>
  </si>
  <si>
    <t>HERMANOS FRANCISCANOS DE CRUZ</t>
  </si>
  <si>
    <t>J-07553680-0</t>
  </si>
  <si>
    <t>1668</t>
  </si>
  <si>
    <t>1669</t>
  </si>
  <si>
    <t>1670</t>
  </si>
  <si>
    <t>1671</t>
  </si>
  <si>
    <t>LEON RIVAS Y ASOCIADOS C.A.</t>
  </si>
  <si>
    <t>J311038078</t>
  </si>
  <si>
    <t>CORPORACION JR 2628 C.A</t>
  </si>
  <si>
    <t>J411475270</t>
  </si>
  <si>
    <t>1672</t>
  </si>
  <si>
    <t>1673</t>
  </si>
  <si>
    <t>DOMENICO DELMELO</t>
  </si>
  <si>
    <t>V065562878</t>
  </si>
  <si>
    <t>1674</t>
  </si>
  <si>
    <t>1675</t>
  </si>
  <si>
    <t>1676</t>
  </si>
  <si>
    <t>Z1B8050365</t>
  </si>
  <si>
    <t>1677</t>
  </si>
  <si>
    <t>1678</t>
  </si>
  <si>
    <t>1679</t>
  </si>
  <si>
    <t>1680</t>
  </si>
  <si>
    <t>1636</t>
  </si>
  <si>
    <t>1637</t>
  </si>
  <si>
    <t>1638</t>
  </si>
  <si>
    <t>1639</t>
  </si>
  <si>
    <t>COOPERATIVA ALF</t>
  </si>
  <si>
    <t>00048363</t>
  </si>
  <si>
    <t>COOPERATIVA ALF, R.L.</t>
  </si>
  <si>
    <t>1696</t>
  </si>
  <si>
    <t>00000021</t>
  </si>
  <si>
    <t>00000022</t>
  </si>
  <si>
    <t>1697</t>
  </si>
  <si>
    <t>MANTENIMIENTOS ARFERCA C.A</t>
  </si>
  <si>
    <t>J41073527-9</t>
  </si>
  <si>
    <t>1698</t>
  </si>
  <si>
    <t>1699</t>
  </si>
  <si>
    <t>1700</t>
  </si>
  <si>
    <t>1459</t>
  </si>
  <si>
    <t>1460</t>
  </si>
  <si>
    <t>Z1B0000338</t>
  </si>
  <si>
    <t>1701</t>
  </si>
  <si>
    <t>1461</t>
  </si>
  <si>
    <t>1702</t>
  </si>
  <si>
    <t>1463</t>
  </si>
  <si>
    <t>1703</t>
  </si>
  <si>
    <t>MANTENIMIENTOS ARFERCA</t>
  </si>
  <si>
    <t>1464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</si>
  <si>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</si>
  <si>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</si>
  <si>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</si>
  <si>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</si>
  <si>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</si>
  <si>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1704</t>
  </si>
  <si>
    <t>1660</t>
  </si>
  <si>
    <t>1465</t>
  </si>
  <si>
    <t>1705</t>
  </si>
  <si>
    <t>1661</t>
  </si>
  <si>
    <t>1466</t>
  </si>
  <si>
    <t>1706</t>
  </si>
  <si>
    <t>MULTISERVICIOS SOFPAC</t>
  </si>
  <si>
    <t xml:space="preserve">J-411007340 </t>
  </si>
  <si>
    <t>1662</t>
  </si>
  <si>
    <t>1467</t>
  </si>
  <si>
    <t>1707</t>
  </si>
  <si>
    <t>00000026</t>
  </si>
  <si>
    <t>1663</t>
  </si>
  <si>
    <t>00000132</t>
  </si>
  <si>
    <t>1708</t>
  </si>
  <si>
    <t>1664</t>
  </si>
  <si>
    <t>ELIA GONZALEZ</t>
  </si>
  <si>
    <t>V3587086</t>
  </si>
  <si>
    <t>J-411007340</t>
  </si>
  <si>
    <t>0203</t>
  </si>
  <si>
    <t>1709</t>
  </si>
  <si>
    <t>1665</t>
  </si>
  <si>
    <t>1470</t>
  </si>
  <si>
    <t>1710</t>
  </si>
  <si>
    <t>1666</t>
  </si>
  <si>
    <t>1471</t>
  </si>
  <si>
    <t>J296108854</t>
  </si>
  <si>
    <t>0205</t>
  </si>
  <si>
    <t>1711</t>
  </si>
  <si>
    <t>1667</t>
  </si>
  <si>
    <t>270</t>
  </si>
  <si>
    <t>271</t>
  </si>
  <si>
    <t>00000175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</si>
  <si>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</si>
  <si>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</si>
  <si>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</si>
  <si>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</si>
  <si>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</si>
  <si>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</si>
  <si>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</si>
  <si>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</si>
  <si>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</si>
  <si>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1472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</si>
  <si>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</si>
  <si>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</si>
  <si>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</si>
  <si>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</si>
  <si>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</si>
  <si>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</si>
  <si>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</si>
  <si>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</si>
  <si>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</si>
  <si>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0206</t>
  </si>
  <si>
    <t>290</t>
  </si>
  <si>
    <t>1712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</si>
  <si>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</si>
  <si>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</si>
  <si>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</si>
  <si>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</si>
  <si>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</si>
  <si>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</si>
  <si>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</si>
  <si>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</si>
  <si>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</si>
  <si>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</si>
  <si>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</si>
  <si>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</si>
  <si>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</si>
  <si>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</si>
  <si>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</si>
  <si>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</si>
  <si>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</si>
  <si>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</si>
  <si>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</si>
  <si>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</si>
  <si>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</si>
  <si>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</si>
  <si>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</si>
  <si>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</si>
  <si>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</si>
  <si>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</si>
  <si>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</si>
  <si>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1473</t>
  </si>
  <si>
    <t>318</t>
  </si>
  <si>
    <t>319</t>
  </si>
  <si>
    <t>1314</t>
  </si>
  <si>
    <t>320</t>
  </si>
  <si>
    <t>321</t>
  </si>
  <si>
    <t>322</t>
  </si>
  <si>
    <t>323</t>
  </si>
  <si>
    <t>324</t>
  </si>
  <si>
    <t>325</t>
  </si>
  <si>
    <t>0207</t>
  </si>
  <si>
    <t>326</t>
  </si>
  <si>
    <t>1713</t>
  </si>
  <si>
    <t>MARY RODRIGUEZ</t>
  </si>
  <si>
    <t xml:space="preserve">V11471293 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</si>
  <si>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</si>
  <si>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</si>
  <si>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</si>
  <si>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</si>
  <si>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</si>
  <si>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</si>
  <si>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</si>
  <si>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</si>
  <si>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</si>
  <si>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</si>
  <si>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</si>
  <si>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</si>
  <si>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</si>
  <si>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</si>
  <si>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</si>
  <si>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</si>
  <si>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</si>
  <si>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</si>
  <si>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</si>
  <si>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</si>
  <si>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</si>
  <si>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1474</t>
  </si>
  <si>
    <t>348</t>
  </si>
  <si>
    <t>349</t>
  </si>
  <si>
    <t>1315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</si>
  <si>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</si>
  <si>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</si>
  <si>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</si>
  <si>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</si>
  <si>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</si>
  <si>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</si>
  <si>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</si>
  <si>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</si>
  <si>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</si>
  <si>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</si>
  <si>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0208</t>
  </si>
  <si>
    <t>360</t>
  </si>
  <si>
    <t>1714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</si>
  <si>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</si>
  <si>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</si>
  <si>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</si>
  <si>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</si>
  <si>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</si>
  <si>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</si>
  <si>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</si>
  <si>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</si>
  <si>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</si>
  <si>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</si>
  <si>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</si>
  <si>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</si>
  <si>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</si>
  <si>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</si>
  <si>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</si>
  <si>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</si>
  <si>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</si>
  <si>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</si>
  <si>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</si>
  <si>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</si>
  <si>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</si>
  <si>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1475</t>
  </si>
  <si>
    <t>382</t>
  </si>
  <si>
    <t>383</t>
  </si>
  <si>
    <t>1316</t>
  </si>
  <si>
    <t>384</t>
  </si>
  <si>
    <t>385</t>
  </si>
  <si>
    <t>386</t>
  </si>
  <si>
    <t>387</t>
  </si>
  <si>
    <t>388</t>
  </si>
  <si>
    <t>389</t>
  </si>
  <si>
    <t>390</t>
  </si>
  <si>
    <t xml:space="preserve">J-41151440-3 </t>
  </si>
  <si>
    <t>391</t>
  </si>
  <si>
    <t>392</t>
  </si>
  <si>
    <t>393</t>
  </si>
  <si>
    <t>394</t>
  </si>
  <si>
    <t>395</t>
  </si>
  <si>
    <t>0209</t>
  </si>
  <si>
    <t>396</t>
  </si>
  <si>
    <t>1715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</si>
  <si>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</si>
  <si>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</si>
  <si>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</si>
  <si>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</si>
  <si>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</si>
  <si>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</si>
  <si>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</si>
  <si>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</si>
  <si>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</si>
  <si>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</si>
  <si>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</si>
  <si>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</si>
  <si>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</si>
  <si>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</si>
  <si>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</si>
  <si>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</si>
  <si>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</si>
  <si>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</si>
  <si>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INVERSIONES CAVAL 0713 C.A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</si>
  <si>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</si>
  <si>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</si>
  <si>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</si>
  <si>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</si>
  <si>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</si>
  <si>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</si>
  <si>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</si>
  <si>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</si>
  <si>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</si>
  <si>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</si>
  <si>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1476</t>
  </si>
  <si>
    <t>425</t>
  </si>
  <si>
    <t>426</t>
  </si>
  <si>
    <t>1317</t>
  </si>
  <si>
    <t>427</t>
  </si>
  <si>
    <t>428</t>
  </si>
  <si>
    <t>429</t>
  </si>
  <si>
    <t>430</t>
  </si>
  <si>
    <t>431</t>
  </si>
  <si>
    <t>INVERSIONESARANTMAUPI C.A</t>
  </si>
  <si>
    <t>J412339931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</si>
  <si>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</si>
  <si>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</si>
  <si>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</si>
  <si>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</si>
  <si>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</si>
  <si>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</si>
  <si>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</si>
  <si>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</si>
  <si>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</si>
  <si>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0210</t>
  </si>
  <si>
    <t>441</t>
  </si>
  <si>
    <t>00000016</t>
  </si>
  <si>
    <t>442</t>
  </si>
  <si>
    <t>1716</t>
  </si>
  <si>
    <t>443</t>
  </si>
  <si>
    <t>444</t>
  </si>
  <si>
    <t>445</t>
  </si>
  <si>
    <t>446</t>
  </si>
  <si>
    <t>J-40982131-5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</si>
  <si>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</si>
  <si>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</si>
  <si>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</si>
  <si>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</si>
  <si>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</si>
  <si>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</si>
  <si>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</si>
  <si>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</si>
  <si>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</si>
  <si>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</si>
  <si>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</si>
  <si>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</si>
  <si>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</si>
  <si>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</si>
  <si>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</si>
  <si>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</si>
  <si>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</si>
  <si>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</si>
  <si>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1477</t>
  </si>
  <si>
    <t>465</t>
  </si>
  <si>
    <t>466</t>
  </si>
  <si>
    <t>1318</t>
  </si>
  <si>
    <t>467</t>
  </si>
  <si>
    <t>468</t>
  </si>
  <si>
    <t>469</t>
  </si>
  <si>
    <t>470</t>
  </si>
  <si>
    <t>471</t>
  </si>
  <si>
    <t>472</t>
  </si>
  <si>
    <t>473</t>
  </si>
  <si>
    <t>474</t>
  </si>
  <si>
    <t>0211</t>
  </si>
  <si>
    <t>475</t>
  </si>
  <si>
    <t>1717</t>
  </si>
  <si>
    <t>476</t>
  </si>
  <si>
    <t>477</t>
  </si>
  <si>
    <t>478</t>
  </si>
  <si>
    <t>SMERAGDOS Y ENEBRO</t>
  </si>
  <si>
    <t xml:space="preserve">J402624115 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</si>
  <si>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</si>
  <si>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</si>
  <si>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</si>
  <si>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</si>
  <si>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</si>
  <si>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</si>
  <si>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</si>
  <si>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</si>
  <si>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</si>
  <si>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</si>
  <si>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</si>
  <si>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</si>
  <si>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</si>
  <si>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</si>
  <si>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</si>
  <si>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</si>
  <si>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</si>
  <si>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</si>
  <si>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</si>
  <si>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</si>
  <si>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</si>
  <si>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</si>
  <si>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1478</t>
  </si>
  <si>
    <t>501</t>
  </si>
  <si>
    <t>502</t>
  </si>
  <si>
    <t>503</t>
  </si>
  <si>
    <t>504</t>
  </si>
  <si>
    <t>1319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</si>
  <si>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</si>
  <si>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</si>
  <si>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</si>
  <si>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</si>
  <si>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</si>
  <si>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</si>
  <si>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</si>
  <si>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</si>
  <si>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</si>
  <si>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</si>
  <si>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</si>
  <si>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</si>
  <si>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0212</t>
  </si>
  <si>
    <t>517</t>
  </si>
  <si>
    <t>518</t>
  </si>
  <si>
    <t>1718</t>
  </si>
  <si>
    <t>519</t>
  </si>
  <si>
    <t>520</t>
  </si>
  <si>
    <t>521</t>
  </si>
  <si>
    <t>522</t>
  </si>
  <si>
    <t>523</t>
  </si>
  <si>
    <t>524</t>
  </si>
  <si>
    <t>00000029</t>
  </si>
  <si>
    <t>525</t>
  </si>
  <si>
    <t>526</t>
  </si>
  <si>
    <t>527</t>
  </si>
  <si>
    <t>528</t>
  </si>
  <si>
    <t>529</t>
  </si>
  <si>
    <t>530</t>
  </si>
  <si>
    <t>531</t>
  </si>
  <si>
    <t>JVGDSOLUCIONES EMPRESARIALES C.A</t>
  </si>
  <si>
    <t>J299110396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</si>
  <si>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</si>
  <si>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</si>
  <si>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</si>
  <si>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</si>
  <si>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</si>
  <si>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</si>
  <si>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</si>
  <si>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</si>
  <si>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</si>
  <si>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1479</t>
  </si>
  <si>
    <t>541</t>
  </si>
  <si>
    <t>1320</t>
  </si>
  <si>
    <t>542</t>
  </si>
  <si>
    <t>543</t>
  </si>
  <si>
    <t>544</t>
  </si>
  <si>
    <t>545</t>
  </si>
  <si>
    <t>546</t>
  </si>
  <si>
    <t>547</t>
  </si>
  <si>
    <t>548</t>
  </si>
  <si>
    <t>J412211897</t>
  </si>
  <si>
    <t>549</t>
  </si>
  <si>
    <t>550</t>
  </si>
  <si>
    <t>551</t>
  </si>
  <si>
    <t>552</t>
  </si>
  <si>
    <t>553</t>
  </si>
  <si>
    <t>554</t>
  </si>
  <si>
    <t>555</t>
  </si>
  <si>
    <t>0213</t>
  </si>
  <si>
    <t>556</t>
  </si>
  <si>
    <t>1719</t>
  </si>
  <si>
    <t>557</t>
  </si>
  <si>
    <t xml:space="preserve">J-41073527-9 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</si>
  <si>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</si>
  <si>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</si>
  <si>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</si>
  <si>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</si>
  <si>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</si>
  <si>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</si>
  <si>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</si>
  <si>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</si>
  <si>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</si>
  <si>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</si>
  <si>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</si>
  <si>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</si>
  <si>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</si>
  <si>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</si>
  <si>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</si>
  <si>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</si>
  <si>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</si>
  <si>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</si>
  <si>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</si>
  <si>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</si>
  <si>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</si>
  <si>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</si>
  <si>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</si>
  <si>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</si>
  <si>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</si>
  <si>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</si>
  <si>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1480</t>
  </si>
  <si>
    <t>1321</t>
  </si>
  <si>
    <t>0214</t>
  </si>
  <si>
    <t>1720</t>
  </si>
  <si>
    <t>FUNDACION CASA HOGAR PADRE MACHADO</t>
  </si>
  <si>
    <t xml:space="preserve">J-31162884-3 </t>
  </si>
  <si>
    <t>J-31162884-3</t>
  </si>
  <si>
    <t>1481</t>
  </si>
  <si>
    <t>1322</t>
  </si>
  <si>
    <t>0215</t>
  </si>
  <si>
    <t>00000017</t>
  </si>
  <si>
    <t>00000018</t>
  </si>
  <si>
    <t>00000019</t>
  </si>
  <si>
    <t>1721</t>
  </si>
  <si>
    <t>1482</t>
  </si>
  <si>
    <t>ABDUL KADER</t>
  </si>
  <si>
    <t xml:space="preserve">V245246079 </t>
  </si>
  <si>
    <t>1323</t>
  </si>
  <si>
    <t>00000176</t>
  </si>
  <si>
    <t>1483</t>
  </si>
  <si>
    <t>1324</t>
  </si>
  <si>
    <t>00000020</t>
  </si>
  <si>
    <t>J409821315</t>
  </si>
  <si>
    <t>1484</t>
  </si>
  <si>
    <t>1325</t>
  </si>
  <si>
    <t>1485</t>
  </si>
  <si>
    <t>1326</t>
  </si>
  <si>
    <t>1486</t>
  </si>
  <si>
    <t>1327</t>
  </si>
  <si>
    <t>JESUS ALFONSO</t>
  </si>
  <si>
    <t>V25579905</t>
  </si>
  <si>
    <t>1487</t>
  </si>
  <si>
    <t>00000030</t>
  </si>
  <si>
    <t>1328</t>
  </si>
  <si>
    <t xml:space="preserve">J-40982131-5 </t>
  </si>
  <si>
    <t>0221</t>
  </si>
  <si>
    <t>1727</t>
  </si>
  <si>
    <t>1488</t>
  </si>
  <si>
    <t>1329</t>
  </si>
  <si>
    <t>1462</t>
  </si>
  <si>
    <t>0222</t>
  </si>
  <si>
    <t>00000023</t>
  </si>
  <si>
    <t>1728</t>
  </si>
  <si>
    <t>1489</t>
  </si>
  <si>
    <t>INVERCIONE FUWENSA</t>
  </si>
  <si>
    <t xml:space="preserve">J293808715 </t>
  </si>
  <si>
    <t>1330</t>
  </si>
  <si>
    <t>0223</t>
  </si>
  <si>
    <t>1729</t>
  </si>
  <si>
    <t>1490</t>
  </si>
  <si>
    <t>1331</t>
  </si>
  <si>
    <t>00087777</t>
  </si>
  <si>
    <t>0224</t>
  </si>
  <si>
    <t>GALERIADECOMOBILIA.C.A</t>
  </si>
  <si>
    <t>J312806745</t>
  </si>
  <si>
    <t>1730</t>
  </si>
  <si>
    <t>1570</t>
  </si>
  <si>
    <t>1491</t>
  </si>
  <si>
    <t>1332</t>
  </si>
  <si>
    <t>0225</t>
  </si>
  <si>
    <t>0666</t>
  </si>
  <si>
    <t>GLOBALCOPYPLOT C.A.</t>
  </si>
  <si>
    <t>J-41233127-2</t>
  </si>
  <si>
    <t>1731</t>
  </si>
  <si>
    <t>1571</t>
  </si>
  <si>
    <t>1492</t>
  </si>
  <si>
    <t>1333</t>
  </si>
  <si>
    <t>00085270</t>
  </si>
  <si>
    <t>CAFE RESTAURANT GOTA DULCE</t>
  </si>
  <si>
    <t>J306533176</t>
  </si>
  <si>
    <t>0667</t>
  </si>
  <si>
    <t>1732</t>
  </si>
  <si>
    <t>1572</t>
  </si>
  <si>
    <t>1493</t>
  </si>
  <si>
    <t>1334</t>
  </si>
  <si>
    <t>0668</t>
  </si>
  <si>
    <t>1733</t>
  </si>
  <si>
    <t>1573</t>
  </si>
  <si>
    <t>1494</t>
  </si>
  <si>
    <t>1335</t>
  </si>
  <si>
    <t>1468</t>
  </si>
  <si>
    <t>0669</t>
  </si>
  <si>
    <t>1734</t>
  </si>
  <si>
    <t>1574</t>
  </si>
  <si>
    <t>1495</t>
  </si>
  <si>
    <t>00070851</t>
  </si>
  <si>
    <t>1336</t>
  </si>
  <si>
    <t>1469</t>
  </si>
  <si>
    <t>30/9/2020</t>
  </si>
  <si>
    <t>MORUMBI MERCANTIL C.A</t>
  </si>
  <si>
    <t>J300988317</t>
  </si>
  <si>
    <t>9.1</t>
  </si>
  <si>
    <t>9.2</t>
  </si>
  <si>
    <t>TOTAL DECLARACION</t>
  </si>
  <si>
    <t>DIFERENCIA</t>
  </si>
  <si>
    <t>DECLARADO S/LIBROS</t>
  </si>
  <si>
    <t>% Dism.</t>
  </si>
  <si>
    <t>DIF</t>
  </si>
  <si>
    <t xml:space="preserve">IVA REAL </t>
  </si>
  <si>
    <t>IVA DECLRADO</t>
  </si>
  <si>
    <t>IVA</t>
  </si>
  <si>
    <t>1ER PASO - COLOCAR LOS MONTOS DE LA DECLARACION POR SEMANA</t>
  </si>
  <si>
    <t>PASO 2 - AQUÍ SE RESUME</t>
  </si>
  <si>
    <t>10.1</t>
  </si>
  <si>
    <t>10.2</t>
  </si>
  <si>
    <t>00104532-00104609</t>
  </si>
  <si>
    <t>0227</t>
  </si>
  <si>
    <t>00012960-00013005</t>
  </si>
  <si>
    <t>1249</t>
  </si>
  <si>
    <t>0226</t>
  </si>
  <si>
    <t>00012876-00012959</t>
  </si>
  <si>
    <t>0228</t>
  </si>
  <si>
    <t>00004559-00004567</t>
  </si>
  <si>
    <t>0229</t>
  </si>
  <si>
    <t>00004568-00004622</t>
  </si>
  <si>
    <t>0670</t>
  </si>
  <si>
    <t>00089931-00089963</t>
  </si>
  <si>
    <t>00089964</t>
  </si>
  <si>
    <t>PPFAR.C.A</t>
  </si>
  <si>
    <t xml:space="preserve">J-29405191-0 </t>
  </si>
  <si>
    <t>00089965-00090052</t>
  </si>
  <si>
    <t>1650</t>
  </si>
  <si>
    <t>00157605-00157671</t>
  </si>
  <si>
    <t>00195234-00195301</t>
  </si>
  <si>
    <t>00009820-00009878</t>
  </si>
  <si>
    <t>00009879</t>
  </si>
  <si>
    <t>00009880-00009893</t>
  </si>
  <si>
    <t>00088663-00088746</t>
  </si>
  <si>
    <t>1735</t>
  </si>
  <si>
    <t>00181532-00181587</t>
  </si>
  <si>
    <t>00004682-00004726</t>
  </si>
  <si>
    <t>00004758</t>
  </si>
  <si>
    <t>1575</t>
  </si>
  <si>
    <t>00150291-00150323</t>
  </si>
  <si>
    <t>00006293-00006371</t>
  </si>
  <si>
    <t>00006338</t>
  </si>
  <si>
    <t>1/10/2020</t>
  </si>
  <si>
    <t>JESUS LIENDO</t>
  </si>
  <si>
    <t>V5093372</t>
  </si>
  <si>
    <t>00160765-00160865</t>
  </si>
  <si>
    <t>00001307</t>
  </si>
  <si>
    <t>LUIS TORREALBA</t>
  </si>
  <si>
    <t>V11308565</t>
  </si>
  <si>
    <t>00141370-00141437</t>
  </si>
  <si>
    <t>00141438</t>
  </si>
  <si>
    <t>00141439-00141456</t>
  </si>
  <si>
    <t>1691</t>
  </si>
  <si>
    <t>00167020-00167080</t>
  </si>
  <si>
    <t>00167378-00167450</t>
  </si>
  <si>
    <t>00172431-00172451</t>
  </si>
  <si>
    <t>00172452</t>
  </si>
  <si>
    <t>00172453-00172466</t>
  </si>
  <si>
    <t>1163</t>
  </si>
  <si>
    <t>00071061-00071064</t>
  </si>
  <si>
    <t>00071065</t>
  </si>
  <si>
    <t>00071066-00071073</t>
  </si>
  <si>
    <t>0549</t>
  </si>
  <si>
    <t>00074756-00074853</t>
  </si>
  <si>
    <t>1496</t>
  </si>
  <si>
    <t>00134903-00134971</t>
  </si>
  <si>
    <t>1337</t>
  </si>
  <si>
    <t>00104610-00104631</t>
  </si>
  <si>
    <t>00104632</t>
  </si>
  <si>
    <t>00104633-00104654</t>
  </si>
  <si>
    <t>00104655</t>
  </si>
  <si>
    <t>INVERSIONES MINIMARKETREY C.A</t>
  </si>
  <si>
    <t xml:space="preserve">J-50029458-1 </t>
  </si>
  <si>
    <t>00013006-00013047</t>
  </si>
  <si>
    <t>00013048</t>
  </si>
  <si>
    <t>00013049-00013080</t>
  </si>
  <si>
    <t>00013081</t>
  </si>
  <si>
    <t>INVERSINES DAER SERVICES 2015 C.A</t>
  </si>
  <si>
    <t>J407398938</t>
  </si>
  <si>
    <t>00013082-00013098</t>
  </si>
  <si>
    <t>00000051</t>
  </si>
  <si>
    <t>00013010</t>
  </si>
  <si>
    <t>2/10/2020</t>
  </si>
  <si>
    <t>JUAN ALVAREZ</t>
  </si>
  <si>
    <t>V7422608</t>
  </si>
  <si>
    <t>00000052</t>
  </si>
  <si>
    <t>00004690</t>
  </si>
  <si>
    <t>ANTONIO BARRERA</t>
  </si>
  <si>
    <t>V3588101</t>
  </si>
  <si>
    <t>00104656-00104687</t>
  </si>
  <si>
    <t>1250</t>
  </si>
  <si>
    <t>00087778-00087825</t>
  </si>
  <si>
    <t>0230</t>
  </si>
  <si>
    <t>00004623-00004665</t>
  </si>
  <si>
    <t>0671</t>
  </si>
  <si>
    <t>00090053-00090133</t>
  </si>
  <si>
    <t>1651</t>
  </si>
  <si>
    <t>00157672</t>
  </si>
  <si>
    <t>IMAGENES GRUPO EL PASO C.A</t>
  </si>
  <si>
    <t>J-29349315-3</t>
  </si>
  <si>
    <t>00157673-00157722</t>
  </si>
  <si>
    <t>00195301</t>
  </si>
  <si>
    <t>00009894-00009905</t>
  </si>
  <si>
    <t>00088747-00088844</t>
  </si>
  <si>
    <t>1736</t>
  </si>
  <si>
    <t>00181588-00181644</t>
  </si>
  <si>
    <t>00004759-00004772</t>
  </si>
  <si>
    <t>00004773</t>
  </si>
  <si>
    <t>00004774-00004796</t>
  </si>
  <si>
    <t>00004797</t>
  </si>
  <si>
    <t>MVOAG SERVICES CA</t>
  </si>
  <si>
    <t>J297224246</t>
  </si>
  <si>
    <t>00004798-00004803</t>
  </si>
  <si>
    <t>1576</t>
  </si>
  <si>
    <t>00150324-00150374</t>
  </si>
  <si>
    <t>00006372-00006443</t>
  </si>
  <si>
    <t>00160866-00160881</t>
  </si>
  <si>
    <t>00141457-00141480</t>
  </si>
  <si>
    <t>1692</t>
  </si>
  <si>
    <t>00167081-00167089</t>
  </si>
  <si>
    <t>00167090</t>
  </si>
  <si>
    <t>00167091-00167117</t>
  </si>
  <si>
    <t>00167451-00167504</t>
  </si>
  <si>
    <t>00172467-00172512</t>
  </si>
  <si>
    <t>1164</t>
  </si>
  <si>
    <t>00071074-00071077</t>
  </si>
  <si>
    <t>0550</t>
  </si>
  <si>
    <t>00074854-00074950</t>
  </si>
  <si>
    <t>1497</t>
  </si>
  <si>
    <t>00070852-00070864</t>
  </si>
  <si>
    <t>00134972-00135021</t>
  </si>
  <si>
    <t>1338</t>
  </si>
  <si>
    <t>00013099-00013171</t>
  </si>
  <si>
    <t>00104688-00104797</t>
  </si>
  <si>
    <t>1251</t>
  </si>
  <si>
    <t>00087825</t>
  </si>
  <si>
    <t>0231</t>
  </si>
  <si>
    <t>00004666-00004743</t>
  </si>
  <si>
    <t>0672</t>
  </si>
  <si>
    <t>00090134-00090275</t>
  </si>
  <si>
    <t>1652</t>
  </si>
  <si>
    <t>00157723-00157774</t>
  </si>
  <si>
    <t>00000126</t>
  </si>
  <si>
    <t>00157727</t>
  </si>
  <si>
    <t>3/10/2020</t>
  </si>
  <si>
    <t>ROJAS AWILDA</t>
  </si>
  <si>
    <t xml:space="preserve">V11042783 </t>
  </si>
  <si>
    <t>00000127</t>
  </si>
  <si>
    <t>00157730</t>
  </si>
  <si>
    <t>MARIA RAMOS</t>
  </si>
  <si>
    <t xml:space="preserve">V5589520 </t>
  </si>
  <si>
    <t>00195302-00195381</t>
  </si>
  <si>
    <t>00009906-00009951</t>
  </si>
  <si>
    <t>00009952</t>
  </si>
  <si>
    <t>00009953-00009974</t>
  </si>
  <si>
    <t>00009975</t>
  </si>
  <si>
    <t>00009976-00009998</t>
  </si>
  <si>
    <t>00088845-00088953</t>
  </si>
  <si>
    <t>00181645-00181705</t>
  </si>
  <si>
    <t>00004804-00004858</t>
  </si>
  <si>
    <t>1577</t>
  </si>
  <si>
    <t>00150375-00150462</t>
  </si>
  <si>
    <t>00006444</t>
  </si>
  <si>
    <t>LUIS CASTILLO</t>
  </si>
  <si>
    <t>V15315483</t>
  </si>
  <si>
    <t>00006445</t>
  </si>
  <si>
    <t>00006446-00006505</t>
  </si>
  <si>
    <t>00160882-00160974</t>
  </si>
  <si>
    <t>00001308-00001309</t>
  </si>
  <si>
    <t>00141481-00141552</t>
  </si>
  <si>
    <t>1693</t>
  </si>
  <si>
    <t>00167118-00167194</t>
  </si>
  <si>
    <t>00167505-00167572</t>
  </si>
  <si>
    <t>00167573</t>
  </si>
  <si>
    <t>OLIMPIADAS ESPECIALES VENEZUELA</t>
  </si>
  <si>
    <t xml:space="preserve">J-30201494-8 </t>
  </si>
  <si>
    <t>00167574-00167581</t>
  </si>
  <si>
    <t>00172513-00172560</t>
  </si>
  <si>
    <t>1165</t>
  </si>
  <si>
    <t>00071078-00071122</t>
  </si>
  <si>
    <t>00000137</t>
  </si>
  <si>
    <t>00071107</t>
  </si>
  <si>
    <t>GUILLERMO BARRIOS</t>
  </si>
  <si>
    <t>V13067095</t>
  </si>
  <si>
    <t>0551</t>
  </si>
  <si>
    <t>00074951-00075075</t>
  </si>
  <si>
    <t>1498</t>
  </si>
  <si>
    <t>00070865-00070899</t>
  </si>
  <si>
    <t>00135022-00135119</t>
  </si>
  <si>
    <t>1339</t>
  </si>
  <si>
    <t>00013172-00013230</t>
  </si>
  <si>
    <t>00104798-00104848</t>
  </si>
  <si>
    <t>00000214</t>
  </si>
  <si>
    <t>00104685</t>
  </si>
  <si>
    <t>VITORINO  RODRIGUES</t>
  </si>
  <si>
    <t>V6211961</t>
  </si>
  <si>
    <t>0232</t>
  </si>
  <si>
    <t>00004744-00004771</t>
  </si>
  <si>
    <t>0673</t>
  </si>
  <si>
    <t>00090276-00090372</t>
  </si>
  <si>
    <t>1653</t>
  </si>
  <si>
    <t>00157775-00157826</t>
  </si>
  <si>
    <t>00195382-00195445</t>
  </si>
  <si>
    <t>00009998</t>
  </si>
  <si>
    <t>00009999</t>
  </si>
  <si>
    <t>ORLANDO</t>
  </si>
  <si>
    <t>V83350212</t>
  </si>
  <si>
    <t>00088954-00089025</t>
  </si>
  <si>
    <t>1738</t>
  </si>
  <si>
    <t>00181706-00181755</t>
  </si>
  <si>
    <t>00004859-00004892</t>
  </si>
  <si>
    <t>00004887</t>
  </si>
  <si>
    <t>4/10/2020</t>
  </si>
  <si>
    <t>FELIX ENRRIUEZ</t>
  </si>
  <si>
    <t>V3793058</t>
  </si>
  <si>
    <t>1578</t>
  </si>
  <si>
    <t>00150463-00150502</t>
  </si>
  <si>
    <t>00150503</t>
  </si>
  <si>
    <t>IMVERCIONES 5X</t>
  </si>
  <si>
    <t>J-402577044</t>
  </si>
  <si>
    <t>00150504-00150525</t>
  </si>
  <si>
    <t>00006506-00006567</t>
  </si>
  <si>
    <t>00160975-00161030</t>
  </si>
  <si>
    <t>00000165</t>
  </si>
  <si>
    <t>00167620</t>
  </si>
  <si>
    <t>ADRIAN BUSTAMANTE</t>
  </si>
  <si>
    <t xml:space="preserve">V18814428 </t>
  </si>
  <si>
    <t>00001310</t>
  </si>
  <si>
    <t>MARIA SANTANA</t>
  </si>
  <si>
    <t>V6852723</t>
  </si>
  <si>
    <t>00001311</t>
  </si>
  <si>
    <t>00001312-00001334</t>
  </si>
  <si>
    <t>00141553-00141599</t>
  </si>
  <si>
    <t>1694</t>
  </si>
  <si>
    <t>00167195-00167200</t>
  </si>
  <si>
    <t>00167201</t>
  </si>
  <si>
    <t>00167202-00167255</t>
  </si>
  <si>
    <t>00167582-00167634</t>
  </si>
  <si>
    <t>00172561-00172603</t>
  </si>
  <si>
    <t>00071137</t>
  </si>
  <si>
    <t>SIMON CAICERO</t>
  </si>
  <si>
    <t>V23616360</t>
  </si>
  <si>
    <t>00071139</t>
  </si>
  <si>
    <t>ZAIMA RODRIGUEZ</t>
  </si>
  <si>
    <t>V6879951</t>
  </si>
  <si>
    <t>1166</t>
  </si>
  <si>
    <t>00071123-00071161</t>
  </si>
  <si>
    <t>0552</t>
  </si>
  <si>
    <t>00075076-00075123</t>
  </si>
  <si>
    <t>00075124</t>
  </si>
  <si>
    <t>VIMYGONZALEZ</t>
  </si>
  <si>
    <t xml:space="preserve">J306265023 </t>
  </si>
  <si>
    <t>00075125-00075157</t>
  </si>
  <si>
    <t>1499</t>
  </si>
  <si>
    <t>00070900-00070913</t>
  </si>
  <si>
    <t>00135120-00135144</t>
  </si>
  <si>
    <t>1340</t>
  </si>
  <si>
    <t>00085271-00085300</t>
  </si>
  <si>
    <t>00013231-00013254</t>
  </si>
  <si>
    <t>00013255</t>
  </si>
  <si>
    <t>00013256-00013296</t>
  </si>
  <si>
    <t>00013297</t>
  </si>
  <si>
    <t>AUTOSERVICIOS PANTO</t>
  </si>
  <si>
    <t>J311970053</t>
  </si>
  <si>
    <t>00013298-00013313</t>
  </si>
  <si>
    <t>00104849-00104904</t>
  </si>
  <si>
    <t>0233</t>
  </si>
  <si>
    <t>00004771</t>
  </si>
  <si>
    <t>0674</t>
  </si>
  <si>
    <t>00090373-00090466</t>
  </si>
  <si>
    <t>1654</t>
  </si>
  <si>
    <t>00157827-00157846</t>
  </si>
  <si>
    <t>00195446-00195501</t>
  </si>
  <si>
    <t>00010000-00010046</t>
  </si>
  <si>
    <t>00089026-00089057</t>
  </si>
  <si>
    <t>00089058</t>
  </si>
  <si>
    <t>ABUBI</t>
  </si>
  <si>
    <t xml:space="preserve">E245246079 </t>
  </si>
  <si>
    <t>00089059-00089107</t>
  </si>
  <si>
    <t>00089108</t>
  </si>
  <si>
    <t>CESAR FLORES</t>
  </si>
  <si>
    <t xml:space="preserve">V213696021 </t>
  </si>
  <si>
    <t>00089109-00089119</t>
  </si>
  <si>
    <t>1739</t>
  </si>
  <si>
    <t>00181756-00181792</t>
  </si>
  <si>
    <t>00004893-00004928</t>
  </si>
  <si>
    <t>1579</t>
  </si>
  <si>
    <t>00150526-00150601</t>
  </si>
  <si>
    <t>00006568-00006606</t>
  </si>
  <si>
    <t>00161031-00161045</t>
  </si>
  <si>
    <t>00161046</t>
  </si>
  <si>
    <t>00161047-00161093</t>
  </si>
  <si>
    <t>00001334</t>
  </si>
  <si>
    <t>00141600-00141632</t>
  </si>
  <si>
    <t>00141633</t>
  </si>
  <si>
    <t>00141634</t>
  </si>
  <si>
    <t>00141635-00141660</t>
  </si>
  <si>
    <t>00141615</t>
  </si>
  <si>
    <t>5/10/2020</t>
  </si>
  <si>
    <t>BRITNEY PERDOMO</t>
  </si>
  <si>
    <t xml:space="preserve">V22632701 </t>
  </si>
  <si>
    <t>1695</t>
  </si>
  <si>
    <t>00167256-00167262</t>
  </si>
  <si>
    <t>00167263</t>
  </si>
  <si>
    <t>CORPORACION DE SALUD DEL ESTADO MIRANDA</t>
  </si>
  <si>
    <t>G200011343</t>
  </si>
  <si>
    <t>00167264-00167289</t>
  </si>
  <si>
    <t>00167635-00167702</t>
  </si>
  <si>
    <t>00172604-00172610</t>
  </si>
  <si>
    <t>00000128</t>
  </si>
  <si>
    <t>00172608</t>
  </si>
  <si>
    <t>WILLIAMS TORREALBA</t>
  </si>
  <si>
    <t>V14675273</t>
  </si>
  <si>
    <t>0553</t>
  </si>
  <si>
    <t>00075158-00075290</t>
  </si>
  <si>
    <t>1500</t>
  </si>
  <si>
    <t>00070914-00070921</t>
  </si>
  <si>
    <t>00135145-00135184</t>
  </si>
  <si>
    <t>00135186-00135208</t>
  </si>
  <si>
    <t>004016862</t>
  </si>
  <si>
    <t>RADHARANI JARAMILLO</t>
  </si>
  <si>
    <t xml:space="preserve">V26493539 </t>
  </si>
  <si>
    <t>1341</t>
  </si>
  <si>
    <t>00085301-00085302</t>
  </si>
  <si>
    <t>00013314-00013317</t>
  </si>
  <si>
    <t>00013318</t>
  </si>
  <si>
    <t>00013319-00013347</t>
  </si>
  <si>
    <t>00013348</t>
  </si>
  <si>
    <t>00013349-00013364</t>
  </si>
  <si>
    <t>00013365</t>
  </si>
  <si>
    <t>00104905-00104921</t>
  </si>
  <si>
    <t>00104922</t>
  </si>
  <si>
    <t>INVERSIONES SMYBETA AARON, C.A.</t>
  </si>
  <si>
    <t xml:space="preserve">J-40005402-8 </t>
  </si>
  <si>
    <t>00104923-00104955</t>
  </si>
  <si>
    <t>1252</t>
  </si>
  <si>
    <t>0234</t>
  </si>
  <si>
    <t>0675</t>
  </si>
  <si>
    <t>00090467-00090585</t>
  </si>
  <si>
    <t>1655</t>
  </si>
  <si>
    <t>00157847-00157901</t>
  </si>
  <si>
    <t>00195502-00195551</t>
  </si>
  <si>
    <t>00195552-00195566</t>
  </si>
  <si>
    <t>00010047-00010081</t>
  </si>
  <si>
    <t>00010082</t>
  </si>
  <si>
    <t>00010083-00010088</t>
  </si>
  <si>
    <t>00089120-00089234</t>
  </si>
  <si>
    <t>1740</t>
  </si>
  <si>
    <t>00181793-00181873</t>
  </si>
  <si>
    <t>00004929-00004942</t>
  </si>
  <si>
    <t>1580</t>
  </si>
  <si>
    <t>00150602-00150657</t>
  </si>
  <si>
    <t>00006607-00006673</t>
  </si>
  <si>
    <t>00161094-00161109</t>
  </si>
  <si>
    <t>00161110</t>
  </si>
  <si>
    <t>00161111-00161156</t>
  </si>
  <si>
    <t>00001335-00001392</t>
  </si>
  <si>
    <t>00141661-00141680</t>
  </si>
  <si>
    <t>00141681</t>
  </si>
  <si>
    <t>CORPORACION XDV C.A</t>
  </si>
  <si>
    <t>J-00361006-2</t>
  </si>
  <si>
    <t>00141682-00141717</t>
  </si>
  <si>
    <t>00167290-00167297</t>
  </si>
  <si>
    <t>00167298</t>
  </si>
  <si>
    <t>J-40005402-8</t>
  </si>
  <si>
    <t>00167299-00167321</t>
  </si>
  <si>
    <t>00167703-00167766</t>
  </si>
  <si>
    <t>00172611-00172638</t>
  </si>
  <si>
    <t>0554</t>
  </si>
  <si>
    <t>00075291-00075413</t>
  </si>
  <si>
    <t>1501</t>
  </si>
  <si>
    <t>00070922-00070924</t>
  </si>
  <si>
    <t>00135210-00135305</t>
  </si>
  <si>
    <t>1342</t>
  </si>
  <si>
    <t>00085303-00085305</t>
  </si>
  <si>
    <t>00013366-00013458</t>
  </si>
  <si>
    <t>00104956-00104995</t>
  </si>
  <si>
    <t>1253</t>
  </si>
  <si>
    <t>00087826-00087875</t>
  </si>
  <si>
    <t>0235</t>
  </si>
  <si>
    <t>00004772-00004802</t>
  </si>
  <si>
    <t>0676</t>
  </si>
  <si>
    <t>00090586-00090656</t>
  </si>
  <si>
    <t>1656</t>
  </si>
  <si>
    <t>00157902-00157918</t>
  </si>
  <si>
    <t>00157902</t>
  </si>
  <si>
    <t>7/10/2020</t>
  </si>
  <si>
    <t>LIGIA DA SILVA</t>
  </si>
  <si>
    <t>V12730530</t>
  </si>
  <si>
    <t>00195566</t>
  </si>
  <si>
    <t>00010089-00010098</t>
  </si>
  <si>
    <t>00010099</t>
  </si>
  <si>
    <t>FARMACIA SAN CHARBEL C.A</t>
  </si>
  <si>
    <t>J308580538</t>
  </si>
  <si>
    <t>00010100-00010101</t>
  </si>
  <si>
    <t>00010102</t>
  </si>
  <si>
    <t>00010103-00010121</t>
  </si>
  <si>
    <t>00010122</t>
  </si>
  <si>
    <t>GRUPO DOPERCA C.A</t>
  </si>
  <si>
    <t>J411415898</t>
  </si>
  <si>
    <t>00010123-00010175</t>
  </si>
  <si>
    <t>00089235-00089378</t>
  </si>
  <si>
    <t>1741</t>
  </si>
  <si>
    <t>00181874-00181947</t>
  </si>
  <si>
    <t>00004943</t>
  </si>
  <si>
    <t>ANTHONY MORALES</t>
  </si>
  <si>
    <t>V16146066</t>
  </si>
  <si>
    <t>1581</t>
  </si>
  <si>
    <t>00150658-00150673</t>
  </si>
  <si>
    <t>00150674</t>
  </si>
  <si>
    <t>00150675-00150681</t>
  </si>
  <si>
    <t>00150682</t>
  </si>
  <si>
    <t>SNG EVENTS 84 C.A</t>
  </si>
  <si>
    <t>J-41192935-2</t>
  </si>
  <si>
    <t>00150683-00150720</t>
  </si>
  <si>
    <t>00006674-00006680</t>
  </si>
  <si>
    <t>00006681</t>
  </si>
  <si>
    <t>00006682-00006710</t>
  </si>
  <si>
    <t>00006686</t>
  </si>
  <si>
    <t>MIRNA GARCIA</t>
  </si>
  <si>
    <t>V4825654</t>
  </si>
  <si>
    <t>00006685</t>
  </si>
  <si>
    <t>00010094</t>
  </si>
  <si>
    <t>MARIA LINAREZ</t>
  </si>
  <si>
    <t>V4352893</t>
  </si>
  <si>
    <t>00161157-00161224</t>
  </si>
  <si>
    <t>00001392</t>
  </si>
  <si>
    <t>00141718-00141721</t>
  </si>
  <si>
    <t>00141722</t>
  </si>
  <si>
    <t>CORPORACION GALACTICA JARDINES DE LOS TEQUES C.A</t>
  </si>
  <si>
    <t xml:space="preserve">J-31456740-3 </t>
  </si>
  <si>
    <t>00141723-00141776</t>
  </si>
  <si>
    <t>00167322-00167347</t>
  </si>
  <si>
    <t>00167767-00167814</t>
  </si>
  <si>
    <t>00172639-00172683</t>
  </si>
  <si>
    <t>1167</t>
  </si>
  <si>
    <t>00071161</t>
  </si>
  <si>
    <t>0555</t>
  </si>
  <si>
    <t>00075414-00075528</t>
  </si>
  <si>
    <t>1502</t>
  </si>
  <si>
    <t>00070924</t>
  </si>
  <si>
    <t>00135306-00135312</t>
  </si>
  <si>
    <t>00135313</t>
  </si>
  <si>
    <t>ANDRES OTAIZA</t>
  </si>
  <si>
    <t xml:space="preserve">V236377424 </t>
  </si>
  <si>
    <t>00135314-00135360</t>
  </si>
  <si>
    <t>1343</t>
  </si>
  <si>
    <t>00085305</t>
  </si>
  <si>
    <t>00013459-00013463</t>
  </si>
  <si>
    <t>00013464</t>
  </si>
  <si>
    <t>00013465-00013468</t>
  </si>
  <si>
    <t>00013469</t>
  </si>
  <si>
    <t>00013470-00013492</t>
  </si>
  <si>
    <t>00104996-00105055</t>
  </si>
  <si>
    <t>00000215</t>
  </si>
  <si>
    <t>00105047</t>
  </si>
  <si>
    <t>8/10/2020</t>
  </si>
  <si>
    <t>GENESIS NIÑO</t>
  </si>
  <si>
    <t>V27908598</t>
  </si>
  <si>
    <t>0236</t>
  </si>
  <si>
    <t>00004803-00004804</t>
  </si>
  <si>
    <t>00004805</t>
  </si>
  <si>
    <t>00004806-00004828</t>
  </si>
  <si>
    <t>00004829</t>
  </si>
  <si>
    <t>00004830-00004836</t>
  </si>
  <si>
    <t>0677</t>
  </si>
  <si>
    <t>00090657-00090697</t>
  </si>
  <si>
    <t>1657</t>
  </si>
  <si>
    <t>00157919</t>
  </si>
  <si>
    <t>00157920</t>
  </si>
  <si>
    <t>00157921-00157979</t>
  </si>
  <si>
    <t>00195567-00195607</t>
  </si>
  <si>
    <t>00089379-00089477</t>
  </si>
  <si>
    <t>1742</t>
  </si>
  <si>
    <t>00181948-00182002</t>
  </si>
  <si>
    <t>00004944-00004971</t>
  </si>
  <si>
    <t>1582</t>
  </si>
  <si>
    <t>00150721-00150768</t>
  </si>
  <si>
    <t>00000147</t>
  </si>
  <si>
    <t>00150726</t>
  </si>
  <si>
    <t>PEREZ GLADYS</t>
  </si>
  <si>
    <t xml:space="preserve">V5144991 </t>
  </si>
  <si>
    <t>00006711-00006715</t>
  </si>
  <si>
    <t>00006716</t>
  </si>
  <si>
    <t>00006717-00006746</t>
  </si>
  <si>
    <t>00161225-00161249</t>
  </si>
  <si>
    <t>00161250</t>
  </si>
  <si>
    <t>LA VENEZOLANA DE SEGUROS Y VIDA C.A</t>
  </si>
  <si>
    <t>J-00021447-6</t>
  </si>
  <si>
    <t>00161251-00161285</t>
  </si>
  <si>
    <t>00141777-00141819</t>
  </si>
  <si>
    <t>00141820</t>
  </si>
  <si>
    <t>00141821-00141837</t>
  </si>
  <si>
    <t>00141838</t>
  </si>
  <si>
    <t>GLOBALCOPYPLOT, C.A</t>
  </si>
  <si>
    <t xml:space="preserve">J-412331272 </t>
  </si>
  <si>
    <t>00141839-00141845</t>
  </si>
  <si>
    <t>00167348-00167407</t>
  </si>
  <si>
    <t>00000177</t>
  </si>
  <si>
    <t>00167377</t>
  </si>
  <si>
    <t>EMMA CORONA</t>
  </si>
  <si>
    <t>V14216681</t>
  </si>
  <si>
    <t>00167815-00167876</t>
  </si>
  <si>
    <t>00172684-00172716</t>
  </si>
  <si>
    <t>0556</t>
  </si>
  <si>
    <t>00075529-00075668</t>
  </si>
  <si>
    <t>00000086</t>
  </si>
  <si>
    <t>00075550</t>
  </si>
  <si>
    <t>THAIBA ISARRA</t>
  </si>
  <si>
    <t xml:space="preserve">V16147159 </t>
  </si>
  <si>
    <t>1503</t>
  </si>
  <si>
    <t>00135361-00135402</t>
  </si>
  <si>
    <t>1344</t>
  </si>
  <si>
    <t>00085306</t>
  </si>
  <si>
    <t>MARIA SERRANO</t>
  </si>
  <si>
    <t xml:space="preserve">V6456065 </t>
  </si>
  <si>
    <t>00013493-00013589</t>
  </si>
  <si>
    <t>00105056-00105072</t>
  </si>
  <si>
    <t>00105073</t>
  </si>
  <si>
    <t>PROYECTOS INTEGRALES MB C.A</t>
  </si>
  <si>
    <t xml:space="preserve">J-412202383 </t>
  </si>
  <si>
    <t>00105074-00105105</t>
  </si>
  <si>
    <t>0237</t>
  </si>
  <si>
    <t>00004837-00004881</t>
  </si>
  <si>
    <t>00013373</t>
  </si>
  <si>
    <t>IRIS MORANTES</t>
  </si>
  <si>
    <t>V3589967</t>
  </si>
  <si>
    <t>0678</t>
  </si>
  <si>
    <t>00090698-00090792</t>
  </si>
  <si>
    <t>1658</t>
  </si>
  <si>
    <t>00157980-00157989</t>
  </si>
  <si>
    <t>00157990</t>
  </si>
  <si>
    <t>00157991-00158030</t>
  </si>
  <si>
    <t>00195608-00195677</t>
  </si>
  <si>
    <t>00010176-00010234</t>
  </si>
  <si>
    <t>00004950</t>
  </si>
  <si>
    <t>ROBINSON LOPEZ</t>
  </si>
  <si>
    <t>V24886755</t>
  </si>
  <si>
    <t>00010224</t>
  </si>
  <si>
    <t>9/10/2020</t>
  </si>
  <si>
    <t>YANETH GARRIDO</t>
  </si>
  <si>
    <t>V14866898</t>
  </si>
  <si>
    <t>00089478-00089550</t>
  </si>
  <si>
    <t>1743</t>
  </si>
  <si>
    <t>00182003-00182055</t>
  </si>
  <si>
    <t>00182056</t>
  </si>
  <si>
    <t xml:space="preserve">J-296108854 </t>
  </si>
  <si>
    <t>00182057</t>
  </si>
  <si>
    <t>00182058-00182084</t>
  </si>
  <si>
    <t>00004972-00005053</t>
  </si>
  <si>
    <t>1583</t>
  </si>
  <si>
    <t>00150769-00150837</t>
  </si>
  <si>
    <t>00006746</t>
  </si>
  <si>
    <t>00161286-00161342</t>
  </si>
  <si>
    <t>00141846-00141905</t>
  </si>
  <si>
    <t>00167408-00167453</t>
  </si>
  <si>
    <t>00167877-00167940</t>
  </si>
  <si>
    <t>00172717-00172722</t>
  </si>
  <si>
    <t>0557</t>
  </si>
  <si>
    <t>00075669-00075672</t>
  </si>
  <si>
    <t>00075674-00075760</t>
  </si>
  <si>
    <t>01</t>
  </si>
  <si>
    <t>ANTONIA LOVERA</t>
  </si>
  <si>
    <t xml:space="preserve">V6877123 </t>
  </si>
  <si>
    <t>1504</t>
  </si>
  <si>
    <t>00070925-00070936</t>
  </si>
  <si>
    <t>00135403-00135457</t>
  </si>
  <si>
    <t>1345</t>
  </si>
  <si>
    <t>00085307-00085322</t>
  </si>
  <si>
    <t>00013590-00013601</t>
  </si>
  <si>
    <t>00013602</t>
  </si>
  <si>
    <t>00013603-00013645</t>
  </si>
  <si>
    <t>00105106-00105137</t>
  </si>
  <si>
    <t>00105138</t>
  </si>
  <si>
    <t>00105139-00105181</t>
  </si>
  <si>
    <t>0238</t>
  </si>
  <si>
    <t>00004882-00004950</t>
  </si>
  <si>
    <t>0679</t>
  </si>
  <si>
    <t>00090793-00090845</t>
  </si>
  <si>
    <t>00090846</t>
  </si>
  <si>
    <t>INVERSIONES ROMAT</t>
  </si>
  <si>
    <t xml:space="preserve">J-404642277 </t>
  </si>
  <si>
    <t>00090847-00090922</t>
  </si>
  <si>
    <t>1659</t>
  </si>
  <si>
    <t>00158031-00158038</t>
  </si>
  <si>
    <t>00158039</t>
  </si>
  <si>
    <t>PPFAR,C.A</t>
  </si>
  <si>
    <t>J-29405191-0</t>
  </si>
  <si>
    <t>00158040</t>
  </si>
  <si>
    <t>RAFAEL VARGAS</t>
  </si>
  <si>
    <t>V645574</t>
  </si>
  <si>
    <t>00158041</t>
  </si>
  <si>
    <t>ALIVANTI DISTRIBUIDORA C.A.</t>
  </si>
  <si>
    <t xml:space="preserve">J-40855034-2 </t>
  </si>
  <si>
    <t>00158042-00158102</t>
  </si>
  <si>
    <t>00195759</t>
  </si>
  <si>
    <t>00010235-00010265</t>
  </si>
  <si>
    <t>00010266</t>
  </si>
  <si>
    <t>BINARIO C.A</t>
  </si>
  <si>
    <t>J409427820</t>
  </si>
  <si>
    <t>00010267-00010294</t>
  </si>
  <si>
    <t>00089551-00089590</t>
  </si>
  <si>
    <t>00089591</t>
  </si>
  <si>
    <t>00089592</t>
  </si>
  <si>
    <t>00089593-00089627</t>
  </si>
  <si>
    <t>00089628</t>
  </si>
  <si>
    <t>00089629-00089659</t>
  </si>
  <si>
    <t>1744</t>
  </si>
  <si>
    <t>00182085-00182172</t>
  </si>
  <si>
    <t>00005054-00005068</t>
  </si>
  <si>
    <t>1584-1585</t>
  </si>
  <si>
    <t>00150838-00150919</t>
  </si>
  <si>
    <t>00006747-00006823</t>
  </si>
  <si>
    <t>00006756</t>
  </si>
  <si>
    <t>10/10/2020</t>
  </si>
  <si>
    <t>ALBA MARTINEZ</t>
  </si>
  <si>
    <t>V5660992</t>
  </si>
  <si>
    <t>1737</t>
  </si>
  <si>
    <t>00161343-00161415</t>
  </si>
  <si>
    <t>00141906-00141960</t>
  </si>
  <si>
    <t>00167454-00167537</t>
  </si>
  <si>
    <t>00167941-00168027</t>
  </si>
  <si>
    <t>00172723-00172783</t>
  </si>
  <si>
    <t>00000129</t>
  </si>
  <si>
    <t>00172775</t>
  </si>
  <si>
    <t>JERALDIN VIVAS</t>
  </si>
  <si>
    <t>18365222</t>
  </si>
  <si>
    <t>0558</t>
  </si>
  <si>
    <t>00075761-00075888</t>
  </si>
  <si>
    <t>1505</t>
  </si>
  <si>
    <t>00070937-00070950</t>
  </si>
  <si>
    <t>00135458-00135473</t>
  </si>
  <si>
    <t>1346</t>
  </si>
  <si>
    <t>00085323-00085365</t>
  </si>
  <si>
    <t>00013646-00013653</t>
  </si>
  <si>
    <t>00013654</t>
  </si>
  <si>
    <t>COLOR FANTASY C.A</t>
  </si>
  <si>
    <t>J310585130</t>
  </si>
  <si>
    <t>00013655</t>
  </si>
  <si>
    <t>EVERANDO DUQUE</t>
  </si>
  <si>
    <t>V15714722</t>
  </si>
  <si>
    <t>00013656</t>
  </si>
  <si>
    <t>00013657-00013717</t>
  </si>
  <si>
    <t>00105182-00105259</t>
  </si>
  <si>
    <t>00105260</t>
  </si>
  <si>
    <t>JANLOP</t>
  </si>
  <si>
    <t xml:space="preserve">V401917593 </t>
  </si>
  <si>
    <t>00000216</t>
  </si>
  <si>
    <t>00105208</t>
  </si>
  <si>
    <t>11/10/2020</t>
  </si>
  <si>
    <t>DANIELA ESPINOZA</t>
  </si>
  <si>
    <t xml:space="preserve">V19014168 </t>
  </si>
  <si>
    <t>00000217</t>
  </si>
  <si>
    <t>00105229</t>
  </si>
  <si>
    <t>MARIA CASTELLANO</t>
  </si>
  <si>
    <t xml:space="preserve">V6879347 </t>
  </si>
  <si>
    <t>0239</t>
  </si>
  <si>
    <t>00004951-00005002</t>
  </si>
  <si>
    <t>0680</t>
  </si>
  <si>
    <t>00090923-00091015</t>
  </si>
  <si>
    <t>00158103-00158138</t>
  </si>
  <si>
    <t>00158139</t>
  </si>
  <si>
    <t>RICHARD RIVERA</t>
  </si>
  <si>
    <t>V411107514</t>
  </si>
  <si>
    <t>00158140-00158157</t>
  </si>
  <si>
    <t>00141958</t>
  </si>
  <si>
    <t>WILMER LEDEZMA</t>
  </si>
  <si>
    <t xml:space="preserve">V8681395 </t>
  </si>
  <si>
    <t>00195760-00195825</t>
  </si>
  <si>
    <t>00010295</t>
  </si>
  <si>
    <t>CORPORACION LENOTRE GOURMET C.A</t>
  </si>
  <si>
    <t>J317391004</t>
  </si>
  <si>
    <t>00010296</t>
  </si>
  <si>
    <t>ALE SANCHEZ</t>
  </si>
  <si>
    <t>V10579775</t>
  </si>
  <si>
    <t>00089660-00089723</t>
  </si>
  <si>
    <t>00000095</t>
  </si>
  <si>
    <t>00089715</t>
  </si>
  <si>
    <t>MERLIN MANRIQUE</t>
  </si>
  <si>
    <t xml:space="preserve">V17979274 </t>
  </si>
  <si>
    <t>1745</t>
  </si>
  <si>
    <t>00182173-00182223</t>
  </si>
  <si>
    <t>00005069-00005106</t>
  </si>
  <si>
    <t>00005106</t>
  </si>
  <si>
    <t>1586</t>
  </si>
  <si>
    <t>00150920-00150989</t>
  </si>
  <si>
    <t>00006824-00006875</t>
  </si>
  <si>
    <t>00161417-00161471</t>
  </si>
  <si>
    <t>00141961-00141968</t>
  </si>
  <si>
    <t>00141969</t>
  </si>
  <si>
    <t>HACIENDA AGRIFLOR J.J.J.A</t>
  </si>
  <si>
    <t>J-29487232-8</t>
  </si>
  <si>
    <t>00141970-00142035</t>
  </si>
  <si>
    <t>00167538-00167598</t>
  </si>
  <si>
    <t>00168028-00168094</t>
  </si>
  <si>
    <t>00172784-00172820</t>
  </si>
  <si>
    <t>00000130</t>
  </si>
  <si>
    <t>00105213</t>
  </si>
  <si>
    <t>ELIAN NORIEGA</t>
  </si>
  <si>
    <t xml:space="preserve">V20413451 </t>
  </si>
  <si>
    <t>0559</t>
  </si>
  <si>
    <t>00075889</t>
  </si>
  <si>
    <t>INVERSIONES NARV-698</t>
  </si>
  <si>
    <t xml:space="preserve">J-308857238 </t>
  </si>
  <si>
    <t>00075889-00075962</t>
  </si>
  <si>
    <t>00075964-00075974</t>
  </si>
  <si>
    <t>1506</t>
  </si>
  <si>
    <t>00070951-00070959</t>
  </si>
  <si>
    <t>00135474-00135508</t>
  </si>
  <si>
    <t>1347</t>
  </si>
  <si>
    <t>00085366-00085392</t>
  </si>
  <si>
    <t>00013718-00013745</t>
  </si>
  <si>
    <t>00013746</t>
  </si>
  <si>
    <t>CORPORACION LE NOTRE C.A</t>
  </si>
  <si>
    <t xml:space="preserve"> J317391004</t>
  </si>
  <si>
    <t>00013747-00013752</t>
  </si>
  <si>
    <t>00013753</t>
  </si>
  <si>
    <t>00013754-00013757</t>
  </si>
  <si>
    <t>00105261-00105311</t>
  </si>
  <si>
    <t>00000218</t>
  </si>
  <si>
    <t>00105250</t>
  </si>
  <si>
    <t>MARYURI HERNANDEZ</t>
  </si>
  <si>
    <t>V15421918</t>
  </si>
  <si>
    <t>1254</t>
  </si>
  <si>
    <t>00087875</t>
  </si>
  <si>
    <t>1255</t>
  </si>
  <si>
    <t>00087876-00087881</t>
  </si>
  <si>
    <t>0681</t>
  </si>
  <si>
    <t>00091016-00091062</t>
  </si>
  <si>
    <t>00000103</t>
  </si>
  <si>
    <t>00091018</t>
  </si>
  <si>
    <t>12/10/2020</t>
  </si>
  <si>
    <t>VICTOR</t>
  </si>
  <si>
    <t xml:space="preserve">V25948731 </t>
  </si>
  <si>
    <t>00158158-00158178</t>
  </si>
  <si>
    <t>00195826-00195871</t>
  </si>
  <si>
    <t>00010297-00010318</t>
  </si>
  <si>
    <t>00010319</t>
  </si>
  <si>
    <t>EMPORIO DEL FUMADOR</t>
  </si>
  <si>
    <t>J305238600</t>
  </si>
  <si>
    <t>00010320-00010358</t>
  </si>
  <si>
    <t>00089724-00089791</t>
  </si>
  <si>
    <t>1746</t>
  </si>
  <si>
    <t>00182224-00182241</t>
  </si>
  <si>
    <t>00182242</t>
  </si>
  <si>
    <t>UE 24 DE JULIO C.A</t>
  </si>
  <si>
    <t>J-30815766-0</t>
  </si>
  <si>
    <t>00182243-00182271</t>
  </si>
  <si>
    <t>1587</t>
  </si>
  <si>
    <t>00150990</t>
  </si>
  <si>
    <t>YANETH ESCALONA</t>
  </si>
  <si>
    <t>V12159403</t>
  </si>
  <si>
    <t>00150991</t>
  </si>
  <si>
    <t>00150992-00150998</t>
  </si>
  <si>
    <t>00150999</t>
  </si>
  <si>
    <t>00151000-00151034</t>
  </si>
  <si>
    <t>00006876-00006891</t>
  </si>
  <si>
    <t>00006892</t>
  </si>
  <si>
    <t>CORPORACION ZAM ZAM</t>
  </si>
  <si>
    <t>J315012413</t>
  </si>
  <si>
    <t>00006893-00006918</t>
  </si>
  <si>
    <t>00161472-00161506</t>
  </si>
  <si>
    <t>00142078-00142077</t>
  </si>
  <si>
    <t>00167599-00167664</t>
  </si>
  <si>
    <t>00000178</t>
  </si>
  <si>
    <t>00167648</t>
  </si>
  <si>
    <t>SAMI ALVAREZ</t>
  </si>
  <si>
    <t xml:space="preserve">V84584376 </t>
  </si>
  <si>
    <t>00168095-00168138</t>
  </si>
  <si>
    <t>00172821-00172836</t>
  </si>
  <si>
    <t>0560</t>
  </si>
  <si>
    <t>00075975-00076042</t>
  </si>
  <si>
    <t>1507</t>
  </si>
  <si>
    <t>00070960-00070963</t>
  </si>
  <si>
    <t>00135509-00135517</t>
  </si>
  <si>
    <t>1348</t>
  </si>
  <si>
    <t>00085393-00085402</t>
  </si>
  <si>
    <t>00013758-00013759</t>
  </si>
  <si>
    <t>00013760</t>
  </si>
  <si>
    <t>00013761-00013791</t>
  </si>
  <si>
    <t>00013792</t>
  </si>
  <si>
    <t>00013793</t>
  </si>
  <si>
    <t>RUBEN</t>
  </si>
  <si>
    <t>V13910027</t>
  </si>
  <si>
    <t>00105312-00105344</t>
  </si>
  <si>
    <t>1256</t>
  </si>
  <si>
    <t>00087882-00087938</t>
  </si>
  <si>
    <t>0682</t>
  </si>
  <si>
    <t>00091063-00091121</t>
  </si>
  <si>
    <t>00158179-00158210</t>
  </si>
  <si>
    <t>00158211</t>
  </si>
  <si>
    <t>DANNY CANACHE</t>
  </si>
  <si>
    <t xml:space="preserve">V406195898 </t>
  </si>
  <si>
    <t>00158212-00158234</t>
  </si>
  <si>
    <t>00195871</t>
  </si>
  <si>
    <t>00010359-00010433</t>
  </si>
  <si>
    <t>00089792-00089805</t>
  </si>
  <si>
    <t>00089806</t>
  </si>
  <si>
    <t>INVERSIONES FUWEN</t>
  </si>
  <si>
    <t>J-29380871-5</t>
  </si>
  <si>
    <t>00089807-00089864</t>
  </si>
  <si>
    <t>1747</t>
  </si>
  <si>
    <t>00182272-00182352</t>
  </si>
  <si>
    <t>00005107-00005139</t>
  </si>
  <si>
    <t>1588</t>
  </si>
  <si>
    <t>00151034</t>
  </si>
  <si>
    <t>1589</t>
  </si>
  <si>
    <t>00151035-00151081</t>
  </si>
  <si>
    <t>00006919-00006933</t>
  </si>
  <si>
    <t>00006934</t>
  </si>
  <si>
    <t>RADOLKA MAURERA</t>
  </si>
  <si>
    <t>V099994661</t>
  </si>
  <si>
    <t>00006935-00006963</t>
  </si>
  <si>
    <t>00161507-00161574</t>
  </si>
  <si>
    <t>00142079-00142133</t>
  </si>
  <si>
    <t>00167665-00167708</t>
  </si>
  <si>
    <t>00168139-00168164</t>
  </si>
  <si>
    <t>00168165</t>
  </si>
  <si>
    <t>00168166-00168181</t>
  </si>
  <si>
    <t>00172836</t>
  </si>
  <si>
    <t>1168</t>
  </si>
  <si>
    <t>0561</t>
  </si>
  <si>
    <t>00076043-00076150</t>
  </si>
  <si>
    <t>1508</t>
  </si>
  <si>
    <t>00070964-00070965</t>
  </si>
  <si>
    <t>00070966</t>
  </si>
  <si>
    <t>00070967</t>
  </si>
  <si>
    <t>00135518-00135553</t>
  </si>
  <si>
    <t>1349</t>
  </si>
  <si>
    <t>00085402</t>
  </si>
  <si>
    <t>1257</t>
  </si>
  <si>
    <t>00087938</t>
  </si>
  <si>
    <t>00105345-00105410</t>
  </si>
  <si>
    <t>00105411</t>
  </si>
  <si>
    <t>CONSTRUCTORA 3JS C.A.</t>
  </si>
  <si>
    <t>J-404158367</t>
  </si>
  <si>
    <t>00105412-00105417</t>
  </si>
  <si>
    <t>00105418</t>
  </si>
  <si>
    <t>00105419-00105435</t>
  </si>
  <si>
    <t>1584</t>
  </si>
  <si>
    <t>00195872-00195914</t>
  </si>
  <si>
    <t>00158235-00158251</t>
  </si>
  <si>
    <t>00158252</t>
  </si>
  <si>
    <t>DISTRIBUIDORA MATERA</t>
  </si>
  <si>
    <t xml:space="preserve">J-31512893-4 </t>
  </si>
  <si>
    <t>00158253-00158278</t>
  </si>
  <si>
    <t>00158279</t>
  </si>
  <si>
    <t>RUGE CARS SRL</t>
  </si>
  <si>
    <t xml:space="preserve">J-30942640-0 </t>
  </si>
  <si>
    <t>00158280-00158287</t>
  </si>
  <si>
    <t>00089865-00089965</t>
  </si>
  <si>
    <t>1748</t>
  </si>
  <si>
    <t>00182353-00182360</t>
  </si>
  <si>
    <t>00182361</t>
  </si>
  <si>
    <t>00182362-00182449</t>
  </si>
  <si>
    <t>1590</t>
  </si>
  <si>
    <t>00151081</t>
  </si>
  <si>
    <t>00161575-00161673</t>
  </si>
  <si>
    <t>00142134-00142189</t>
  </si>
  <si>
    <t>00167708</t>
  </si>
  <si>
    <t>00168182-00168255</t>
  </si>
  <si>
    <t>00167886</t>
  </si>
  <si>
    <t>MIREYA JIMENEZ</t>
  </si>
  <si>
    <t>V8471561</t>
  </si>
  <si>
    <t>00172837</t>
  </si>
  <si>
    <t>SOLIMAR GARCIA</t>
  </si>
  <si>
    <t>V27475810</t>
  </si>
  <si>
    <t>1169</t>
  </si>
  <si>
    <t>1509</t>
  </si>
  <si>
    <t>00070968-00070975</t>
  </si>
  <si>
    <t>00135553</t>
  </si>
  <si>
    <t>1350</t>
  </si>
  <si>
    <t>1258</t>
  </si>
  <si>
    <t>00087939-00087992</t>
  </si>
  <si>
    <t>00105436</t>
  </si>
  <si>
    <t>CARMEN ROJAS</t>
  </si>
  <si>
    <t>V8632115</t>
  </si>
  <si>
    <t>00105437</t>
  </si>
  <si>
    <t>00105438</t>
  </si>
  <si>
    <t>SANDRA BAYONA</t>
  </si>
  <si>
    <t xml:space="preserve">V13958154 </t>
  </si>
  <si>
    <t>00105439</t>
  </si>
  <si>
    <t>DANIEL URBINA</t>
  </si>
  <si>
    <t xml:space="preserve">V144286921 </t>
  </si>
  <si>
    <t>00105440-00105533</t>
  </si>
  <si>
    <t>1585</t>
  </si>
  <si>
    <t>00195914</t>
  </si>
  <si>
    <t>00158288-00158361</t>
  </si>
  <si>
    <t>00089966-00090074</t>
  </si>
  <si>
    <t>1749</t>
  </si>
  <si>
    <t>00182450-00182526</t>
  </si>
  <si>
    <t>00182527</t>
  </si>
  <si>
    <t>INACHINI SOLUCIONES C.A</t>
  </si>
  <si>
    <t xml:space="preserve">J-31724677-2 </t>
  </si>
  <si>
    <t>00182528-00182545</t>
  </si>
  <si>
    <t>1591</t>
  </si>
  <si>
    <t>00151082-00151175</t>
  </si>
  <si>
    <t>00151176</t>
  </si>
  <si>
    <t>00151177-00151191</t>
  </si>
  <si>
    <t>00161674-00161755</t>
  </si>
  <si>
    <t>00142190-00142255</t>
  </si>
  <si>
    <t>00142256</t>
  </si>
  <si>
    <t>00142257-00142275</t>
  </si>
  <si>
    <t>00168255</t>
  </si>
  <si>
    <t>1170</t>
  </si>
  <si>
    <t>1510</t>
  </si>
  <si>
    <t>00070975</t>
  </si>
  <si>
    <t>00135554-00135575</t>
  </si>
  <si>
    <t>1351</t>
  </si>
  <si>
    <t>00085403-00085414</t>
  </si>
  <si>
    <t>0562</t>
  </si>
  <si>
    <t>00076151-00076270</t>
  </si>
  <si>
    <t>0683</t>
  </si>
  <si>
    <t>00091122-00091202</t>
  </si>
  <si>
    <t>0563</t>
  </si>
  <si>
    <t>00076271-00076350</t>
  </si>
  <si>
    <t>00076351</t>
  </si>
  <si>
    <t>NITRO COLOR</t>
  </si>
  <si>
    <t xml:space="preserve">J-30586742-9 </t>
  </si>
  <si>
    <t>00076352-00076398</t>
  </si>
  <si>
    <t>0684</t>
  </si>
  <si>
    <t>00091203-00091242</t>
  </si>
  <si>
    <t>0240</t>
  </si>
  <si>
    <t>00005002</t>
  </si>
  <si>
    <t>A156</t>
  </si>
  <si>
    <t>PROVEGRAM C.A. - ANULADA</t>
  </si>
  <si>
    <t>00105534-00105597</t>
  </si>
  <si>
    <t>1259</t>
  </si>
  <si>
    <t>00087993</t>
  </si>
  <si>
    <t>0685</t>
  </si>
  <si>
    <t>00091243-00091320</t>
  </si>
  <si>
    <t>00091321</t>
  </si>
  <si>
    <t>PORTU HAMBURGUER</t>
  </si>
  <si>
    <t xml:space="preserve">J405245379 </t>
  </si>
  <si>
    <t>00091322-00091350</t>
  </si>
  <si>
    <t>00158362-00158450</t>
  </si>
  <si>
    <t>00195915-000195990</t>
  </si>
  <si>
    <t>00090075-00090177</t>
  </si>
  <si>
    <t>1750</t>
  </si>
  <si>
    <t>00182546-00182634</t>
  </si>
  <si>
    <t>1592</t>
  </si>
  <si>
    <t>00151192-00151247</t>
  </si>
  <si>
    <t>00161756-00161795</t>
  </si>
  <si>
    <t>00142276-00142325</t>
  </si>
  <si>
    <t>00167709-00167754</t>
  </si>
  <si>
    <t>00168256-00168314</t>
  </si>
  <si>
    <t>00172838-00172871</t>
  </si>
  <si>
    <t>1171</t>
  </si>
  <si>
    <t>00071162-00071180</t>
  </si>
  <si>
    <t>00071181</t>
  </si>
  <si>
    <t>CORPORACION JR2628 C.A</t>
  </si>
  <si>
    <t xml:space="preserve">J-41147527-0 </t>
  </si>
  <si>
    <t>00071182-00071196</t>
  </si>
  <si>
    <t>0564</t>
  </si>
  <si>
    <t>00076399-00076504</t>
  </si>
  <si>
    <t>1511</t>
  </si>
  <si>
    <t>00070976-00070989</t>
  </si>
  <si>
    <t>00135576-00135630</t>
  </si>
  <si>
    <t>Z1F0000338</t>
  </si>
  <si>
    <t>1352</t>
  </si>
  <si>
    <t>000048363</t>
  </si>
  <si>
    <t>00085415-00085433</t>
  </si>
  <si>
    <t>00105598-00105704</t>
  </si>
  <si>
    <t>0686</t>
  </si>
  <si>
    <t>00091351-00091484</t>
  </si>
  <si>
    <t>00158451-00158454</t>
  </si>
  <si>
    <t>00158455</t>
  </si>
  <si>
    <t xml:space="preserve">J-41086275-0 </t>
  </si>
  <si>
    <t>00158456</t>
  </si>
  <si>
    <t>00158457-00158540</t>
  </si>
  <si>
    <t>000195991-00196078</t>
  </si>
  <si>
    <t>00090178-00090291</t>
  </si>
  <si>
    <t>1751</t>
  </si>
  <si>
    <t>00182635-00182710</t>
  </si>
  <si>
    <t>1593</t>
  </si>
  <si>
    <t>00151248-00151315</t>
  </si>
  <si>
    <t>00161796-00161890</t>
  </si>
  <si>
    <t>00142326-00142408</t>
  </si>
  <si>
    <t>00167755-00167782</t>
  </si>
  <si>
    <t>00167783</t>
  </si>
  <si>
    <t>00167784-00167815</t>
  </si>
  <si>
    <t>00168315-00168393</t>
  </si>
  <si>
    <t>00172872-00172938</t>
  </si>
  <si>
    <t>1172</t>
  </si>
  <si>
    <t>00071197-00071254</t>
  </si>
  <si>
    <t>00071255</t>
  </si>
  <si>
    <t>PRODUCTOS Y SERVICIOS DE LIMPIEZA BALVARO.C.A</t>
  </si>
  <si>
    <t>J-40795890-9</t>
  </si>
  <si>
    <t>00071256-00071272</t>
  </si>
  <si>
    <t>0565</t>
  </si>
  <si>
    <t>00076505-00076619</t>
  </si>
  <si>
    <t>1512</t>
  </si>
  <si>
    <t>00070990-00071020</t>
  </si>
  <si>
    <t>00135631-00135724</t>
  </si>
  <si>
    <t>1353</t>
  </si>
  <si>
    <t>00085434-00085467</t>
  </si>
  <si>
    <t>00105705-00105726</t>
  </si>
  <si>
    <t>00105727</t>
  </si>
  <si>
    <t>INVERSIONES MINIMARKETREY</t>
  </si>
  <si>
    <t>J-500294581</t>
  </si>
  <si>
    <t>00105728-00105762</t>
  </si>
  <si>
    <t>1260</t>
  </si>
  <si>
    <t>00087994-00088059</t>
  </si>
  <si>
    <t>0687</t>
  </si>
  <si>
    <t>00091485-00091571</t>
  </si>
  <si>
    <t>00000104</t>
  </si>
  <si>
    <t>00091562</t>
  </si>
  <si>
    <t>18/10/2020</t>
  </si>
  <si>
    <t>ABRIL PONTE</t>
  </si>
  <si>
    <t xml:space="preserve">V25579265 </t>
  </si>
  <si>
    <t>00158541-00158598</t>
  </si>
  <si>
    <t>00158554</t>
  </si>
  <si>
    <t>ALEJANDRO NAVARRO</t>
  </si>
  <si>
    <t xml:space="preserve">V4055755 </t>
  </si>
  <si>
    <t>00196078</t>
  </si>
  <si>
    <t>00090292-00090404</t>
  </si>
  <si>
    <t>1752</t>
  </si>
  <si>
    <t>00182711-00182778</t>
  </si>
  <si>
    <t>00182738</t>
  </si>
  <si>
    <t>JUAN</t>
  </si>
  <si>
    <t xml:space="preserve">V16148093 </t>
  </si>
  <si>
    <t>1594</t>
  </si>
  <si>
    <t>00151316-00151337</t>
  </si>
  <si>
    <t>00151338</t>
  </si>
  <si>
    <t>00151339-00151351</t>
  </si>
  <si>
    <t>00151352</t>
  </si>
  <si>
    <t>00151353-00151371</t>
  </si>
  <si>
    <t>00161891-00161957</t>
  </si>
  <si>
    <t>00161958</t>
  </si>
  <si>
    <t>J-31724677-2</t>
  </si>
  <si>
    <t>00161959-00161960</t>
  </si>
  <si>
    <t>00142410-00142494</t>
  </si>
  <si>
    <t>00167820</t>
  </si>
  <si>
    <t>YAMILETH DELGADO</t>
  </si>
  <si>
    <t xml:space="preserve">V13160172 </t>
  </si>
  <si>
    <t>00167816-00167867</t>
  </si>
  <si>
    <t>00168394-00168454</t>
  </si>
  <si>
    <t>00172939-00172976</t>
  </si>
  <si>
    <t>1173</t>
  </si>
  <si>
    <t>00071273-00071317</t>
  </si>
  <si>
    <t>0566</t>
  </si>
  <si>
    <t>00076620-00076735</t>
  </si>
  <si>
    <t>1513</t>
  </si>
  <si>
    <t>00071021-00071038</t>
  </si>
  <si>
    <t>00135725-00135788</t>
  </si>
  <si>
    <t>1354</t>
  </si>
  <si>
    <t>00085468-00085496</t>
  </si>
  <si>
    <t>00105763-00105832</t>
  </si>
  <si>
    <t>0688</t>
  </si>
  <si>
    <t>00091572-00091698</t>
  </si>
  <si>
    <t>00158599-00158622</t>
  </si>
  <si>
    <t>00196079-00196124</t>
  </si>
  <si>
    <t>00090405-00090523</t>
  </si>
  <si>
    <t>1753</t>
  </si>
  <si>
    <t>00182779-00182798</t>
  </si>
  <si>
    <t>00182799</t>
  </si>
  <si>
    <t>00182800-00182842</t>
  </si>
  <si>
    <t>1595</t>
  </si>
  <si>
    <t>00151372-00151405</t>
  </si>
  <si>
    <t>00161961-00162036</t>
  </si>
  <si>
    <t>00142496-00142532</t>
  </si>
  <si>
    <t>00142533</t>
  </si>
  <si>
    <t>RAFAEL MARTINEZ</t>
  </si>
  <si>
    <t xml:space="preserve">V121160111 </t>
  </si>
  <si>
    <t>00167868-00167897</t>
  </si>
  <si>
    <t>00168455-00168527</t>
  </si>
  <si>
    <t>00172977-00173009</t>
  </si>
  <si>
    <t>1174</t>
  </si>
  <si>
    <t>00071318-00071370</t>
  </si>
  <si>
    <t>00000138</t>
  </si>
  <si>
    <t>00071339</t>
  </si>
  <si>
    <t>19/10/2020</t>
  </si>
  <si>
    <t>JENIFER MAIZO</t>
  </si>
  <si>
    <t>V13726103</t>
  </si>
  <si>
    <t>0567</t>
  </si>
  <si>
    <t>00076736-00076834</t>
  </si>
  <si>
    <t>1514</t>
  </si>
  <si>
    <t>00071039-00071045</t>
  </si>
  <si>
    <t>00135789-00135852</t>
  </si>
  <si>
    <t>1355</t>
  </si>
  <si>
    <t>00085496</t>
  </si>
  <si>
    <t>00105833-00105913</t>
  </si>
  <si>
    <t>00000219</t>
  </si>
  <si>
    <t>00105873</t>
  </si>
  <si>
    <t>20/10/2020</t>
  </si>
  <si>
    <t>MARIELA PEÑALOZA</t>
  </si>
  <si>
    <t xml:space="preserve">V13735661 </t>
  </si>
  <si>
    <t>0689</t>
  </si>
  <si>
    <t>00091699-00091851</t>
  </si>
  <si>
    <t>00158623-00158637</t>
  </si>
  <si>
    <t>00196125-00196184</t>
  </si>
  <si>
    <t>00090524-00090526</t>
  </si>
  <si>
    <t>00090527</t>
  </si>
  <si>
    <t>GARCIA ROMER</t>
  </si>
  <si>
    <t xml:space="preserve">V140586923 </t>
  </si>
  <si>
    <t>00090528-00090648</t>
  </si>
  <si>
    <t>1754</t>
  </si>
  <si>
    <t>00182843-00182870</t>
  </si>
  <si>
    <t>00182871</t>
  </si>
  <si>
    <t>00182872-00182888</t>
  </si>
  <si>
    <t>00182889</t>
  </si>
  <si>
    <t>MAIRA GUTIERREZ</t>
  </si>
  <si>
    <t>V146675573</t>
  </si>
  <si>
    <t>00182890-00182897</t>
  </si>
  <si>
    <t>1596</t>
  </si>
  <si>
    <t>00151406-00151420</t>
  </si>
  <si>
    <t>00151421</t>
  </si>
  <si>
    <t>INVERSIONES LAKSHMI 2018</t>
  </si>
  <si>
    <t>1596-1597</t>
  </si>
  <si>
    <t>00151422-00151425</t>
  </si>
  <si>
    <t>00162037-00162135</t>
  </si>
  <si>
    <t>00142534-00142623</t>
  </si>
  <si>
    <t>00167898-00167964</t>
  </si>
  <si>
    <t>00167965</t>
  </si>
  <si>
    <t>BAR RESTAURANT EL NARANJAL C.A</t>
  </si>
  <si>
    <t>J-00083078-9</t>
  </si>
  <si>
    <t>00167966-00167978</t>
  </si>
  <si>
    <t>00168528-00168603</t>
  </si>
  <si>
    <t>00168604</t>
  </si>
  <si>
    <t>PLANTULAS VICTORIA C.A</t>
  </si>
  <si>
    <t>J-40629356-3</t>
  </si>
  <si>
    <t>00168605-00168612</t>
  </si>
  <si>
    <t>00157970</t>
  </si>
  <si>
    <t>KEYLA VOLCANES</t>
  </si>
  <si>
    <t xml:space="preserve">V17423930 </t>
  </si>
  <si>
    <t>00173010-00173031</t>
  </si>
  <si>
    <t>1175</t>
  </si>
  <si>
    <t>00071370</t>
  </si>
  <si>
    <t>0568</t>
  </si>
  <si>
    <t>00076835-00076979</t>
  </si>
  <si>
    <t>1515</t>
  </si>
  <si>
    <t>00071046-00071052</t>
  </si>
  <si>
    <t>00135853-00135918</t>
  </si>
  <si>
    <t>00000032</t>
  </si>
  <si>
    <t>00135867</t>
  </si>
  <si>
    <t>24/3/2019</t>
  </si>
  <si>
    <t>JOSE FALCON</t>
  </si>
  <si>
    <t xml:space="preserve">V2083336 </t>
  </si>
  <si>
    <t>1356</t>
  </si>
  <si>
    <t>00105914-00105959</t>
  </si>
  <si>
    <t>1261</t>
  </si>
  <si>
    <t>00088060-00088125</t>
  </si>
  <si>
    <t>0690</t>
  </si>
  <si>
    <t>00091852-00092010</t>
  </si>
  <si>
    <t>00158638-00158661</t>
  </si>
  <si>
    <t>00196184</t>
  </si>
  <si>
    <t>00090649-00090652</t>
  </si>
  <si>
    <t>00090653</t>
  </si>
  <si>
    <t>COMERCIAL FERRETERIA PIGOOM</t>
  </si>
  <si>
    <t xml:space="preserve">J-30626502-3 </t>
  </si>
  <si>
    <t>00090654-00090799</t>
  </si>
  <si>
    <t>1755</t>
  </si>
  <si>
    <t>00182898-00182907</t>
  </si>
  <si>
    <t>00182908</t>
  </si>
  <si>
    <t>00182909-00182923</t>
  </si>
  <si>
    <t>1598</t>
  </si>
  <si>
    <t>00151426-00151482</t>
  </si>
  <si>
    <t>00000148</t>
  </si>
  <si>
    <t>00151470</t>
  </si>
  <si>
    <t>21/10/2020</t>
  </si>
  <si>
    <t>GILBERTO GONZALEZ</t>
  </si>
  <si>
    <t>V19930880</t>
  </si>
  <si>
    <t>00162136-00162219</t>
  </si>
  <si>
    <t>00142625-00142693</t>
  </si>
  <si>
    <t>00167979-00168026</t>
  </si>
  <si>
    <t>00168027</t>
  </si>
  <si>
    <t>J-30942640-0</t>
  </si>
  <si>
    <t>00168028-00168042</t>
  </si>
  <si>
    <t>00168613-00168671</t>
  </si>
  <si>
    <t>00168672</t>
  </si>
  <si>
    <t>00168673-00168695</t>
  </si>
  <si>
    <t>00173032-00173096</t>
  </si>
  <si>
    <t>1176</t>
  </si>
  <si>
    <t>00071371-00071392</t>
  </si>
  <si>
    <t>0569</t>
  </si>
  <si>
    <t>00076980-00077116</t>
  </si>
  <si>
    <t>1516</t>
  </si>
  <si>
    <t>00071052</t>
  </si>
  <si>
    <t>00135919-00135947</t>
  </si>
  <si>
    <t>00135948</t>
  </si>
  <si>
    <t>00135949-00136027</t>
  </si>
  <si>
    <t>1357</t>
  </si>
  <si>
    <t>00085497-00085506</t>
  </si>
  <si>
    <t>00105960-00106031</t>
  </si>
  <si>
    <t>00106032</t>
  </si>
  <si>
    <t>J-50029458-1</t>
  </si>
  <si>
    <t>00106033-00106050</t>
  </si>
  <si>
    <t>1262</t>
  </si>
  <si>
    <t>000088125</t>
  </si>
  <si>
    <t>0691</t>
  </si>
  <si>
    <t>00092011-00092134</t>
  </si>
  <si>
    <t>00158662-00158693</t>
  </si>
  <si>
    <t>00196185-00196275</t>
  </si>
  <si>
    <t>00090800-00090924</t>
  </si>
  <si>
    <t>1756</t>
  </si>
  <si>
    <t>00182924-00182994</t>
  </si>
  <si>
    <t>1599</t>
  </si>
  <si>
    <t>00151483-00151524</t>
  </si>
  <si>
    <t>00162220-00162287</t>
  </si>
  <si>
    <t>00142707</t>
  </si>
  <si>
    <t>GUATEQUE CAFE CULTURAL FP</t>
  </si>
  <si>
    <t>V142147005</t>
  </si>
  <si>
    <t>00142708-00142759</t>
  </si>
  <si>
    <t>00142760</t>
  </si>
  <si>
    <t>PACHE</t>
  </si>
  <si>
    <t>V400617391</t>
  </si>
  <si>
    <t>00142761-00142774</t>
  </si>
  <si>
    <t>00142775-00142706</t>
  </si>
  <si>
    <t>00168043-00168045</t>
  </si>
  <si>
    <t>00168046</t>
  </si>
  <si>
    <t>00168047-00168077</t>
  </si>
  <si>
    <t>00168696-00168771</t>
  </si>
  <si>
    <t>00173097-00173112</t>
  </si>
  <si>
    <t>1177</t>
  </si>
  <si>
    <t>00071393-00071462</t>
  </si>
  <si>
    <t>0570</t>
  </si>
  <si>
    <t>00077117-00077274</t>
  </si>
  <si>
    <t>1517</t>
  </si>
  <si>
    <t>00136028-00136100</t>
  </si>
  <si>
    <t>1358</t>
  </si>
  <si>
    <t>00085506</t>
  </si>
  <si>
    <t>00106051-00106127</t>
  </si>
  <si>
    <t>00000220</t>
  </si>
  <si>
    <t>00106061</t>
  </si>
  <si>
    <t>23/10/2020</t>
  </si>
  <si>
    <t>WILSON PIÑUELA</t>
  </si>
  <si>
    <t>V12354248</t>
  </si>
  <si>
    <t>0692</t>
  </si>
  <si>
    <t>00092135-00092278</t>
  </si>
  <si>
    <t>00158694-00158743</t>
  </si>
  <si>
    <t>00196276-00196344</t>
  </si>
  <si>
    <t>00090925-00091072</t>
  </si>
  <si>
    <t>1757</t>
  </si>
  <si>
    <t>00182995</t>
  </si>
  <si>
    <t>RJ-500294581</t>
  </si>
  <si>
    <t>00182996-00183044</t>
  </si>
  <si>
    <t>00183045</t>
  </si>
  <si>
    <t>DISTRIBUIDORA KDER2007CA</t>
  </si>
  <si>
    <t>J-296348626</t>
  </si>
  <si>
    <t>00183046-00183090</t>
  </si>
  <si>
    <t>1600</t>
  </si>
  <si>
    <t>00151525-00151547</t>
  </si>
  <si>
    <t>00162288-00162304</t>
  </si>
  <si>
    <t>00162305</t>
  </si>
  <si>
    <t>MIGUEL GRANIELY</t>
  </si>
  <si>
    <t xml:space="preserve">V405298200 </t>
  </si>
  <si>
    <t>00162306-00162354</t>
  </si>
  <si>
    <t>00142776-00142860</t>
  </si>
  <si>
    <t>00142809</t>
  </si>
  <si>
    <t>MAILOR LEDESMA</t>
  </si>
  <si>
    <t>V14215462</t>
  </si>
  <si>
    <t>00168078-00168135</t>
  </si>
  <si>
    <t>00168772-00168816</t>
  </si>
  <si>
    <t>00173113-00173176</t>
  </si>
  <si>
    <t>1178</t>
  </si>
  <si>
    <t>00071463-00071512</t>
  </si>
  <si>
    <t>00071513</t>
  </si>
  <si>
    <t>ZEKAS LG C.A</t>
  </si>
  <si>
    <t>J40004491-0</t>
  </si>
  <si>
    <t>00071514-00071519</t>
  </si>
  <si>
    <t>0571</t>
  </si>
  <si>
    <t>00077275-00077339</t>
  </si>
  <si>
    <t>00077340</t>
  </si>
  <si>
    <t>SEGURI MARKETING</t>
  </si>
  <si>
    <t xml:space="preserve">J-29906325-8 </t>
  </si>
  <si>
    <t>00077341-00077393</t>
  </si>
  <si>
    <t>00077394</t>
  </si>
  <si>
    <t>INDUSTRIAS VENECHEN 2019 C.A</t>
  </si>
  <si>
    <t xml:space="preserve">J-41263025-3 </t>
  </si>
  <si>
    <t>00077395-00077429</t>
  </si>
  <si>
    <t>1518</t>
  </si>
  <si>
    <t>00071053-00071060</t>
  </si>
  <si>
    <t>00136101-00136159</t>
  </si>
  <si>
    <t>1359</t>
  </si>
  <si>
    <t>00085507-00085508</t>
  </si>
  <si>
    <t>00106128-00106192</t>
  </si>
  <si>
    <t>0693</t>
  </si>
  <si>
    <t>00092279-00092401</t>
  </si>
  <si>
    <t>00092402</t>
  </si>
  <si>
    <t>GUATEQUE CAFE CULTURAL</t>
  </si>
  <si>
    <t xml:space="preserve">V14214700-5 </t>
  </si>
  <si>
    <t>00092403-00092417</t>
  </si>
  <si>
    <t>00158744-00158808</t>
  </si>
  <si>
    <t>00000131</t>
  </si>
  <si>
    <t>00158754</t>
  </si>
  <si>
    <t>24/10/2020</t>
  </si>
  <si>
    <t>JESUS MONCADA</t>
  </si>
  <si>
    <t>V3485346</t>
  </si>
  <si>
    <t>00196345-00196427</t>
  </si>
  <si>
    <t>00091073-00091222</t>
  </si>
  <si>
    <t>00091223</t>
  </si>
  <si>
    <t>00091224-00091238</t>
  </si>
  <si>
    <t>1758</t>
  </si>
  <si>
    <t>00183091-00183168</t>
  </si>
  <si>
    <t>1601</t>
  </si>
  <si>
    <t>00151548-00151569</t>
  </si>
  <si>
    <t>00151570</t>
  </si>
  <si>
    <t>00151571-00151619</t>
  </si>
  <si>
    <t>00162355-00162470</t>
  </si>
  <si>
    <t>00142861-00142944</t>
  </si>
  <si>
    <t>00168136-00168185</t>
  </si>
  <si>
    <t>00168817-00168880</t>
  </si>
  <si>
    <t>00173177-00173180</t>
  </si>
  <si>
    <t>00173181</t>
  </si>
  <si>
    <t>J-409821315</t>
  </si>
  <si>
    <t>00173182-00173204</t>
  </si>
  <si>
    <t>1179</t>
  </si>
  <si>
    <t>00071520-00071540</t>
  </si>
  <si>
    <t>00071541</t>
  </si>
  <si>
    <t>RICHAR MEJIAS</t>
  </si>
  <si>
    <t>V131541573</t>
  </si>
  <si>
    <t>00071542-00071558</t>
  </si>
  <si>
    <t>0572</t>
  </si>
  <si>
    <t>00077430-00077585</t>
  </si>
  <si>
    <t>1519</t>
  </si>
  <si>
    <t>00071061-00071068</t>
  </si>
  <si>
    <t>00136160-00136187</t>
  </si>
  <si>
    <t>1360</t>
  </si>
  <si>
    <t>00048364-00048381</t>
  </si>
  <si>
    <t>00085509-00085551</t>
  </si>
  <si>
    <t>00106193-00106235</t>
  </si>
  <si>
    <t>0694</t>
  </si>
  <si>
    <t>00092418-00092539</t>
  </si>
  <si>
    <t>00158809-00158861</t>
  </si>
  <si>
    <t>00196428-00196497</t>
  </si>
  <si>
    <t>00091239-00091341</t>
  </si>
  <si>
    <t>1759</t>
  </si>
  <si>
    <t>00183169-00183188</t>
  </si>
  <si>
    <t>00183189</t>
  </si>
  <si>
    <t>TRANSPORTE REY</t>
  </si>
  <si>
    <t>J298412445</t>
  </si>
  <si>
    <t>00183190-00183220</t>
  </si>
  <si>
    <t>1602</t>
  </si>
  <si>
    <t>00151620-00151673</t>
  </si>
  <si>
    <t>00151674</t>
  </si>
  <si>
    <t>00151675-00151691</t>
  </si>
  <si>
    <t>00162471-00162485</t>
  </si>
  <si>
    <t>00162486</t>
  </si>
  <si>
    <t>SEQUERA JOSE</t>
  </si>
  <si>
    <t>00162487-00162546</t>
  </si>
  <si>
    <t>00000166</t>
  </si>
  <si>
    <t>00158859</t>
  </si>
  <si>
    <t>25/10/2020</t>
  </si>
  <si>
    <t>KEIVER MARTINEZ</t>
  </si>
  <si>
    <t>V20115899</t>
  </si>
  <si>
    <t>00142945-00143018</t>
  </si>
  <si>
    <t>00168186-00168191</t>
  </si>
  <si>
    <t>00168192</t>
  </si>
  <si>
    <t>MVO</t>
  </si>
  <si>
    <t>J29722424-6</t>
  </si>
  <si>
    <t>00168193-00168204</t>
  </si>
  <si>
    <t>00168205</t>
  </si>
  <si>
    <t>00168206-00168241</t>
  </si>
  <si>
    <t>00168242</t>
  </si>
  <si>
    <t>00168243-00168250</t>
  </si>
  <si>
    <t>00168881-00168930</t>
  </si>
  <si>
    <t>00168920</t>
  </si>
  <si>
    <t>CARLOS NICHOLS</t>
  </si>
  <si>
    <t>V13774855</t>
  </si>
  <si>
    <t>00173205-00173259</t>
  </si>
  <si>
    <t>1180</t>
  </si>
  <si>
    <t>00071559-00071605</t>
  </si>
  <si>
    <t>00000139</t>
  </si>
  <si>
    <t>00142988</t>
  </si>
  <si>
    <t>KEVIN CANCHICA</t>
  </si>
  <si>
    <t xml:space="preserve">V26296592 </t>
  </si>
  <si>
    <t>0573</t>
  </si>
  <si>
    <t>00077586-00077702</t>
  </si>
  <si>
    <t>00000087</t>
  </si>
  <si>
    <t>00077642</t>
  </si>
  <si>
    <t>10/11/2019</t>
  </si>
  <si>
    <t>MARILI MATAMOROS</t>
  </si>
  <si>
    <t xml:space="preserve">V17742531 </t>
  </si>
  <si>
    <t>1520</t>
  </si>
  <si>
    <t>00071069-00071074</t>
  </si>
  <si>
    <t>00000066</t>
  </si>
  <si>
    <t>00071070</t>
  </si>
  <si>
    <t>JULIO CORDERO</t>
  </si>
  <si>
    <t xml:space="preserve">V8682969 </t>
  </si>
  <si>
    <t>00136188-00136218</t>
  </si>
  <si>
    <t>1361</t>
  </si>
  <si>
    <t>00048382-00048411</t>
  </si>
  <si>
    <t>00085552-00085588</t>
  </si>
  <si>
    <t>00013794-00013797</t>
  </si>
  <si>
    <t>00013798</t>
  </si>
  <si>
    <t>OPTICA LA ANTIGUA II SRL</t>
  </si>
  <si>
    <t>J002894075</t>
  </si>
  <si>
    <t>00013799-00013835</t>
  </si>
  <si>
    <t>00106236-00106294</t>
  </si>
  <si>
    <t>00106295</t>
  </si>
  <si>
    <t>CONFECCIONES MARMAR C.A</t>
  </si>
  <si>
    <t>J-31478336-0</t>
  </si>
  <si>
    <t>00106296</t>
  </si>
  <si>
    <t>0695</t>
  </si>
  <si>
    <t>00092540-00092619</t>
  </si>
  <si>
    <t>00000105</t>
  </si>
  <si>
    <t>00092600</t>
  </si>
  <si>
    <t>26/10/2020</t>
  </si>
  <si>
    <t>NATALY PADRINO</t>
  </si>
  <si>
    <t xml:space="preserve">V21119934 </t>
  </si>
  <si>
    <t>0241</t>
  </si>
  <si>
    <t>00158862-00158910</t>
  </si>
  <si>
    <t>00196498-00196548</t>
  </si>
  <si>
    <t>00091342-00091351</t>
  </si>
  <si>
    <t>00091352</t>
  </si>
  <si>
    <t>00091353-00091357</t>
  </si>
  <si>
    <t>00091358</t>
  </si>
  <si>
    <t>00091359-00091406</t>
  </si>
  <si>
    <t>00091407</t>
  </si>
  <si>
    <t>MADELIN</t>
  </si>
  <si>
    <t xml:space="preserve">V244562305 </t>
  </si>
  <si>
    <t>00091408-00091437</t>
  </si>
  <si>
    <t>00010434</t>
  </si>
  <si>
    <t>HECTOR</t>
  </si>
  <si>
    <t xml:space="preserve"> V7299688</t>
  </si>
  <si>
    <t>00010435</t>
  </si>
  <si>
    <t>00010436-00010450</t>
  </si>
  <si>
    <t>1760</t>
  </si>
  <si>
    <t>00183221-00183280</t>
  </si>
  <si>
    <t>00183281</t>
  </si>
  <si>
    <t>00183282-00183286</t>
  </si>
  <si>
    <t>00005140-00005166</t>
  </si>
  <si>
    <t>00013800</t>
  </si>
  <si>
    <t>1603</t>
  </si>
  <si>
    <t>00151692-00151714</t>
  </si>
  <si>
    <t>00000149</t>
  </si>
  <si>
    <t>00151634</t>
  </si>
  <si>
    <t>YERLY LARA</t>
  </si>
  <si>
    <t>V12834046</t>
  </si>
  <si>
    <t>00006964-00006995</t>
  </si>
  <si>
    <t>00162547-00162615</t>
  </si>
  <si>
    <t>00143019-00143081</t>
  </si>
  <si>
    <t>00168251-00168278</t>
  </si>
  <si>
    <t>00168279</t>
  </si>
  <si>
    <t>?CLIENTE CONTAD</t>
  </si>
  <si>
    <t xml:space="preserve">V403602565 </t>
  </si>
  <si>
    <t>00168280-00168311</t>
  </si>
  <si>
    <t>00168931-00168940</t>
  </si>
  <si>
    <t>00173260-00173313</t>
  </si>
  <si>
    <t>1181</t>
  </si>
  <si>
    <t>00071605</t>
  </si>
  <si>
    <t>0574</t>
  </si>
  <si>
    <t>00077703-00077808</t>
  </si>
  <si>
    <t>1521</t>
  </si>
  <si>
    <t>00071075-00071087</t>
  </si>
  <si>
    <t>00136219-00136249</t>
  </si>
  <si>
    <t>1362</t>
  </si>
  <si>
    <t>00048412-00048442</t>
  </si>
  <si>
    <t>00085588</t>
  </si>
  <si>
    <t>00013836-00013877</t>
  </si>
  <si>
    <t>00106297-00106360</t>
  </si>
  <si>
    <t>0696</t>
  </si>
  <si>
    <t>00092620-00092745</t>
  </si>
  <si>
    <t>0242</t>
  </si>
  <si>
    <t>00158911-00158916</t>
  </si>
  <si>
    <t>00158917</t>
  </si>
  <si>
    <t>00158918-00158939</t>
  </si>
  <si>
    <t>1597</t>
  </si>
  <si>
    <t>00196549-00196593</t>
  </si>
  <si>
    <t>00091438-00091538</t>
  </si>
  <si>
    <t>00000096</t>
  </si>
  <si>
    <t>00091481</t>
  </si>
  <si>
    <t>27/10/2020</t>
  </si>
  <si>
    <t>SANCHEZ YULIETH</t>
  </si>
  <si>
    <t xml:space="preserve">V20748891 </t>
  </si>
  <si>
    <t>00010451-00010464</t>
  </si>
  <si>
    <t>00010465</t>
  </si>
  <si>
    <t>00010466-00010504</t>
  </si>
  <si>
    <t>1761</t>
  </si>
  <si>
    <t>00183287-00183346</t>
  </si>
  <si>
    <t>00005167-00005194</t>
  </si>
  <si>
    <t>1604</t>
  </si>
  <si>
    <t>00151715-00151760</t>
  </si>
  <si>
    <t>00006996-00007036</t>
  </si>
  <si>
    <t>00162616-00162686</t>
  </si>
  <si>
    <t>00162687</t>
  </si>
  <si>
    <t>SERVICEMETAL</t>
  </si>
  <si>
    <t>J-31226497-7</t>
  </si>
  <si>
    <t>00162688-00162699</t>
  </si>
  <si>
    <t>00143082-00143148</t>
  </si>
  <si>
    <t>00143105</t>
  </si>
  <si>
    <t>XAVIER GARCIAS</t>
  </si>
  <si>
    <t xml:space="preserve">V25948515 </t>
  </si>
  <si>
    <t>00168313-00168388</t>
  </si>
  <si>
    <t>00000179</t>
  </si>
  <si>
    <t>00168335</t>
  </si>
  <si>
    <t>OMAR ZAVARCE</t>
  </si>
  <si>
    <t>V5597754</t>
  </si>
  <si>
    <t>00168941-00169007</t>
  </si>
  <si>
    <t>00173314-00173315</t>
  </si>
  <si>
    <t>00173316</t>
  </si>
  <si>
    <t>SERVICIOS TODO EN CROMADO 2021 CA</t>
  </si>
  <si>
    <t>J406483303</t>
  </si>
  <si>
    <t>00173317-00173318</t>
  </si>
  <si>
    <t>1182</t>
  </si>
  <si>
    <t>00071606-00071608</t>
  </si>
  <si>
    <t>0575</t>
  </si>
  <si>
    <t>00077809-00077921</t>
  </si>
  <si>
    <t>00000088</t>
  </si>
  <si>
    <t>00077874</t>
  </si>
  <si>
    <t>DANISA COLLAZO</t>
  </si>
  <si>
    <t xml:space="preserve">V26215565 </t>
  </si>
  <si>
    <t>1522</t>
  </si>
  <si>
    <t>00071088-00071096</t>
  </si>
  <si>
    <t>00136250-00136292</t>
  </si>
  <si>
    <t>1363</t>
  </si>
  <si>
    <t>00048443-00048476</t>
  </si>
  <si>
    <t>00085589-00085604</t>
  </si>
  <si>
    <t>00085301</t>
  </si>
  <si>
    <t>00085302</t>
  </si>
  <si>
    <t>00013878-00013928</t>
  </si>
  <si>
    <t>00106361-00106421</t>
  </si>
  <si>
    <t>0697</t>
  </si>
  <si>
    <t>00092746-00092876</t>
  </si>
  <si>
    <t>0243</t>
  </si>
  <si>
    <t>00005003-0005024</t>
  </si>
  <si>
    <t>00158940-00158965</t>
  </si>
  <si>
    <t>00091539-00091642</t>
  </si>
  <si>
    <t>00010505-00010546</t>
  </si>
  <si>
    <t>1762</t>
  </si>
  <si>
    <t>00183347</t>
  </si>
  <si>
    <t>V14214700-5</t>
  </si>
  <si>
    <t>00183348-00183409</t>
  </si>
  <si>
    <t>00005195-00005231</t>
  </si>
  <si>
    <t>00151761-00151842</t>
  </si>
  <si>
    <t>00000150</t>
  </si>
  <si>
    <t>00151790</t>
  </si>
  <si>
    <t>28/10/2020</t>
  </si>
  <si>
    <t>00007036</t>
  </si>
  <si>
    <t>00162700-00162791</t>
  </si>
  <si>
    <t>00143150-00143234</t>
  </si>
  <si>
    <t>00168389-00168398</t>
  </si>
  <si>
    <t>00168399</t>
  </si>
  <si>
    <t>CENTRO MEDICO DOCENTE EL PASO,C.A.04241703241</t>
  </si>
  <si>
    <t>J301897064</t>
  </si>
  <si>
    <t>00168400-00168461</t>
  </si>
  <si>
    <t>00169008-00169045</t>
  </si>
  <si>
    <t>00169046</t>
  </si>
  <si>
    <t xml:space="preserve">J-409821315 </t>
  </si>
  <si>
    <t>00169047-00169075</t>
  </si>
  <si>
    <t>1523</t>
  </si>
  <si>
    <t>00071096</t>
  </si>
  <si>
    <t>0576</t>
  </si>
  <si>
    <t>00077922-00078058</t>
  </si>
  <si>
    <t>00000089</t>
  </si>
  <si>
    <t>00078030</t>
  </si>
  <si>
    <t>11/11/2019</t>
  </si>
  <si>
    <t>GREGORIO PACHECO</t>
  </si>
  <si>
    <t xml:space="preserve">V6285659 </t>
  </si>
  <si>
    <t>00136293-00136368</t>
  </si>
  <si>
    <t>00000033</t>
  </si>
  <si>
    <t>00136318</t>
  </si>
  <si>
    <t>ROSSANNA RODRIGUEZ</t>
  </si>
  <si>
    <t xml:space="preserve">V8683463 </t>
  </si>
  <si>
    <t>1364</t>
  </si>
  <si>
    <t>00048477-00048497</t>
  </si>
  <si>
    <t>00085604</t>
  </si>
  <si>
    <t>00013929-00013996</t>
  </si>
  <si>
    <t>00106422-00106484</t>
  </si>
  <si>
    <t>0698</t>
  </si>
  <si>
    <t>00092877-00093010</t>
  </si>
  <si>
    <t>0244</t>
  </si>
  <si>
    <t>00005025-00005065</t>
  </si>
  <si>
    <t>002063341</t>
  </si>
  <si>
    <t>FREDDY LAMEDA</t>
  </si>
  <si>
    <t>V3223766</t>
  </si>
  <si>
    <t>00158966-00158970</t>
  </si>
  <si>
    <t>00158972-00159011</t>
  </si>
  <si>
    <t>00196594-00196715</t>
  </si>
  <si>
    <t>00091643-00091763</t>
  </si>
  <si>
    <t>00000097</t>
  </si>
  <si>
    <t>00091744</t>
  </si>
  <si>
    <t>29/10/2020</t>
  </si>
  <si>
    <t>CARLOS OCHOA</t>
  </si>
  <si>
    <t xml:space="preserve">V8679606 </t>
  </si>
  <si>
    <t>00010546</t>
  </si>
  <si>
    <t>1763</t>
  </si>
  <si>
    <t>003088357</t>
  </si>
  <si>
    <t>FAVER CHACON</t>
  </si>
  <si>
    <t xml:space="preserve">V15913308 </t>
  </si>
  <si>
    <t>003088393</t>
  </si>
  <si>
    <t>EILYN CHAVEZ</t>
  </si>
  <si>
    <t xml:space="preserve">V21470671 </t>
  </si>
  <si>
    <t>003088399</t>
  </si>
  <si>
    <t>YAJAIRA USECHE</t>
  </si>
  <si>
    <t xml:space="preserve">V11036190 </t>
  </si>
  <si>
    <t>00183410-00183415</t>
  </si>
  <si>
    <t>00183420-00183455</t>
  </si>
  <si>
    <t>00183457-00183461</t>
  </si>
  <si>
    <t>00183463-00183470</t>
  </si>
  <si>
    <t>00005232-00005253</t>
  </si>
  <si>
    <t>00151843-00151858</t>
  </si>
  <si>
    <t>00151863-00151864</t>
  </si>
  <si>
    <t>00151867-00151893</t>
  </si>
  <si>
    <t>00007037-00007090</t>
  </si>
  <si>
    <t>00162792-00162858</t>
  </si>
  <si>
    <t>00162861-00162868</t>
  </si>
  <si>
    <t>00143235-00143310</t>
  </si>
  <si>
    <t>00168462-00168486</t>
  </si>
  <si>
    <t>00168489-00168516</t>
  </si>
  <si>
    <t>00169076-00169148</t>
  </si>
  <si>
    <t>00169149</t>
  </si>
  <si>
    <t>ONET VISION</t>
  </si>
  <si>
    <t>J315259036</t>
  </si>
  <si>
    <t>00169150-00169158</t>
  </si>
  <si>
    <t>00173319-00173330</t>
  </si>
  <si>
    <t>00173333-00173375</t>
  </si>
  <si>
    <t>1183</t>
  </si>
  <si>
    <t>00071609-00071611</t>
  </si>
  <si>
    <t>00071612</t>
  </si>
  <si>
    <t>00071613-00071622</t>
  </si>
  <si>
    <t>00071623</t>
  </si>
  <si>
    <t>BIORENACER DAD.CA</t>
  </si>
  <si>
    <t>J-41030023-0</t>
  </si>
  <si>
    <t>00071624-00071639</t>
  </si>
  <si>
    <t>0577</t>
  </si>
  <si>
    <t>00078059-00078115</t>
  </si>
  <si>
    <t>00078116</t>
  </si>
  <si>
    <t>DANIEL</t>
  </si>
  <si>
    <t xml:space="preserve">V110364163 </t>
  </si>
  <si>
    <t>00078117-00078202</t>
  </si>
  <si>
    <t>1524</t>
  </si>
  <si>
    <t>00136369-00136475</t>
  </si>
  <si>
    <t>1365</t>
  </si>
  <si>
    <t>00048498-00048512</t>
  </si>
  <si>
    <t>00013997-00014035</t>
  </si>
  <si>
    <t>00106485-00106589</t>
  </si>
  <si>
    <t>0699</t>
  </si>
  <si>
    <t>00093011-00093121</t>
  </si>
  <si>
    <t>0245</t>
  </si>
  <si>
    <t>00005066-00005097</t>
  </si>
  <si>
    <t>00159012-00159040</t>
  </si>
  <si>
    <t>00159041</t>
  </si>
  <si>
    <t>PANADERIA Y DELICATESES KEIVERY PAN</t>
  </si>
  <si>
    <t>J-413044994</t>
  </si>
  <si>
    <t>00159042-00159076</t>
  </si>
  <si>
    <t>00159017</t>
  </si>
  <si>
    <t>30/10/2020</t>
  </si>
  <si>
    <t>YUDIT ALASTRE</t>
  </si>
  <si>
    <t xml:space="preserve">V25986354 </t>
  </si>
  <si>
    <t>00196716-00196767</t>
  </si>
  <si>
    <t>00091764-00091790</t>
  </si>
  <si>
    <t>00091791</t>
  </si>
  <si>
    <t>00091792-00091811</t>
  </si>
  <si>
    <t>00091812</t>
  </si>
  <si>
    <t>00091813-00091872</t>
  </si>
  <si>
    <t>00010547-00010619</t>
  </si>
  <si>
    <t>1764</t>
  </si>
  <si>
    <t>00183471-00183561</t>
  </si>
  <si>
    <t>00005254-00005283</t>
  </si>
  <si>
    <t>00151894-00151934</t>
  </si>
  <si>
    <t>00151936-00151969</t>
  </si>
  <si>
    <t>00007091-00007156</t>
  </si>
  <si>
    <t>00162869-00162976</t>
  </si>
  <si>
    <t>00001393-00001461</t>
  </si>
  <si>
    <t>00143311-00143396</t>
  </si>
  <si>
    <t>00168517-00168560</t>
  </si>
  <si>
    <t>00168561</t>
  </si>
  <si>
    <t>00168562-00168618</t>
  </si>
  <si>
    <t>00169159-00169170</t>
  </si>
  <si>
    <t>00169171</t>
  </si>
  <si>
    <t>ADMINISTRADORA SILMAR 2018 C.A</t>
  </si>
  <si>
    <t>J-409517780</t>
  </si>
  <si>
    <t>00169172</t>
  </si>
  <si>
    <t>J-294051910</t>
  </si>
  <si>
    <t>00169173-00169176</t>
  </si>
  <si>
    <t>00169179-00169213</t>
  </si>
  <si>
    <t>00169214</t>
  </si>
  <si>
    <t>IDECA</t>
  </si>
  <si>
    <t>J-31324373-6</t>
  </si>
  <si>
    <t>00169215-00169252</t>
  </si>
  <si>
    <t>00173377-00173382</t>
  </si>
  <si>
    <t>00173384-00173409</t>
  </si>
  <si>
    <t>00173410</t>
  </si>
  <si>
    <t>00173411-00173419</t>
  </si>
  <si>
    <t>1184</t>
  </si>
  <si>
    <t>00071640-00071678</t>
  </si>
  <si>
    <t>0578</t>
  </si>
  <si>
    <t>00078203-00078362</t>
  </si>
  <si>
    <t>1525</t>
  </si>
  <si>
    <t>00071097-00071098</t>
  </si>
  <si>
    <t>00071099</t>
  </si>
  <si>
    <t>ELECTRICO REX C.A</t>
  </si>
  <si>
    <t xml:space="preserve">J-40380662-4 </t>
  </si>
  <si>
    <t>00071100-00071102</t>
  </si>
  <si>
    <t>00071103</t>
  </si>
  <si>
    <t>00071104-00071119</t>
  </si>
  <si>
    <t>00136476-00136568</t>
  </si>
  <si>
    <t>00000034</t>
  </si>
  <si>
    <t>00136563</t>
  </si>
  <si>
    <t>4/4/2019</t>
  </si>
  <si>
    <t>LILIANA JOSEFINA</t>
  </si>
  <si>
    <t xml:space="preserve">V10281417 </t>
  </si>
  <si>
    <t>1366</t>
  </si>
  <si>
    <t>00048513-00048562</t>
  </si>
  <si>
    <t>00106590-00106701</t>
  </si>
  <si>
    <t>00014092</t>
  </si>
  <si>
    <t>JAIME REMOLINA</t>
  </si>
  <si>
    <t>V15147003</t>
  </si>
  <si>
    <t>001014034-001014089</t>
  </si>
  <si>
    <t>0700</t>
  </si>
  <si>
    <t>00093122-00093253</t>
  </si>
  <si>
    <t>00159077-00159086</t>
  </si>
  <si>
    <t>00159087</t>
  </si>
  <si>
    <t>SERVICIOS TODO EN CROMSDO 2021,CA</t>
  </si>
  <si>
    <t>J-406483303</t>
  </si>
  <si>
    <t>00159088-00159152</t>
  </si>
  <si>
    <t>00196768-00196836</t>
  </si>
  <si>
    <t>00001177</t>
  </si>
  <si>
    <t>00005098-00005105</t>
  </si>
  <si>
    <t>00005107-00005108</t>
  </si>
  <si>
    <t>002005110-002005125</t>
  </si>
  <si>
    <t>002005126</t>
  </si>
  <si>
    <t>ADMIN MARSALA 20 .CA</t>
  </si>
  <si>
    <t>J302905516</t>
  </si>
  <si>
    <t>00091873-00091982</t>
  </si>
  <si>
    <t>1765</t>
  </si>
  <si>
    <t>00183562-00183668</t>
  </si>
  <si>
    <t>00010620-00010635</t>
  </si>
  <si>
    <t>003010636-003010645</t>
  </si>
  <si>
    <t>003010646</t>
  </si>
  <si>
    <t>ETNAGROUP C.A</t>
  </si>
  <si>
    <t>J500093926</t>
  </si>
  <si>
    <t>003010647</t>
  </si>
  <si>
    <t>003010648-003010662</t>
  </si>
  <si>
    <t>00151970-00151976</t>
  </si>
  <si>
    <t>00151977</t>
  </si>
  <si>
    <t>INVERSIONES SUVICLA 17 C.A.</t>
  </si>
  <si>
    <t>J407519123</t>
  </si>
  <si>
    <t>00151978-00152046</t>
  </si>
  <si>
    <t>00005283-00005322</t>
  </si>
  <si>
    <t>004000160</t>
  </si>
  <si>
    <t>003010650</t>
  </si>
  <si>
    <t>8/9/2019</t>
  </si>
  <si>
    <t>CARLOS VALDERRAMA</t>
  </si>
  <si>
    <t>V20108363</t>
  </si>
  <si>
    <t>00162977-00163087</t>
  </si>
  <si>
    <t>00000167</t>
  </si>
  <si>
    <t>00163072</t>
  </si>
  <si>
    <t>31/10/2020</t>
  </si>
  <si>
    <t>EMILY CASTRO</t>
  </si>
  <si>
    <t xml:space="preserve">V17742281 </t>
  </si>
  <si>
    <t>00007155-00007199</t>
  </si>
  <si>
    <t>00143397-00143468</t>
  </si>
  <si>
    <t>00001462-00001478</t>
  </si>
  <si>
    <t>00001479</t>
  </si>
  <si>
    <t>ONET VISION C.A</t>
  </si>
  <si>
    <t>00001480-00001494</t>
  </si>
  <si>
    <t>00001495</t>
  </si>
  <si>
    <t>INVERSIONES SI SE PUEDE</t>
  </si>
  <si>
    <t>J412775600</t>
  </si>
  <si>
    <t>00001496-00001497</t>
  </si>
  <si>
    <t>00001498</t>
  </si>
  <si>
    <t>CAFE MIL SABORES</t>
  </si>
  <si>
    <t>J401303986</t>
  </si>
  <si>
    <t>00168619-00168643</t>
  </si>
  <si>
    <t>00168644</t>
  </si>
  <si>
    <t>00168645-00168679</t>
  </si>
  <si>
    <t>00168680</t>
  </si>
  <si>
    <t>MANUEL DIAZ</t>
  </si>
  <si>
    <t>V121592828</t>
  </si>
  <si>
    <t>00168681-00168685</t>
  </si>
  <si>
    <t>00169253-00169285</t>
  </si>
  <si>
    <t>00169286</t>
  </si>
  <si>
    <t>ZEKAS LG.C.A</t>
  </si>
  <si>
    <t xml:space="preserve">J-40004491-0 </t>
  </si>
  <si>
    <t>00169287-00169302</t>
  </si>
  <si>
    <t>00169303</t>
  </si>
  <si>
    <t>MATADERO MAELLA</t>
  </si>
  <si>
    <t xml:space="preserve">J-00071382-0 </t>
  </si>
  <si>
    <t>00169304-00169355</t>
  </si>
  <si>
    <t>00169288</t>
  </si>
  <si>
    <t>TIBISAY PERDOMO</t>
  </si>
  <si>
    <t xml:space="preserve">V6279377 </t>
  </si>
  <si>
    <t>00173422-00173498</t>
  </si>
  <si>
    <t>1185</t>
  </si>
  <si>
    <t>00071679-00071701</t>
  </si>
  <si>
    <t>00071705-00071708</t>
  </si>
  <si>
    <t>00071709</t>
  </si>
  <si>
    <t>00071710-00071744</t>
  </si>
  <si>
    <t>0579</t>
  </si>
  <si>
    <t>00078363-00078500</t>
  </si>
  <si>
    <t>1526</t>
  </si>
  <si>
    <t>00071120-00071139</t>
  </si>
  <si>
    <t>00136569-00136571</t>
  </si>
  <si>
    <t>00136572</t>
  </si>
  <si>
    <t>00136573-00136699</t>
  </si>
  <si>
    <t>1367</t>
  </si>
  <si>
    <t>00048563-00048623</t>
  </si>
  <si>
    <t>00085605-00085663</t>
  </si>
  <si>
    <t>TOTAL DECLARACION EXENTO Y BASE</t>
  </si>
  <si>
    <t xml:space="preserve"> DESDE EL 01/10/2020 HASTA EL 31/10/2020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</si>
</sst>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1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0" fontId="0" fillId="2" borderId="1" xfId="0" applyFill="1" applyBorder="1" applyAlignment="1">
      <alignment horizontal="left"/>
    </xf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164" fontId="3" fillId="2" borderId="4" xfId="0" applyNumberFormat="1" applyFont="1" applyFill="1" applyBorder="1"/>
    <xf numFmtId="0" fontId="2" fillId="2" borderId="0" xfId="0" applyFont="1" applyFill="1" applyAlignment="1">
      <alignment horizontal="center"/>
    </xf>
    <xf numFmtId="43" fontId="0" fillId="2" borderId="1" xfId="1" applyFont="1" applyFill="1" applyBorder="1" applyAlignment="1">
      <alignment horizontal="left"/>
    </xf>
    <xf numFmtId="165" fontId="0" fillId="2" borderId="2" xfId="0" applyNumberFormat="1" applyFill="1" applyBorder="1"/>
    <xf numFmtId="49" fontId="0" fillId="2" borderId="2" xfId="0" applyNumberFormat="1" applyFill="1" applyBorder="1"/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14" fontId="5" fillId="2" borderId="1" xfId="0" applyNumberFormat="1" applyFont="1" applyFill="1" applyBorder="1"/>
    <xf numFmtId="49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0" xfId="0" applyNumberFormat="1" applyFont="1" applyFill="1" applyBorder="1"/>
    <xf numFmtId="49" fontId="5" fillId="2" borderId="0" xfId="0" applyNumberFormat="1" applyFont="1" applyFill="1" applyBorder="1"/>
    <xf numFmtId="166" fontId="5" fillId="2" borderId="1" xfId="0" applyNumberFormat="1" applyFont="1" applyFill="1" applyBorder="1"/>
    <xf numFmtId="166" fontId="0" fillId="2" borderId="2" xfId="0" applyNumberFormat="1" applyFill="1" applyBorder="1"/>
    <xf numFmtId="166" fontId="0" fillId="2" borderId="6" xfId="0" applyNumberFormat="1" applyFill="1" applyBorder="1"/>
    <xf numFmtId="49" fontId="0" fillId="2" borderId="6" xfId="0" applyNumberForma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1" xfId="0" applyNumberFormat="1" applyFont="1" applyFill="1" applyBorder="1" applyAlignment="1">
      <alignment horizontal="center" vertical="center"/>
    </xf>
    <xf numFmtId="4" fontId="3" fillId="4" borderId="11" xfId="0" applyNumberFormat="1" applyFont="1" applyFill="1" applyBorder="1" applyAlignment="1">
      <alignment horizontal="center" vertical="center"/>
    </xf>
    <xf numFmtId="4" fontId="3" fillId="7" borderId="11" xfId="0" applyNumberFormat="1" applyFont="1" applyFill="1" applyBorder="1" applyAlignment="1">
      <alignment horizontal="center" vertical="center"/>
    </xf>
    <xf numFmtId="4" fontId="3" fillId="2" borderId="11" xfId="0" applyNumberFormat="1" applyFont="1" applyFill="1" applyBorder="1"/>
    <xf numFmtId="4" fontId="3" fillId="2" borderId="14" xfId="0" applyNumberFormat="1" applyFont="1" applyFill="1" applyBorder="1"/>
    <xf numFmtId="4" fontId="3" fillId="2" borderId="18" xfId="0" applyNumberFormat="1" applyFont="1" applyFill="1" applyBorder="1"/>
    <xf numFmtId="4" fontId="3" fillId="2" borderId="15" xfId="0" applyNumberFormat="1" applyFont="1" applyFill="1" applyBorder="1"/>
    <xf numFmtId="4" fontId="3" fillId="2" borderId="14" xfId="0" applyNumberFormat="1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/>
    </xf>
    <xf numFmtId="14" fontId="0" fillId="2" borderId="7" xfId="0" applyNumberForma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/>
    </xf>
    <xf numFmtId="14" fontId="0" fillId="2" borderId="9" xfId="0" applyNumberFormat="1" applyFill="1" applyBorder="1" applyAlignment="1">
      <alignment horizontal="center"/>
    </xf>
    <xf numFmtId="14" fontId="0" fillId="2" borderId="10" xfId="0" applyNumberFormat="1" applyFill="1" applyBorder="1" applyAlignment="1">
      <alignment horizontal="center"/>
    </xf>
    <xf numFmtId="43" fontId="5" fillId="2" borderId="7" xfId="1" applyFont="1" applyFill="1" applyBorder="1"/>
    <xf numFmtId="43" fontId="5" fillId="2" borderId="8" xfId="1" applyFont="1" applyFill="1" applyBorder="1"/>
    <xf numFmtId="43" fontId="5" fillId="5" borderId="7" xfId="1" applyFont="1" applyFill="1" applyBorder="1"/>
    <xf numFmtId="43" fontId="5" fillId="8" borderId="8" xfId="1" applyFont="1" applyFill="1" applyBorder="1"/>
    <xf numFmtId="43" fontId="5" fillId="2" borderId="9" xfId="1" applyFont="1" applyFill="1" applyBorder="1"/>
    <xf numFmtId="43" fontId="5" fillId="2" borderId="10" xfId="1" applyFont="1" applyFill="1" applyBorder="1"/>
    <xf numFmtId="43" fontId="5" fillId="5" borderId="9" xfId="1" applyFont="1" applyFill="1" applyBorder="1"/>
    <xf numFmtId="43" fontId="5" fillId="8" borderId="10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1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14" fontId="15" fillId="2" borderId="1" xfId="0" applyNumberFormat="1" applyFont="1" applyFill="1" applyBorder="1" applyAlignment="1" applyProtection="1"/>
    <xf numFmtId="49" fontId="15" fillId="2" borderId="1" xfId="0" applyNumberFormat="1" applyFont="1" applyFill="1" applyBorder="1" applyAlignment="1" applyProtection="1"/>
    <xf numFmtId="165" fontId="15" fillId="2" borderId="1" xfId="0" applyNumberFormat="1" applyFont="1" applyFill="1" applyBorder="1" applyAlignment="1" applyProtection="1"/>
    <xf numFmtId="166" fontId="15" fillId="2" borderId="1" xfId="0" applyNumberFormat="1" applyFont="1" applyFill="1" applyBorder="1" applyAlignment="1" applyProtection="1"/>
    <xf numFmtId="49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0" fillId="2" borderId="1" xfId="1" applyNumberFormat="1" applyFont="1" applyFill="1" applyBorder="1"/>
    <xf numFmtId="49" fontId="15" fillId="2" borderId="2" xfId="0" applyNumberFormat="1" applyFont="1" applyFill="1" applyBorder="1" applyAlignment="1" applyProtection="1"/>
    <xf numFmtId="166" fontId="15" fillId="2" borderId="0" xfId="0" applyNumberFormat="1" applyFont="1" applyFill="1" applyBorder="1" applyAlignment="1" applyProtection="1"/>
    <xf numFmtId="43" fontId="0" fillId="2" borderId="11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165" fontId="2" fillId="2" borderId="1" xfId="0" applyNumberFormat="1" applyFont="1" applyFill="1" applyBorder="1"/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 wrapText="1"/>
    </xf>
    <xf numFmtId="0" fontId="18" fillId="2" borderId="0" xfId="0" applyFont="1" applyFill="1"/>
    <xf numFmtId="9" fontId="0" fillId="2" borderId="0" xfId="0" applyNumberForma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7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165" fontId="5" fillId="2" borderId="0" xfId="0" applyNumberFormat="1" applyFont="1" applyFill="1" applyBorder="1"/>
    <xf numFmtId="0" fontId="14" fillId="2" borderId="0" xfId="0" applyFont="1" applyFill="1" applyAlignment="1">
      <alignment horizontal="center"/>
    </xf>
    <xf numFmtId="165" fontId="14" fillId="2" borderId="1" xfId="0" applyNumberFormat="1" applyFont="1" applyFill="1" applyBorder="1" applyAlignment="1">
      <alignment horizontal="center"/>
    </xf>
    <xf numFmtId="49" fontId="14" fillId="2" borderId="1" xfId="0" applyNumberFormat="1" applyFont="1" applyFill="1" applyBorder="1" applyAlignment="1">
      <alignment horizontal="center"/>
    </xf>
    <xf numFmtId="43" fontId="5" fillId="2" borderId="1" xfId="1" applyFont="1" applyFill="1" applyBorder="1"/>
    <xf numFmtId="0" fontId="14" fillId="2" borderId="1" xfId="0" applyFont="1" applyFill="1" applyBorder="1" applyAlignment="1">
      <alignment horizont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164" fontId="13" fillId="2" borderId="5" xfId="0" applyNumberFormat="1" applyFont="1" applyFill="1" applyBorder="1"/>
    <xf numFmtId="0" fontId="17" fillId="13" borderId="21" xfId="0" applyFont="1" applyFill="1" applyBorder="1" applyAlignment="1">
      <alignment horizontal="center" vertical="center" wrapText="1"/>
    </xf>
    <xf numFmtId="0" fontId="17" fillId="13" borderId="20" xfId="0" applyFont="1" applyFill="1" applyBorder="1" applyAlignment="1">
      <alignment horizontal="center" vertical="center" wrapText="1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3" xfId="0" applyNumberFormat="1" applyFill="1" applyBorder="1" applyAlignment="1">
      <alignment horizontal="center" vertical="center" textRotation="90"/>
    </xf>
    <xf numFmtId="4" fontId="0" fillId="2" borderId="16" xfId="0" applyNumberFormat="1" applyFill="1" applyBorder="1" applyAlignment="1">
      <alignment horizontal="center" vertical="center"/>
    </xf>
    <xf numFmtId="4" fontId="0" fillId="2" borderId="17" xfId="0" applyNumberForma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8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15</xdr:row>
      <xdr:rowOff>114300</xdr:rowOff>
    </xdr:from>
    <xdr:to>
      <xdr:col>7</xdr:col>
      <xdr:colOff>161925</xdr:colOff>
      <xdr:row>17</xdr:row>
      <xdr:rowOff>142875</xdr:rowOff>
    </xdr:to>
    <xdr:cxnSp macro="">
      <xdr:nvCxnSpPr>
        <xdr:cNvPr id="2" name="1 Conector recto de flecha"/>
        <xdr:cNvCxnSpPr/>
      </xdr:nvCxnSpPr>
      <xdr:spPr>
        <a:xfrm flipV="1">
          <a:off x="4676775" y="2781300"/>
          <a:ext cx="819150" cy="409575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285750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139.492048495369" createdVersion="4" refreshedVersion="4" minRefreshableVersion="3" recordCount="2877">
  <cacheSource type="worksheet">
    <worksheetSource ref="A1:AE2878" sheet="OCTUBRE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4-06T00:00:00" maxDate="2020-11-01T00:00:00" count="210">
        <d v="2020-10-01T00:00:00"/>
        <d v="2020-10-02T00:00:00"/>
        <d v="2020-10-03T00:00:00"/>
        <d v="2020-10-04T00:00:00"/>
        <d v="2020-10-05T00:00:00"/>
        <d v="2020-10-06T00:00:00"/>
        <d v="2020-10-07T00:00:00"/>
        <d v="2020-10-08T00:00:00"/>
        <d v="2020-10-09T00:00:00"/>
        <d v="2020-10-10T00:00:00"/>
        <d v="2020-10-11T00:00:00"/>
        <d v="2020-10-12T00:00:00"/>
        <d v="2020-10-13T00:00:00"/>
        <d v="2020-10-14T00:00:00"/>
        <d v="2020-10-15T00:00:00"/>
        <d v="2020-10-16T00:00:00"/>
        <d v="2020-10-17T00:00:00"/>
        <d v="2020-10-18T00:00:00"/>
        <d v="2020-10-19T00:00:00"/>
        <d v="2020-10-20T00:00:00"/>
        <d v="2020-10-21T00:00:00"/>
        <d v="2020-10-22T00:00:00"/>
        <d v="2020-10-23T00:00:00"/>
        <d v="2020-10-24T00:00:00"/>
        <d v="2020-10-25T00:00:00"/>
        <d v="2020-10-26T00:00:00"/>
        <d v="2020-10-27T00:00:00"/>
        <d v="2020-10-28T00:00:00"/>
        <d v="2020-10-29T00:00:00"/>
        <d v="2020-10-30T00:00:00"/>
        <d v="2020-10-31T00:00:00"/>
        <m/>
        <d v="2020-06-24T00:00:00" u="1"/>
        <d v="2020-08-15T00:00:00" u="1"/>
        <d v="2020-04-07T00:00:00" u="1"/>
        <d v="2020-07-29T00:00:00" u="1"/>
        <d v="2020-09-20T00:00:00" u="1"/>
        <d v="2020-05-12T00:00:00" u="1"/>
        <d v="2020-07-03T00:00:00" u="1"/>
        <d v="2020-04-26T00:00:00" u="1"/>
        <d v="2020-06-17T00:00:00" u="1"/>
        <d v="2020-08-08T00:00:00" u="1"/>
        <d v="2020-05-31T00:00:00" u="1"/>
        <d v="2020-07-22T00:00:00" u="1"/>
        <d v="2020-09-13T00:00:00" u="1"/>
        <d v="2020-05-05T00:00:00" u="1"/>
        <d v="2020-08-27T00:00:00" u="1"/>
        <d v="2020-04-19T00:00:00" u="1"/>
        <d v="2020-06-10T00:00:00" u="1"/>
        <d v="2020-08-01T00:00:00" u="1"/>
        <d v="2020-05-24T00:00:00" u="1"/>
        <d v="2020-07-15T00:00:00" u="1"/>
        <d v="2020-09-06T00:00:00" u="1"/>
        <d v="2020-06-29T00:00:00" u="1"/>
        <d v="2020-08-20T00:00:00" u="1"/>
        <d v="2020-04-12T00:00:00" u="1"/>
        <d v="2020-06-03T00:00:00" u="1"/>
        <d v="2020-09-25T00:00:00" u="1"/>
        <d v="2020-05-17T00:00:00" u="1"/>
        <d v="2020-07-08T00:00:00" u="1"/>
        <d v="2020-06-22T00:00:00" u="1"/>
        <d v="2020-08-13T00:00:00" u="1"/>
        <d v="2020-07-27T00:00:00" u="1"/>
        <d v="2020-09-18T00:00:00" u="1"/>
        <d v="2020-05-10T00:00:00" u="1"/>
        <d v="2020-07-01T00:00:00" u="1"/>
        <d v="2020-04-24T00:00:00" u="1"/>
        <d v="2020-06-15T00:00:00" u="1"/>
        <d v="2020-08-06T00:00:00" u="1"/>
        <d v="2020-05-29T00:00:00" u="1"/>
        <d v="2020-07-20T00:00:00" u="1"/>
        <d v="2020-09-11T00:00:00" u="1"/>
        <d v="2020-05-03T00:00:00" u="1"/>
        <d v="2020-08-25T00:00:00" u="1"/>
        <d v="2020-04-17T00:00:00" u="1"/>
        <d v="2020-06-08T00:00:00" u="1"/>
        <d v="2020-09-30T00:00:00" u="1"/>
        <d v="2020-05-22T00:00:00" u="1"/>
        <d v="2020-07-13T00:00:00" u="1"/>
        <d v="2020-09-04T00:00:00" u="1"/>
        <d v="2020-06-27T00:00:00" u="1"/>
        <d v="2020-08-18T00:00:00" u="1"/>
        <d v="2020-04-10T00:00:00" u="1"/>
        <d v="2020-06-01T00:00:00" u="1"/>
        <d v="2020-09-23T00:00:00" u="1"/>
        <d v="2020-05-15T00:00:00" u="1"/>
        <d v="2020-07-06T00:00:00" u="1"/>
        <d v="2020-04-29T00:00:00" u="1"/>
        <d v="2020-06-20T00:00:00" u="1"/>
        <d v="2020-08-11T00:00:00" u="1"/>
        <d v="2020-07-25T00:00:00" u="1"/>
        <d v="2020-09-16T00:00:00" u="1"/>
        <d v="2020-05-08T00:00:00" u="1"/>
        <d v="2020-08-30T00:00:00" u="1"/>
        <d v="2020-04-22T00:00:00" u="1"/>
        <d v="2020-06-13T00:00:00" u="1"/>
        <d v="2020-08-04T00:00:00" u="1"/>
        <d v="2020-05-27T00:00:00" u="1"/>
        <d v="2020-07-18T00:00:00" u="1"/>
        <d v="2020-09-09T00:00:00" u="1"/>
        <d v="2020-05-01T00:00:00" u="1"/>
        <d v="2020-08-23T00:00:00" u="1"/>
        <d v="2020-04-15T00:00:00" u="1"/>
        <d v="2020-06-06T00:00:00" u="1"/>
        <d v="2020-09-28T00:00:00" u="1"/>
        <d v="2020-05-20T00:00:00" u="1"/>
        <d v="2020-07-11T00:00:00" u="1"/>
        <d v="2020-09-02T00:00:00" u="1"/>
        <d v="2020-06-25T00:00:00" u="1"/>
        <d v="2020-08-16T00:00:00" u="1"/>
        <d v="2020-04-08T00:00:00" u="1"/>
        <d v="2020-07-30T00:00:00" u="1"/>
        <d v="2020-09-21T00:00:00" u="1"/>
        <d v="2020-05-13T00:00:00" u="1"/>
        <d v="2020-07-04T00:00:00" u="1"/>
        <d v="2020-04-27T00:00:00" u="1"/>
        <d v="2020-06-18T00:00:00" u="1"/>
        <d v="2020-08-09T00:00:00" u="1"/>
        <d v="2020-07-23T00:00:00" u="1"/>
        <d v="2020-09-14T00:00:00" u="1"/>
        <d v="2020-05-06T00:00:00" u="1"/>
        <d v="2020-08-28T00:00:00" u="1"/>
        <d v="2020-04-20T00:00:00" u="1"/>
        <d v="2020-06-11T00:00:00" u="1"/>
        <d v="2020-08-02T00:00:00" u="1"/>
        <d v="2020-05-25T00:00:00" u="1"/>
        <d v="2020-07-16T00:00:00" u="1"/>
        <d v="2020-09-07T00:00:00" u="1"/>
        <d v="2020-06-30T00:00:00" u="1"/>
        <d v="2020-08-21T00:00:00" u="1"/>
        <d v="2020-04-13T00:00:00" u="1"/>
        <d v="2020-06-04T00:00:00" u="1"/>
        <d v="2020-09-26T00:00:00" u="1"/>
        <d v="2020-05-18T00:00:00" u="1"/>
        <d v="2020-07-09T00:00:00" u="1"/>
        <d v="2020-06-23T00:00:00" u="1"/>
        <d v="2020-08-14T00:00:00" u="1"/>
        <d v="2020-04-06T00:00:00" u="1"/>
        <d v="2020-07-28T00:00:00" u="1"/>
        <d v="2020-09-19T00:00:00" u="1"/>
        <d v="2020-05-11T00:00:00" u="1"/>
        <d v="2020-07-02T00:00:00" u="1"/>
        <d v="2020-04-25T00:00:00" u="1"/>
        <d v="2020-06-16T00:00:00" u="1"/>
        <d v="2020-08-07T00:00:00" u="1"/>
        <d v="2020-05-30T00:00:00" u="1"/>
        <d v="2020-07-21T00:00:00" u="1"/>
        <d v="2020-09-12T00:00:00" u="1"/>
        <d v="2020-05-04T00:00:00" u="1"/>
        <d v="2020-08-26T00:00:00" u="1"/>
        <d v="2020-04-18T00:00:00" u="1"/>
        <d v="2020-06-09T00:00:00" u="1"/>
        <d v="2020-05-23T00:00:00" u="1"/>
        <d v="2020-07-14T00:00:00" u="1"/>
        <d v="2020-09-05T00:00:00" u="1"/>
        <d v="2020-06-28T00:00:00" u="1"/>
        <d v="2020-08-19T00:00:00" u="1"/>
        <d v="2020-04-11T00:00:00" u="1"/>
        <d v="2020-06-02T00:00:00" u="1"/>
        <d v="2020-09-24T00:00:00" u="1"/>
        <d v="2020-05-16T00:00:00" u="1"/>
        <d v="2020-07-07T00:00:00" u="1"/>
        <d v="2020-04-30T00:00:00" u="1"/>
        <d v="2020-06-21T00:00:00" u="1"/>
        <d v="2020-08-12T00:00:00" u="1"/>
        <d v="2020-07-26T00:00:00" u="1"/>
        <d v="2020-09-17T00:00:00" u="1"/>
        <d v="2020-05-09T00:00:00" u="1"/>
        <d v="2020-08-31T00:00:00" u="1"/>
        <d v="2020-04-23T00:00:00" u="1"/>
        <d v="2020-06-14T00:00:00" u="1"/>
        <d v="2020-08-05T00:00:00" u="1"/>
        <d v="2020-05-28T00:00:00" u="1"/>
        <d v="2020-07-19T00:00:00" u="1"/>
        <d v="2020-09-10T00:00:00" u="1"/>
        <d v="2020-05-02T00:00:00" u="1"/>
        <d v="2020-08-24T00:00:00" u="1"/>
        <d v="2020-04-16T00:00:00" u="1"/>
        <d v="2020-06-07T00:00:00" u="1"/>
        <d v="2020-09-29T00:00:00" u="1"/>
        <d v="2020-05-21T00:00:00" u="1"/>
        <d v="2020-07-12T00:00:00" u="1"/>
        <d v="2020-09-03T00:00:00" u="1"/>
        <d v="2020-06-26T00:00:00" u="1"/>
        <d v="2020-08-17T00:00:00" u="1"/>
        <d v="2020-04-09T00:00:00" u="1"/>
        <d v="2020-07-31T00:00:00" u="1"/>
        <d v="2020-09-22T00:00:00" u="1"/>
        <d v="2020-05-14T00:00:00" u="1"/>
        <d v="2020-07-05T00:00:00" u="1"/>
        <d v="2020-04-28T00:00:00" u="1"/>
        <d v="2020-06-19T00:00:00" u="1"/>
        <d v="2020-08-10T00:00:00" u="1"/>
        <d v="2020-07-24T00:00:00" u="1"/>
        <d v="2020-09-15T00:00:00" u="1"/>
        <d v="2020-05-07T00:00:00" u="1"/>
        <d v="2020-08-29T00:00:00" u="1"/>
        <d v="2020-04-21T00:00:00" u="1"/>
        <d v="2020-06-12T00:00:00" u="1"/>
        <d v="2020-08-03T00:00:00" u="1"/>
        <d v="2020-05-26T00:00:00" u="1"/>
        <d v="2020-07-17T00:00:00" u="1"/>
        <d v="2020-09-08T00:00:00" u="1"/>
        <d v="2020-08-22T00:00:00" u="1"/>
        <d v="2020-04-14T00:00:00" u="1"/>
        <d v="2020-06-05T00:00:00" u="1"/>
        <d v="2020-09-27T00:00:00" u="1"/>
        <d v="2020-05-19T00:00:00" u="1"/>
        <d v="2020-07-10T00:00:00" u="1"/>
        <d v="2020-09-01T00:00:00" u="1"/>
      </sharedItems>
    </cacheField>
    <cacheField name="Sucursal" numFmtId="0">
      <sharedItems containsBlank="1" count="5">
        <s v="0201"/>
        <s v="0204"/>
        <s v="0202"/>
        <m/>
        <s v="Sucursal" u="1"/>
      </sharedItems>
    </cacheField>
    <cacheField name="Caja" numFmtId="0">
      <sharedItems containsBlank="1"/>
    </cacheField>
    <cacheField name="Serial Fiscal" numFmtId="0">
      <sharedItems containsBlank="1"/>
    </cacheField>
    <cacheField name="No. (Z)" numFmtId="0">
      <sharedItems containsBlank="1"/>
    </cacheField>
    <cacheField name="Concepto" numFmtId="0">
      <sharedItems containsBlank="1"/>
    </cacheField>
    <cacheField name="No. Factura" numFmtId="0">
      <sharedItems containsBlank="1"/>
    </cacheField>
    <cacheField name="No. Nota  Credito" numFmtId="0">
      <sharedItems containsBlank="1"/>
    </cacheField>
    <cacheField name="No. Nota Debito" numFmtId="0">
      <sharedItems containsBlank="1"/>
    </cacheField>
    <cacheField name="Documento  Afectado" numFmtId="0">
      <sharedItems containsBlank="1"/>
    </cacheField>
    <cacheField name="Fecha Factura Devuelta" numFmtId="0">
      <sharedItems containsBlank="1"/>
    </cacheField>
    <cacheField name="Monto Factura Devuelta" numFmtId="0">
      <sharedItems containsString="0" containsBlank="1" containsNumber="1" minValue="0" maxValue="101719015.03"/>
    </cacheField>
    <cacheField name="Tipo Doc. Devuelto" numFmtId="0">
      <sharedItems containsBlank="1"/>
    </cacheField>
    <cacheField name="Descripcion" numFmtId="0">
      <sharedItems containsBlank="1"/>
    </cacheField>
    <cacheField name="Rif" numFmtId="0">
      <sharedItems containsBlank="1"/>
    </cacheField>
    <cacheField name="Total" numFmtId="0">
      <sharedItems containsString="0" containsBlank="1" containsNumber="1" minValue="-276008588.86880004" maxValue="661665088.66920018"/>
    </cacheField>
    <cacheField name="F.O.B" numFmtId="0">
      <sharedItems containsString="0" containsBlank="1" containsNumber="1" containsInteger="1" minValue="0" maxValue="0"/>
    </cacheField>
    <cacheField name="Exento" numFmtId="0">
      <sharedItems containsString="0" containsBlank="1" containsNumber="1" minValue="-276008588.86880004" maxValue="451782048.14999998"/>
    </cacheField>
    <cacheField name="Base General Imponible Contribuyentes" numFmtId="0">
      <sharedItems containsString="0" containsBlank="1" containsNumber="1" minValue="0" maxValue="78841297.790000007"/>
    </cacheField>
    <cacheField name="Porc.General Con" numFmtId="0">
      <sharedItems containsBlank="1"/>
    </cacheField>
    <cacheField name="Debito General Fiscal Contribuyentes" numFmtId="0">
      <sharedItems containsString="0" containsBlank="1" containsNumber="1" minValue="0" maxValue="12614607.646400001"/>
    </cacheField>
    <cacheField name="Base General Imponible no Contribuyentes" numFmtId="0">
      <sharedItems containsString="0" containsBlank="1" containsNumber="1" minValue="-18286400" maxValue="180933655.62000003"/>
    </cacheField>
    <cacheField name="Porc.General No Con" numFmtId="0">
      <sharedItems containsBlank="1" containsMixedTypes="1" containsNumber="1" containsInteger="1" minValue="0" maxValue="0"/>
    </cacheField>
    <cacheField name="Debito General Fiscal no Contribuyentes" numFmtId="0">
      <sharedItems containsString="0" containsBlank="1" containsNumber="1" minValue="-2925824" maxValue="28949384.899199996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1698840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1359072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77">
  <r>
    <s v="1"/>
    <x v="0"/>
    <x v="0"/>
    <s v="001"/>
    <s v="Z1F0000700"/>
    <s v="1314"/>
    <s v="FC"/>
    <s v="00104532-00104609"/>
    <s v=""/>
    <s v=""/>
    <s v=""/>
    <s v=""/>
    <n v="0"/>
    <s v=""/>
    <s v="VENTAS NO CONTRIBUYENTES"/>
    <s v=""/>
    <n v="276008588.86880004"/>
    <n v="0"/>
    <n v="228200145.66000003"/>
    <n v="0"/>
    <s v="-"/>
    <n v="0"/>
    <n v="41214175.18"/>
    <s v="16"/>
    <n v="6594268.0288000004"/>
    <n v="0"/>
    <s v="-"/>
    <n v="0"/>
    <n v="0"/>
    <s v="-"/>
    <n v="0"/>
  </r>
  <r>
    <s v="2"/>
    <x v="0"/>
    <x v="1"/>
    <s v="001"/>
    <s v="Z1F0017854"/>
    <s v="0227"/>
    <s v="FC"/>
    <s v="00012960-00013005"/>
    <s v=""/>
    <s v=""/>
    <s v=""/>
    <s v=""/>
    <n v="0"/>
    <s v=""/>
    <s v="VENTAS NO CONTRIBUYENTES"/>
    <s v=""/>
    <n v="124801513.53479998"/>
    <n v="0"/>
    <n v="85399962.569999978"/>
    <n v="0"/>
    <s v="-"/>
    <n v="0"/>
    <n v="33966854.280000001"/>
    <s v="-"/>
    <n v="5434696.6847999999"/>
    <n v="0"/>
    <s v="-"/>
    <n v="0"/>
    <n v="0"/>
    <s v="-"/>
    <n v="0"/>
  </r>
  <r>
    <s v="3"/>
    <x v="0"/>
    <x v="0"/>
    <s v="001"/>
    <s v="Z1B8050365"/>
    <s v="1249"/>
    <s v="FC"/>
    <s v="00087777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4"/>
    <x v="0"/>
    <x v="1"/>
    <s v="001"/>
    <s v="Z1F0017854"/>
    <s v="0226"/>
    <s v="FC"/>
    <s v="00012876-00012959"/>
    <m/>
    <m/>
    <m/>
    <m/>
    <n v="0"/>
    <s v=""/>
    <s v="VENTAS NO CONTRIBUYENTES"/>
    <m/>
    <n v="76043760.325599998"/>
    <n v="0"/>
    <n v="54027000.480000004"/>
    <n v="0"/>
    <m/>
    <n v="0"/>
    <n v="18979965.379999999"/>
    <m/>
    <n v="3036794.4656000007"/>
    <n v="0"/>
    <m/>
    <n v="0"/>
    <n v="0"/>
    <m/>
    <n v="0"/>
  </r>
  <r>
    <s v="5"/>
    <x v="0"/>
    <x v="1"/>
    <s v="002"/>
    <s v="Z1F0017966"/>
    <s v="0228"/>
    <s v="FC"/>
    <s v="00004559-00004567"/>
    <s v=""/>
    <s v=""/>
    <s v=""/>
    <s v=""/>
    <n v="0"/>
    <s v=""/>
    <s v="VENTAS NO CONTRIBUYENTES"/>
    <s v=""/>
    <n v="18576682.502"/>
    <n v="0"/>
    <n v="13031628"/>
    <n v="0"/>
    <m/>
    <n v="0"/>
    <n v="4780219.3999999994"/>
    <n v="0"/>
    <n v="764835.10200000007"/>
    <n v="0"/>
    <s v="-"/>
    <n v="0"/>
    <n v="0"/>
    <s v="-"/>
    <n v="0"/>
  </r>
  <r>
    <s v="6"/>
    <x v="0"/>
    <x v="1"/>
    <s v="002"/>
    <s v="Z1F0017966"/>
    <s v="0229"/>
    <s v="FC"/>
    <s v="00004568-00004622"/>
    <s v=""/>
    <s v=""/>
    <s v=""/>
    <s v=""/>
    <n v="0"/>
    <s v=""/>
    <s v="VENTAS NO CONTRIBUYENTES"/>
    <s v=""/>
    <n v="115052987.9684"/>
    <n v="0"/>
    <n v="88812059"/>
    <n v="0"/>
    <s v="-"/>
    <n v="0"/>
    <n v="22621490.489999998"/>
    <s v="16"/>
    <n v="3619438.4783999999"/>
    <n v="0"/>
    <s v="-"/>
    <n v="0"/>
    <n v="0"/>
    <s v="-"/>
    <n v="0"/>
  </r>
  <r>
    <s v="7"/>
    <x v="0"/>
    <x v="2"/>
    <s v="002"/>
    <s v="Z1F0008858"/>
    <s v="0670"/>
    <s v="FC"/>
    <s v="00089931-00089963"/>
    <s v=""/>
    <s v=""/>
    <s v=""/>
    <s v=""/>
    <n v="0"/>
    <s v=""/>
    <s v="VENTAS NO CONTRIBUYENTES"/>
    <s v=""/>
    <n v="23995701.735199995"/>
    <n v="0"/>
    <n v="18734858.609999999"/>
    <n v="0"/>
    <s v="-"/>
    <n v="0"/>
    <n v="3840210.9699999997"/>
    <s v="-"/>
    <n v="614433.7551999999"/>
    <n v="0"/>
    <s v="-"/>
    <n v="0"/>
    <n v="746480"/>
    <s v="8"/>
    <n v="59718.400000000001"/>
  </r>
  <r>
    <s v="8"/>
    <x v="0"/>
    <x v="2"/>
    <s v="002"/>
    <s v="Z1F0008858"/>
    <s v="0670"/>
    <s v="FC"/>
    <s v="00089964"/>
    <s v=""/>
    <s v=""/>
    <s v=""/>
    <s v=""/>
    <n v="0"/>
    <s v=""/>
    <s v="PPFAR.C.A"/>
    <s v="J-29405191-0 "/>
    <n v="428331.78639999998"/>
    <n v="0"/>
    <n v="0"/>
    <n v="369251.54"/>
    <s v="16"/>
    <n v="59080.246400000004"/>
    <n v="0"/>
    <s v="-"/>
    <n v="0"/>
    <n v="0"/>
    <s v="-"/>
    <n v="0"/>
    <n v="0"/>
    <s v="-"/>
    <n v="0"/>
  </r>
  <r>
    <s v="9"/>
    <x v="0"/>
    <x v="2"/>
    <s v="002"/>
    <s v="Z1F0008858"/>
    <s v="0670"/>
    <s v="FC"/>
    <s v="00089965-00090052"/>
    <s v=""/>
    <s v=""/>
    <s v=""/>
    <s v=""/>
    <n v="0"/>
    <s v=""/>
    <s v="VENTAS NO CONTRIBUYENTES"/>
    <s v=""/>
    <n v="82276375.9384"/>
    <n v="0"/>
    <n v="74615429.710000008"/>
    <n v="0"/>
    <s v="-"/>
    <n v="0"/>
    <n v="6604263.9900000002"/>
    <s v="16"/>
    <n v="1056682.2383999999"/>
    <n v="0"/>
    <s v="-"/>
    <n v="0"/>
    <n v="0"/>
    <s v="-"/>
    <n v="0"/>
  </r>
  <r>
    <s v="10"/>
    <x v="0"/>
    <x v="0"/>
    <s v="002"/>
    <s v="Z1B8050002"/>
    <s v="1650"/>
    <s v="FC"/>
    <s v="00157605-00157671"/>
    <s v=""/>
    <s v=""/>
    <s v=""/>
    <s v=""/>
    <n v="0"/>
    <s v=""/>
    <s v="VENTAS NO CONTRIBUYENTES"/>
    <s v=""/>
    <n v="253548309.37879995"/>
    <n v="0"/>
    <n v="194339754.17999995"/>
    <n v="0"/>
    <s v="-"/>
    <n v="0"/>
    <n v="51041857.929999992"/>
    <s v="16"/>
    <n v="8166697.2688000016"/>
    <n v="0"/>
    <s v="-"/>
    <n v="0"/>
    <n v="0"/>
    <s v="-"/>
    <n v="0"/>
  </r>
  <r>
    <s v="11"/>
    <x v="0"/>
    <x v="0"/>
    <s v="002"/>
    <s v="Z1B8050149"/>
    <s v="1570"/>
    <s v="FC"/>
    <s v="00195234-00195301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s v="0"/>
    <n v="0"/>
    <n v="0"/>
    <m/>
    <n v="0"/>
  </r>
  <r>
    <s v="12"/>
    <x v="0"/>
    <x v="1"/>
    <s v="003"/>
    <s v="Z1F0017848"/>
    <s v="0227"/>
    <s v="FC"/>
    <s v="00009820-00009878"/>
    <s v=""/>
    <s v=""/>
    <s v=""/>
    <s v=""/>
    <n v="0"/>
    <s v=""/>
    <s v="VENTAS NO CONTRIBUYENTES"/>
    <s v=""/>
    <n v="181561673.68805003"/>
    <n v="0"/>
    <n v="119316727.75000003"/>
    <n v="0"/>
    <s v="-"/>
    <n v="0"/>
    <n v="53659436.153549999"/>
    <s v="16"/>
    <n v="8585509.7844999991"/>
    <n v="0"/>
    <s v="-"/>
    <n v="0"/>
    <n v="0"/>
    <s v="-"/>
    <n v="0"/>
  </r>
  <r>
    <s v="13"/>
    <x v="0"/>
    <x v="1"/>
    <s v="003"/>
    <s v="Z1F0017848"/>
    <s v="0227"/>
    <s v="FC"/>
    <s v="00009879"/>
    <s v=""/>
    <s v=""/>
    <s v=""/>
    <s v=""/>
    <n v="0"/>
    <s v=""/>
    <s v="CAFE RESTAURANT GOTA DULCE"/>
    <s v="J306533176"/>
    <n v="5154531.2"/>
    <n v="0"/>
    <n v="5129359.2"/>
    <n v="21700"/>
    <s v="16"/>
    <n v="3472"/>
    <n v="0"/>
    <s v="-"/>
    <n v="0"/>
    <n v="0"/>
    <s v="-"/>
    <n v="0"/>
    <n v="0"/>
    <s v="-"/>
    <n v="0"/>
  </r>
  <r>
    <s v="14"/>
    <x v="0"/>
    <x v="1"/>
    <s v="003"/>
    <s v="Z1F0017848"/>
    <s v="0227"/>
    <s v="FC"/>
    <s v="00009880-00009893"/>
    <s v=""/>
    <s v=""/>
    <s v=""/>
    <s v=""/>
    <n v="0"/>
    <s v=""/>
    <s v="VENTAS NO CONTRIBUYENTES"/>
    <s v=""/>
    <n v="29101380.722399998"/>
    <n v="0"/>
    <n v="20410117.099999998"/>
    <n v="0"/>
    <s v="-"/>
    <n v="0"/>
    <n v="7492468.6400000006"/>
    <s v="16"/>
    <n v="1198794.9824000001"/>
    <n v="0"/>
    <s v="-"/>
    <n v="0"/>
    <n v="0"/>
    <s v="-"/>
    <n v="0"/>
  </r>
  <r>
    <s v="15"/>
    <x v="0"/>
    <x v="2"/>
    <s v="003"/>
    <s v="Z1F0008965"/>
    <s v="0666"/>
    <s v="FC"/>
    <s v="00088663-00088746"/>
    <s v=""/>
    <s v=""/>
    <s v=""/>
    <s v=""/>
    <n v="0"/>
    <s v=""/>
    <s v="VENTAS NO CONTRIBUYENTES"/>
    <s v=""/>
    <n v="69073202.726999998"/>
    <n v="0"/>
    <n v="60625457.545000002"/>
    <n v="0"/>
    <s v="-"/>
    <n v="0"/>
    <n v="7282538.9500000002"/>
    <s v="-"/>
    <n v="1165206.2320000003"/>
    <n v="0"/>
    <s v="-"/>
    <n v="0"/>
    <n v="0"/>
    <s v="-"/>
    <n v="0"/>
  </r>
  <r>
    <s v="16"/>
    <x v="0"/>
    <x v="0"/>
    <s v="003"/>
    <s v="Z1B8051199"/>
    <s v="1735"/>
    <s v="FC"/>
    <s v="00181532-00181587"/>
    <s v=""/>
    <s v=""/>
    <s v=""/>
    <s v=""/>
    <n v="0"/>
    <s v=""/>
    <s v="VENTAS NO CONTRIBUYENTES"/>
    <s v=""/>
    <n v="112559633.50399996"/>
    <n v="0"/>
    <n v="89765892.589999959"/>
    <n v="0"/>
    <s v="-"/>
    <n v="0"/>
    <n v="19649776.650000002"/>
    <s v="16"/>
    <n v="3143964.2640000004"/>
    <n v="0"/>
    <s v="-"/>
    <n v="0"/>
    <n v="0"/>
    <s v="-"/>
    <n v="0"/>
  </r>
  <r>
    <s v="17"/>
    <x v="0"/>
    <x v="1"/>
    <s v="004"/>
    <s v="Z1F0017963"/>
    <s v="0224"/>
    <s v="FC"/>
    <s v="00004682-00004726"/>
    <s v=""/>
    <s v=""/>
    <s v=""/>
    <s v=""/>
    <n v="0"/>
    <s v=""/>
    <s v="VENTAS NO CONTRIBUYENTES"/>
    <s v=""/>
    <n v="80854609.96800001"/>
    <n v="0"/>
    <n v="56684019.930000007"/>
    <n v="0"/>
    <s v="-"/>
    <n v="0"/>
    <n v="20836715.550000001"/>
    <s v="16"/>
    <n v="3333874.4879999999"/>
    <n v="0"/>
    <s v="-"/>
    <n v="0"/>
    <n v="0"/>
    <s v="-"/>
    <n v="0"/>
  </r>
  <r>
    <s v="18"/>
    <x v="0"/>
    <x v="1"/>
    <s v="004"/>
    <s v="Z1F0017963"/>
    <s v="0225"/>
    <s v="FC"/>
    <s v="0000475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9"/>
    <x v="0"/>
    <x v="0"/>
    <s v="004"/>
    <s v="Z1B8050937"/>
    <s v="1575"/>
    <s v="FC"/>
    <s v="00150291-00150323"/>
    <s v=""/>
    <s v=""/>
    <s v=""/>
    <s v=""/>
    <n v="0"/>
    <s v=""/>
    <s v="VENTAS NO CONTRIBUYENTES"/>
    <s v=""/>
    <n v="104213873.08880001"/>
    <n v="0"/>
    <n v="84889020.210000008"/>
    <n v="0"/>
    <s v="-"/>
    <n v="0"/>
    <n v="16659355.93"/>
    <s v="16"/>
    <n v="2665496.9487999999"/>
    <n v="0"/>
    <s v="-"/>
    <n v="0"/>
    <n v="0"/>
    <s v="-"/>
    <n v="0"/>
  </r>
  <r>
    <s v="20"/>
    <x v="0"/>
    <x v="1"/>
    <s v="005"/>
    <s v="Z1F0017998"/>
    <s v="0221"/>
    <s v="FC"/>
    <s v="00006293-00006371"/>
    <s v=""/>
    <s v=""/>
    <s v=""/>
    <s v=""/>
    <n v="0"/>
    <s v=""/>
    <s v="VENTAS NO CONTRIBUYENTES"/>
    <s v=""/>
    <n v="290847257.89760011"/>
    <n v="0"/>
    <n v="204662749.08000013"/>
    <n v="0"/>
    <s v="-"/>
    <n v="0"/>
    <n v="74296990.359999985"/>
    <s v="16"/>
    <n v="11887518.457600001"/>
    <n v="0"/>
    <s v="-"/>
    <n v="0"/>
    <n v="0"/>
    <s v="-"/>
    <n v="0"/>
  </r>
  <r>
    <s v="21"/>
    <x v="0"/>
    <x v="1"/>
    <s v="005"/>
    <s v="Z1F0017998"/>
    <s v="0221"/>
    <s v="NC"/>
    <s v=""/>
    <s v="00000018"/>
    <s v=""/>
    <s v="00006338"/>
    <s v="1/10/2020"/>
    <n v="950460"/>
    <s v="VEN"/>
    <s v="JESUS LIENDO"/>
    <s v="V5093372"/>
    <n v="-950460"/>
    <n v="0"/>
    <n v="-950460"/>
    <n v="0"/>
    <s v="-"/>
    <n v="0"/>
    <n v="0"/>
    <s v="-"/>
    <n v="0"/>
    <n v="0"/>
    <s v="-"/>
    <n v="0"/>
    <n v="0"/>
    <s v="-"/>
    <n v="0"/>
  </r>
  <r>
    <s v="22"/>
    <x v="0"/>
    <x v="0"/>
    <s v="005"/>
    <s v="Z1B8050363"/>
    <s v="1728"/>
    <s v="FC"/>
    <s v="00160765-00160865"/>
    <s v=""/>
    <s v=""/>
    <s v=""/>
    <s v=""/>
    <n v="0"/>
    <s v=""/>
    <s v="VENTAS NO CONTRIBUYENTES"/>
    <s v=""/>
    <n v="297751561.68639994"/>
    <n v="0"/>
    <n v="247877918.14999992"/>
    <n v="0"/>
    <s v="-"/>
    <n v="0"/>
    <n v="42994520.289999999"/>
    <s v="-"/>
    <n v="6879123.2463999996"/>
    <n v="0"/>
    <s v="-"/>
    <n v="0"/>
    <n v="0"/>
    <s v="-"/>
    <n v="0"/>
  </r>
  <r>
    <s v="23"/>
    <x v="0"/>
    <x v="1"/>
    <s v="006"/>
    <s v="Z1F0017787"/>
    <s v="0201"/>
    <s v="FC"/>
    <s v="00001307"/>
    <s v=""/>
    <s v=""/>
    <s v=""/>
    <s v=""/>
    <n v="0"/>
    <s v=""/>
    <s v="LUIS TORREALBA"/>
    <s v="V11308565"/>
    <n v="4315620.0060000001"/>
    <n v="0"/>
    <n v="2314956"/>
    <n v="0"/>
    <s v="-"/>
    <n v="0"/>
    <n v="1724710.35"/>
    <s v="16"/>
    <n v="275953.65600000002"/>
    <n v="0"/>
    <s v="-"/>
    <n v="0"/>
    <n v="0"/>
    <s v="-"/>
    <n v="0"/>
  </r>
  <r>
    <s v="24"/>
    <x v="0"/>
    <x v="0"/>
    <s v="006"/>
    <s v="Z1B8044815"/>
    <s v="1636"/>
    <s v="FC"/>
    <s v="00141370-00141437"/>
    <s v=""/>
    <s v=""/>
    <s v=""/>
    <s v=""/>
    <n v="0"/>
    <s v=""/>
    <s v="VENTAS NO CONTRIBUYENTES"/>
    <s v=""/>
    <n v="229989976.80240005"/>
    <n v="0"/>
    <n v="173409569.85000005"/>
    <n v="0"/>
    <s v="-"/>
    <n v="0"/>
    <n v="48776212.889999993"/>
    <s v="-"/>
    <n v="7804194.0623999992"/>
    <n v="0"/>
    <s v="-"/>
    <n v="0"/>
    <n v="0"/>
    <s v="-"/>
    <n v="0"/>
  </r>
  <r>
    <s v="25"/>
    <x v="0"/>
    <x v="0"/>
    <s v="006"/>
    <s v="Z1B8044815"/>
    <s v="1636"/>
    <s v="FC"/>
    <s v="00141438"/>
    <s v=""/>
    <s v=""/>
    <s v=""/>
    <s v=""/>
    <n v="0"/>
    <s v=""/>
    <s v="MIGUEL ALVAREZ"/>
    <s v="V14772733"/>
    <n v="525899.5"/>
    <n v="0"/>
    <n v="525899.5"/>
    <n v="0"/>
    <s v="-"/>
    <n v="0"/>
    <n v="0"/>
    <s v="-"/>
    <n v="0"/>
    <n v="0"/>
    <s v="-"/>
    <n v="0"/>
    <n v="0"/>
    <s v="-"/>
    <n v="0"/>
  </r>
  <r>
    <s v="26"/>
    <x v="0"/>
    <x v="0"/>
    <s v="006"/>
    <s v="Z1B8044815"/>
    <s v="1636"/>
    <s v="FC"/>
    <s v="00141439-00141456"/>
    <s v=""/>
    <s v=""/>
    <s v=""/>
    <s v=""/>
    <n v="0"/>
    <s v=""/>
    <s v="VENTAS NO CONTRIBUYENTES"/>
    <s v=""/>
    <n v="24459629.3884"/>
    <n v="0"/>
    <n v="21684694.799999997"/>
    <n v="0"/>
    <s v="-"/>
    <n v="0"/>
    <n v="2392184.9900000002"/>
    <s v="-"/>
    <n v="382749.59839999996"/>
    <n v="0"/>
    <s v="-"/>
    <n v="0"/>
    <n v="0"/>
    <s v="-"/>
    <n v="0"/>
  </r>
  <r>
    <s v="27"/>
    <x v="0"/>
    <x v="0"/>
    <s v="007"/>
    <s v="Z1B8050013"/>
    <s v="1691"/>
    <s v="FC"/>
    <s v="00167020-00167080"/>
    <s v=""/>
    <s v=""/>
    <s v=""/>
    <s v=""/>
    <n v="0"/>
    <s v=""/>
    <s v="VENTAS NO CONTRIBUYENTES"/>
    <s v=""/>
    <n v="222919012.02719998"/>
    <n v="0"/>
    <n v="169720156.41999999"/>
    <n v="0"/>
    <s v="-"/>
    <n v="0"/>
    <n v="45861082.419999994"/>
    <s v="-"/>
    <n v="7337773.1872000005"/>
    <n v="0"/>
    <s v="-"/>
    <n v="0"/>
    <n v="0"/>
    <s v="-"/>
    <n v="0"/>
  </r>
  <r>
    <s v="28"/>
    <x v="0"/>
    <x v="0"/>
    <s v="008"/>
    <s v="Z1B8050003"/>
    <s v="1648"/>
    <s v="FC"/>
    <s v="00167378-00167450"/>
    <s v=""/>
    <s v=""/>
    <s v=""/>
    <s v=""/>
    <n v="0"/>
    <s v=""/>
    <s v="VENTAS NO CONTRIBUYENTES"/>
    <s v=""/>
    <n v="196015113.81160003"/>
    <n v="0"/>
    <n v="152557383.91000003"/>
    <n v="0"/>
    <s v="-"/>
    <n v="0"/>
    <n v="37463560.260000005"/>
    <s v="16"/>
    <n v="5994169.6415999997"/>
    <n v="0"/>
    <s v="-"/>
    <n v="0"/>
    <n v="0"/>
    <s v="-"/>
    <n v="0"/>
  </r>
  <r>
    <s v="29"/>
    <x v="0"/>
    <x v="0"/>
    <s v="009"/>
    <s v="Z1B8014458"/>
    <s v="1647"/>
    <s v="FC"/>
    <s v="00172431-00172451"/>
    <s v=""/>
    <s v=""/>
    <s v=""/>
    <s v=""/>
    <n v="0"/>
    <s v=""/>
    <s v="VENTAS NO CONTRIBUYENTES"/>
    <s v=""/>
    <n v="77529037.547600001"/>
    <n v="0"/>
    <n v="61836118.939999998"/>
    <n v="0"/>
    <s v="-"/>
    <n v="0"/>
    <n v="13528378.109999999"/>
    <s v="-"/>
    <n v="2164540.4976000004"/>
    <n v="0"/>
    <s v="-"/>
    <n v="0"/>
    <n v="0"/>
    <s v="-"/>
    <n v="0"/>
  </r>
  <r>
    <s v="30"/>
    <x v="0"/>
    <x v="0"/>
    <s v="009"/>
    <s v="Z1B8014458"/>
    <s v="1647"/>
    <s v="FC"/>
    <s v="00172452"/>
    <s v=""/>
    <s v=""/>
    <s v=""/>
    <s v=""/>
    <n v="0"/>
    <s v=""/>
    <s v="GRUPO CORPORATIVO MANUBER C.A"/>
    <s v="J-40982131-5 "/>
    <n v="2285832.8640000001"/>
    <n v="0"/>
    <n v="1816073"/>
    <n v="404965.4"/>
    <s v="16"/>
    <n v="64794.464"/>
    <n v="0"/>
    <s v="-"/>
    <n v="0"/>
    <n v="0"/>
    <s v="-"/>
    <n v="0"/>
    <n v="0"/>
    <s v="-"/>
    <n v="0"/>
  </r>
  <r>
    <s v="31"/>
    <x v="0"/>
    <x v="0"/>
    <s v="009"/>
    <s v="Z1B8014458"/>
    <s v="1647"/>
    <s v="FC"/>
    <s v="00172453-00172466"/>
    <s v=""/>
    <s v=""/>
    <s v=""/>
    <s v=""/>
    <n v="0"/>
    <s v=""/>
    <s v="VENTAS NO CONTRIBUYENTES"/>
    <s v=""/>
    <n v="37470749.928000003"/>
    <n v="0"/>
    <n v="24535444.290000003"/>
    <n v="0"/>
    <s v="-"/>
    <n v="0"/>
    <n v="11151125.550000001"/>
    <s v="16"/>
    <n v="1784180.088"/>
    <n v="0"/>
    <s v="-"/>
    <n v="0"/>
    <n v="0"/>
    <s v="-"/>
    <n v="0"/>
  </r>
  <r>
    <s v="32"/>
    <x v="0"/>
    <x v="0"/>
    <s v="010"/>
    <s v="Z1F0000341"/>
    <s v="1163"/>
    <s v="FC"/>
    <s v="00071061-00071064"/>
    <s v=""/>
    <s v=""/>
    <s v=""/>
    <s v=""/>
    <n v="0"/>
    <s v=""/>
    <s v="VENTAS NO CONTRIBUYENTES"/>
    <s v=""/>
    <n v="11359043.804000001"/>
    <n v="0"/>
    <n v="6156693.9000000013"/>
    <n v="0"/>
    <s v="-"/>
    <n v="0"/>
    <n v="4484784.3999999994"/>
    <s v="16"/>
    <n v="717565.50399999996"/>
    <n v="0"/>
    <s v="-"/>
    <n v="0"/>
    <n v="0"/>
    <s v="-"/>
    <n v="0"/>
  </r>
  <r>
    <s v="33"/>
    <x v="0"/>
    <x v="0"/>
    <s v="010"/>
    <s v="Z1F0000341"/>
    <s v="1163"/>
    <s v="FC"/>
    <s v="00071065"/>
    <s v=""/>
    <s v=""/>
    <s v=""/>
    <s v=""/>
    <n v="0"/>
    <s v=""/>
    <s v="MULTISERVICIOS SOFPAC"/>
    <s v="J-411007340"/>
    <n v="8422373.2599999998"/>
    <n v="0"/>
    <n v="6692931"/>
    <n v="1490898.5"/>
    <s v="16"/>
    <n v="238543.76"/>
    <n v="0"/>
    <s v="-"/>
    <n v="0"/>
    <n v="0"/>
    <s v="-"/>
    <n v="0"/>
    <n v="0"/>
    <s v="-"/>
    <n v="0"/>
  </r>
  <r>
    <s v="34"/>
    <x v="0"/>
    <x v="0"/>
    <s v="010"/>
    <s v="Z1F0000341"/>
    <s v="1163"/>
    <s v="FC"/>
    <s v="00071066-00071073"/>
    <s v=""/>
    <s v=""/>
    <s v=""/>
    <s v=""/>
    <n v="0"/>
    <s v=""/>
    <s v="VENTAS NO CONTRIBUYENTES"/>
    <s v=""/>
    <n v="37443028.005999997"/>
    <n v="0"/>
    <n v="32387490.079999998"/>
    <n v="0"/>
    <s v="-"/>
    <n v="0"/>
    <n v="4358222.3499999996"/>
    <s v="-"/>
    <n v="697315.57599999988"/>
    <n v="0"/>
    <s v="-"/>
    <n v="0"/>
    <n v="0"/>
    <s v="-"/>
    <n v="0"/>
  </r>
  <r>
    <s v="35"/>
    <x v="0"/>
    <x v="0"/>
    <s v="011"/>
    <s v="Z1F0004616"/>
    <s v="0549"/>
    <s v="FC"/>
    <s v="00074756-00074853"/>
    <s v=""/>
    <s v=""/>
    <s v=""/>
    <s v=""/>
    <n v="0"/>
    <s v=""/>
    <s v="VENTAS NO CONTRIBUYENTES"/>
    <s v=""/>
    <n v="101699425.7052"/>
    <n v="0"/>
    <n v="95859631.359999999"/>
    <n v="0"/>
    <s v="-"/>
    <n v="0"/>
    <n v="5034305.47"/>
    <s v="16"/>
    <n v="805488.87519999989"/>
    <n v="0"/>
    <s v="-"/>
    <n v="0"/>
    <n v="0"/>
    <s v="-"/>
    <n v="0"/>
  </r>
  <r>
    <s v="36"/>
    <x v="0"/>
    <x v="0"/>
    <s v="012"/>
    <s v="Z1B8038506"/>
    <s v="1496"/>
    <s v="FC"/>
    <s v="0007085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7"/>
    <x v="0"/>
    <x v="0"/>
    <s v="013"/>
    <s v="Z1B8050578"/>
    <s v="1459"/>
    <s v="FC"/>
    <s v="00134903-00134971"/>
    <s v=""/>
    <s v=""/>
    <s v=""/>
    <s v=""/>
    <n v="0"/>
    <s v=""/>
    <s v="VENTAS NO CONTRIBUYENTES"/>
    <s v=""/>
    <n v="60526653.496199995"/>
    <n v="0"/>
    <n v="53195381.494999997"/>
    <n v="0"/>
    <s v="-"/>
    <n v="0"/>
    <n v="6320062.0700000003"/>
    <s v="-"/>
    <n v="1011209.9312000001"/>
    <n v="0"/>
    <s v="-"/>
    <n v="0"/>
    <n v="0"/>
    <s v="-"/>
    <n v="0"/>
  </r>
  <r>
    <s v="38"/>
    <x v="0"/>
    <x v="0"/>
    <s v="014"/>
    <s v="Z1B0000338"/>
    <s v="1337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9"/>
    <x v="0"/>
    <x v="0"/>
    <s v="015"/>
    <s v="Z1B8050356"/>
    <s v="1470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0"/>
    <x v="1"/>
    <x v="0"/>
    <s v="001"/>
    <s v="Z1F0000700"/>
    <s v="1315"/>
    <s v="FC"/>
    <s v="00104610-00104631"/>
    <s v=""/>
    <s v=""/>
    <s v=""/>
    <s v=""/>
    <n v="0"/>
    <s v=""/>
    <s v="VENTAS NO CONTRIBUYENTES"/>
    <s v=""/>
    <n v="70251436.952000007"/>
    <n v="0"/>
    <n v="56778864.38000001"/>
    <n v="0"/>
    <s v="-"/>
    <n v="0"/>
    <n v="11614286.699999999"/>
    <s v="-"/>
    <n v="1858285.872"/>
    <n v="0"/>
    <s v="-"/>
    <n v="0"/>
    <n v="0"/>
    <s v="-"/>
    <n v="0"/>
  </r>
  <r>
    <s v="41"/>
    <x v="1"/>
    <x v="0"/>
    <s v="001"/>
    <s v="Z1F0000700"/>
    <s v="1315"/>
    <s v="FC"/>
    <s v="00104632"/>
    <s v=""/>
    <s v=""/>
    <s v=""/>
    <s v=""/>
    <n v="0"/>
    <s v=""/>
    <s v="MIGUEL ALVAREZ"/>
    <s v="V14772733"/>
    <n v="1309022"/>
    <n v="0"/>
    <n v="1263086"/>
    <n v="39600"/>
    <s v="16"/>
    <n v="6336"/>
    <n v="0"/>
    <s v="-"/>
    <n v="0"/>
    <n v="0"/>
    <s v="-"/>
    <n v="0"/>
    <n v="0"/>
    <s v="-"/>
    <n v="0"/>
  </r>
  <r>
    <s v="42"/>
    <x v="1"/>
    <x v="0"/>
    <s v="001"/>
    <s v="Z1F0000700"/>
    <s v="1315"/>
    <s v="FC"/>
    <s v="00104633-00104654"/>
    <s v=""/>
    <s v=""/>
    <s v=""/>
    <s v=""/>
    <n v="0"/>
    <s v=""/>
    <s v="VENTAS NO CONTRIBUYENTES"/>
    <s v=""/>
    <n v="69494786.385999992"/>
    <n v="0"/>
    <n v="57923211.199999996"/>
    <n v="0"/>
    <s v="-"/>
    <n v="0"/>
    <n v="9975495.8500000015"/>
    <s v="-"/>
    <n v="1596079.3359999997"/>
    <n v="0"/>
    <s v="-"/>
    <n v="0"/>
    <n v="0"/>
    <s v="-"/>
    <n v="0"/>
  </r>
  <r>
    <s v="43"/>
    <x v="1"/>
    <x v="0"/>
    <s v="001"/>
    <s v="Z1F0000700"/>
    <s v="1315"/>
    <s v="FC"/>
    <s v="00104655"/>
    <s v=""/>
    <s v=""/>
    <s v=""/>
    <s v=""/>
    <n v="0"/>
    <s v=""/>
    <s v="INVERSIONES MINIMARKETREY C.A"/>
    <s v="J-50029458-1 "/>
    <n v="5184135.4400000004"/>
    <n v="0"/>
    <n v="3471820"/>
    <n v="1476134"/>
    <s v="16"/>
    <n v="236181.44"/>
    <n v="0"/>
    <s v="-"/>
    <n v="0"/>
    <n v="0"/>
    <s v="-"/>
    <n v="0"/>
    <n v="0"/>
    <s v="-"/>
    <n v="0"/>
  </r>
  <r>
    <s v="44"/>
    <x v="1"/>
    <x v="1"/>
    <s v="001"/>
    <s v="Z1F0017854"/>
    <s v="0228"/>
    <s v="FC"/>
    <s v="00013006-00013047"/>
    <s v=""/>
    <s v=""/>
    <s v=""/>
    <s v=""/>
    <n v="0"/>
    <s v=""/>
    <s v="VENTAS NO CONTRIBUYENTES"/>
    <s v=""/>
    <n v="139211179.33239999"/>
    <n v="0"/>
    <n v="92898239.200000003"/>
    <n v="0"/>
    <s v="-"/>
    <n v="0"/>
    <n v="39924948.390000001"/>
    <s v="16"/>
    <n v="6387991.7424000008"/>
    <n v="0"/>
    <s v="-"/>
    <n v="0"/>
    <n v="0"/>
    <s v="-"/>
    <n v="0"/>
  </r>
  <r>
    <s v="45"/>
    <x v="1"/>
    <x v="1"/>
    <s v="001"/>
    <s v="Z1F0017854"/>
    <s v="0228"/>
    <s v="FC"/>
    <s v="00013048"/>
    <s v=""/>
    <s v=""/>
    <s v=""/>
    <s v=""/>
    <n v="0"/>
    <s v=""/>
    <s v="LEON RIVAS Y ASOCIADOS C.A."/>
    <s v="J311038078"/>
    <n v="2065624"/>
    <n v="0"/>
    <n v="85272"/>
    <n v="1707200"/>
    <s v="16"/>
    <n v="273152"/>
    <n v="0"/>
    <s v="-"/>
    <n v="0"/>
    <n v="0"/>
    <s v="-"/>
    <n v="0"/>
    <n v="0"/>
    <s v="-"/>
    <n v="0"/>
  </r>
  <r>
    <s v="46"/>
    <x v="1"/>
    <x v="1"/>
    <s v="001"/>
    <s v="Z1F0017854"/>
    <s v="0228"/>
    <s v="FC"/>
    <s v="00013049-00013080"/>
    <s v=""/>
    <s v=""/>
    <s v=""/>
    <s v=""/>
    <n v="0"/>
    <s v=""/>
    <s v="VENTAS NO CONTRIBUYENTES"/>
    <s v=""/>
    <n v="79557602.562800005"/>
    <n v="0"/>
    <n v="51045834"/>
    <n v="0"/>
    <s v="-"/>
    <n v="0"/>
    <n v="24579110.829999994"/>
    <s v="-"/>
    <n v="3932657.7327999999"/>
    <n v="0"/>
    <s v="-"/>
    <n v="0"/>
    <n v="0"/>
    <s v="-"/>
    <n v="0"/>
  </r>
  <r>
    <s v="47"/>
    <x v="1"/>
    <x v="1"/>
    <s v="001"/>
    <s v="Z1F0017854"/>
    <s v="0228"/>
    <s v="FC"/>
    <s v="00013081"/>
    <s v=""/>
    <s v=""/>
    <s v=""/>
    <s v=""/>
    <n v="0"/>
    <s v=""/>
    <s v="INVERSINES DAER SERVICES 2015 C.A"/>
    <s v="J407398938"/>
    <n v="6114720"/>
    <n v="0"/>
    <n v="3409600"/>
    <n v="2332000"/>
    <s v="16"/>
    <n v="373120"/>
    <n v="0"/>
    <s v="-"/>
    <n v="0"/>
    <n v="0"/>
    <s v="-"/>
    <n v="0"/>
    <n v="0"/>
    <s v="-"/>
    <n v="0"/>
  </r>
  <r>
    <s v="48"/>
    <x v="1"/>
    <x v="1"/>
    <s v="001"/>
    <s v="Z1F0017854"/>
    <s v="0228"/>
    <s v="FC"/>
    <s v="00013082-00013098"/>
    <s v=""/>
    <s v=""/>
    <s v=""/>
    <s v=""/>
    <n v="0"/>
    <s v=""/>
    <s v="VENTAS NO CONTRIBUYENTES"/>
    <s v=""/>
    <n v="56327106.661200002"/>
    <n v="0"/>
    <n v="38290756.100000001"/>
    <n v="0"/>
    <s v="-"/>
    <n v="0"/>
    <n v="15548578.07"/>
    <s v="16"/>
    <n v="2487772.4912"/>
    <n v="0"/>
    <s v="-"/>
    <n v="0"/>
    <n v="0"/>
    <s v="-"/>
    <n v="0"/>
  </r>
  <r>
    <s v="49"/>
    <x v="1"/>
    <x v="1"/>
    <s v="001"/>
    <s v="Z1F0017854"/>
    <s v="0228"/>
    <s v="NC"/>
    <s v=""/>
    <s v="00000051"/>
    <s v=""/>
    <s v="00013010"/>
    <s v="2/10/2020"/>
    <n v="7012333.1399999997"/>
    <s v="VEN"/>
    <s v="JUAN ALVAREZ"/>
    <s v="V7422608"/>
    <n v="-847619.63280000002"/>
    <n v="0"/>
    <n v="0"/>
    <n v="0"/>
    <s v="-"/>
    <n v="0"/>
    <n v="-730706.58"/>
    <s v="16"/>
    <n v="-116913.0528"/>
    <n v="0"/>
    <s v="-"/>
    <n v="0"/>
    <n v="0"/>
    <s v="-"/>
    <n v="0"/>
  </r>
  <r>
    <s v="50"/>
    <x v="1"/>
    <x v="1"/>
    <s v="001"/>
    <s v="Z1F0017854"/>
    <s v="0228"/>
    <s v="NC"/>
    <s v=""/>
    <s v="00000052"/>
    <s v=""/>
    <s v="00004690"/>
    <s v="30/9/2020"/>
    <n v="3450260"/>
    <s v="VEN"/>
    <s v="ANTONIO BARRERA"/>
    <s v="V3588101"/>
    <n v="-576752"/>
    <n v="0"/>
    <n v="0"/>
    <n v="0"/>
    <s v="-"/>
    <n v="0"/>
    <n v="-497200"/>
    <s v="16"/>
    <n v="-79552"/>
    <n v="0"/>
    <s v="-"/>
    <n v="0"/>
    <n v="0"/>
    <s v="-"/>
    <n v="0"/>
  </r>
  <r>
    <s v="51"/>
    <x v="1"/>
    <x v="0"/>
    <s v="001"/>
    <s v="Z1F0000700"/>
    <s v="1315"/>
    <s v="FC"/>
    <s v="00104656-00104687"/>
    <s v=""/>
    <s v=""/>
    <s v=""/>
    <s v=""/>
    <n v="0"/>
    <s v=""/>
    <s v="VENTAS NO CONTRIBUYENTES"/>
    <s v=""/>
    <n v="55704516.767200001"/>
    <n v="0"/>
    <n v="44512476.100000001"/>
    <n v="0"/>
    <s v="-"/>
    <n v="0"/>
    <n v="9648310.9199999999"/>
    <s v="-"/>
    <n v="1543729.7472000001"/>
    <n v="0"/>
    <s v="-"/>
    <n v="0"/>
    <n v="0"/>
    <s v="-"/>
    <n v="0"/>
  </r>
  <r>
    <s v="52"/>
    <x v="1"/>
    <x v="0"/>
    <s v="001"/>
    <s v="Z1B8050365"/>
    <s v="1250"/>
    <s v="FC"/>
    <s v="00087778-00087825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m/>
    <n v="0"/>
    <n v="0"/>
    <m/>
    <n v="0"/>
  </r>
  <r>
    <s v="53"/>
    <x v="1"/>
    <x v="1"/>
    <s v="002"/>
    <s v="Z1F0017966"/>
    <s v="0230"/>
    <s v="FC"/>
    <s v="00004623-00004665"/>
    <s v=""/>
    <s v=""/>
    <s v=""/>
    <s v=""/>
    <n v="0"/>
    <s v=""/>
    <s v="VENTAS NO CONTRIBUYENTES"/>
    <s v=""/>
    <n v="177026200.95720002"/>
    <n v="0"/>
    <n v="115641600.90000004"/>
    <n v="0"/>
    <s v="-"/>
    <n v="0"/>
    <n v="52917758.669999994"/>
    <s v="16"/>
    <n v="8466841.3871999979"/>
    <n v="0"/>
    <s v="-"/>
    <n v="0"/>
    <n v="0"/>
    <s v="-"/>
    <n v="0"/>
  </r>
  <r>
    <s v="54"/>
    <x v="1"/>
    <x v="2"/>
    <s v="002"/>
    <s v="Z1F0008858"/>
    <s v="0671"/>
    <s v="FC"/>
    <s v="00090053-00090133"/>
    <s v=""/>
    <s v=""/>
    <s v=""/>
    <s v=""/>
    <n v="0"/>
    <s v=""/>
    <s v="VENTAS NO CONTRIBUYENTES"/>
    <s v=""/>
    <n v="56465208.793600008"/>
    <n v="0"/>
    <n v="52773449.100000009"/>
    <n v="0"/>
    <s v="-"/>
    <n v="0"/>
    <n v="3182551.46"/>
    <s v="-"/>
    <n v="509208.23360000004"/>
    <n v="0"/>
    <s v="-"/>
    <n v="0"/>
    <n v="0"/>
    <s v="-"/>
    <n v="0"/>
  </r>
  <r>
    <s v="55"/>
    <x v="1"/>
    <x v="0"/>
    <s v="002"/>
    <s v="Z1B8050002"/>
    <s v="1651"/>
    <s v="FC"/>
    <s v="00157672"/>
    <s v=""/>
    <s v=""/>
    <s v=""/>
    <s v=""/>
    <n v="0"/>
    <s v=""/>
    <s v="IMAGENES GRUPO EL PASO C.A"/>
    <s v="J-29349315-3"/>
    <n v="7863732.7999999998"/>
    <n v="0"/>
    <n v="0"/>
    <n v="6779080"/>
    <s v="16"/>
    <n v="1084652.8"/>
    <n v="0"/>
    <s v="-"/>
    <n v="0"/>
    <n v="0"/>
    <s v="-"/>
    <n v="0"/>
    <n v="0"/>
    <s v="-"/>
    <n v="0"/>
  </r>
  <r>
    <s v="56"/>
    <x v="1"/>
    <x v="0"/>
    <s v="002"/>
    <s v="Z1B8050002"/>
    <s v="1651"/>
    <s v="FC"/>
    <s v="00157673-00157722"/>
    <s v=""/>
    <s v=""/>
    <s v=""/>
    <s v=""/>
    <n v="0"/>
    <s v=""/>
    <s v="VENTAS NO CONTRIBUYENTES"/>
    <s v=""/>
    <n v="236532401.7428"/>
    <n v="0"/>
    <n v="206099784.54000002"/>
    <n v="0"/>
    <s v="-"/>
    <n v="0"/>
    <n v="26235014.829999998"/>
    <s v="-"/>
    <n v="4197602.3728"/>
    <n v="0"/>
    <s v="-"/>
    <n v="0"/>
    <n v="0"/>
    <s v="-"/>
    <n v="0"/>
  </r>
  <r>
    <s v="57"/>
    <x v="1"/>
    <x v="0"/>
    <s v="002"/>
    <s v="Z1B8050149"/>
    <s v="1571"/>
    <s v="FC"/>
    <s v="00195301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58"/>
    <x v="1"/>
    <x v="1"/>
    <s v="003"/>
    <s v="Z1F0017848"/>
    <s v="0228"/>
    <s v="FC"/>
    <s v="00009894-00009905"/>
    <s v=""/>
    <s v=""/>
    <s v=""/>
    <s v=""/>
    <n v="0"/>
    <s v=""/>
    <s v="VENTAS NO CONTRIBUYENTES"/>
    <s v=""/>
    <n v="43267439.842"/>
    <n v="0"/>
    <n v="30752168"/>
    <n v="0"/>
    <s v="-"/>
    <n v="0"/>
    <n v="10789027.450000001"/>
    <s v="16"/>
    <n v="1726244.392"/>
    <n v="0"/>
    <s v="-"/>
    <n v="0"/>
    <n v="0"/>
    <s v="-"/>
    <n v="0"/>
  </r>
  <r>
    <s v="59"/>
    <x v="1"/>
    <x v="2"/>
    <s v="003"/>
    <s v="Z1F0008965"/>
    <s v="0667"/>
    <s v="FC"/>
    <s v="00088747-00088844"/>
    <s v=""/>
    <s v=""/>
    <s v=""/>
    <s v=""/>
    <n v="0"/>
    <s v=""/>
    <s v="VENTAS NO CONTRIBUYENTES"/>
    <s v=""/>
    <n v="76131665.612000003"/>
    <n v="0"/>
    <n v="67616107.700000003"/>
    <n v="0"/>
    <s v="-"/>
    <n v="0"/>
    <n v="7340998.2000000002"/>
    <s v="-"/>
    <n v="1174559.7120000001"/>
    <n v="0"/>
    <s v="-"/>
    <n v="0"/>
    <n v="0"/>
    <s v="-"/>
    <n v="0"/>
  </r>
  <r>
    <s v="60"/>
    <x v="1"/>
    <x v="0"/>
    <s v="003"/>
    <s v="Z1B8051199"/>
    <s v="1736"/>
    <s v="FC"/>
    <s v="00181588-00181644"/>
    <s v=""/>
    <s v=""/>
    <s v=""/>
    <s v=""/>
    <n v="0"/>
    <s v=""/>
    <s v="VENTAS NO CONTRIBUYENTES"/>
    <s v=""/>
    <n v="208660643.99000001"/>
    <n v="0"/>
    <n v="154245815.09999999"/>
    <n v="0"/>
    <s v="-"/>
    <n v="0"/>
    <n v="46909335.250000007"/>
    <s v="-"/>
    <n v="7505493.6400000006"/>
    <n v="0"/>
    <s v="-"/>
    <n v="0"/>
    <n v="0"/>
    <s v="-"/>
    <n v="0"/>
  </r>
  <r>
    <s v="61"/>
    <x v="1"/>
    <x v="1"/>
    <s v="004"/>
    <s v="Z1F0017963"/>
    <s v="0226"/>
    <s v="FC"/>
    <s v="00004759-00004772"/>
    <s v=""/>
    <s v=""/>
    <s v=""/>
    <s v=""/>
    <n v="0"/>
    <s v=""/>
    <s v="VENTAS NO CONTRIBUYENTES"/>
    <s v=""/>
    <n v="60419223.378400005"/>
    <n v="0"/>
    <n v="53043911.200000003"/>
    <n v="0"/>
    <s v="-"/>
    <n v="0"/>
    <n v="6358027.7400000002"/>
    <s v="16"/>
    <n v="1017284.4384"/>
    <n v="0"/>
    <s v="-"/>
    <n v="0"/>
    <n v="0"/>
    <s v="-"/>
    <n v="0"/>
  </r>
  <r>
    <s v="62"/>
    <x v="1"/>
    <x v="1"/>
    <s v="004"/>
    <s v="Z1F0017963"/>
    <s v="0226"/>
    <s v="FC"/>
    <s v="00004773"/>
    <s v=""/>
    <s v=""/>
    <s v=""/>
    <s v=""/>
    <n v="0"/>
    <s v=""/>
    <s v="EL DUO DE LA CARNE"/>
    <s v="J408492636"/>
    <n v="4315872"/>
    <n v="0"/>
    <n v="4224000"/>
    <n v="79200"/>
    <s v="16"/>
    <n v="12672"/>
    <n v="0"/>
    <s v="-"/>
    <n v="0"/>
    <n v="0"/>
    <s v="-"/>
    <n v="0"/>
    <n v="0"/>
    <s v="-"/>
    <n v="0"/>
  </r>
  <r>
    <s v="63"/>
    <x v="1"/>
    <x v="1"/>
    <s v="004"/>
    <s v="Z1F0017963"/>
    <s v="0226"/>
    <s v="FC"/>
    <s v="00004774-00004796"/>
    <s v=""/>
    <s v=""/>
    <s v=""/>
    <s v=""/>
    <n v="0"/>
    <s v=""/>
    <s v="VENTAS NO CONTRIBUYENTES"/>
    <s v=""/>
    <n v="146450362.072"/>
    <n v="0"/>
    <n v="99605500.679999992"/>
    <n v="0"/>
    <s v="-"/>
    <n v="0"/>
    <n v="40383501.200000003"/>
    <s v="-"/>
    <n v="6461360.1920000007"/>
    <n v="0"/>
    <s v="-"/>
    <n v="0"/>
    <n v="0"/>
    <s v="-"/>
    <n v="0"/>
  </r>
  <r>
    <s v="64"/>
    <x v="1"/>
    <x v="1"/>
    <s v="004"/>
    <s v="Z1F0017963"/>
    <s v="0226"/>
    <s v="FC"/>
    <s v="00004797"/>
    <s v=""/>
    <s v=""/>
    <s v=""/>
    <s v=""/>
    <n v="0"/>
    <s v=""/>
    <s v="MVOAG SERVICES CA"/>
    <s v="J297224246"/>
    <n v="5184882.5599999996"/>
    <n v="0"/>
    <n v="3502400"/>
    <n v="1450416"/>
    <s v="16"/>
    <n v="232066.56"/>
    <n v="0"/>
    <s v="-"/>
    <n v="0"/>
    <n v="0"/>
    <s v="-"/>
    <n v="0"/>
    <n v="0"/>
    <s v="-"/>
    <n v="0"/>
  </r>
  <r>
    <s v="65"/>
    <x v="1"/>
    <x v="1"/>
    <s v="004"/>
    <s v="Z1F0017963"/>
    <s v="0226"/>
    <s v="FC"/>
    <s v="00004798-00004803"/>
    <s v=""/>
    <s v=""/>
    <s v=""/>
    <s v=""/>
    <n v="0"/>
    <s v=""/>
    <s v="VENTAS NO CONTRIBUYENTES"/>
    <s v=""/>
    <n v="29995227.8532"/>
    <n v="0"/>
    <n v="10499390"/>
    <n v="0"/>
    <s v="-"/>
    <n v="0"/>
    <n v="16806756.77"/>
    <s v="16"/>
    <n v="2689081.0832000002"/>
    <n v="0"/>
    <s v="-"/>
    <n v="0"/>
    <n v="0"/>
    <s v="-"/>
    <n v="0"/>
  </r>
  <r>
    <s v="66"/>
    <x v="1"/>
    <x v="0"/>
    <s v="004"/>
    <s v="Z1B8050937"/>
    <s v="1576"/>
    <s v="FC"/>
    <s v="00150324-00150374"/>
    <s v=""/>
    <s v=""/>
    <s v=""/>
    <s v=""/>
    <n v="0"/>
    <s v=""/>
    <s v="VENTAS NO CONTRIBUYENTES"/>
    <s v=""/>
    <n v="271869032.42879999"/>
    <n v="0"/>
    <n v="163864238.59999999"/>
    <n v="0"/>
    <s v="-"/>
    <n v="0"/>
    <n v="77290794.680000007"/>
    <s v="-"/>
    <n v="12366527.148800001"/>
    <n v="0"/>
    <s v="-"/>
    <n v="0"/>
    <n v="16988400"/>
    <s v="-"/>
    <n v="1359072"/>
  </r>
  <r>
    <s v="67"/>
    <x v="1"/>
    <x v="1"/>
    <s v="005"/>
    <s v="Z1F0017998"/>
    <s v="0222"/>
    <s v="FC"/>
    <s v="00006372-00006443"/>
    <s v=""/>
    <s v=""/>
    <s v=""/>
    <s v=""/>
    <n v="0"/>
    <s v=""/>
    <s v="VENTAS NO CONTRIBUYENTES"/>
    <s v=""/>
    <n v="218270797.58559996"/>
    <n v="0"/>
    <n v="148341357.97999993"/>
    <n v="0"/>
    <s v="-"/>
    <n v="0"/>
    <n v="60283999.660000019"/>
    <s v="16"/>
    <n v="9645439.9456000011"/>
    <n v="0"/>
    <s v="-"/>
    <n v="0"/>
    <n v="0"/>
    <s v="-"/>
    <n v="0"/>
  </r>
  <r>
    <s v="68"/>
    <x v="1"/>
    <x v="0"/>
    <s v="005"/>
    <s v="Z1B8050363"/>
    <s v="1729"/>
    <s v="FC"/>
    <s v="00160866-00160881"/>
    <s v=""/>
    <s v=""/>
    <s v=""/>
    <s v=""/>
    <n v="0"/>
    <s v=""/>
    <s v="VENTAS NO CONTRIBUYENTES"/>
    <s v=""/>
    <n v="112929821.9852"/>
    <n v="0"/>
    <n v="73675353"/>
    <n v="0"/>
    <s v="-"/>
    <n v="0"/>
    <n v="33840059.469999999"/>
    <s v="-"/>
    <n v="5414409.5152000003"/>
    <n v="0"/>
    <s v="-"/>
    <n v="0"/>
    <n v="0"/>
    <s v="-"/>
    <n v="0"/>
  </r>
  <r>
    <s v="69"/>
    <x v="1"/>
    <x v="1"/>
    <s v="006"/>
    <s v="Z1F0017787"/>
    <s v="0202"/>
    <s v="FC"/>
    <s v="00001307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0"/>
    <x v="1"/>
    <x v="0"/>
    <s v="006"/>
    <s v="Z1B8044815"/>
    <s v="1637"/>
    <s v="FC"/>
    <s v="00141457-00141480"/>
    <s v=""/>
    <s v=""/>
    <s v=""/>
    <s v=""/>
    <n v="0"/>
    <s v=""/>
    <s v="VENTAS NO CONTRIBUYENTES"/>
    <s v=""/>
    <n v="73699281.032399997"/>
    <n v="0"/>
    <n v="51612433.399999991"/>
    <n v="0"/>
    <s v="-"/>
    <n v="0"/>
    <n v="19040385.890000001"/>
    <s v="16"/>
    <n v="3046461.7423999999"/>
    <n v="0"/>
    <s v="-"/>
    <n v="0"/>
    <n v="0"/>
    <s v="-"/>
    <n v="0"/>
  </r>
  <r>
    <s v="71"/>
    <x v="1"/>
    <x v="0"/>
    <s v="007"/>
    <s v="Z1B8050013"/>
    <s v="1692"/>
    <s v="FC"/>
    <s v="00167081-00167089"/>
    <s v=""/>
    <s v=""/>
    <s v=""/>
    <s v=""/>
    <n v="0"/>
    <s v=""/>
    <s v="VENTAS NO CONTRIBUYENTES"/>
    <s v=""/>
    <n v="22720938.662"/>
    <n v="0"/>
    <n v="21265494.550000001"/>
    <n v="0"/>
    <s v="-"/>
    <n v="0"/>
    <n v="1254693.2"/>
    <s v="16"/>
    <n v="200750.91200000001"/>
    <n v="0"/>
    <s v="-"/>
    <n v="0"/>
    <n v="0"/>
    <s v="-"/>
    <n v="0"/>
  </r>
  <r>
    <s v="72"/>
    <x v="1"/>
    <x v="0"/>
    <s v="007"/>
    <s v="Z1B8050013"/>
    <s v="1692"/>
    <s v="FC"/>
    <s v="00167090"/>
    <s v=""/>
    <s v=""/>
    <s v=""/>
    <s v=""/>
    <n v="0"/>
    <s v=""/>
    <s v="FUNERARIA LA QUINTA"/>
    <s v="J-29413307-0"/>
    <n v="1760000"/>
    <n v="0"/>
    <n v="1760000"/>
    <n v="0"/>
    <s v="-"/>
    <n v="0"/>
    <n v="0"/>
    <s v="-"/>
    <n v="0"/>
    <n v="0"/>
    <s v="-"/>
    <n v="0"/>
    <n v="0"/>
    <s v="-"/>
    <n v="0"/>
  </r>
  <r>
    <s v="73"/>
    <x v="1"/>
    <x v="0"/>
    <s v="007"/>
    <s v="Z1B8050013"/>
    <s v="1692"/>
    <s v="FC"/>
    <s v="00167091-00167117"/>
    <s v=""/>
    <s v=""/>
    <s v=""/>
    <s v=""/>
    <n v="0"/>
    <s v=""/>
    <s v="VENTAS NO CONTRIBUYENTES"/>
    <s v=""/>
    <n v="97931438.710800007"/>
    <n v="0"/>
    <n v="77456468.800000012"/>
    <n v="0"/>
    <s v="-"/>
    <n v="0"/>
    <n v="17650836.129999999"/>
    <s v="16"/>
    <n v="2824133.7807999998"/>
    <n v="0"/>
    <s v="-"/>
    <n v="0"/>
    <n v="0"/>
    <s v="-"/>
    <n v="0"/>
  </r>
  <r>
    <s v="74"/>
    <x v="1"/>
    <x v="0"/>
    <s v="008"/>
    <s v="Z1B8050003"/>
    <s v="1649"/>
    <s v="FC"/>
    <s v="00167451-00167504"/>
    <s v=""/>
    <s v=""/>
    <s v=""/>
    <s v=""/>
    <n v="0"/>
    <s v=""/>
    <s v="VENTAS NO CONTRIBUYENTES"/>
    <s v=""/>
    <n v="127951449.6944"/>
    <n v="0"/>
    <n v="92393195"/>
    <n v="0"/>
    <s v="-"/>
    <n v="0"/>
    <n v="30653667.84"/>
    <s v="16"/>
    <n v="4904586.8543999996"/>
    <n v="0"/>
    <s v="-"/>
    <n v="0"/>
    <n v="0"/>
    <s v="-"/>
    <n v="0"/>
  </r>
  <r>
    <s v="75"/>
    <x v="1"/>
    <x v="0"/>
    <s v="009"/>
    <s v="Z1B8014458"/>
    <s v="1648"/>
    <s v="FC"/>
    <s v="00172467-00172512"/>
    <s v=""/>
    <s v=""/>
    <s v=""/>
    <s v=""/>
    <n v="0"/>
    <s v=""/>
    <s v="VENTAS NO CONTRIBUYENTES"/>
    <s v=""/>
    <n v="228694340.19799998"/>
    <n v="0"/>
    <n v="164537580.39999998"/>
    <n v="0"/>
    <s v="-"/>
    <n v="0"/>
    <n v="55307551.549999997"/>
    <s v="16"/>
    <n v="8849208.2479999997"/>
    <n v="0"/>
    <s v="-"/>
    <n v="0"/>
    <n v="0"/>
    <s v="-"/>
    <n v="0"/>
  </r>
  <r>
    <s v="76"/>
    <x v="1"/>
    <x v="0"/>
    <s v="010"/>
    <s v="Z1F0000341"/>
    <s v="1164"/>
    <s v="FC"/>
    <s v="00071074-00071077"/>
    <s v=""/>
    <s v=""/>
    <s v=""/>
    <s v=""/>
    <n v="0"/>
    <s v=""/>
    <s v="VENTAS NO CONTRIBUYENTES"/>
    <s v=""/>
    <n v="9076205.2043999992"/>
    <n v="0"/>
    <n v="6842941.1999999993"/>
    <n v="0"/>
    <s v="-"/>
    <n v="0"/>
    <n v="1925227.59"/>
    <s v="-"/>
    <n v="308036.41440000001"/>
    <n v="0"/>
    <s v="-"/>
    <n v="0"/>
    <n v="0"/>
    <s v="-"/>
    <n v="0"/>
  </r>
  <r>
    <s v="77"/>
    <x v="1"/>
    <x v="0"/>
    <s v="011"/>
    <s v="Z1F0004616"/>
    <s v="0550"/>
    <s v="FC"/>
    <s v="00074854-00074950"/>
    <s v=""/>
    <s v=""/>
    <s v=""/>
    <s v=""/>
    <n v="0"/>
    <s v=""/>
    <s v="VENTAS NO CONTRIBUYENTES"/>
    <s v=""/>
    <n v="101437854.78640001"/>
    <n v="0"/>
    <n v="97503991.400000006"/>
    <n v="0"/>
    <s v="-"/>
    <n v="0"/>
    <n v="3391261.54"/>
    <s v="-"/>
    <n v="542601.84640000004"/>
    <n v="0"/>
    <s v="-"/>
    <n v="0"/>
    <n v="0"/>
    <s v="-"/>
    <n v="0"/>
  </r>
  <r>
    <s v="78"/>
    <x v="1"/>
    <x v="0"/>
    <s v="012"/>
    <s v="Z1B8038506"/>
    <s v="1497"/>
    <s v="FC"/>
    <s v="00070852-00070864"/>
    <s v=""/>
    <s v=""/>
    <s v=""/>
    <s v=""/>
    <n v="0"/>
    <s v=""/>
    <s v="VENTAS NO CONTRIBUYENTES"/>
    <s v=""/>
    <n v="11764897.916399999"/>
    <n v="0"/>
    <n v="6842639.9999999991"/>
    <n v="0"/>
    <s v="-"/>
    <n v="0"/>
    <n v="4243325.79"/>
    <s v="-"/>
    <n v="678932.12639999995"/>
    <n v="0"/>
    <s v="-"/>
    <n v="0"/>
    <n v="0"/>
    <s v="-"/>
    <n v="0"/>
  </r>
  <r>
    <s v="79"/>
    <x v="1"/>
    <x v="0"/>
    <s v="013"/>
    <s v="Z1B8050578"/>
    <s v="1460"/>
    <s v="FC"/>
    <s v="00134972-00135021"/>
    <s v=""/>
    <s v=""/>
    <s v=""/>
    <s v=""/>
    <n v="0"/>
    <s v=""/>
    <s v="VENTAS NO CONTRIBUYENTES"/>
    <s v=""/>
    <n v="33730294.838800006"/>
    <n v="0"/>
    <n v="31026543.720000003"/>
    <n v="0"/>
    <s v="-"/>
    <n v="0"/>
    <n v="2330819.9300000002"/>
    <s v="16"/>
    <n v="372931.1888"/>
    <n v="0"/>
    <s v="-"/>
    <n v="0"/>
    <n v="0"/>
    <s v="-"/>
    <n v="0"/>
  </r>
  <r>
    <s v="80"/>
    <x v="1"/>
    <x v="0"/>
    <s v="014"/>
    <s v="Z1B0000338"/>
    <s v="1338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1"/>
    <x v="1"/>
    <x v="0"/>
    <s v="015"/>
    <s v="Z1B8050356"/>
    <s v="1471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82"/>
    <x v="2"/>
    <x v="1"/>
    <s v="001"/>
    <s v="Z1F0017854"/>
    <s v="0229"/>
    <s v="FC"/>
    <s v="00013099-00013171"/>
    <s v=""/>
    <s v=""/>
    <s v=""/>
    <s v=""/>
    <n v="0"/>
    <s v=""/>
    <s v="VENTAS NO CONTRIBUYENTES"/>
    <s v=""/>
    <n v="367417866.407296"/>
    <n v="0"/>
    <n v="251713148.59999996"/>
    <n v="0"/>
    <s v="-"/>
    <n v="0"/>
    <n v="99745446.385600016"/>
    <s v="-"/>
    <n v="15959271.421696004"/>
    <n v="0"/>
    <s v="-"/>
    <n v="0"/>
    <n v="0"/>
    <s v="-"/>
    <n v="0"/>
  </r>
  <r>
    <s v="83"/>
    <x v="2"/>
    <x v="0"/>
    <s v="001"/>
    <s v="Z1F0000700"/>
    <s v="1316"/>
    <s v="FC"/>
    <s v="00104688-00104797"/>
    <s v=""/>
    <s v=""/>
    <s v=""/>
    <s v=""/>
    <n v="0"/>
    <s v=""/>
    <s v="VENTAS NO CONTRIBUYENTES"/>
    <s v=""/>
    <n v="435123164.62160003"/>
    <n v="0"/>
    <n v="355627717.04000002"/>
    <n v="0"/>
    <s v="-"/>
    <n v="0"/>
    <n v="68530558.260000005"/>
    <s v="16"/>
    <n v="10964889.321600001"/>
    <n v="0"/>
    <s v="-"/>
    <n v="0"/>
    <n v="0"/>
    <s v="-"/>
    <n v="0"/>
  </r>
  <r>
    <s v="84"/>
    <x v="2"/>
    <x v="0"/>
    <s v="001"/>
    <s v="Z1B8050365"/>
    <s v="1251"/>
    <s v="FC"/>
    <s v="0008782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85"/>
    <x v="2"/>
    <x v="1"/>
    <s v="002"/>
    <s v="Z1F0017966"/>
    <s v="0231"/>
    <s v="FC"/>
    <s v="00004666-00004743"/>
    <s v=""/>
    <s v=""/>
    <s v=""/>
    <s v=""/>
    <n v="0"/>
    <s v=""/>
    <s v="VENTAS NO CONTRIBUYENTES"/>
    <s v=""/>
    <n v="319544006.88045001"/>
    <n v="0"/>
    <n v="211274575.85000002"/>
    <n v="0"/>
    <s v="-"/>
    <n v="0"/>
    <n v="93335716.405549988"/>
    <s v="-"/>
    <n v="14933714.624899998"/>
    <n v="0"/>
    <s v="-"/>
    <n v="0"/>
    <n v="0"/>
    <s v="-"/>
    <n v="0"/>
  </r>
  <r>
    <s v="86"/>
    <x v="2"/>
    <x v="2"/>
    <s v="002"/>
    <s v="Z1F0008858"/>
    <s v="0672"/>
    <s v="FC"/>
    <s v="00090134-00090275"/>
    <s v=""/>
    <s v=""/>
    <s v=""/>
    <s v=""/>
    <n v="0"/>
    <s v=""/>
    <s v="VENTAS NO CONTRIBUYENTES"/>
    <s v=""/>
    <n v="144399149.07440004"/>
    <n v="0"/>
    <n v="129260317.54000002"/>
    <n v="0"/>
    <s v="-"/>
    <n v="0"/>
    <n v="13050716.84"/>
    <s v="-"/>
    <n v="2088114.6943999999"/>
    <n v="0"/>
    <s v="-"/>
    <n v="0"/>
    <n v="0"/>
    <s v="-"/>
    <n v="0"/>
  </r>
  <r>
    <s v="87"/>
    <x v="2"/>
    <x v="0"/>
    <s v="002"/>
    <s v="Z1B8050002"/>
    <s v="1652"/>
    <s v="FC"/>
    <s v="00157723-00157774"/>
    <s v=""/>
    <s v=""/>
    <s v=""/>
    <s v=""/>
    <n v="0"/>
    <s v=""/>
    <s v="VENTAS NO CONTRIBUYENTES"/>
    <s v=""/>
    <n v="280444617.53440005"/>
    <n v="0"/>
    <n v="194328909.50000003"/>
    <n v="0"/>
    <s v="-"/>
    <n v="0"/>
    <n v="74237679.340000004"/>
    <s v="-"/>
    <n v="11878028.694400001"/>
    <n v="0"/>
    <s v="-"/>
    <n v="0"/>
    <n v="0"/>
    <s v="-"/>
    <n v="0"/>
  </r>
  <r>
    <s v="88"/>
    <x v="2"/>
    <x v="0"/>
    <s v="002"/>
    <s v="Z1B8050002"/>
    <s v="1652"/>
    <s v="NC"/>
    <s v=""/>
    <s v="00000126"/>
    <s v=""/>
    <s v="00157727"/>
    <s v="3/10/2020"/>
    <n v="523380"/>
    <s v="VEN"/>
    <s v="ROJAS AWILDA"/>
    <s v="V11042783 "/>
    <n v="-523380"/>
    <n v="0"/>
    <n v="-523380"/>
    <n v="0"/>
    <s v="-"/>
    <n v="0"/>
    <n v="0"/>
    <s v="-"/>
    <n v="0"/>
    <n v="0"/>
    <s v="-"/>
    <n v="0"/>
    <n v="0"/>
    <s v="-"/>
    <n v="0"/>
  </r>
  <r>
    <s v="89"/>
    <x v="2"/>
    <x v="0"/>
    <s v="002"/>
    <s v="Z1B8050002"/>
    <s v="1652"/>
    <s v="NC"/>
    <s v=""/>
    <s v="00000127"/>
    <s v=""/>
    <s v="00157730"/>
    <s v="3/10/2020"/>
    <n v="1236774"/>
    <s v="VEN"/>
    <s v="MARIA RAMOS"/>
    <s v="V5589520 "/>
    <n v="-95634"/>
    <n v="0"/>
    <n v="-95634"/>
    <n v="0"/>
    <s v="-"/>
    <n v="0"/>
    <n v="0"/>
    <s v="-"/>
    <n v="0"/>
    <n v="0"/>
    <s v="-"/>
    <n v="0"/>
    <n v="0"/>
    <s v="-"/>
    <n v="0"/>
  </r>
  <r>
    <s v="90"/>
    <x v="2"/>
    <x v="0"/>
    <s v="002"/>
    <s v="Z1B8050149"/>
    <s v="1572"/>
    <s v="FC"/>
    <s v="00195302-00195381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s v="0"/>
    <n v="0"/>
    <n v="0"/>
    <m/>
    <n v="0"/>
  </r>
  <r>
    <s v="91"/>
    <x v="2"/>
    <x v="1"/>
    <s v="003"/>
    <s v="Z1F0017848"/>
    <s v="0229"/>
    <s v="FC"/>
    <s v="00009906-00009951"/>
    <s v=""/>
    <s v=""/>
    <s v=""/>
    <s v=""/>
    <n v="0"/>
    <s v=""/>
    <s v="VENTAS NO CONTRIBUYENTES"/>
    <s v=""/>
    <n v="444030724.85542816"/>
    <n v="0"/>
    <n v="283884986.7700001"/>
    <n v="0"/>
    <s v="-"/>
    <n v="0"/>
    <n v="138056670.76330003"/>
    <s v="16"/>
    <n v="22089067.322128005"/>
    <n v="0"/>
    <s v="-"/>
    <n v="0"/>
    <n v="0"/>
    <s v="-"/>
    <n v="0"/>
  </r>
  <r>
    <s v="92"/>
    <x v="2"/>
    <x v="1"/>
    <s v="003"/>
    <s v="Z1F0017848"/>
    <s v="0229"/>
    <s v="FC"/>
    <s v="00009952"/>
    <s v=""/>
    <s v=""/>
    <s v=""/>
    <s v=""/>
    <n v="0"/>
    <s v=""/>
    <s v="VIDA AGUA PURIFICADA"/>
    <s v="J412413007"/>
    <n v="4961321.8020000001"/>
    <n v="0"/>
    <n v="3915050"/>
    <n v="901958.45"/>
    <s v="16"/>
    <n v="144313.35200000001"/>
    <n v="0"/>
    <s v="-"/>
    <n v="0"/>
    <n v="0"/>
    <s v="-"/>
    <n v="0"/>
    <n v="0"/>
    <s v="-"/>
    <n v="0"/>
  </r>
  <r>
    <s v="93"/>
    <x v="2"/>
    <x v="1"/>
    <s v="003"/>
    <s v="Z1F0017848"/>
    <s v="0229"/>
    <s v="FC"/>
    <s v="00009953-00009974"/>
    <s v=""/>
    <s v=""/>
    <s v=""/>
    <s v=""/>
    <n v="0"/>
    <s v=""/>
    <s v="VENTAS NO CONTRIBUYENTES"/>
    <s v=""/>
    <n v="101017260.84759998"/>
    <n v="0"/>
    <n v="62435785.999999985"/>
    <n v="0"/>
    <s v="-"/>
    <n v="0"/>
    <n v="33259892.110000003"/>
    <s v="-"/>
    <n v="5321582.7375999996"/>
    <n v="0"/>
    <s v="-"/>
    <n v="0"/>
    <n v="0"/>
    <s v="-"/>
    <n v="0"/>
  </r>
  <r>
    <s v="94"/>
    <x v="2"/>
    <x v="1"/>
    <s v="003"/>
    <s v="Z1F0017848"/>
    <s v="0229"/>
    <s v="FC"/>
    <s v="00009975"/>
    <s v=""/>
    <s v=""/>
    <s v=""/>
    <s v=""/>
    <n v="0"/>
    <s v=""/>
    <s v="CAFE RESTAURANT GOTA DULCE"/>
    <s v="J306533176"/>
    <n v="35135188.999199994"/>
    <n v="0"/>
    <n v="33272073.999999996"/>
    <n v="1606133.62"/>
    <s v="16"/>
    <n v="256981.3792"/>
    <n v="0"/>
    <s v="-"/>
    <n v="0"/>
    <n v="0"/>
    <s v="-"/>
    <n v="0"/>
    <n v="0"/>
    <s v="-"/>
    <n v="0"/>
  </r>
  <r>
    <s v="95"/>
    <x v="2"/>
    <x v="1"/>
    <s v="003"/>
    <s v="Z1F0017848"/>
    <s v="0229"/>
    <s v="FC"/>
    <s v="00009976-00009998"/>
    <s v=""/>
    <s v=""/>
    <s v=""/>
    <s v=""/>
    <n v="0"/>
    <s v=""/>
    <s v="VENTAS NO CONTRIBUYENTES"/>
    <s v=""/>
    <n v="55573098.806799993"/>
    <n v="0"/>
    <n v="37896402"/>
    <n v="0"/>
    <s v="-"/>
    <n v="0"/>
    <n v="15238531.729999999"/>
    <s v="-"/>
    <n v="2438165.0767999999"/>
    <n v="0"/>
    <s v="-"/>
    <n v="0"/>
    <n v="0"/>
    <s v="-"/>
    <n v="0"/>
  </r>
  <r>
    <s v="96"/>
    <x v="2"/>
    <x v="2"/>
    <s v="003"/>
    <s v="Z1F0008965"/>
    <s v="0668"/>
    <s v="FC"/>
    <s v="00088845-00088953"/>
    <s v=""/>
    <s v=""/>
    <s v=""/>
    <s v=""/>
    <n v="0"/>
    <s v=""/>
    <s v="VENTAS NO CONTRIBUYENTES"/>
    <s v=""/>
    <n v="119516691.51099999"/>
    <n v="0"/>
    <n v="106596483.795"/>
    <n v="0"/>
    <s v="-"/>
    <n v="0"/>
    <n v="11138110.1"/>
    <s v="16"/>
    <n v="1782097.6159999999"/>
    <n v="0"/>
    <s v="-"/>
    <n v="0"/>
    <n v="0"/>
    <s v="-"/>
    <n v="0"/>
  </r>
  <r>
    <s v="97"/>
    <x v="2"/>
    <x v="0"/>
    <s v="003"/>
    <s v="Z1B8051199"/>
    <s v="1727"/>
    <s v="FC"/>
    <s v="00181645-00181705"/>
    <s v=""/>
    <s v=""/>
    <s v=""/>
    <s v=""/>
    <n v="0"/>
    <s v=""/>
    <s v="VENTAS NO CONTRIBUYENTES"/>
    <s v=""/>
    <n v="271356640.85600001"/>
    <n v="0"/>
    <n v="201027487.94"/>
    <n v="0"/>
    <s v="-"/>
    <n v="0"/>
    <n v="60628580.100000009"/>
    <s v="16"/>
    <n v="9700572.8159999978"/>
    <n v="0"/>
    <s v="-"/>
    <n v="0"/>
    <n v="0"/>
    <s v="-"/>
    <n v="0"/>
  </r>
  <r>
    <s v="98"/>
    <x v="2"/>
    <x v="1"/>
    <s v="004"/>
    <s v="Z1F0017963"/>
    <s v="0227"/>
    <s v="FC"/>
    <s v="00004804-00004858"/>
    <s v=""/>
    <s v=""/>
    <s v=""/>
    <s v=""/>
    <n v="0"/>
    <s v=""/>
    <s v="VENTAS NO CONTRIBUYENTES"/>
    <s v=""/>
    <n v="311941948.42769408"/>
    <n v="0"/>
    <n v="216539079.85000005"/>
    <n v="0"/>
    <s v="-"/>
    <n v="0"/>
    <n v="82243852.222149998"/>
    <s v="16"/>
    <n v="13159016.355544001"/>
    <n v="0"/>
    <s v="-"/>
    <n v="0"/>
    <n v="0"/>
    <s v="-"/>
    <n v="0"/>
  </r>
  <r>
    <s v="99"/>
    <x v="2"/>
    <x v="0"/>
    <s v="004"/>
    <s v="Z1B8050937"/>
    <s v="1577"/>
    <s v="FC"/>
    <s v="00150375-00150462"/>
    <s v=""/>
    <s v=""/>
    <s v=""/>
    <s v=""/>
    <n v="0"/>
    <s v=""/>
    <s v="VENTAS NO CONTRIBUYENTES"/>
    <s v=""/>
    <n v="394362458.92479992"/>
    <n v="0"/>
    <n v="308669755.39999998"/>
    <n v="0"/>
    <s v="-"/>
    <n v="0"/>
    <n v="73873020.279999986"/>
    <s v="-"/>
    <n v="11819683.2448"/>
    <n v="0"/>
    <s v="-"/>
    <n v="0"/>
    <n v="0"/>
    <s v="-"/>
    <n v="0"/>
  </r>
  <r>
    <s v="100"/>
    <x v="2"/>
    <x v="1"/>
    <s v="005"/>
    <s v="Z1F0017998"/>
    <s v="0223"/>
    <s v="FC"/>
    <s v="00006444"/>
    <s v=""/>
    <s v=""/>
    <s v=""/>
    <s v=""/>
    <n v="0"/>
    <s v=""/>
    <s v="LUIS CASTILLO"/>
    <s v="V15315483"/>
    <n v="2141252"/>
    <n v="0"/>
    <n v="2141252"/>
    <n v="0"/>
    <s v="-"/>
    <n v="0"/>
    <n v="0"/>
    <s v="-"/>
    <n v="0"/>
    <n v="0"/>
    <s v="-"/>
    <n v="0"/>
    <n v="0"/>
    <s v="-"/>
    <n v="0"/>
  </r>
  <r>
    <s v="101"/>
    <x v="2"/>
    <x v="1"/>
    <s v="005"/>
    <s v="Z1F0017998"/>
    <s v="0223"/>
    <s v="FC"/>
    <s v="00006445"/>
    <s v=""/>
    <s v=""/>
    <s v=""/>
    <s v=""/>
    <n v="0"/>
    <s v=""/>
    <s v="DOMENICO DELMELO"/>
    <s v="V065562878"/>
    <n v="4635458"/>
    <n v="0"/>
    <n v="4543586"/>
    <n v="79200"/>
    <s v="16"/>
    <n v="12672"/>
    <n v="0"/>
    <s v="-"/>
    <n v="0"/>
    <n v="0"/>
    <s v="-"/>
    <n v="0"/>
    <n v="0"/>
    <s v="-"/>
    <n v="0"/>
  </r>
  <r>
    <s v="102"/>
    <x v="2"/>
    <x v="1"/>
    <s v="005"/>
    <s v="Z1F0017998"/>
    <s v="0223"/>
    <s v="FC"/>
    <s v="00006446-00006505"/>
    <s v=""/>
    <s v=""/>
    <s v=""/>
    <s v=""/>
    <n v="0"/>
    <s v=""/>
    <s v="VENTAS NO CONTRIBUYENTES"/>
    <s v=""/>
    <n v="237999900.06999999"/>
    <n v="0"/>
    <n v="168865894.40000001"/>
    <n v="0"/>
    <s v="-"/>
    <n v="0"/>
    <n v="59598280.75"/>
    <s v="-"/>
    <n v="9535724.9199999981"/>
    <n v="0"/>
    <s v="-"/>
    <n v="0"/>
    <n v="0"/>
    <s v="-"/>
    <n v="0"/>
  </r>
  <r>
    <s v="103"/>
    <x v="2"/>
    <x v="0"/>
    <s v="005"/>
    <s v="Z1B8050363"/>
    <s v="1730"/>
    <s v="FC"/>
    <s v="00160882-00160974"/>
    <s v=""/>
    <s v=""/>
    <s v=""/>
    <s v=""/>
    <n v="0"/>
    <s v=""/>
    <s v="VENTAS NO CONTRIBUYENTES"/>
    <s v=""/>
    <n v="437817101.83200002"/>
    <n v="0"/>
    <n v="323010150"/>
    <n v="0"/>
    <s v="-"/>
    <n v="0"/>
    <n v="98971510.199999973"/>
    <s v="-"/>
    <n v="15835441.631999999"/>
    <n v="0"/>
    <s v="-"/>
    <n v="0"/>
    <n v="0"/>
    <s v="-"/>
    <n v="0"/>
  </r>
  <r>
    <s v="104"/>
    <x v="2"/>
    <x v="1"/>
    <s v="006"/>
    <s v="Z1F0017787"/>
    <s v="0203"/>
    <s v="FC"/>
    <s v="00001308-00001309"/>
    <s v=""/>
    <s v=""/>
    <s v=""/>
    <s v=""/>
    <n v="0"/>
    <s v=""/>
    <s v="VENTAS NO CONTRIBUYENTES"/>
    <s v=""/>
    <n v="34603172.631999999"/>
    <n v="0"/>
    <n v="12613818"/>
    <n v="0"/>
    <s v="-"/>
    <n v="0"/>
    <n v="18956340.199999999"/>
    <s v="16"/>
    <n v="3033014.432"/>
    <n v="0"/>
    <s v="-"/>
    <n v="0"/>
    <n v="0"/>
    <s v="-"/>
    <n v="0"/>
  </r>
  <r>
    <s v="105"/>
    <x v="2"/>
    <x v="0"/>
    <s v="006"/>
    <s v="Z1B8044815"/>
    <s v="1638"/>
    <s v="FC"/>
    <s v="00141481-00141552"/>
    <s v=""/>
    <s v=""/>
    <s v=""/>
    <s v=""/>
    <n v="0"/>
    <s v=""/>
    <s v="VENTAS NO CONTRIBUYENTES"/>
    <s v=""/>
    <n v="284374239.50160003"/>
    <n v="0"/>
    <n v="225406872.28000003"/>
    <n v="0"/>
    <s v="-"/>
    <n v="0"/>
    <n v="50833937.260000005"/>
    <s v="16"/>
    <n v="8133429.961600001"/>
    <n v="0"/>
    <s v="-"/>
    <n v="0"/>
    <n v="0"/>
    <s v="-"/>
    <n v="0"/>
  </r>
  <r>
    <s v="106"/>
    <x v="2"/>
    <x v="0"/>
    <s v="007"/>
    <s v="Z1B8050013"/>
    <s v="1693"/>
    <s v="FC"/>
    <s v="00167118-00167194"/>
    <s v=""/>
    <s v=""/>
    <s v=""/>
    <s v=""/>
    <n v="0"/>
    <s v=""/>
    <s v="VENTAS NO CONTRIBUYENTES"/>
    <s v=""/>
    <n v="499048679.25880003"/>
    <n v="0"/>
    <n v="348569916.98000002"/>
    <n v="0"/>
    <s v="-"/>
    <n v="0"/>
    <n v="129723070.93000001"/>
    <s v="-"/>
    <n v="20755691.3488"/>
    <n v="0"/>
    <s v="-"/>
    <n v="0"/>
    <n v="0"/>
    <s v="-"/>
    <n v="0"/>
  </r>
  <r>
    <s v="107"/>
    <x v="2"/>
    <x v="0"/>
    <s v="008"/>
    <s v="Z1B8050003"/>
    <s v="1650"/>
    <s v="FC"/>
    <s v="00167505-00167572"/>
    <s v=""/>
    <s v=""/>
    <s v=""/>
    <s v=""/>
    <n v="0"/>
    <s v=""/>
    <s v="VENTAS NO CONTRIBUYENTES"/>
    <s v=""/>
    <n v="461158202.76439995"/>
    <n v="0"/>
    <n v="339614265.69999993"/>
    <n v="0"/>
    <s v="-"/>
    <n v="0"/>
    <n v="104779256.09"/>
    <s v="-"/>
    <n v="16764680.974399999"/>
    <n v="0"/>
    <s v="-"/>
    <n v="0"/>
    <n v="0"/>
    <s v="-"/>
    <n v="0"/>
  </r>
  <r>
    <s v="108"/>
    <x v="2"/>
    <x v="0"/>
    <s v="008"/>
    <s v="Z1B8050003"/>
    <s v="1650"/>
    <s v="FC"/>
    <s v="00167573"/>
    <s v=""/>
    <s v=""/>
    <s v=""/>
    <s v=""/>
    <n v="0"/>
    <s v=""/>
    <s v="OLIMPIADAS ESPECIALES VENEZUELA"/>
    <s v="J-30201494-8 "/>
    <n v="3944669.52"/>
    <n v="0"/>
    <n v="2637382"/>
    <n v="1126972"/>
    <s v="16"/>
    <n v="180315.51999999999"/>
    <n v="0"/>
    <s v="-"/>
    <n v="0"/>
    <n v="0"/>
    <s v="-"/>
    <n v="0"/>
    <n v="0"/>
    <s v="-"/>
    <n v="0"/>
  </r>
  <r>
    <s v="109"/>
    <x v="2"/>
    <x v="0"/>
    <s v="008"/>
    <s v="Z1B8050003"/>
    <s v="1650"/>
    <s v="FC"/>
    <s v="00167574-00167581"/>
    <s v=""/>
    <s v=""/>
    <s v=""/>
    <s v=""/>
    <n v="0"/>
    <s v=""/>
    <s v="VENTAS NO CONTRIBUYENTES"/>
    <s v=""/>
    <n v="31565867.599199999"/>
    <n v="0"/>
    <n v="27284332.399999999"/>
    <n v="0"/>
    <s v="-"/>
    <n v="0"/>
    <n v="3690978.6199999996"/>
    <s v="16"/>
    <n v="590556.57920000004"/>
    <n v="0"/>
    <s v="-"/>
    <n v="0"/>
    <n v="0"/>
    <s v="-"/>
    <n v="0"/>
  </r>
  <r>
    <s v="110"/>
    <x v="2"/>
    <x v="0"/>
    <s v="009"/>
    <s v="Z1B8014458"/>
    <s v="1649"/>
    <s v="FC"/>
    <s v="00172513-00172560"/>
    <s v=""/>
    <s v=""/>
    <s v=""/>
    <s v=""/>
    <n v="0"/>
    <s v=""/>
    <s v="VENTAS NO CONTRIBUYENTES"/>
    <s v=""/>
    <n v="201564098.84439996"/>
    <n v="0"/>
    <n v="150428865.63999996"/>
    <n v="0"/>
    <s v="-"/>
    <n v="0"/>
    <n v="44082097.590000004"/>
    <s v="-"/>
    <n v="7053135.6143999994"/>
    <n v="0"/>
    <s v="-"/>
    <n v="0"/>
    <n v="0"/>
    <s v="-"/>
    <n v="0"/>
  </r>
  <r>
    <s v="111"/>
    <x v="2"/>
    <x v="0"/>
    <s v="010"/>
    <s v="Z1F0000341"/>
    <s v="1165"/>
    <s v="FC"/>
    <s v="00071078-00071122"/>
    <s v=""/>
    <s v=""/>
    <s v=""/>
    <s v=""/>
    <n v="0"/>
    <s v=""/>
    <s v="VENTAS NO CONTRIBUYENTES"/>
    <s v=""/>
    <n v="289991675.09679997"/>
    <n v="0"/>
    <n v="204194581.19999993"/>
    <n v="0"/>
    <s v="-"/>
    <n v="0"/>
    <n v="73963011.980000004"/>
    <s v="16"/>
    <n v="11834081.916800003"/>
    <n v="0"/>
    <s v="-"/>
    <n v="0"/>
    <n v="0"/>
    <s v="-"/>
    <n v="0"/>
  </r>
  <r>
    <s v="112"/>
    <x v="2"/>
    <x v="0"/>
    <s v="010"/>
    <s v="Z1F0000341"/>
    <s v="1165"/>
    <s v="NC"/>
    <s v=""/>
    <s v="00000137"/>
    <s v=""/>
    <s v="00071107"/>
    <s v="3/10/2020"/>
    <n v="19975949.399999999"/>
    <s v="VEN"/>
    <s v="GUILLERMO BARRIOS"/>
    <s v="V13067095"/>
    <n v="-2960039.2800000003"/>
    <n v="0"/>
    <n v="0"/>
    <n v="0"/>
    <s v="-"/>
    <n v="0"/>
    <n v="-2551758"/>
    <s v="16"/>
    <n v="-408281.28"/>
    <n v="0"/>
    <s v="-"/>
    <n v="0"/>
    <n v="0"/>
    <s v="-"/>
    <n v="0"/>
  </r>
  <r>
    <s v="113"/>
    <x v="2"/>
    <x v="0"/>
    <s v="011"/>
    <s v="Z1F0004616"/>
    <s v="0551"/>
    <s v="FC"/>
    <s v="00074951-00075075"/>
    <s v=""/>
    <s v=""/>
    <s v=""/>
    <s v=""/>
    <n v="0"/>
    <s v=""/>
    <s v="VENTAS NO CONTRIBUYENTES"/>
    <s v=""/>
    <n v="121268654.8408"/>
    <n v="0"/>
    <n v="114657652"/>
    <n v="0"/>
    <s v="-"/>
    <n v="0"/>
    <n v="5699140.3799999999"/>
    <s v="-"/>
    <n v="911862.4608"/>
    <n v="0"/>
    <s v="-"/>
    <n v="0"/>
    <n v="0"/>
    <s v="-"/>
    <n v="0"/>
  </r>
  <r>
    <s v="114"/>
    <x v="2"/>
    <x v="0"/>
    <s v="012"/>
    <s v="Z1B8038506"/>
    <s v="1498"/>
    <s v="FC"/>
    <s v="00070865-00070899"/>
    <s v=""/>
    <s v=""/>
    <s v=""/>
    <s v=""/>
    <n v="0"/>
    <s v=""/>
    <s v="VENTAS NO CONTRIBUYENTES"/>
    <s v=""/>
    <n v="51421415.038399994"/>
    <n v="0"/>
    <n v="24499307.099999994"/>
    <n v="0"/>
    <s v="-"/>
    <n v="0"/>
    <n v="23208713.740000002"/>
    <s v="-"/>
    <n v="3713394.1984000001"/>
    <n v="0"/>
    <s v="-"/>
    <n v="0"/>
    <n v="0"/>
    <s v="-"/>
    <n v="0"/>
  </r>
  <r>
    <s v="115"/>
    <x v="2"/>
    <x v="0"/>
    <s v="013"/>
    <s v="Z1B8050578"/>
    <s v="1461"/>
    <s v="FC"/>
    <s v="00135022-00135119"/>
    <s v=""/>
    <s v=""/>
    <s v=""/>
    <s v=""/>
    <n v="0"/>
    <s v=""/>
    <s v="VENTAS NO CONTRIBUYENTES"/>
    <s v=""/>
    <n v="95659018.614999995"/>
    <n v="0"/>
    <n v="90324634.614999995"/>
    <n v="0"/>
    <s v="-"/>
    <n v="0"/>
    <n v="3894000"/>
    <s v="16"/>
    <n v="623040"/>
    <n v="0"/>
    <s v="-"/>
    <n v="0"/>
    <n v="756800"/>
    <s v="8"/>
    <n v="60544"/>
  </r>
  <r>
    <s v="116"/>
    <x v="2"/>
    <x v="0"/>
    <s v="014"/>
    <s v="Z1B0000338"/>
    <s v="1339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17"/>
    <x v="2"/>
    <x v="0"/>
    <s v="015"/>
    <s v="Z1B8050356"/>
    <s v="1472"/>
    <s v="FC"/>
    <s v="0008527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18"/>
    <x v="3"/>
    <x v="1"/>
    <s v="001"/>
    <s v="Z1F0017854"/>
    <s v="0230"/>
    <s v="FC"/>
    <s v="00013172-00013230"/>
    <s v=""/>
    <s v=""/>
    <s v=""/>
    <s v=""/>
    <n v="0"/>
    <s v=""/>
    <s v="VENTAS NO CONTRIBUYENTES"/>
    <s v=""/>
    <n v="240213407.16639996"/>
    <n v="0"/>
    <n v="143881256.99999997"/>
    <n v="0"/>
    <s v="-"/>
    <n v="0"/>
    <n v="83044957.039999992"/>
    <s v="-"/>
    <n v="13287193.126400001"/>
    <n v="0"/>
    <s v="-"/>
    <n v="0"/>
    <n v="0"/>
    <s v="-"/>
    <n v="0"/>
  </r>
  <r>
    <s v="119"/>
    <x v="3"/>
    <x v="0"/>
    <s v="001"/>
    <s v="Z1F0000700"/>
    <s v="1317"/>
    <s v="FC"/>
    <s v="00104798-00104848"/>
    <s v=""/>
    <s v=""/>
    <s v=""/>
    <s v=""/>
    <n v="0"/>
    <s v=""/>
    <s v="VENTAS NO CONTRIBUYENTES"/>
    <s v=""/>
    <n v="315344179.07599998"/>
    <n v="0"/>
    <n v="240542737.79999998"/>
    <n v="0"/>
    <s v="-"/>
    <n v="0"/>
    <n v="64484001.100000001"/>
    <s v="16"/>
    <n v="10317440.176000001"/>
    <n v="0"/>
    <s v="-"/>
    <n v="0"/>
    <n v="0"/>
    <s v="-"/>
    <n v="0"/>
  </r>
  <r>
    <s v="120"/>
    <x v="3"/>
    <x v="0"/>
    <s v="001"/>
    <s v="Z1F0000700"/>
    <s v="1317"/>
    <s v="NC"/>
    <s v=""/>
    <s v="00000214"/>
    <s v=""/>
    <s v="00104685"/>
    <s v="2/10/2020"/>
    <n v="1078048"/>
    <s v="VEN"/>
    <s v="VITORINO  RODRIGUES"/>
    <s v="V6211961"/>
    <n v="-76560"/>
    <n v="0"/>
    <n v="0"/>
    <n v="0"/>
    <s v="-"/>
    <n v="0"/>
    <n v="-66000"/>
    <s v="16"/>
    <n v="-10560"/>
    <n v="0"/>
    <s v="-"/>
    <n v="0"/>
    <n v="0"/>
    <s v="-"/>
    <n v="0"/>
  </r>
  <r>
    <s v="121"/>
    <x v="3"/>
    <x v="1"/>
    <s v="002"/>
    <s v="Z1F0017966"/>
    <s v="0232"/>
    <s v="FC"/>
    <s v="00004744-00004771"/>
    <s v=""/>
    <s v=""/>
    <s v=""/>
    <s v=""/>
    <n v="0"/>
    <s v=""/>
    <s v="VENTAS NO CONTRIBUYENTES"/>
    <s v=""/>
    <n v="142717260.34960002"/>
    <n v="0"/>
    <n v="82304219"/>
    <n v="0"/>
    <s v="-"/>
    <n v="0"/>
    <n v="52080208.060000002"/>
    <s v="16"/>
    <n v="8332833.2896000007"/>
    <n v="0"/>
    <s v="-"/>
    <n v="0"/>
    <n v="0"/>
    <s v="-"/>
    <n v="0"/>
  </r>
  <r>
    <s v="122"/>
    <x v="3"/>
    <x v="2"/>
    <s v="002"/>
    <s v="Z1F0008858"/>
    <s v="0673"/>
    <s v="FC"/>
    <s v="00090276-00090372"/>
    <s v=""/>
    <s v=""/>
    <s v=""/>
    <s v=""/>
    <n v="0"/>
    <s v=""/>
    <s v="VENTAS NO CONTRIBUYENTES"/>
    <s v=""/>
    <n v="75766353.113200009"/>
    <n v="0"/>
    <n v="68525772.000000015"/>
    <n v="0"/>
    <s v="-"/>
    <n v="0"/>
    <n v="6241880.2699999996"/>
    <s v="-"/>
    <n v="998700.8432"/>
    <n v="0"/>
    <s v="-"/>
    <n v="0"/>
    <n v="0"/>
    <s v="-"/>
    <n v="0"/>
  </r>
  <r>
    <s v="123"/>
    <x v="3"/>
    <x v="0"/>
    <s v="002"/>
    <s v="Z1B8050002"/>
    <s v="1653"/>
    <s v="FC"/>
    <s v="00157775-00157826"/>
    <s v=""/>
    <s v=""/>
    <s v=""/>
    <s v=""/>
    <n v="0"/>
    <s v=""/>
    <s v="VENTAS NO CONTRIBUYENTES"/>
    <s v=""/>
    <n v="212105863.3964"/>
    <n v="0"/>
    <n v="155768011.39999998"/>
    <n v="0"/>
    <s v="-"/>
    <n v="0"/>
    <n v="48567113.790000007"/>
    <s v="-"/>
    <n v="7770738.2064000014"/>
    <n v="0"/>
    <s v="-"/>
    <n v="0"/>
    <n v="0"/>
    <s v="-"/>
    <n v="0"/>
  </r>
  <r>
    <s v="124"/>
    <x v="3"/>
    <x v="0"/>
    <s v="002"/>
    <s v="Z1B8050149"/>
    <s v="1573"/>
    <s v="FC"/>
    <s v="00195382-00195445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s v="0"/>
    <n v="0"/>
    <n v="0"/>
    <m/>
    <n v="0"/>
  </r>
  <r>
    <s v="125"/>
    <x v="3"/>
    <x v="1"/>
    <s v="003"/>
    <s v="Z1F0017848"/>
    <s v="0230"/>
    <s v="FC"/>
    <s v="00009998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6"/>
    <x v="3"/>
    <x v="1"/>
    <s v="003"/>
    <s v="Z1F0017848"/>
    <s v="0231"/>
    <s v="FC"/>
    <s v="00009999"/>
    <s v=""/>
    <s v=""/>
    <s v=""/>
    <s v=""/>
    <n v="0"/>
    <s v=""/>
    <s v="ORLANDO"/>
    <s v="V83350212"/>
    <n v="710500"/>
    <n v="0"/>
    <n v="710500"/>
    <n v="0"/>
    <s v="-"/>
    <n v="0"/>
    <n v="0"/>
    <s v="-"/>
    <n v="0"/>
    <n v="0"/>
    <s v="-"/>
    <n v="0"/>
    <n v="0"/>
    <s v="-"/>
    <n v="0"/>
  </r>
  <r>
    <s v="127"/>
    <x v="3"/>
    <x v="2"/>
    <s v="003"/>
    <s v="Z1F0008965"/>
    <s v="0669"/>
    <s v="FC"/>
    <s v="00088954-00089025"/>
    <s v=""/>
    <s v=""/>
    <s v=""/>
    <s v=""/>
    <n v="0"/>
    <s v=""/>
    <s v="VENTAS NO CONTRIBUYENTES"/>
    <s v=""/>
    <n v="49487557.713600002"/>
    <n v="0"/>
    <n v="45521882"/>
    <n v="0"/>
    <s v="-"/>
    <n v="0"/>
    <n v="3418685.9599999995"/>
    <s v="-"/>
    <n v="546989.75359999994"/>
    <n v="0"/>
    <s v="-"/>
    <n v="0"/>
    <n v="0"/>
    <s v="-"/>
    <n v="0"/>
  </r>
  <r>
    <s v="128"/>
    <x v="3"/>
    <x v="0"/>
    <s v="003"/>
    <s v="Z1B8051199"/>
    <s v="1738"/>
    <s v="FC"/>
    <s v="00181706-00181755"/>
    <s v=""/>
    <s v=""/>
    <s v=""/>
    <s v=""/>
    <n v="0"/>
    <s v=""/>
    <s v="VENTAS NO CONTRIBUYENTES"/>
    <s v=""/>
    <n v="310526375.16439998"/>
    <n v="0"/>
    <n v="207600730.99999997"/>
    <n v="0"/>
    <s v="-"/>
    <n v="0"/>
    <n v="88729003.590000004"/>
    <s v="-"/>
    <n v="14196640.5744"/>
    <n v="0"/>
    <s v="-"/>
    <n v="0"/>
    <n v="0"/>
    <s v="-"/>
    <n v="0"/>
  </r>
  <r>
    <s v="129"/>
    <x v="3"/>
    <x v="1"/>
    <s v="004"/>
    <s v="Z1F0017963"/>
    <s v="0228"/>
    <s v="FC"/>
    <s v="00004859-00004892"/>
    <s v=""/>
    <s v=""/>
    <s v=""/>
    <s v=""/>
    <n v="0"/>
    <s v=""/>
    <s v="VENTAS NO CONTRIBUYENTES"/>
    <s v=""/>
    <n v="113698647.40719998"/>
    <n v="0"/>
    <n v="84104602.799999982"/>
    <n v="0"/>
    <s v="-"/>
    <n v="0"/>
    <n v="25512107.420000002"/>
    <s v="-"/>
    <n v="4081937.1872000005"/>
    <n v="0"/>
    <s v="-"/>
    <n v="0"/>
    <n v="0"/>
    <s v="-"/>
    <n v="0"/>
  </r>
  <r>
    <s v="130"/>
    <x v="3"/>
    <x v="1"/>
    <s v="004"/>
    <s v="Z1F0017963"/>
    <s v="0228"/>
    <s v="NC"/>
    <s v=""/>
    <s v="00000016"/>
    <s v=""/>
    <s v="00004887"/>
    <s v="4/10/2020"/>
    <n v="808676"/>
    <s v="VEN"/>
    <s v="FELIX ENRRIUEZ"/>
    <s v="V3793058"/>
    <n v="-99858"/>
    <n v="0"/>
    <n v="-99858"/>
    <n v="0"/>
    <s v="-"/>
    <n v="0"/>
    <n v="0"/>
    <s v="-"/>
    <n v="0"/>
    <n v="0"/>
    <s v="-"/>
    <n v="0"/>
    <n v="0"/>
    <s v="-"/>
    <n v="0"/>
  </r>
  <r>
    <s v="131"/>
    <x v="3"/>
    <x v="0"/>
    <s v="004"/>
    <s v="Z1B8050937"/>
    <s v="1578"/>
    <s v="FC"/>
    <s v="00150463-00150502"/>
    <s v=""/>
    <s v=""/>
    <s v=""/>
    <s v=""/>
    <n v="0"/>
    <s v=""/>
    <s v="VENTAS NO CONTRIBUYENTES"/>
    <s v=""/>
    <n v="155896315.68879998"/>
    <n v="0"/>
    <n v="125997317.79999998"/>
    <n v="0"/>
    <s v="-"/>
    <n v="0"/>
    <n v="25774998.180000003"/>
    <s v="16"/>
    <n v="4123999.7088000001"/>
    <n v="0"/>
    <s v="-"/>
    <n v="0"/>
    <n v="0"/>
    <s v="-"/>
    <n v="0"/>
  </r>
  <r>
    <s v="132"/>
    <x v="3"/>
    <x v="0"/>
    <s v="004"/>
    <s v="Z1B8050937"/>
    <s v="1578"/>
    <s v="FC"/>
    <s v="00150503"/>
    <s v=""/>
    <s v=""/>
    <s v=""/>
    <s v=""/>
    <n v="0"/>
    <s v=""/>
    <s v="IMVERCIONES 5X"/>
    <s v="J-402577044"/>
    <n v="17599318"/>
    <n v="0"/>
    <n v="17599318"/>
    <n v="0"/>
    <s v="-"/>
    <n v="0"/>
    <n v="0"/>
    <s v="-"/>
    <n v="0"/>
    <n v="0"/>
    <s v="-"/>
    <n v="0"/>
    <n v="0"/>
    <s v="-"/>
    <n v="0"/>
  </r>
  <r>
    <s v="133"/>
    <x v="3"/>
    <x v="0"/>
    <s v="004"/>
    <s v="Z1B8050937"/>
    <s v="1578"/>
    <s v="FC"/>
    <s v="00150504-00150525"/>
    <s v=""/>
    <s v=""/>
    <s v=""/>
    <s v=""/>
    <n v="0"/>
    <s v=""/>
    <s v="VENTAS NO CONTRIBUYENTES"/>
    <s v=""/>
    <n v="105160710.6708"/>
    <n v="0"/>
    <n v="76267115"/>
    <n v="0"/>
    <s v="-"/>
    <n v="0"/>
    <n v="24908272.130000003"/>
    <s v="-"/>
    <n v="3985323.5408000001"/>
    <n v="0"/>
    <s v="-"/>
    <n v="0"/>
    <n v="0"/>
    <s v="-"/>
    <n v="0"/>
  </r>
  <r>
    <s v="134"/>
    <x v="3"/>
    <x v="1"/>
    <s v="005"/>
    <s v="Z1F0017998"/>
    <s v="0224"/>
    <s v="FC"/>
    <s v="00006506-00006567"/>
    <s v=""/>
    <s v=""/>
    <s v=""/>
    <s v=""/>
    <n v="0"/>
    <s v=""/>
    <s v="VENTAS NO CONTRIBUYENTES"/>
    <s v=""/>
    <n v="172446022.89209998"/>
    <n v="0"/>
    <n v="117591075.59999996"/>
    <n v="0"/>
    <s v="-"/>
    <n v="0"/>
    <n v="47288747.665600002"/>
    <s v="16"/>
    <n v="7566199.6265000012"/>
    <n v="0"/>
    <s v="-"/>
    <n v="0"/>
    <n v="0"/>
    <s v="-"/>
    <n v="0"/>
  </r>
  <r>
    <s v="135"/>
    <x v="3"/>
    <x v="0"/>
    <s v="005"/>
    <s v="Z1B8050363"/>
    <s v="1731"/>
    <s v="FC"/>
    <s v="00160975-00161030"/>
    <s v=""/>
    <s v=""/>
    <s v=""/>
    <s v=""/>
    <n v="0"/>
    <s v=""/>
    <s v="VENTAS NO CONTRIBUYENTES"/>
    <s v=""/>
    <n v="277175013.30080003"/>
    <n v="0"/>
    <n v="196369211.60000002"/>
    <n v="0"/>
    <s v="-"/>
    <n v="0"/>
    <n v="69660173.88000001"/>
    <s v="-"/>
    <n v="11145627.820800003"/>
    <n v="0"/>
    <s v="-"/>
    <n v="0"/>
    <n v="0"/>
    <s v="-"/>
    <n v="0"/>
  </r>
  <r>
    <s v="136"/>
    <x v="3"/>
    <x v="0"/>
    <s v="005"/>
    <s v="Z1B8050363"/>
    <s v="1731"/>
    <s v="NC"/>
    <s v=""/>
    <s v="00000165"/>
    <s v=""/>
    <s v="00167620"/>
    <s v="4/10/2020"/>
    <n v="4516303.4400000004"/>
    <s v="VEN"/>
    <s v="ADRIAN BUSTAMANTE"/>
    <s v="V18814428 "/>
    <n v="-403216"/>
    <n v="0"/>
    <n v="0"/>
    <n v="0"/>
    <s v="-"/>
    <n v="0"/>
    <n v="-347600"/>
    <s v="16"/>
    <n v="-55616"/>
    <n v="0"/>
    <s v="-"/>
    <n v="0"/>
    <n v="0"/>
    <s v="-"/>
    <n v="0"/>
  </r>
  <r>
    <s v="137"/>
    <x v="3"/>
    <x v="1"/>
    <s v="006"/>
    <s v="Z1F0017787"/>
    <s v="0204"/>
    <s v="FC"/>
    <s v="00001310"/>
    <s v=""/>
    <s v=""/>
    <s v=""/>
    <s v=""/>
    <n v="0"/>
    <s v=""/>
    <s v="MARIA SANTANA"/>
    <s v="V6852723"/>
    <n v="17688000"/>
    <n v="0"/>
    <n v="17688000"/>
    <n v="0"/>
    <s v="-"/>
    <n v="0"/>
    <n v="0"/>
    <s v="-"/>
    <n v="0"/>
    <n v="0"/>
    <s v="-"/>
    <n v="0"/>
    <n v="0"/>
    <s v="-"/>
    <n v="0"/>
  </r>
  <r>
    <s v="138"/>
    <x v="3"/>
    <x v="1"/>
    <s v="006"/>
    <s v="Z1F0017787"/>
    <s v="0204"/>
    <s v="FC"/>
    <s v="00001311"/>
    <s v=""/>
    <s v=""/>
    <s v=""/>
    <s v=""/>
    <n v="0"/>
    <s v=""/>
    <s v="CROMOFTAL S.A."/>
    <s v="J300441040"/>
    <n v="1120944"/>
    <n v="0"/>
    <n v="95040"/>
    <n v="884400"/>
    <s v="16"/>
    <n v="141504"/>
    <n v="0"/>
    <s v="-"/>
    <n v="0"/>
    <n v="0"/>
    <s v="-"/>
    <n v="0"/>
    <n v="0"/>
    <s v="-"/>
    <n v="0"/>
  </r>
  <r>
    <s v="139"/>
    <x v="3"/>
    <x v="1"/>
    <s v="006"/>
    <s v="Z1F0017787"/>
    <s v="0204"/>
    <s v="FC"/>
    <s v="00001312-00001334"/>
    <s v=""/>
    <s v=""/>
    <s v=""/>
    <s v=""/>
    <n v="0"/>
    <s v=""/>
    <s v="VENTAS NO CONTRIBUYENTES"/>
    <s v=""/>
    <n v="106255594.31039999"/>
    <n v="0"/>
    <n v="74431304.099999994"/>
    <n v="0"/>
    <s v="-"/>
    <n v="0"/>
    <n v="27434732.939999998"/>
    <s v="16"/>
    <n v="4389557.2703999998"/>
    <n v="0"/>
    <s v="-"/>
    <n v="0"/>
    <n v="0"/>
    <s v="-"/>
    <n v="0"/>
  </r>
  <r>
    <s v="140"/>
    <x v="3"/>
    <x v="0"/>
    <s v="006"/>
    <s v="Z1B8044815"/>
    <s v="1639"/>
    <s v="FC"/>
    <s v="00141553-00141599"/>
    <s v=""/>
    <s v=""/>
    <s v=""/>
    <s v=""/>
    <n v="0"/>
    <s v=""/>
    <s v="VENTAS NO CONTRIBUYENTES"/>
    <s v=""/>
    <n v="218084297.30719998"/>
    <n v="0"/>
    <n v="132892517"/>
    <n v="0"/>
    <s v="-"/>
    <n v="0"/>
    <n v="73441189.919999987"/>
    <s v="16"/>
    <n v="11750590.387199998"/>
    <n v="0"/>
    <s v="-"/>
    <n v="0"/>
    <n v="0"/>
    <s v="-"/>
    <n v="0"/>
  </r>
  <r>
    <s v="141"/>
    <x v="3"/>
    <x v="0"/>
    <s v="007"/>
    <s v="Z1B8050013"/>
    <s v="1694"/>
    <s v="FC"/>
    <s v="00167195-00167200"/>
    <s v=""/>
    <s v=""/>
    <s v=""/>
    <s v=""/>
    <n v="0"/>
    <s v=""/>
    <s v="VENTAS NO CONTRIBUYENTES"/>
    <s v=""/>
    <n v="14671517.0956"/>
    <n v="0"/>
    <n v="13137823.199999999"/>
    <n v="0"/>
    <s v="-"/>
    <n v="0"/>
    <n v="1322149.9100000001"/>
    <s v="-"/>
    <n v="211543.98560000001"/>
    <n v="0"/>
    <s v="-"/>
    <n v="0"/>
    <n v="0"/>
    <s v="-"/>
    <n v="0"/>
  </r>
  <r>
    <s v="142"/>
    <x v="3"/>
    <x v="0"/>
    <s v="007"/>
    <s v="Z1B8050013"/>
    <s v="1694"/>
    <s v="FC"/>
    <s v="00167201"/>
    <s v=""/>
    <s v=""/>
    <s v=""/>
    <s v=""/>
    <n v="0"/>
    <s v=""/>
    <s v="COOPERATIVA ALF, R.L."/>
    <s v="J296108854"/>
    <n v="3386096.5188000002"/>
    <n v="0"/>
    <n v="2865912"/>
    <n v="448434.93"/>
    <s v="16"/>
    <n v="71749.588799999998"/>
    <n v="0"/>
    <s v="-"/>
    <n v="0"/>
    <n v="0"/>
    <s v="-"/>
    <n v="0"/>
    <n v="0"/>
    <s v="-"/>
    <n v="0"/>
  </r>
  <r>
    <s v="143"/>
    <x v="3"/>
    <x v="0"/>
    <s v="007"/>
    <s v="Z1B8050013"/>
    <s v="1694"/>
    <s v="FC"/>
    <s v="00167202-00167255"/>
    <s v=""/>
    <s v=""/>
    <s v=""/>
    <s v=""/>
    <n v="0"/>
    <s v=""/>
    <s v="VENTAS NO CONTRIBUYENTES"/>
    <s v=""/>
    <n v="273093267.39240003"/>
    <n v="0"/>
    <n v="187548891.20000005"/>
    <n v="0"/>
    <s v="-"/>
    <n v="0"/>
    <n v="73745151.890000001"/>
    <s v="16"/>
    <n v="11799224.3024"/>
    <n v="0"/>
    <s v="-"/>
    <n v="0"/>
    <n v="0"/>
    <s v="-"/>
    <n v="0"/>
  </r>
  <r>
    <s v="144"/>
    <x v="3"/>
    <x v="0"/>
    <s v="008"/>
    <s v="Z1B8050003"/>
    <s v="1651"/>
    <s v="FC"/>
    <s v="00167582-00167634"/>
    <s v=""/>
    <s v=""/>
    <s v=""/>
    <s v=""/>
    <n v="0"/>
    <s v=""/>
    <s v="VENTAS NO CONTRIBUYENTES"/>
    <s v=""/>
    <n v="207145521.61079997"/>
    <n v="0"/>
    <n v="159024135.39999998"/>
    <n v="0"/>
    <s v="-"/>
    <n v="0"/>
    <n v="41483953.629999995"/>
    <s v="-"/>
    <n v="6637432.5808000006"/>
    <n v="0"/>
    <s v="-"/>
    <n v="0"/>
    <n v="0"/>
    <s v="-"/>
    <n v="0"/>
  </r>
  <r>
    <s v="145"/>
    <x v="3"/>
    <x v="0"/>
    <s v="009"/>
    <s v="Z1B8014458"/>
    <s v="1650"/>
    <s v="FC"/>
    <s v="00172561-00172603"/>
    <s v=""/>
    <s v=""/>
    <s v=""/>
    <s v=""/>
    <n v="0"/>
    <s v=""/>
    <s v="VENTAS NO CONTRIBUYENTES"/>
    <s v=""/>
    <n v="201562533.00559998"/>
    <n v="0"/>
    <n v="134497179.79999998"/>
    <n v="0"/>
    <s v="-"/>
    <n v="0"/>
    <n v="57814959.660000004"/>
    <s v="-"/>
    <n v="9250393.5456000008"/>
    <n v="0"/>
    <s v="-"/>
    <n v="0"/>
    <n v="0"/>
    <s v="-"/>
    <n v="0"/>
  </r>
  <r>
    <s v="146"/>
    <x v="3"/>
    <x v="0"/>
    <s v="009"/>
    <s v="Z1B8014458"/>
    <s v="1650"/>
    <s v="NC"/>
    <s v=""/>
    <s v="00000126"/>
    <s v=""/>
    <s v="00071137"/>
    <s v="4/10/2020"/>
    <n v="10899058"/>
    <s v="VEN"/>
    <s v="SIMON CAICERO"/>
    <s v="V23616360"/>
    <n v="-902880"/>
    <n v="0"/>
    <n v="-902880"/>
    <n v="0"/>
    <s v="-"/>
    <n v="0"/>
    <n v="0"/>
    <s v="-"/>
    <n v="0"/>
    <n v="0"/>
    <s v="-"/>
    <n v="0"/>
    <n v="0"/>
    <s v="-"/>
    <n v="0"/>
  </r>
  <r>
    <s v="147"/>
    <x v="3"/>
    <x v="0"/>
    <s v="009"/>
    <s v="Z1B8014458"/>
    <s v="1650"/>
    <s v="NC"/>
    <s v=""/>
    <s v="00000127"/>
    <s v=""/>
    <s v="00071139"/>
    <s v="4/10/2020"/>
    <n v="8548242"/>
    <s v="VEN"/>
    <s v="ZAIMA RODRIGUEZ"/>
    <s v="V6879951"/>
    <n v="-531696"/>
    <n v="0"/>
    <n v="-531696"/>
    <n v="0"/>
    <s v="-"/>
    <n v="0"/>
    <n v="0"/>
    <s v="-"/>
    <n v="0"/>
    <n v="0"/>
    <s v="-"/>
    <n v="0"/>
    <n v="0"/>
    <s v="-"/>
    <n v="0"/>
  </r>
  <r>
    <s v="148"/>
    <x v="3"/>
    <x v="0"/>
    <s v="010"/>
    <s v="Z1F0000341"/>
    <s v="1166"/>
    <s v="FC"/>
    <s v="00071123-00071161"/>
    <s v=""/>
    <s v=""/>
    <s v=""/>
    <s v=""/>
    <n v="0"/>
    <s v=""/>
    <s v="VENTAS NO CONTRIBUYENTES"/>
    <s v=""/>
    <n v="280893515.26959997"/>
    <n v="0"/>
    <n v="221408561.5"/>
    <n v="0"/>
    <s v="-"/>
    <n v="0"/>
    <n v="51280132.560000002"/>
    <s v="-"/>
    <n v="8204821.2096000006"/>
    <n v="0"/>
    <s v="-"/>
    <n v="0"/>
    <n v="0"/>
    <s v="-"/>
    <n v="0"/>
  </r>
  <r>
    <s v="149"/>
    <x v="3"/>
    <x v="0"/>
    <s v="011"/>
    <s v="Z1F0004616"/>
    <s v="0552"/>
    <s v="FC"/>
    <s v="00075076-00075123"/>
    <s v=""/>
    <s v=""/>
    <s v=""/>
    <s v=""/>
    <n v="0"/>
    <s v=""/>
    <s v="VENTAS NO CONTRIBUYENTES"/>
    <s v=""/>
    <n v="47154920.399999999"/>
    <n v="0"/>
    <n v="44403864.399999999"/>
    <n v="0"/>
    <s v="-"/>
    <n v="0"/>
    <n v="2371600"/>
    <s v="-"/>
    <n v="379456"/>
    <n v="0"/>
    <s v="-"/>
    <n v="0"/>
    <n v="0"/>
    <s v="-"/>
    <n v="0"/>
  </r>
  <r>
    <s v="150"/>
    <x v="3"/>
    <x v="0"/>
    <s v="011"/>
    <s v="Z1F0004616"/>
    <s v="0552"/>
    <s v="FC"/>
    <s v="00075124"/>
    <s v=""/>
    <s v=""/>
    <s v=""/>
    <s v=""/>
    <n v="0"/>
    <s v=""/>
    <s v="VIMYGONZALEZ"/>
    <s v="J306265023 "/>
    <n v="528000"/>
    <n v="0"/>
    <n v="528000"/>
    <n v="0"/>
    <s v="-"/>
    <n v="0"/>
    <n v="0"/>
    <s v="-"/>
    <n v="0"/>
    <n v="0"/>
    <s v="-"/>
    <n v="0"/>
    <n v="0"/>
    <s v="-"/>
    <n v="0"/>
  </r>
  <r>
    <s v="151"/>
    <x v="3"/>
    <x v="0"/>
    <s v="011"/>
    <s v="Z1F0004616"/>
    <s v="0552"/>
    <s v="FC"/>
    <s v="00075125-00075157"/>
    <s v=""/>
    <s v=""/>
    <s v=""/>
    <s v=""/>
    <n v="0"/>
    <s v=""/>
    <s v="VENTAS NO CONTRIBUYENTES"/>
    <s v=""/>
    <n v="33748630.343199998"/>
    <n v="0"/>
    <n v="31980880.800000001"/>
    <n v="0"/>
    <s v="-"/>
    <n v="0"/>
    <n v="1523922.02"/>
    <s v="16"/>
    <n v="243827.5232"/>
    <n v="0"/>
    <s v="-"/>
    <n v="0"/>
    <n v="0"/>
    <s v="-"/>
    <n v="0"/>
  </r>
  <r>
    <s v="152"/>
    <x v="3"/>
    <x v="0"/>
    <s v="012"/>
    <s v="Z1B8038506"/>
    <s v="1499"/>
    <s v="FC"/>
    <s v="00070900-00070913"/>
    <s v=""/>
    <s v=""/>
    <s v=""/>
    <s v=""/>
    <n v="0"/>
    <s v=""/>
    <s v="VENTAS NO CONTRIBUYENTES"/>
    <s v=""/>
    <n v="8987253"/>
    <n v="0"/>
    <n v="5413432.1999999993"/>
    <n v="0"/>
    <s v="-"/>
    <n v="0"/>
    <n v="3080880"/>
    <s v="16"/>
    <n v="492940.79999999999"/>
    <n v="0"/>
    <s v="-"/>
    <n v="0"/>
    <n v="0"/>
    <s v="-"/>
    <n v="0"/>
  </r>
  <r>
    <s v="153"/>
    <x v="3"/>
    <x v="0"/>
    <s v="013"/>
    <s v="Z1B8050578"/>
    <s v="1462"/>
    <s v="FC"/>
    <s v="00135120-00135144"/>
    <s v=""/>
    <s v=""/>
    <s v=""/>
    <s v=""/>
    <n v="0"/>
    <s v=""/>
    <s v="VENTAS NO CONTRIBUYENTES"/>
    <s v=""/>
    <n v="16441856.0012"/>
    <n v="0"/>
    <n v="11845632"/>
    <n v="0"/>
    <s v="-"/>
    <n v="0"/>
    <n v="3962262.07"/>
    <s v="16"/>
    <n v="633961.93119999999"/>
    <n v="0"/>
    <s v="-"/>
    <n v="0"/>
    <n v="0"/>
    <s v="-"/>
    <n v="0"/>
  </r>
  <r>
    <s v="154"/>
    <x v="3"/>
    <x v="0"/>
    <s v="014"/>
    <s v="Z1B0000338"/>
    <s v="1340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55"/>
    <x v="3"/>
    <x v="0"/>
    <s v="015"/>
    <s v="Z1B8050356"/>
    <s v="1473"/>
    <s v="FC"/>
    <s v="00085271-00085300"/>
    <s v=""/>
    <s v=""/>
    <s v=""/>
    <s v=""/>
    <n v="0"/>
    <s v=""/>
    <s v="VENTAS NO CONTRIBUYENTES"/>
    <s v=""/>
    <n v="159750089.5108"/>
    <n v="0"/>
    <n v="142546163"/>
    <n v="0"/>
    <s v="-"/>
    <n v="0"/>
    <n v="14830971.130000001"/>
    <s v="-"/>
    <n v="2372955.3807999999"/>
    <n v="0"/>
    <s v="-"/>
    <n v="0"/>
    <n v="0"/>
    <s v="-"/>
    <n v="0"/>
  </r>
  <r>
    <s v="156"/>
    <x v="4"/>
    <x v="1"/>
    <s v="001"/>
    <s v="Z1F0017854"/>
    <s v="0231"/>
    <s v="FC"/>
    <s v="00013231-00013254"/>
    <s v=""/>
    <s v=""/>
    <s v=""/>
    <s v=""/>
    <n v="0"/>
    <s v=""/>
    <s v="VENTAS NO CONTRIBUYENTES"/>
    <s v=""/>
    <n v="35918202.184400007"/>
    <n v="0"/>
    <n v="25190130.000000004"/>
    <n v="0"/>
    <s v="-"/>
    <n v="0"/>
    <n v="9248338.0899999999"/>
    <s v="-"/>
    <n v="1479734.0943999998"/>
    <n v="0"/>
    <s v="-"/>
    <n v="0"/>
    <n v="0"/>
    <s v="-"/>
    <n v="0"/>
  </r>
  <r>
    <s v="157"/>
    <x v="4"/>
    <x v="1"/>
    <s v="001"/>
    <s v="Z1F0017854"/>
    <s v="0231"/>
    <s v="FC"/>
    <s v="00013255"/>
    <s v=""/>
    <s v=""/>
    <s v=""/>
    <s v=""/>
    <n v="0"/>
    <s v=""/>
    <s v="UNIMIR C.A"/>
    <s v="J307830794"/>
    <n v="2733112.5124000004"/>
    <n v="0"/>
    <n v="2189300"/>
    <n v="468803.89"/>
    <s v="16"/>
    <n v="75008.622399999993"/>
    <n v="0"/>
    <s v="-"/>
    <n v="0"/>
    <n v="0"/>
    <s v="-"/>
    <n v="0"/>
    <n v="0"/>
    <s v="-"/>
    <n v="0"/>
  </r>
  <r>
    <s v="158"/>
    <x v="4"/>
    <x v="1"/>
    <s v="001"/>
    <s v="Z1F0017854"/>
    <s v="0231"/>
    <s v="FC"/>
    <s v="00013256-00013296"/>
    <s v=""/>
    <s v=""/>
    <s v=""/>
    <s v=""/>
    <n v="0"/>
    <s v=""/>
    <s v="VENTAS NO CONTRIBUYENTES"/>
    <s v=""/>
    <n v="75518195.875950009"/>
    <n v="0"/>
    <n v="50833908.500000007"/>
    <n v="0"/>
    <s v="-"/>
    <n v="0"/>
    <n v="21279558.08275"/>
    <s v="-"/>
    <n v="3404729.2932000002"/>
    <n v="0"/>
    <s v="-"/>
    <n v="0"/>
    <n v="0"/>
    <s v="-"/>
    <n v="0"/>
  </r>
  <r>
    <s v="159"/>
    <x v="4"/>
    <x v="1"/>
    <s v="001"/>
    <s v="Z1F0017854"/>
    <s v="0231"/>
    <s v="FC"/>
    <s v="00013297"/>
    <s v=""/>
    <s v=""/>
    <s v=""/>
    <s v=""/>
    <n v="0"/>
    <s v=""/>
    <s v="AUTOSERVICIOS PANTO"/>
    <s v="J311970053"/>
    <n v="1152800"/>
    <n v="0"/>
    <n v="1152800"/>
    <n v="0"/>
    <s v="-"/>
    <n v="0"/>
    <n v="0"/>
    <s v="-"/>
    <n v="0"/>
    <n v="0"/>
    <s v="-"/>
    <n v="0"/>
    <n v="0"/>
    <s v="-"/>
    <n v="0"/>
  </r>
  <r>
    <s v="160"/>
    <x v="4"/>
    <x v="1"/>
    <s v="001"/>
    <s v="Z1F0017854"/>
    <s v="0231"/>
    <s v="FC"/>
    <s v="00013298-00013313"/>
    <s v=""/>
    <s v=""/>
    <s v=""/>
    <s v=""/>
    <n v="0"/>
    <s v=""/>
    <s v="VENTAS NO CONTRIBUYENTES"/>
    <s v=""/>
    <n v="33951684.248399995"/>
    <n v="0"/>
    <n v="15459720"/>
    <n v="0"/>
    <s v="-"/>
    <n v="0"/>
    <n v="15941348.489999998"/>
    <s v="16"/>
    <n v="2550615.7584000002"/>
    <n v="0"/>
    <s v="-"/>
    <n v="0"/>
    <n v="0"/>
    <s v="-"/>
    <n v="0"/>
  </r>
  <r>
    <s v="161"/>
    <x v="4"/>
    <x v="0"/>
    <s v="001"/>
    <s v="Z1F0000700"/>
    <s v="1318"/>
    <s v="FC"/>
    <s v="00104849-00104904"/>
    <s v=""/>
    <s v=""/>
    <s v=""/>
    <s v=""/>
    <n v="0"/>
    <s v=""/>
    <s v="VENTAS NO CONTRIBUYENTES"/>
    <s v=""/>
    <n v="175213107.71720001"/>
    <n v="0"/>
    <n v="125903929.60000001"/>
    <n v="0"/>
    <s v="-"/>
    <n v="0"/>
    <n v="42507912.170000002"/>
    <s v="-"/>
    <n v="6801265.9472000003"/>
    <n v="0"/>
    <s v="-"/>
    <n v="0"/>
    <n v="0"/>
    <s v="-"/>
    <n v="0"/>
  </r>
  <r>
    <s v="162"/>
    <x v="4"/>
    <x v="1"/>
    <s v="002"/>
    <s v="Z1F0017966"/>
    <s v="0233"/>
    <s v="FC"/>
    <s v="0000477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63"/>
    <x v="4"/>
    <x v="2"/>
    <s v="002"/>
    <s v="Z1F0008858"/>
    <s v="0674"/>
    <s v="FC"/>
    <s v="00090373-00090466"/>
    <s v=""/>
    <s v=""/>
    <s v=""/>
    <s v=""/>
    <n v="0"/>
    <s v=""/>
    <s v="VENTAS NO CONTRIBUYENTES"/>
    <s v=""/>
    <n v="74117692.9912"/>
    <n v="0"/>
    <n v="71707024.99000001"/>
    <n v="0"/>
    <s v="-"/>
    <n v="0"/>
    <n v="2078162.0699999998"/>
    <s v="-"/>
    <n v="332505.93119999999"/>
    <n v="0"/>
    <s v="-"/>
    <n v="0"/>
    <n v="0"/>
    <s v="-"/>
    <n v="0"/>
  </r>
  <r>
    <s v="164"/>
    <x v="4"/>
    <x v="0"/>
    <s v="002"/>
    <s v="Z1B8050002"/>
    <s v="1654"/>
    <s v="FC"/>
    <s v="00157827-00157846"/>
    <s v=""/>
    <s v=""/>
    <s v=""/>
    <s v=""/>
    <n v="0"/>
    <s v=""/>
    <s v="VENTAS NO CONTRIBUYENTES"/>
    <s v=""/>
    <n v="38195793.039999999"/>
    <n v="0"/>
    <n v="24795572.799999997"/>
    <n v="0"/>
    <s v="-"/>
    <n v="0"/>
    <n v="11551914"/>
    <s v="-"/>
    <n v="1848306.2400000002"/>
    <n v="0"/>
    <s v="-"/>
    <n v="0"/>
    <n v="0"/>
    <s v="-"/>
    <n v="0"/>
  </r>
  <r>
    <s v="165"/>
    <x v="4"/>
    <x v="0"/>
    <s v="002"/>
    <s v="Z1B8050149"/>
    <s v="1574"/>
    <s v="FC"/>
    <s v="00195446-00195501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s v="0"/>
    <n v="0"/>
    <n v="0"/>
    <m/>
    <n v="0"/>
  </r>
  <r>
    <s v="166"/>
    <x v="4"/>
    <x v="1"/>
    <s v="003"/>
    <s v="Z1F0017848"/>
    <s v="0231"/>
    <s v="FC"/>
    <s v="00010000-00010046"/>
    <s v=""/>
    <s v=""/>
    <s v=""/>
    <s v=""/>
    <n v="0"/>
    <s v=""/>
    <s v="VENTAS NO CONTRIBUYENTES"/>
    <s v=""/>
    <n v="157287082.13439998"/>
    <n v="0"/>
    <n v="103629922.79999998"/>
    <n v="0"/>
    <s v="-"/>
    <n v="0"/>
    <n v="46256171.839999996"/>
    <s v="-"/>
    <n v="7400987.4944000011"/>
    <n v="0"/>
    <s v="-"/>
    <n v="0"/>
    <n v="0"/>
    <s v="-"/>
    <n v="0"/>
  </r>
  <r>
    <s v="167"/>
    <x v="4"/>
    <x v="2"/>
    <s v="003"/>
    <s v="Z1F0008965"/>
    <s v="0670"/>
    <s v="FC"/>
    <s v="00089026-00089057"/>
    <s v=""/>
    <s v=""/>
    <s v=""/>
    <s v=""/>
    <n v="0"/>
    <s v=""/>
    <s v="VENTAS NO CONTRIBUYENTES"/>
    <s v=""/>
    <n v="16326449.6"/>
    <n v="0"/>
    <n v="16096769.6"/>
    <n v="0"/>
    <s v="-"/>
    <n v="0"/>
    <n v="198000"/>
    <s v="-"/>
    <n v="31680"/>
    <n v="0"/>
    <s v="-"/>
    <n v="0"/>
    <n v="0"/>
    <s v="-"/>
    <n v="0"/>
  </r>
  <r>
    <s v="168"/>
    <x v="4"/>
    <x v="2"/>
    <s v="003"/>
    <s v="Z1F0008965"/>
    <s v="0670"/>
    <s v="FC"/>
    <s v="00089058"/>
    <s v=""/>
    <s v=""/>
    <s v=""/>
    <s v=""/>
    <n v="0"/>
    <s v=""/>
    <s v="ABUBI"/>
    <s v="E245246079 "/>
    <n v="642400"/>
    <n v="0"/>
    <n v="642400"/>
    <n v="0"/>
    <s v="-"/>
    <n v="0"/>
    <n v="0"/>
    <s v="-"/>
    <n v="0"/>
    <n v="0"/>
    <s v="-"/>
    <n v="0"/>
    <n v="0"/>
    <s v="-"/>
    <n v="0"/>
  </r>
  <r>
    <s v="169"/>
    <x v="4"/>
    <x v="2"/>
    <s v="003"/>
    <s v="Z1F0008965"/>
    <s v="0670"/>
    <s v="FC"/>
    <s v="00089059-00089107"/>
    <s v=""/>
    <s v=""/>
    <s v=""/>
    <s v=""/>
    <n v="0"/>
    <s v=""/>
    <s v="VENTAS NO CONTRIBUYENTES"/>
    <s v=""/>
    <n v="40669984"/>
    <n v="0"/>
    <n v="38710048"/>
    <n v="0"/>
    <s v="-"/>
    <n v="0"/>
    <n v="1689600"/>
    <s v="-"/>
    <n v="270336"/>
    <n v="0"/>
    <s v="-"/>
    <n v="0"/>
    <n v="0"/>
    <s v="-"/>
    <n v="0"/>
  </r>
  <r>
    <s v="170"/>
    <x v="4"/>
    <x v="2"/>
    <s v="003"/>
    <s v="Z1F0008965"/>
    <s v="0670"/>
    <s v="FC"/>
    <s v="00089108"/>
    <s v=""/>
    <s v=""/>
    <s v=""/>
    <s v=""/>
    <n v="0"/>
    <s v=""/>
    <s v="CESAR FLORES"/>
    <s v="V213696021 "/>
    <n v="352000"/>
    <n v="0"/>
    <n v="352000"/>
    <n v="0"/>
    <s v="-"/>
    <n v="0"/>
    <n v="0"/>
    <s v="-"/>
    <n v="0"/>
    <n v="0"/>
    <s v="-"/>
    <n v="0"/>
    <n v="0"/>
    <s v="-"/>
    <n v="0"/>
  </r>
  <r>
    <s v="171"/>
    <x v="4"/>
    <x v="2"/>
    <s v="003"/>
    <s v="Z1F0008965"/>
    <s v="0670"/>
    <s v="FC"/>
    <s v="00089109-00089119"/>
    <s v=""/>
    <s v=""/>
    <s v=""/>
    <s v=""/>
    <n v="0"/>
    <s v=""/>
    <s v="VENTAS NO CONTRIBUYENTES"/>
    <s v=""/>
    <n v="3751130"/>
    <n v="0"/>
    <n v="3541866"/>
    <n v="0"/>
    <s v="-"/>
    <n v="0"/>
    <n v="180400"/>
    <s v="-"/>
    <n v="28864"/>
    <n v="0"/>
    <s v="-"/>
    <n v="0"/>
    <n v="0"/>
    <s v="-"/>
    <n v="0"/>
  </r>
  <r>
    <s v="172"/>
    <x v="4"/>
    <x v="0"/>
    <s v="003"/>
    <s v="Z1B8051199"/>
    <s v="1739"/>
    <s v="FC"/>
    <s v="00181756-00181792"/>
    <s v=""/>
    <s v=""/>
    <s v=""/>
    <s v=""/>
    <n v="0"/>
    <s v=""/>
    <s v="VENTAS NO CONTRIBUYENTES"/>
    <s v=""/>
    <n v="107961540.42359999"/>
    <n v="0"/>
    <n v="88590908.399999976"/>
    <n v="0"/>
    <s v="-"/>
    <n v="0"/>
    <n v="16698820.710000001"/>
    <s v="16"/>
    <n v="2671811.3136"/>
    <n v="0"/>
    <s v="-"/>
    <n v="0"/>
    <n v="0"/>
    <s v="-"/>
    <n v="0"/>
  </r>
  <r>
    <s v="173"/>
    <x v="4"/>
    <x v="1"/>
    <s v="004"/>
    <s v="Z1F0017963"/>
    <s v="0229"/>
    <s v="FC"/>
    <s v="00004893-00004928"/>
    <s v=""/>
    <s v=""/>
    <s v=""/>
    <s v=""/>
    <n v="0"/>
    <s v=""/>
    <s v="VENTAS NO CONTRIBUYENTES"/>
    <s v=""/>
    <n v="96435271.564649999"/>
    <n v="0"/>
    <n v="69525154.200000003"/>
    <n v="0"/>
    <s v="-"/>
    <n v="0"/>
    <n v="23198377.038449999"/>
    <s v="16"/>
    <n v="3711740.3262"/>
    <n v="0"/>
    <s v="-"/>
    <n v="0"/>
    <n v="0"/>
    <s v="-"/>
    <n v="0"/>
  </r>
  <r>
    <s v="174"/>
    <x v="4"/>
    <x v="0"/>
    <s v="004"/>
    <s v="Z1B8050937"/>
    <s v="1579"/>
    <s v="FC"/>
    <s v="00150526-00150601"/>
    <s v=""/>
    <s v=""/>
    <s v=""/>
    <s v=""/>
    <n v="0"/>
    <s v=""/>
    <s v="VENTAS NO CONTRIBUYENTES"/>
    <s v=""/>
    <n v="254831059.68199992"/>
    <n v="0"/>
    <n v="187859820.99999994"/>
    <n v="0"/>
    <s v="-"/>
    <n v="0"/>
    <n v="57733826.450000003"/>
    <s v="-"/>
    <n v="9237412.2320000008"/>
    <n v="0"/>
    <s v="-"/>
    <n v="0"/>
    <n v="0"/>
    <s v="-"/>
    <n v="0"/>
  </r>
  <r>
    <s v="175"/>
    <x v="4"/>
    <x v="1"/>
    <s v="005"/>
    <s v="Z1F0017998"/>
    <s v="0225"/>
    <s v="FC"/>
    <s v="00006568-00006606"/>
    <s v=""/>
    <s v=""/>
    <s v=""/>
    <s v=""/>
    <n v="0"/>
    <s v=""/>
    <s v="VENTAS NO CONTRIBUYENTES"/>
    <s v=""/>
    <n v="97583827.20025"/>
    <n v="0"/>
    <n v="75154852"/>
    <n v="0"/>
    <s v="-"/>
    <n v="0"/>
    <n v="19335323.448449999"/>
    <s v="16"/>
    <n v="3093651.7517999997"/>
    <n v="0"/>
    <s v="-"/>
    <n v="0"/>
    <n v="0"/>
    <s v="-"/>
    <n v="0"/>
  </r>
  <r>
    <s v="176"/>
    <x v="4"/>
    <x v="0"/>
    <s v="005"/>
    <s v="Z1B8050363"/>
    <s v="1732"/>
    <s v="FC"/>
    <s v="00161031-00161045"/>
    <s v=""/>
    <s v=""/>
    <s v=""/>
    <s v=""/>
    <n v="0"/>
    <s v=""/>
    <s v="VENTAS NO CONTRIBUYENTES"/>
    <s v=""/>
    <n v="38434186.644400001"/>
    <n v="0"/>
    <n v="20661998.800000001"/>
    <n v="0"/>
    <s v="-"/>
    <n v="0"/>
    <n v="15320851.59"/>
    <s v="-"/>
    <n v="2451336.2544"/>
    <n v="0"/>
    <s v="-"/>
    <n v="0"/>
    <n v="0"/>
    <s v="-"/>
    <n v="0"/>
  </r>
  <r>
    <s v="177"/>
    <x v="4"/>
    <x v="0"/>
    <s v="005"/>
    <s v="Z1B8050363"/>
    <s v="1732"/>
    <s v="FC"/>
    <s v="00161046"/>
    <s v=""/>
    <s v=""/>
    <s v=""/>
    <s v=""/>
    <n v="0"/>
    <s v=""/>
    <s v="GRUPO CORPORATIVO MANUBER C.A"/>
    <s v="J-40982131-5"/>
    <n v="2647150"/>
    <n v="0"/>
    <n v="1152316"/>
    <n v="1288650"/>
    <s v="16"/>
    <n v="206184"/>
    <n v="0"/>
    <s v="-"/>
    <n v="0"/>
    <n v="0"/>
    <s v="-"/>
    <n v="0"/>
    <n v="0"/>
    <s v="-"/>
    <n v="0"/>
  </r>
  <r>
    <s v="178"/>
    <x v="4"/>
    <x v="0"/>
    <s v="005"/>
    <s v="Z1B8050363"/>
    <s v="1732"/>
    <s v="FC"/>
    <s v="00161047-00161093"/>
    <s v=""/>
    <s v=""/>
    <s v=""/>
    <s v=""/>
    <n v="0"/>
    <s v=""/>
    <s v="VENTAS NO CONTRIBUYENTES"/>
    <s v=""/>
    <n v="118381676.54359998"/>
    <n v="0"/>
    <n v="100278028.99999997"/>
    <n v="0"/>
    <s v="-"/>
    <n v="0"/>
    <n v="15606592.710000001"/>
    <s v="16"/>
    <n v="2497054.8336"/>
    <n v="0"/>
    <s v="-"/>
    <n v="0"/>
    <n v="0"/>
    <s v="-"/>
    <n v="0"/>
  </r>
  <r>
    <s v="179"/>
    <x v="4"/>
    <x v="1"/>
    <s v="006"/>
    <s v="Z1F0017787"/>
    <s v="0205"/>
    <s v="FC"/>
    <s v="000013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80"/>
    <x v="4"/>
    <x v="0"/>
    <s v="006"/>
    <s v="Z1B8044815"/>
    <s v="1640"/>
    <s v="FC"/>
    <s v="00141600-00141632"/>
    <s v=""/>
    <s v=""/>
    <s v=""/>
    <s v=""/>
    <n v="0"/>
    <s v=""/>
    <s v="VENTAS NO CONTRIBUYENTES"/>
    <s v=""/>
    <n v="87356668.436400011"/>
    <n v="0"/>
    <n v="66289766.000000007"/>
    <n v="0"/>
    <s v="-"/>
    <n v="0"/>
    <n v="18161122.789999999"/>
    <s v="16"/>
    <n v="2905779.6464"/>
    <n v="0"/>
    <s v="-"/>
    <n v="0"/>
    <n v="0"/>
    <s v="-"/>
    <n v="0"/>
  </r>
  <r>
    <s v="181"/>
    <x v="4"/>
    <x v="0"/>
    <s v="006"/>
    <s v="Z1B8044815"/>
    <s v="1640"/>
    <s v="FC"/>
    <s v="00141633"/>
    <s v=""/>
    <s v=""/>
    <s v=""/>
    <s v=""/>
    <n v="0"/>
    <s v=""/>
    <s v="MIGUEL ALVAREZ"/>
    <s v="V14772733"/>
    <n v="1680800"/>
    <n v="0"/>
    <n v="1680800"/>
    <n v="0"/>
    <s v="-"/>
    <n v="0"/>
    <n v="0"/>
    <s v="-"/>
    <n v="0"/>
    <n v="0"/>
    <s v="-"/>
    <n v="0"/>
    <n v="0"/>
    <s v="-"/>
    <n v="0"/>
  </r>
  <r>
    <s v="182"/>
    <x v="4"/>
    <x v="0"/>
    <s v="006"/>
    <s v="Z1B8044815"/>
    <s v="1640"/>
    <s v="FC"/>
    <s v="00141634"/>
    <s v=""/>
    <s v=""/>
    <s v=""/>
    <s v=""/>
    <n v="0"/>
    <s v=""/>
    <s v="MIGUEL ALVAREZ"/>
    <s v="V14772733"/>
    <n v="880000"/>
    <n v="0"/>
    <n v="880000"/>
    <n v="0"/>
    <s v="-"/>
    <n v="0"/>
    <n v="0"/>
    <s v="-"/>
    <n v="0"/>
    <n v="0"/>
    <s v="-"/>
    <n v="0"/>
    <n v="0"/>
    <s v="-"/>
    <n v="0"/>
  </r>
  <r>
    <s v="183"/>
    <x v="4"/>
    <x v="0"/>
    <s v="006"/>
    <s v="Z1B8044815"/>
    <s v="1640"/>
    <s v="FC"/>
    <s v="00141635-00141660"/>
    <s v=""/>
    <s v=""/>
    <s v=""/>
    <s v=""/>
    <n v="0"/>
    <s v=""/>
    <s v="VENTAS NO CONTRIBUYENTES"/>
    <s v=""/>
    <n v="108039179.0764"/>
    <n v="0"/>
    <n v="74516215.199999988"/>
    <n v="0"/>
    <s v="-"/>
    <n v="0"/>
    <n v="28899106.790000003"/>
    <s v="-"/>
    <n v="4623857.0863999994"/>
    <n v="0"/>
    <s v="-"/>
    <n v="0"/>
    <n v="0"/>
    <s v="-"/>
    <n v="0"/>
  </r>
  <r>
    <s v="184"/>
    <x v="4"/>
    <x v="0"/>
    <s v="006"/>
    <s v="Z1B8044815"/>
    <s v="1640"/>
    <s v="NC"/>
    <s v=""/>
    <s v="00000175"/>
    <s v=""/>
    <s v="00141615"/>
    <s v="5/10/2020"/>
    <n v="2919532"/>
    <s v="VEN"/>
    <s v="BRITNEY PERDOMO"/>
    <s v="V22632701 "/>
    <n v="-2919532"/>
    <n v="0"/>
    <n v="-2919532"/>
    <n v="0"/>
    <s v="-"/>
    <n v="0"/>
    <n v="0"/>
    <s v="-"/>
    <n v="0"/>
    <n v="0"/>
    <s v="-"/>
    <n v="0"/>
    <n v="0"/>
    <s v="-"/>
    <n v="0"/>
  </r>
  <r>
    <s v="185"/>
    <x v="4"/>
    <x v="0"/>
    <s v="007"/>
    <s v="Z1B8050013"/>
    <s v="1695"/>
    <s v="FC"/>
    <s v="00167256-00167262"/>
    <s v=""/>
    <s v=""/>
    <s v=""/>
    <s v=""/>
    <n v="0"/>
    <s v=""/>
    <s v="VENTAS NO CONTRIBUYENTES"/>
    <s v=""/>
    <n v="60014647.000399999"/>
    <n v="0"/>
    <n v="20613454"/>
    <n v="0"/>
    <s v="-"/>
    <n v="0"/>
    <n v="33966545.689999998"/>
    <s v="-"/>
    <n v="5434647.3103999998"/>
    <n v="0"/>
    <s v="-"/>
    <n v="0"/>
    <n v="0"/>
    <s v="-"/>
    <n v="0"/>
  </r>
  <r>
    <s v="186"/>
    <x v="4"/>
    <x v="0"/>
    <s v="007"/>
    <s v="Z1B8050013"/>
    <s v="1695"/>
    <s v="FC"/>
    <s v="00167263"/>
    <s v=""/>
    <s v=""/>
    <s v=""/>
    <s v=""/>
    <n v="0"/>
    <s v=""/>
    <s v="CORPORACION DE SALUD DEL ESTADO MIRANDA"/>
    <s v="G200011343"/>
    <n v="12949851.199999999"/>
    <n v="0"/>
    <n v="11029216"/>
    <n v="1655720"/>
    <s v="16"/>
    <n v="264915.20000000001"/>
    <n v="0"/>
    <s v="-"/>
    <n v="0"/>
    <n v="0"/>
    <s v="-"/>
    <n v="0"/>
    <n v="0"/>
    <s v="-"/>
    <n v="0"/>
  </r>
  <r>
    <s v="187"/>
    <x v="4"/>
    <x v="0"/>
    <s v="007"/>
    <s v="Z1B8050013"/>
    <s v="1695"/>
    <s v="FC"/>
    <s v="00167264-00167289"/>
    <s v=""/>
    <s v=""/>
    <s v=""/>
    <s v=""/>
    <n v="0"/>
    <s v=""/>
    <s v="VENTAS NO CONTRIBUYENTES"/>
    <s v=""/>
    <n v="106596141.36"/>
    <n v="0"/>
    <n v="70704864.400000006"/>
    <n v="0"/>
    <s v="-"/>
    <n v="0"/>
    <n v="30940756"/>
    <s v="-"/>
    <n v="4950520.96"/>
    <n v="0"/>
    <s v="-"/>
    <n v="0"/>
    <n v="0"/>
    <s v="-"/>
    <n v="0"/>
  </r>
  <r>
    <s v="188"/>
    <x v="4"/>
    <x v="0"/>
    <s v="008"/>
    <s v="Z1B8050003"/>
    <s v="1652"/>
    <s v="FC"/>
    <s v="00167635-00167702"/>
    <s v=""/>
    <s v=""/>
    <s v=""/>
    <s v=""/>
    <n v="0"/>
    <s v=""/>
    <s v="VENTAS NO CONTRIBUYENTES"/>
    <s v=""/>
    <n v="223077218.65240002"/>
    <n v="0"/>
    <n v="167027265.19999999"/>
    <n v="0"/>
    <s v="-"/>
    <n v="0"/>
    <n v="48318925.390000008"/>
    <s v="-"/>
    <n v="7731028.0624000011"/>
    <n v="0"/>
    <s v="-"/>
    <n v="0"/>
    <n v="0"/>
    <s v="-"/>
    <n v="0"/>
  </r>
  <r>
    <s v="189"/>
    <x v="4"/>
    <x v="0"/>
    <s v="009"/>
    <s v="Z1B8014458"/>
    <s v="1651"/>
    <s v="FC"/>
    <s v="00172604-00172610"/>
    <s v=""/>
    <s v=""/>
    <s v=""/>
    <s v=""/>
    <n v="0"/>
    <s v=""/>
    <s v="VENTAS NO CONTRIBUYENTES"/>
    <s v=""/>
    <n v="47895149.384400003"/>
    <n v="0"/>
    <n v="23733761.000000004"/>
    <n v="0"/>
    <s v="-"/>
    <n v="0"/>
    <n v="20828783.09"/>
    <s v="16"/>
    <n v="3332605.2944"/>
    <n v="0"/>
    <s v="-"/>
    <n v="0"/>
    <n v="0"/>
    <s v="-"/>
    <n v="0"/>
  </r>
  <r>
    <s v="190"/>
    <x v="4"/>
    <x v="0"/>
    <s v="009"/>
    <s v="Z1B8014458"/>
    <s v="1651"/>
    <s v="NC"/>
    <s v=""/>
    <s v="00000128"/>
    <s v=""/>
    <s v="00172608"/>
    <s v="5/10/2020"/>
    <n v="21212224"/>
    <s v="VEN"/>
    <s v="WILLIAMS TORREALBA"/>
    <s v="V14675273"/>
    <n v="-21212224"/>
    <n v="0"/>
    <n v="0"/>
    <n v="0"/>
    <s v="-"/>
    <n v="0"/>
    <n v="-18286400"/>
    <s v="16"/>
    <n v="-2925824"/>
    <n v="0"/>
    <s v="-"/>
    <n v="0"/>
    <n v="0"/>
    <s v="-"/>
    <n v="0"/>
  </r>
  <r>
    <s v="191"/>
    <x v="4"/>
    <x v="0"/>
    <s v="011"/>
    <s v="Z1F0004616"/>
    <s v="0553"/>
    <s v="FC"/>
    <s v="00075158-00075290"/>
    <s v=""/>
    <s v=""/>
    <s v=""/>
    <s v=""/>
    <n v="0"/>
    <s v=""/>
    <s v="VENTAS NO CONTRIBUYENTES"/>
    <s v=""/>
    <n v="141522206"/>
    <n v="0"/>
    <n v="131451310"/>
    <n v="0"/>
    <s v="-"/>
    <n v="0"/>
    <n v="7977200"/>
    <s v="-"/>
    <n v="1276352"/>
    <n v="0"/>
    <s v="-"/>
    <n v="0"/>
    <n v="756800"/>
    <s v="8"/>
    <n v="60544"/>
  </r>
  <r>
    <s v="192"/>
    <x v="4"/>
    <x v="0"/>
    <s v="012"/>
    <s v="Z1B8038506"/>
    <s v="1500"/>
    <s v="FC"/>
    <s v="00070914-00070921"/>
    <s v=""/>
    <s v=""/>
    <s v=""/>
    <s v=""/>
    <n v="0"/>
    <s v=""/>
    <s v="VENTAS NO CONTRIBUYENTES"/>
    <s v=""/>
    <n v="5400208"/>
    <n v="0"/>
    <n v="2965600"/>
    <n v="0"/>
    <s v="-"/>
    <n v="0"/>
    <n v="2098800"/>
    <s v="-"/>
    <n v="335808"/>
    <n v="0"/>
    <s v="-"/>
    <n v="0"/>
    <n v="0"/>
    <s v="-"/>
    <n v="0"/>
  </r>
  <r>
    <s v="193"/>
    <x v="4"/>
    <x v="0"/>
    <s v="013"/>
    <s v="Z1B8050578"/>
    <s v="1463"/>
    <s v="FC"/>
    <s v="00135145-00135184"/>
    <s v=""/>
    <s v=""/>
    <s v=""/>
    <s v=""/>
    <n v="0"/>
    <s v=""/>
    <s v="VENTAS NO CONTRIBUYENTES"/>
    <s v=""/>
    <n v="43551561.597199999"/>
    <n v="0"/>
    <n v="34495308"/>
    <n v="0"/>
    <s v="-"/>
    <n v="0"/>
    <n v="7807115.1699999999"/>
    <s v="16"/>
    <n v="1249138.4272"/>
    <n v="0"/>
    <s v="-"/>
    <n v="0"/>
    <n v="0"/>
    <s v="-"/>
    <n v="0"/>
  </r>
  <r>
    <s v="194"/>
    <x v="4"/>
    <x v="0"/>
    <s v="013"/>
    <s v="Z1B8050578"/>
    <s v="1463"/>
    <s v="FC"/>
    <s v="00135186-00135208"/>
    <s v=""/>
    <s v=""/>
    <s v=""/>
    <s v=""/>
    <n v="0"/>
    <s v=""/>
    <s v="VENTAS NO CONTRIBUYENTES"/>
    <s v=""/>
    <n v="29318840.800000001"/>
    <n v="0"/>
    <n v="27489567.199999999"/>
    <n v="0"/>
    <s v="-"/>
    <n v="0"/>
    <n v="1576960"/>
    <s v="16"/>
    <n v="252313.60000000001"/>
    <n v="0"/>
    <s v="-"/>
    <n v="0"/>
    <n v="0"/>
    <s v="-"/>
    <n v="0"/>
  </r>
  <r>
    <s v="195"/>
    <x v="4"/>
    <x v="0"/>
    <s v="013"/>
    <s v="Z1B8050578"/>
    <s v="1463"/>
    <s v="FC"/>
    <s v="004016862"/>
    <s v=""/>
    <s v=""/>
    <s v=""/>
    <s v=""/>
    <n v="0"/>
    <s v=""/>
    <s v="RADHARANI JARAMILLO"/>
    <s v="V26493539 "/>
    <n v="402000"/>
    <n v="0"/>
    <n v="402000"/>
    <n v="0"/>
    <s v="-"/>
    <n v="0"/>
    <n v="0"/>
    <s v="-"/>
    <n v="0"/>
    <n v="0"/>
    <s v="-"/>
    <n v="0"/>
    <n v="0"/>
    <s v="-"/>
    <n v="0"/>
  </r>
  <r>
    <s v="196"/>
    <x v="4"/>
    <x v="0"/>
    <s v="014"/>
    <s v="Z1B0000338"/>
    <s v="1341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97"/>
    <x v="4"/>
    <x v="0"/>
    <s v="015"/>
    <s v="Z1B8050356"/>
    <s v="1474"/>
    <s v="FC"/>
    <s v="00085301-00085302"/>
    <s v=""/>
    <s v=""/>
    <s v=""/>
    <s v=""/>
    <n v="0"/>
    <s v=""/>
    <s v="VENTAS NO CONTRIBUYENTES"/>
    <s v=""/>
    <n v="23988800"/>
    <n v="0"/>
    <n v="23988800"/>
    <n v="0"/>
    <s v="-"/>
    <n v="0"/>
    <n v="0"/>
    <s v="-"/>
    <n v="0"/>
    <n v="0"/>
    <s v="-"/>
    <n v="0"/>
    <n v="0"/>
    <s v="-"/>
    <n v="0"/>
  </r>
  <r>
    <s v="198"/>
    <x v="5"/>
    <x v="1"/>
    <s v="001"/>
    <s v="Z1F0017854"/>
    <s v="0232"/>
    <s v="FC"/>
    <s v="00013314-00013317"/>
    <s v=""/>
    <s v=""/>
    <s v=""/>
    <s v=""/>
    <n v="0"/>
    <s v=""/>
    <s v="VENTAS NO CONTRIBUYENTES"/>
    <s v=""/>
    <n v="3917438"/>
    <n v="0"/>
    <n v="2911950"/>
    <n v="0"/>
    <s v="-"/>
    <n v="0"/>
    <n v="866800"/>
    <s v="-"/>
    <n v="138688"/>
    <n v="0"/>
    <s v="-"/>
    <n v="0"/>
    <n v="0"/>
    <s v="-"/>
    <n v="0"/>
  </r>
  <r>
    <s v="199"/>
    <x v="5"/>
    <x v="1"/>
    <s v="001"/>
    <s v="Z1F0017854"/>
    <s v="0232"/>
    <s v="FC"/>
    <s v="00013318"/>
    <s v=""/>
    <s v=""/>
    <s v=""/>
    <s v=""/>
    <n v="0"/>
    <s v=""/>
    <s v="INVERSIONES AGU AMARINEC.A"/>
    <s v="J299380490"/>
    <n v="8932337.7068000007"/>
    <n v="0"/>
    <n v="7779200"/>
    <n v="994084.23"/>
    <s v="16"/>
    <n v="159053.4768"/>
    <n v="0"/>
    <s v="-"/>
    <n v="0"/>
    <n v="0"/>
    <s v="-"/>
    <n v="0"/>
    <n v="0"/>
    <s v="-"/>
    <n v="0"/>
  </r>
  <r>
    <s v="200"/>
    <x v="5"/>
    <x v="1"/>
    <s v="001"/>
    <s v="Z1F0017854"/>
    <s v="0232"/>
    <s v="FC"/>
    <s v="00013319-00013347"/>
    <s v=""/>
    <s v=""/>
    <s v=""/>
    <s v=""/>
    <n v="0"/>
    <s v=""/>
    <s v="VENTAS NO CONTRIBUYENTES"/>
    <s v=""/>
    <n v="82625201.067696005"/>
    <n v="0"/>
    <n v="52657354.400000006"/>
    <n v="0"/>
    <s v="-"/>
    <n v="0"/>
    <n v="25834350.575599998"/>
    <s v="16"/>
    <n v="4133496.092096"/>
    <n v="0"/>
    <s v="-"/>
    <n v="0"/>
    <n v="0"/>
    <s v="-"/>
    <n v="0"/>
  </r>
  <r>
    <s v="201"/>
    <x v="5"/>
    <x v="1"/>
    <s v="001"/>
    <s v="Z1F0017854"/>
    <s v="0232"/>
    <s v="FC"/>
    <s v="00013348"/>
    <s v=""/>
    <s v=""/>
    <s v=""/>
    <s v=""/>
    <n v="0"/>
    <s v=""/>
    <s v="LEON RIVAS Y ASOCIADOS C.A."/>
    <s v="J311038078"/>
    <n v="3942314.2807999998"/>
    <n v="0"/>
    <n v="221760"/>
    <n v="3207374.38"/>
    <s v="16"/>
    <n v="513179.9008"/>
    <n v="0"/>
    <s v="-"/>
    <n v="0"/>
    <n v="0"/>
    <s v="-"/>
    <n v="0"/>
    <n v="0"/>
    <s v="-"/>
    <n v="0"/>
  </r>
  <r>
    <s v="202"/>
    <x v="5"/>
    <x v="1"/>
    <s v="001"/>
    <s v="Z1F0017854"/>
    <s v="0232"/>
    <s v="FC"/>
    <s v="00013349-00013364"/>
    <s v=""/>
    <s v=""/>
    <s v=""/>
    <s v=""/>
    <n v="0"/>
    <s v=""/>
    <s v="VENTAS NO CONTRIBUYENTES"/>
    <s v=""/>
    <n v="33831207.138000004"/>
    <n v="0"/>
    <n v="26331763"/>
    <n v="0"/>
    <s v="-"/>
    <n v="0"/>
    <n v="6465038.0499999998"/>
    <s v="16"/>
    <n v="1034406.088"/>
    <n v="0"/>
    <s v="-"/>
    <n v="0"/>
    <n v="0"/>
    <s v="-"/>
    <n v="0"/>
  </r>
  <r>
    <s v="203"/>
    <x v="5"/>
    <x v="1"/>
    <s v="001"/>
    <s v="Z1F0017854"/>
    <s v="0232"/>
    <s v="FC"/>
    <s v="00013365"/>
    <s v=""/>
    <s v=""/>
    <s v=""/>
    <s v=""/>
    <n v="0"/>
    <s v=""/>
    <s v="FUNDAVIGEA"/>
    <s v="J298180811"/>
    <n v="709758.40039999993"/>
    <n v="0"/>
    <n v="0"/>
    <n v="611860.68999999994"/>
    <s v="16"/>
    <n v="97897.710399999996"/>
    <n v="0"/>
    <s v="-"/>
    <n v="0"/>
    <n v="0"/>
    <s v="-"/>
    <n v="0"/>
    <n v="0"/>
    <s v="-"/>
    <n v="0"/>
  </r>
  <r>
    <s v="204"/>
    <x v="5"/>
    <x v="0"/>
    <s v="001"/>
    <s v="Z1F0000700"/>
    <s v="1319"/>
    <s v="FC"/>
    <s v="00104905-00104921"/>
    <s v=""/>
    <s v=""/>
    <s v=""/>
    <s v=""/>
    <n v="0"/>
    <s v=""/>
    <s v="VENTAS NO CONTRIBUYENTES"/>
    <s v=""/>
    <n v="32753839.923599999"/>
    <n v="0"/>
    <n v="29242994.699999999"/>
    <n v="0"/>
    <s v="-"/>
    <n v="0"/>
    <n v="3026590.71"/>
    <s v="-"/>
    <n v="484254.51360000001"/>
    <n v="0"/>
    <s v="-"/>
    <n v="0"/>
    <n v="0"/>
    <s v="-"/>
    <n v="0"/>
  </r>
  <r>
    <s v="205"/>
    <x v="5"/>
    <x v="0"/>
    <s v="001"/>
    <s v="Z1F0000700"/>
    <s v="1319"/>
    <s v="FC"/>
    <s v="00104922"/>
    <s v=""/>
    <s v=""/>
    <s v=""/>
    <s v=""/>
    <n v="0"/>
    <s v=""/>
    <s v="INVERSIONES SMYBETA AARON, C.A."/>
    <s v="J-40005402-8 "/>
    <n v="2552000"/>
    <n v="0"/>
    <n v="0"/>
    <n v="2200000"/>
    <s v="16"/>
    <n v="352000"/>
    <n v="0"/>
    <s v="-"/>
    <n v="0"/>
    <n v="0"/>
    <s v="-"/>
    <n v="0"/>
    <n v="0"/>
    <s v="-"/>
    <n v="0"/>
  </r>
  <r>
    <s v="206"/>
    <x v="5"/>
    <x v="0"/>
    <s v="001"/>
    <s v="Z1F0000700"/>
    <s v="1319"/>
    <s v="FC"/>
    <s v="00104923-00104955"/>
    <s v=""/>
    <s v=""/>
    <s v=""/>
    <s v=""/>
    <n v="0"/>
    <s v=""/>
    <s v="VENTAS NO CONTRIBUYENTES"/>
    <s v=""/>
    <n v="74533603.918800011"/>
    <n v="0"/>
    <n v="61905861.400000013"/>
    <n v="0"/>
    <s v="-"/>
    <n v="0"/>
    <n v="10885984.93"/>
    <s v="-"/>
    <n v="1741757.5888"/>
    <n v="0"/>
    <s v="-"/>
    <n v="0"/>
    <n v="0"/>
    <s v="-"/>
    <n v="0"/>
  </r>
  <r>
    <s v="207"/>
    <x v="5"/>
    <x v="0"/>
    <s v="001"/>
    <s v="Z1B8050365"/>
    <s v="1252"/>
    <s v="FC"/>
    <s v="0008782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208"/>
    <x v="5"/>
    <x v="1"/>
    <s v="002"/>
    <s v="Z1F0017966"/>
    <s v="0234"/>
    <s v="FC"/>
    <s v="0000477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09"/>
    <x v="5"/>
    <x v="2"/>
    <s v="002"/>
    <s v="Z1F0008858"/>
    <s v="0675"/>
    <s v="FC"/>
    <s v="00090467-00090585"/>
    <s v=""/>
    <s v=""/>
    <s v=""/>
    <s v=""/>
    <n v="0"/>
    <s v=""/>
    <s v="VENTAS NO CONTRIBUYENTES"/>
    <s v=""/>
    <n v="87133567.584400013"/>
    <n v="0"/>
    <n v="83168089.790000007"/>
    <n v="0"/>
    <s v="-"/>
    <n v="0"/>
    <n v="3418515.34"/>
    <s v="-"/>
    <n v="546962.45440000005"/>
    <n v="0"/>
    <s v="-"/>
    <n v="0"/>
    <n v="0"/>
    <s v="-"/>
    <n v="0"/>
  </r>
  <r>
    <s v="210"/>
    <x v="5"/>
    <x v="0"/>
    <s v="002"/>
    <s v="Z1B8050002"/>
    <s v="1655"/>
    <s v="FC"/>
    <s v="00157847-00157901"/>
    <s v=""/>
    <s v=""/>
    <s v=""/>
    <s v=""/>
    <n v="0"/>
    <s v=""/>
    <s v="VENTAS NO CONTRIBUYENTES"/>
    <s v=""/>
    <n v="213736674.05559999"/>
    <n v="0"/>
    <n v="168664945.5"/>
    <n v="0"/>
    <s v="-"/>
    <n v="0"/>
    <n v="38854938.409999996"/>
    <s v="-"/>
    <n v="6216790.1455999995"/>
    <n v="0"/>
    <s v="-"/>
    <n v="0"/>
    <n v="0"/>
    <s v="-"/>
    <n v="0"/>
  </r>
  <r>
    <s v="211"/>
    <x v="5"/>
    <x v="0"/>
    <s v="002"/>
    <s v="Z1B8050149"/>
    <s v="1575"/>
    <s v="FC"/>
    <s v="00195502-00195551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s v="0"/>
    <n v="0"/>
    <n v="0"/>
    <m/>
    <n v="0"/>
  </r>
  <r>
    <s v="212"/>
    <x v="5"/>
    <x v="0"/>
    <s v="002"/>
    <s v="Z1B8050149"/>
    <s v="1576"/>
    <s v="FC"/>
    <s v="00195552-00195566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s v="0"/>
    <n v="0"/>
    <n v="0"/>
    <m/>
    <n v="0"/>
  </r>
  <r>
    <s v="213"/>
    <x v="5"/>
    <x v="1"/>
    <s v="003"/>
    <s v="Z1F0017848"/>
    <s v="0232"/>
    <s v="FC"/>
    <s v="00010047-00010081"/>
    <s v=""/>
    <s v=""/>
    <s v=""/>
    <s v=""/>
    <n v="0"/>
    <s v=""/>
    <s v="VENTAS NO CONTRIBUYENTES"/>
    <s v=""/>
    <n v="94687427.66080001"/>
    <n v="0"/>
    <n v="58569459.000000007"/>
    <n v="0"/>
    <s v="-"/>
    <n v="0"/>
    <n v="31136179.880000003"/>
    <s v="16"/>
    <n v="4981788.7807999998"/>
    <n v="0"/>
    <s v="-"/>
    <n v="0"/>
    <n v="0"/>
    <s v="-"/>
    <n v="0"/>
  </r>
  <r>
    <s v="214"/>
    <x v="5"/>
    <x v="1"/>
    <s v="003"/>
    <s v="Z1F0017848"/>
    <s v="0232"/>
    <s v="FC"/>
    <s v="00010082"/>
    <s v=""/>
    <s v=""/>
    <s v=""/>
    <s v=""/>
    <n v="0"/>
    <s v=""/>
    <s v="HOTEL BOSQUE DORADO C.A"/>
    <s v="J307028793"/>
    <n v="716034"/>
    <n v="0"/>
    <n v="716034"/>
    <n v="0"/>
    <s v="-"/>
    <n v="0"/>
    <n v="0"/>
    <s v="-"/>
    <n v="0"/>
    <n v="0"/>
    <s v="-"/>
    <n v="0"/>
    <n v="0"/>
    <s v="-"/>
    <n v="0"/>
  </r>
  <r>
    <s v="215"/>
    <x v="5"/>
    <x v="1"/>
    <s v="003"/>
    <s v="Z1F0017848"/>
    <s v="0232"/>
    <s v="FC"/>
    <s v="00010083-00010088"/>
    <s v=""/>
    <s v=""/>
    <s v=""/>
    <s v=""/>
    <n v="0"/>
    <s v=""/>
    <s v="VENTAS NO CONTRIBUYENTES"/>
    <s v=""/>
    <n v="37029415.036800005"/>
    <n v="0"/>
    <n v="17879609.000000004"/>
    <n v="0"/>
    <s v="-"/>
    <n v="0"/>
    <n v="16508453.48"/>
    <s v="-"/>
    <n v="2641352.5568000004"/>
    <n v="0"/>
    <s v="-"/>
    <n v="0"/>
    <n v="0"/>
    <s v="-"/>
    <n v="0"/>
  </r>
  <r>
    <s v="216"/>
    <x v="5"/>
    <x v="2"/>
    <s v="003"/>
    <s v="Z1F0008965"/>
    <s v="0671"/>
    <s v="FC"/>
    <s v="00089120-00089234"/>
    <s v=""/>
    <s v=""/>
    <s v=""/>
    <s v=""/>
    <n v="0"/>
    <s v=""/>
    <s v="VENTAS NO CONTRIBUYENTES"/>
    <s v=""/>
    <n v="87487629.897200003"/>
    <n v="0"/>
    <n v="81293946"/>
    <n v="0"/>
    <s v="-"/>
    <n v="0"/>
    <n v="5339382.67"/>
    <s v="16"/>
    <n v="854301.22719999996"/>
    <n v="0"/>
    <s v="-"/>
    <n v="0"/>
    <n v="0"/>
    <s v="-"/>
    <n v="0"/>
  </r>
  <r>
    <s v="217"/>
    <x v="5"/>
    <x v="0"/>
    <s v="003"/>
    <s v="Z1B8051199"/>
    <s v="1740"/>
    <s v="FC"/>
    <s v="00181793-00181873"/>
    <s v=""/>
    <s v=""/>
    <s v=""/>
    <s v=""/>
    <n v="0"/>
    <s v=""/>
    <s v="VENTAS NO CONTRIBUYENTES"/>
    <s v=""/>
    <n v="216723706.3312"/>
    <n v="0"/>
    <n v="173720150"/>
    <n v="0"/>
    <s v="-"/>
    <n v="0"/>
    <n v="37072031.32"/>
    <s v="16"/>
    <n v="5931525.0112000005"/>
    <n v="0"/>
    <s v="-"/>
    <n v="0"/>
    <n v="0"/>
    <s v="-"/>
    <n v="0"/>
  </r>
  <r>
    <s v="218"/>
    <x v="5"/>
    <x v="1"/>
    <s v="004"/>
    <s v="Z1F0017963"/>
    <s v="0230"/>
    <s v="FC"/>
    <s v="00004929-00004942"/>
    <s v=""/>
    <s v=""/>
    <s v=""/>
    <s v=""/>
    <n v="0"/>
    <s v=""/>
    <s v="VENTAS NO CONTRIBUYENTES"/>
    <s v=""/>
    <n v="47310542.696800001"/>
    <n v="0"/>
    <n v="28206164.000000004"/>
    <n v="0"/>
    <s v="-"/>
    <n v="0"/>
    <n v="16469291.98"/>
    <s v="16"/>
    <n v="2635086.7168000001"/>
    <n v="0"/>
    <s v="-"/>
    <n v="0"/>
    <n v="0"/>
    <s v="-"/>
    <n v="0"/>
  </r>
  <r>
    <s v="219"/>
    <x v="5"/>
    <x v="0"/>
    <s v="004"/>
    <s v="Z1B8050937"/>
    <s v="1580"/>
    <s v="FC"/>
    <s v="00150602-00150657"/>
    <s v=""/>
    <s v=""/>
    <s v=""/>
    <s v=""/>
    <n v="0"/>
    <s v=""/>
    <s v="VENTAS NO CONTRIBUYENTES"/>
    <s v=""/>
    <n v="125680879.98039998"/>
    <n v="0"/>
    <n v="92234267.999999985"/>
    <n v="0"/>
    <s v="-"/>
    <n v="0"/>
    <n v="28833286.190000001"/>
    <s v="16"/>
    <n v="4613325.7904000003"/>
    <n v="0"/>
    <s v="-"/>
    <n v="0"/>
    <n v="0"/>
    <s v="-"/>
    <n v="0"/>
  </r>
  <r>
    <s v="220"/>
    <x v="5"/>
    <x v="1"/>
    <s v="005"/>
    <s v="Z1F0017998"/>
    <s v="0226"/>
    <s v="FC"/>
    <s v="00006607-00006673"/>
    <s v=""/>
    <s v=""/>
    <s v=""/>
    <s v=""/>
    <n v="0"/>
    <s v=""/>
    <s v="VENTAS NO CONTRIBUYENTES"/>
    <s v=""/>
    <n v="253700958.86090004"/>
    <n v="0"/>
    <n v="177896224.60000002"/>
    <n v="0"/>
    <s v="-"/>
    <n v="0"/>
    <n v="65348908.845599994"/>
    <s v="16"/>
    <n v="10455825.415299999"/>
    <n v="0"/>
    <s v="-"/>
    <n v="0"/>
    <n v="0"/>
    <s v="-"/>
    <n v="0"/>
  </r>
  <r>
    <s v="221"/>
    <x v="5"/>
    <x v="0"/>
    <s v="005"/>
    <s v="Z1B8050363"/>
    <s v="1733"/>
    <s v="FC"/>
    <s v="00161094-00161109"/>
    <s v=""/>
    <s v=""/>
    <s v=""/>
    <s v=""/>
    <n v="0"/>
    <s v=""/>
    <s v="VENTAS NO CONTRIBUYENTES"/>
    <s v=""/>
    <n v="53852347.346799992"/>
    <n v="0"/>
    <n v="43119855.399999991"/>
    <n v="0"/>
    <s v="-"/>
    <n v="0"/>
    <n v="9252148.2300000004"/>
    <s v="16"/>
    <n v="1480343.7168000001"/>
    <n v="0"/>
    <s v="-"/>
    <n v="0"/>
    <n v="0"/>
    <s v="-"/>
    <n v="0"/>
  </r>
  <r>
    <s v="222"/>
    <x v="5"/>
    <x v="0"/>
    <s v="005"/>
    <s v="Z1B8050363"/>
    <s v="1733"/>
    <s v="FC"/>
    <s v="00161110"/>
    <s v=""/>
    <s v=""/>
    <s v=""/>
    <s v=""/>
    <n v="0"/>
    <s v=""/>
    <s v="INVERSIONES SMYBETA AARON, C.A."/>
    <s v="J-40005402-8 "/>
    <n v="2552000"/>
    <n v="0"/>
    <n v="0"/>
    <n v="2200000"/>
    <s v="16"/>
    <n v="352000"/>
    <n v="0"/>
    <s v="-"/>
    <n v="0"/>
    <n v="0"/>
    <s v="-"/>
    <n v="0"/>
    <n v="0"/>
    <s v="-"/>
    <n v="0"/>
  </r>
  <r>
    <s v="223"/>
    <x v="5"/>
    <x v="0"/>
    <s v="005"/>
    <s v="Z1B8050363"/>
    <s v="1733"/>
    <s v="FC"/>
    <s v="00161111-00161156"/>
    <s v=""/>
    <s v=""/>
    <s v=""/>
    <s v=""/>
    <n v="0"/>
    <s v=""/>
    <s v="VENTAS NO CONTRIBUYENTES"/>
    <s v=""/>
    <n v="132061874.51239999"/>
    <n v="0"/>
    <n v="90109889.999999985"/>
    <n v="0"/>
    <s v="-"/>
    <n v="0"/>
    <n v="36165503.890000001"/>
    <s v="16"/>
    <n v="5786480.6224000007"/>
    <n v="0"/>
    <s v="-"/>
    <n v="0"/>
    <n v="0"/>
    <s v="-"/>
    <n v="0"/>
  </r>
  <r>
    <s v="224"/>
    <x v="5"/>
    <x v="1"/>
    <s v="006"/>
    <s v="Z1F0017787"/>
    <s v="0206"/>
    <s v="FC"/>
    <s v="00001335-00001392"/>
    <s v=""/>
    <s v=""/>
    <s v=""/>
    <s v=""/>
    <n v="0"/>
    <s v=""/>
    <s v="VENTAS NO CONTRIBUYENTES"/>
    <s v=""/>
    <n v="150051093.65545002"/>
    <n v="0"/>
    <n v="103543885.10000002"/>
    <n v="0"/>
    <s v="-"/>
    <n v="0"/>
    <n v="40092421.168449998"/>
    <s v="16"/>
    <n v="6414787.3870000001"/>
    <n v="0"/>
    <s v="-"/>
    <n v="0"/>
    <n v="0"/>
    <s v="-"/>
    <n v="0"/>
  </r>
  <r>
    <s v="225"/>
    <x v="5"/>
    <x v="0"/>
    <s v="006"/>
    <s v="Z1B8044815"/>
    <s v="1641"/>
    <s v="FC"/>
    <s v="00141661-00141680"/>
    <s v=""/>
    <s v=""/>
    <s v=""/>
    <s v=""/>
    <n v="0"/>
    <s v=""/>
    <s v="VENTAS NO CONTRIBUYENTES"/>
    <s v=""/>
    <n v="100094023.40999998"/>
    <n v="0"/>
    <n v="66235099.799999982"/>
    <n v="0"/>
    <s v="-"/>
    <n v="0"/>
    <n v="29188727.250000004"/>
    <s v="-"/>
    <n v="4670196.3599999994"/>
    <n v="0"/>
    <s v="-"/>
    <n v="0"/>
    <n v="0"/>
    <s v="-"/>
    <n v="0"/>
  </r>
  <r>
    <s v="226"/>
    <x v="5"/>
    <x v="0"/>
    <s v="006"/>
    <s v="Z1B8044815"/>
    <s v="1641"/>
    <s v="FC"/>
    <s v="00141681"/>
    <s v=""/>
    <s v=""/>
    <s v=""/>
    <s v=""/>
    <n v="0"/>
    <s v=""/>
    <s v="CORPORACION XDV C.A"/>
    <s v="J-00361006-2"/>
    <n v="3564898.7"/>
    <n v="0"/>
    <n v="3175463.5"/>
    <n v="335720"/>
    <s v="16"/>
    <n v="53715.199999999997"/>
    <n v="0"/>
    <s v="-"/>
    <n v="0"/>
    <n v="0"/>
    <s v="-"/>
    <n v="0"/>
    <n v="0"/>
    <s v="-"/>
    <n v="0"/>
  </r>
  <r>
    <s v="227"/>
    <x v="5"/>
    <x v="0"/>
    <s v="006"/>
    <s v="Z1B8044815"/>
    <s v="1641"/>
    <s v="FC"/>
    <s v="00141682-00141717"/>
    <s v=""/>
    <s v=""/>
    <s v=""/>
    <s v=""/>
    <n v="0"/>
    <s v=""/>
    <s v="VENTAS NO CONTRIBUYENTES"/>
    <s v=""/>
    <n v="96662207.566000015"/>
    <n v="0"/>
    <n v="67866144.440000013"/>
    <n v="0"/>
    <s v="-"/>
    <n v="0"/>
    <n v="24824192.350000001"/>
    <s v="16"/>
    <n v="3971870.7760000005"/>
    <n v="0"/>
    <s v="-"/>
    <n v="0"/>
    <n v="0"/>
    <s v="-"/>
    <n v="0"/>
  </r>
  <r>
    <s v="228"/>
    <x v="5"/>
    <x v="0"/>
    <s v="007"/>
    <s v="Z1B8050013"/>
    <s v="1696"/>
    <s v="FC"/>
    <s v="00167290-00167297"/>
    <s v=""/>
    <s v=""/>
    <s v=""/>
    <s v=""/>
    <n v="0"/>
    <s v=""/>
    <s v="VENTAS NO CONTRIBUYENTES"/>
    <s v=""/>
    <n v="76410469.008000001"/>
    <n v="0"/>
    <n v="60518656"/>
    <n v="0"/>
    <s v="-"/>
    <n v="0"/>
    <n v="13699838.800000001"/>
    <s v="16"/>
    <n v="2191974.2080000001"/>
    <n v="0"/>
    <s v="-"/>
    <n v="0"/>
    <n v="0"/>
    <s v="-"/>
    <n v="0"/>
  </r>
  <r>
    <s v="229"/>
    <x v="5"/>
    <x v="0"/>
    <s v="007"/>
    <s v="Z1B8050013"/>
    <s v="1696"/>
    <s v="FC"/>
    <s v="00167298"/>
    <s v=""/>
    <s v=""/>
    <s v=""/>
    <s v=""/>
    <n v="0"/>
    <s v=""/>
    <s v="INVERSIONES SMYBETA AARON, C.A."/>
    <s v="J-40005402-8"/>
    <n v="2552000"/>
    <n v="0"/>
    <n v="0"/>
    <n v="2200000"/>
    <s v="16"/>
    <n v="352000"/>
    <n v="0"/>
    <s v="-"/>
    <n v="0"/>
    <n v="0"/>
    <s v="-"/>
    <n v="0"/>
    <n v="0"/>
    <s v="-"/>
    <n v="0"/>
  </r>
  <r>
    <s v="230"/>
    <x v="5"/>
    <x v="0"/>
    <s v="007"/>
    <s v="Z1B8050013"/>
    <s v="1696"/>
    <s v="FC"/>
    <s v="00167299-00167321"/>
    <s v=""/>
    <s v=""/>
    <s v=""/>
    <s v=""/>
    <n v="0"/>
    <s v=""/>
    <s v="VENTAS NO CONTRIBUYENTES"/>
    <s v=""/>
    <n v="39340555.535599999"/>
    <n v="0"/>
    <n v="31806536.599999998"/>
    <n v="0"/>
    <s v="-"/>
    <n v="0"/>
    <n v="6494843.9100000001"/>
    <s v="16"/>
    <n v="1039175.0256000001"/>
    <n v="0"/>
    <s v="-"/>
    <n v="0"/>
    <n v="0"/>
    <s v="-"/>
    <n v="0"/>
  </r>
  <r>
    <s v="231"/>
    <x v="5"/>
    <x v="0"/>
    <s v="008"/>
    <s v="Z1B8050003"/>
    <s v="1653"/>
    <s v="FC"/>
    <s v="00167703-00167766"/>
    <s v=""/>
    <s v=""/>
    <s v=""/>
    <s v=""/>
    <n v="0"/>
    <s v=""/>
    <s v="VENTAS NO CONTRIBUYENTES"/>
    <s v=""/>
    <n v="225474152.70279998"/>
    <n v="0"/>
    <n v="155381062.99999997"/>
    <n v="0"/>
    <s v="-"/>
    <n v="0"/>
    <n v="60425077.330000013"/>
    <s v="16"/>
    <n v="9668012.3728"/>
    <n v="0"/>
    <s v="-"/>
    <n v="0"/>
    <n v="0"/>
    <s v="-"/>
    <n v="0"/>
  </r>
  <r>
    <s v="232"/>
    <x v="5"/>
    <x v="0"/>
    <s v="009"/>
    <s v="Z1B8014458"/>
    <s v="1652"/>
    <s v="FC"/>
    <s v="00172611-00172638"/>
    <s v=""/>
    <s v=""/>
    <s v=""/>
    <s v=""/>
    <n v="0"/>
    <s v=""/>
    <s v="VENTAS NO CONTRIBUYENTES"/>
    <s v=""/>
    <n v="100288041.8196"/>
    <n v="0"/>
    <n v="73083091"/>
    <n v="0"/>
    <s v="-"/>
    <n v="0"/>
    <n v="23452543.810000002"/>
    <s v="-"/>
    <n v="3752407.0096000005"/>
    <n v="0"/>
    <s v="-"/>
    <n v="0"/>
    <n v="0"/>
    <s v="-"/>
    <n v="0"/>
  </r>
  <r>
    <s v="233"/>
    <x v="5"/>
    <x v="0"/>
    <s v="011"/>
    <s v="Z1F0004616"/>
    <s v="0554"/>
    <s v="FC"/>
    <s v="00075291-00075413"/>
    <s v=""/>
    <s v=""/>
    <s v=""/>
    <s v=""/>
    <n v="0"/>
    <s v=""/>
    <s v="VENTAS NO CONTRIBUYENTES"/>
    <s v=""/>
    <n v="107476777.59999999"/>
    <n v="0"/>
    <n v="98994184.799999997"/>
    <n v="0"/>
    <s v="-"/>
    <n v="0"/>
    <n v="7312580"/>
    <s v="-"/>
    <n v="1170012.8"/>
    <n v="0"/>
    <s v="-"/>
    <n v="0"/>
    <n v="0"/>
    <s v="-"/>
    <n v="0"/>
  </r>
  <r>
    <s v="234"/>
    <x v="5"/>
    <x v="0"/>
    <s v="012"/>
    <s v="Z1B8038506"/>
    <s v="1501"/>
    <s v="FC"/>
    <s v="00070922-00070924"/>
    <s v=""/>
    <s v=""/>
    <s v=""/>
    <s v=""/>
    <n v="0"/>
    <s v=""/>
    <s v="VENTAS NO CONTRIBUYENTES"/>
    <s v=""/>
    <n v="2955744"/>
    <n v="0"/>
    <n v="1240800"/>
    <n v="0"/>
    <s v="-"/>
    <n v="0"/>
    <n v="1478400"/>
    <s v="16"/>
    <n v="236544"/>
    <n v="0"/>
    <s v="-"/>
    <n v="0"/>
    <n v="0"/>
    <s v="-"/>
    <n v="0"/>
  </r>
  <r>
    <s v="235"/>
    <x v="5"/>
    <x v="0"/>
    <s v="013"/>
    <s v="Z1B8050578"/>
    <s v="1464"/>
    <s v="FC"/>
    <s v="00135210-00135305"/>
    <s v=""/>
    <s v=""/>
    <s v=""/>
    <s v=""/>
    <n v="0"/>
    <s v=""/>
    <s v="VENTAS NO CONTRIBUYENTES"/>
    <s v=""/>
    <n v="84868248.002400011"/>
    <n v="0"/>
    <n v="72934222.190000013"/>
    <n v="0"/>
    <s v="-"/>
    <n v="0"/>
    <n v="9583346.3900000006"/>
    <s v="16"/>
    <n v="1533335.4224"/>
    <n v="0"/>
    <s v="-"/>
    <n v="0"/>
    <n v="756800"/>
    <s v="8"/>
    <n v="60544"/>
  </r>
  <r>
    <s v="236"/>
    <x v="5"/>
    <x v="0"/>
    <s v="014"/>
    <s v="Z1B0000338"/>
    <s v="1342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37"/>
    <x v="5"/>
    <x v="0"/>
    <s v="015"/>
    <s v="Z1B8050356"/>
    <s v="1475"/>
    <s v="FC"/>
    <s v="00085303-00085305"/>
    <s v=""/>
    <s v=""/>
    <s v=""/>
    <s v=""/>
    <n v="0"/>
    <s v=""/>
    <s v="VENTAS NO CONTRIBUYENTES"/>
    <s v=""/>
    <n v="24404245"/>
    <n v="0"/>
    <n v="21061125"/>
    <n v="0"/>
    <s v="-"/>
    <n v="0"/>
    <n v="2882000"/>
    <s v="-"/>
    <n v="461120"/>
    <n v="0"/>
    <s v="-"/>
    <n v="0"/>
    <n v="0"/>
    <s v="-"/>
    <n v="0"/>
  </r>
  <r>
    <s v="238"/>
    <x v="6"/>
    <x v="1"/>
    <s v="001"/>
    <s v="Z1F0017854"/>
    <s v="0233"/>
    <s v="FC"/>
    <s v="00013366-00013458"/>
    <s v=""/>
    <s v=""/>
    <s v=""/>
    <s v=""/>
    <n v="0"/>
    <s v=""/>
    <s v="VENTAS NO CONTRIBUYENTES"/>
    <s v=""/>
    <n v="225836128.5948"/>
    <n v="0"/>
    <n v="156616769.79999998"/>
    <n v="0"/>
    <s v="-"/>
    <n v="0"/>
    <n v="59671861.030000001"/>
    <s v="16"/>
    <n v="9547497.7647999972"/>
    <n v="0"/>
    <s v="-"/>
    <n v="0"/>
    <n v="0"/>
    <s v="-"/>
    <n v="0"/>
  </r>
  <r>
    <s v="239"/>
    <x v="6"/>
    <x v="0"/>
    <s v="001"/>
    <s v="Z1F0000700"/>
    <s v="1320"/>
    <s v="FC"/>
    <s v="00104956-00104995"/>
    <s v=""/>
    <s v=""/>
    <s v=""/>
    <s v=""/>
    <n v="0"/>
    <s v=""/>
    <s v="VENTAS NO CONTRIBUYENTES"/>
    <s v=""/>
    <n v="171816099.04360002"/>
    <n v="0"/>
    <n v="116095168.20000002"/>
    <n v="0"/>
    <s v="-"/>
    <n v="0"/>
    <n v="48035285.210000001"/>
    <s v="16"/>
    <n v="7685645.6336000003"/>
    <n v="0"/>
    <s v="-"/>
    <n v="0"/>
    <n v="0"/>
    <s v="-"/>
    <n v="0"/>
  </r>
  <r>
    <s v="240"/>
    <x v="6"/>
    <x v="0"/>
    <s v="001"/>
    <s v="Z1B8050365"/>
    <s v="1253"/>
    <s v="FC"/>
    <s v="00087826-00087875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m/>
    <n v="0"/>
    <n v="0"/>
    <m/>
    <n v="0"/>
  </r>
  <r>
    <s v="241"/>
    <x v="6"/>
    <x v="1"/>
    <s v="002"/>
    <s v="Z1F0017966"/>
    <s v="0235"/>
    <s v="FC"/>
    <s v="00004772-00004802"/>
    <s v=""/>
    <s v=""/>
    <s v=""/>
    <s v=""/>
    <n v="0"/>
    <s v=""/>
    <s v="VENTAS NO CONTRIBUYENTES"/>
    <s v=""/>
    <n v="65030432.717999995"/>
    <n v="0"/>
    <n v="37685940"/>
    <n v="0"/>
    <s v="-"/>
    <n v="0"/>
    <n v="23572838.550000001"/>
    <s v="16"/>
    <n v="3771654.1680000001"/>
    <n v="0"/>
    <s v="-"/>
    <n v="0"/>
    <n v="0"/>
    <s v="-"/>
    <n v="0"/>
  </r>
  <r>
    <s v="242"/>
    <x v="6"/>
    <x v="2"/>
    <s v="002"/>
    <s v="Z1F0008858"/>
    <s v="0676"/>
    <s v="FC"/>
    <s v="00090586-00090656"/>
    <s v=""/>
    <s v=""/>
    <s v=""/>
    <s v=""/>
    <n v="0"/>
    <s v=""/>
    <s v="VENTAS NO CONTRIBUYENTES"/>
    <s v=""/>
    <n v="70804861.399999991"/>
    <n v="0"/>
    <n v="64399851.799999997"/>
    <n v="0"/>
    <s v="-"/>
    <n v="0"/>
    <n v="5521560"/>
    <s v="-"/>
    <n v="883449.6"/>
    <n v="0"/>
    <s v="-"/>
    <n v="0"/>
    <n v="0"/>
    <s v="-"/>
    <n v="0"/>
  </r>
  <r>
    <s v="243"/>
    <x v="6"/>
    <x v="0"/>
    <s v="002"/>
    <s v="Z1B8050002"/>
    <s v="1656"/>
    <s v="FC"/>
    <s v="00157902-00157918"/>
    <s v=""/>
    <s v=""/>
    <s v=""/>
    <s v=""/>
    <n v="0"/>
    <s v=""/>
    <s v="VENTAS NO CONTRIBUYENTES"/>
    <s v=""/>
    <n v="74027451.7588"/>
    <n v="0"/>
    <n v="63571430.500000007"/>
    <n v="0"/>
    <s v="-"/>
    <n v="0"/>
    <n v="9013811.4299999997"/>
    <s v="16"/>
    <n v="1442209.8288"/>
    <n v="0"/>
    <s v="-"/>
    <n v="0"/>
    <n v="0"/>
    <s v="-"/>
    <n v="0"/>
  </r>
  <r>
    <s v="244"/>
    <x v="6"/>
    <x v="0"/>
    <s v="002"/>
    <s v="Z1B8050002"/>
    <s v="1656"/>
    <s v="NC"/>
    <s v=""/>
    <s v="00000128"/>
    <s v=""/>
    <s v="00157902"/>
    <s v="7/10/2020"/>
    <n v="750288"/>
    <s v="VEN"/>
    <s v="LIGIA DA SILVA"/>
    <s v="V12730530"/>
    <n v="-750288"/>
    <n v="0"/>
    <n v="0"/>
    <n v="0"/>
    <s v="-"/>
    <n v="0"/>
    <n v="-646800"/>
    <s v="16"/>
    <n v="-103488"/>
    <n v="0"/>
    <s v="-"/>
    <n v="0"/>
    <n v="0"/>
    <s v="-"/>
    <n v="0"/>
  </r>
  <r>
    <s v="245"/>
    <x v="6"/>
    <x v="0"/>
    <s v="002"/>
    <s v="Z1B8050149"/>
    <s v="1577"/>
    <s v="FC"/>
    <s v="00195566"/>
    <m/>
    <m/>
    <m/>
    <m/>
    <n v="0"/>
    <m/>
    <s v="CAJA SIN ACTIVIDAD"/>
    <m/>
    <n v="0"/>
    <n v="0"/>
    <n v="0"/>
    <n v="0"/>
    <m/>
    <n v="0"/>
    <n v="0"/>
    <m/>
    <n v="0"/>
    <n v="0"/>
    <s v="0"/>
    <n v="0"/>
    <n v="0"/>
    <m/>
    <n v="0"/>
  </r>
  <r>
    <s v="246"/>
    <x v="6"/>
    <x v="1"/>
    <s v="003"/>
    <s v="Z1F0017848"/>
    <s v="0233"/>
    <s v="FC"/>
    <s v="00010089-00010098"/>
    <s v=""/>
    <s v=""/>
    <s v=""/>
    <s v=""/>
    <n v="0"/>
    <s v=""/>
    <s v="VENTAS NO CONTRIBUYENTES"/>
    <s v=""/>
    <n v="13421487.5616"/>
    <n v="0"/>
    <n v="5610774"/>
    <n v="0"/>
    <s v="-"/>
    <n v="0"/>
    <n v="6733373.7599999998"/>
    <s v="16"/>
    <n v="1077339.8015999999"/>
    <n v="0"/>
    <s v="-"/>
    <n v="0"/>
    <n v="0"/>
    <s v="-"/>
    <n v="0"/>
  </r>
  <r>
    <s v="247"/>
    <x v="6"/>
    <x v="1"/>
    <s v="003"/>
    <s v="Z1F0017848"/>
    <s v="0233"/>
    <s v="FC"/>
    <s v="00010099"/>
    <s v=""/>
    <s v=""/>
    <s v=""/>
    <s v=""/>
    <n v="0"/>
    <s v=""/>
    <s v="FARMACIA SAN CHARBEL C.A"/>
    <s v="J308580538"/>
    <n v="639369.00880000007"/>
    <n v="0"/>
    <n v="0"/>
    <n v="551180.18000000005"/>
    <s v="16"/>
    <n v="88188.828800000003"/>
    <n v="0"/>
    <s v="-"/>
    <n v="0"/>
    <n v="0"/>
    <s v="-"/>
    <n v="0"/>
    <n v="0"/>
    <s v="-"/>
    <n v="0"/>
  </r>
  <r>
    <s v="248"/>
    <x v="6"/>
    <x v="1"/>
    <s v="003"/>
    <s v="Z1F0017848"/>
    <s v="0233"/>
    <s v="FC"/>
    <s v="00010100-00010101"/>
    <s v=""/>
    <s v=""/>
    <s v=""/>
    <s v=""/>
    <n v="0"/>
    <s v=""/>
    <s v="VENTAS NO CONTRIBUYENTES"/>
    <s v=""/>
    <n v="5911039.5059999991"/>
    <n v="0"/>
    <n v="1055340"/>
    <n v="0"/>
    <s v="-"/>
    <n v="0"/>
    <n v="4185947.8499999996"/>
    <s v="16"/>
    <n v="669751.65599999996"/>
    <n v="0"/>
    <s v="-"/>
    <n v="0"/>
    <n v="0"/>
    <s v="-"/>
    <n v="0"/>
  </r>
  <r>
    <s v="249"/>
    <x v="6"/>
    <x v="1"/>
    <s v="003"/>
    <s v="Z1F0017848"/>
    <s v="0233"/>
    <s v="FC"/>
    <s v="00010102"/>
    <s v=""/>
    <s v=""/>
    <s v=""/>
    <s v=""/>
    <n v="0"/>
    <s v=""/>
    <s v="GALERIADECOMOBILIA.C.A"/>
    <s v="J312806745"/>
    <n v="459360"/>
    <n v="0"/>
    <n v="0"/>
    <n v="396000"/>
    <s v="16"/>
    <n v="63360"/>
    <n v="0"/>
    <s v="-"/>
    <n v="0"/>
    <n v="0"/>
    <s v="-"/>
    <n v="0"/>
    <n v="0"/>
    <s v="-"/>
    <n v="0"/>
  </r>
  <r>
    <s v="250"/>
    <x v="6"/>
    <x v="1"/>
    <s v="003"/>
    <s v="Z1F0017848"/>
    <s v="0233"/>
    <s v="FC"/>
    <s v="00010103-00010121"/>
    <s v=""/>
    <s v=""/>
    <s v=""/>
    <s v=""/>
    <n v="0"/>
    <s v=""/>
    <s v="VENTAS NO CONTRIBUYENTES"/>
    <s v=""/>
    <n v="50336785.252400003"/>
    <n v="0"/>
    <n v="32840162.600000001"/>
    <n v="0"/>
    <s v="-"/>
    <n v="0"/>
    <n v="15083295.390000001"/>
    <s v="16"/>
    <n v="2413327.2623999999"/>
    <n v="0"/>
    <s v="-"/>
    <n v="0"/>
    <n v="0"/>
    <s v="-"/>
    <n v="0"/>
  </r>
  <r>
    <s v="251"/>
    <x v="6"/>
    <x v="1"/>
    <s v="003"/>
    <s v="Z1F0017848"/>
    <s v="0233"/>
    <s v="FC"/>
    <s v="00010122"/>
    <s v=""/>
    <s v=""/>
    <s v=""/>
    <s v=""/>
    <n v="0"/>
    <s v=""/>
    <s v="GRUPO DOPERCA C.A"/>
    <s v="J411415898"/>
    <n v="1674112"/>
    <n v="0"/>
    <n v="0"/>
    <n v="1443200"/>
    <s v="16"/>
    <n v="230912"/>
    <n v="0"/>
    <s v="-"/>
    <n v="0"/>
    <n v="0"/>
    <s v="-"/>
    <n v="0"/>
    <n v="0"/>
    <s v="-"/>
    <n v="0"/>
  </r>
  <r>
    <s v="252"/>
    <x v="6"/>
    <x v="1"/>
    <s v="003"/>
    <s v="Z1F0017848"/>
    <s v="0233"/>
    <s v="FC"/>
    <s v="00010123-00010175"/>
    <s v=""/>
    <s v=""/>
    <s v=""/>
    <s v=""/>
    <n v="0"/>
    <s v=""/>
    <s v="VENTAS NO CONTRIBUYENTES"/>
    <s v=""/>
    <n v="182218488.2392"/>
    <n v="0"/>
    <n v="114219134.40000001"/>
    <n v="0"/>
    <s v="-"/>
    <n v="0"/>
    <n v="58620132.619999997"/>
    <s v="16"/>
    <n v="9379221.2192000002"/>
    <n v="0"/>
    <s v="-"/>
    <n v="0"/>
    <n v="0"/>
    <s v="-"/>
    <n v="0"/>
  </r>
  <r>
    <s v="253"/>
    <x v="6"/>
    <x v="2"/>
    <s v="003"/>
    <s v="Z1F0008965"/>
    <s v="0672"/>
    <s v="FC"/>
    <s v="00089235-00089378"/>
    <s v=""/>
    <s v=""/>
    <s v=""/>
    <s v=""/>
    <n v="0"/>
    <s v=""/>
    <s v="VENTAS NO CONTRIBUYENTES"/>
    <s v=""/>
    <n v="100999333.02680001"/>
    <n v="0"/>
    <n v="93406648"/>
    <n v="0"/>
    <s v="-"/>
    <n v="0"/>
    <n v="5840811.2299999995"/>
    <s v="-"/>
    <n v="934529.79680000001"/>
    <n v="0"/>
    <s v="-"/>
    <n v="0"/>
    <n v="756800"/>
    <s v="8"/>
    <n v="60544"/>
  </r>
  <r>
    <s v="254"/>
    <x v="6"/>
    <x v="0"/>
    <s v="003"/>
    <s v="Z1B8051199"/>
    <s v="1741"/>
    <s v="FC"/>
    <s v="00181874-00181947"/>
    <s v=""/>
    <s v=""/>
    <s v=""/>
    <s v=""/>
    <n v="0"/>
    <s v=""/>
    <s v="VENTAS NO CONTRIBUYENTES"/>
    <s v=""/>
    <n v="125622050.53880002"/>
    <n v="0"/>
    <n v="105710749.80000001"/>
    <n v="0"/>
    <s v="-"/>
    <n v="0"/>
    <n v="17164914.43"/>
    <s v="-"/>
    <n v="2746386.3088000007"/>
    <n v="0"/>
    <s v="-"/>
    <n v="0"/>
    <n v="0"/>
    <s v="-"/>
    <n v="0"/>
  </r>
  <r>
    <s v="255"/>
    <x v="6"/>
    <x v="1"/>
    <s v="004"/>
    <s v="Z1F0017963"/>
    <s v="0231"/>
    <s v="FC"/>
    <s v="00004943"/>
    <s v=""/>
    <s v=""/>
    <s v=""/>
    <s v=""/>
    <n v="0"/>
    <s v=""/>
    <s v="ANTHONY MORALES"/>
    <s v="V16146066"/>
    <n v="1644368"/>
    <n v="0"/>
    <n v="1266672"/>
    <n v="0"/>
    <s v="-"/>
    <n v="0"/>
    <n v="325600"/>
    <s v="16"/>
    <n v="52096"/>
    <n v="0"/>
    <s v="-"/>
    <n v="0"/>
    <n v="0"/>
    <s v="-"/>
    <n v="0"/>
  </r>
  <r>
    <s v="256"/>
    <x v="6"/>
    <x v="0"/>
    <s v="004"/>
    <s v="Z1B8050937"/>
    <s v="1581"/>
    <s v="FC"/>
    <s v="00150658-00150673"/>
    <s v=""/>
    <s v=""/>
    <s v=""/>
    <s v=""/>
    <n v="0"/>
    <s v=""/>
    <s v="VENTAS NO CONTRIBUYENTES"/>
    <s v=""/>
    <n v="240493036.93360004"/>
    <n v="0"/>
    <n v="102711571.40000005"/>
    <n v="0"/>
    <s v="-"/>
    <n v="0"/>
    <n v="118777125.45999999"/>
    <s v="-"/>
    <n v="19004340.073599998"/>
    <n v="0"/>
    <s v="-"/>
    <n v="0"/>
    <n v="0"/>
    <s v="-"/>
    <n v="0"/>
  </r>
  <r>
    <s v="257"/>
    <x v="6"/>
    <x v="0"/>
    <s v="004"/>
    <s v="Z1B8050937"/>
    <s v="1581"/>
    <s v="FC"/>
    <s v="00150674"/>
    <s v=""/>
    <s v=""/>
    <s v=""/>
    <s v=""/>
    <n v="0"/>
    <s v=""/>
    <s v="OHSISALUD C.A"/>
    <s v="J-41151440-3"/>
    <n v="5326773.3123999992"/>
    <n v="0"/>
    <n v="4378405"/>
    <n v="817558.89"/>
    <s v="16"/>
    <n v="130809.4224"/>
    <n v="0"/>
    <s v="-"/>
    <n v="0"/>
    <n v="0"/>
    <s v="-"/>
    <n v="0"/>
    <n v="0"/>
    <s v="-"/>
    <n v="0"/>
  </r>
  <r>
    <s v="258"/>
    <x v="6"/>
    <x v="0"/>
    <s v="004"/>
    <s v="Z1B8050937"/>
    <s v="1581"/>
    <s v="FC"/>
    <s v="00150675-00150681"/>
    <s v=""/>
    <s v=""/>
    <s v=""/>
    <s v=""/>
    <n v="0"/>
    <s v=""/>
    <s v="VENTAS NO CONTRIBUYENTES"/>
    <s v=""/>
    <n v="20746614.3356"/>
    <n v="0"/>
    <n v="12335154"/>
    <n v="0"/>
    <s v="-"/>
    <n v="0"/>
    <n v="7251258.9100000001"/>
    <s v="-"/>
    <n v="1160201.4256"/>
    <n v="0"/>
    <s v="-"/>
    <n v="0"/>
    <n v="0"/>
    <s v="-"/>
    <n v="0"/>
  </r>
  <r>
    <s v="259"/>
    <x v="6"/>
    <x v="0"/>
    <s v="004"/>
    <s v="Z1B8050937"/>
    <s v="1581"/>
    <s v="FC"/>
    <s v="00150682"/>
    <s v=""/>
    <s v=""/>
    <s v=""/>
    <s v=""/>
    <n v="0"/>
    <s v=""/>
    <s v="SNG EVENTS 84 C.A"/>
    <s v="J-41192935-2"/>
    <n v="16940001"/>
    <n v="0"/>
    <n v="16940001"/>
    <n v="0"/>
    <s v="-"/>
    <n v="0"/>
    <n v="0"/>
    <s v="-"/>
    <n v="0"/>
    <n v="0"/>
    <s v="-"/>
    <n v="0"/>
    <n v="0"/>
    <s v="-"/>
    <n v="0"/>
  </r>
  <r>
    <s v="260"/>
    <x v="6"/>
    <x v="0"/>
    <s v="004"/>
    <s v="Z1B8050937"/>
    <s v="1581"/>
    <s v="FC"/>
    <s v="00150683-00150720"/>
    <s v=""/>
    <s v=""/>
    <s v=""/>
    <s v=""/>
    <n v="0"/>
    <s v=""/>
    <s v="VENTAS NO CONTRIBUYENTES"/>
    <s v=""/>
    <n v="164579218.12079999"/>
    <n v="0"/>
    <n v="115777527"/>
    <n v="0"/>
    <s v="-"/>
    <n v="0"/>
    <n v="42070423.379999995"/>
    <s v="16"/>
    <n v="6731267.7407999998"/>
    <n v="0"/>
    <s v="-"/>
    <n v="0"/>
    <n v="0"/>
    <s v="-"/>
    <n v="0"/>
  </r>
  <r>
    <s v="261"/>
    <x v="6"/>
    <x v="1"/>
    <s v="005"/>
    <s v="Z1F0017998"/>
    <s v="0227"/>
    <s v="FC"/>
    <s v="00006674-00006680"/>
    <s v=""/>
    <s v=""/>
    <s v=""/>
    <s v=""/>
    <n v="0"/>
    <s v=""/>
    <s v="VENTAS NO CONTRIBUYENTES"/>
    <s v=""/>
    <n v="24759530.9124"/>
    <n v="0"/>
    <n v="18546694"/>
    <n v="0"/>
    <s v="-"/>
    <n v="0"/>
    <n v="5355893.8900000006"/>
    <s v="16"/>
    <n v="856943.02240000002"/>
    <n v="0"/>
    <s v="-"/>
    <n v="0"/>
    <n v="0"/>
    <s v="-"/>
    <n v="0"/>
  </r>
  <r>
    <s v="262"/>
    <x v="6"/>
    <x v="1"/>
    <s v="005"/>
    <s v="Z1F0017998"/>
    <s v="0227"/>
    <s v="FC"/>
    <s v="00006681"/>
    <s v=""/>
    <s v=""/>
    <s v=""/>
    <s v=""/>
    <n v="0"/>
    <s v=""/>
    <s v="INVERSIONESARANTMAUPI C.A"/>
    <s v="J412339931"/>
    <n v="1775436.08"/>
    <n v="0"/>
    <n v="193094"/>
    <n v="1364088"/>
    <s v="16"/>
    <n v="218254.07999999999"/>
    <n v="0"/>
    <s v="-"/>
    <n v="0"/>
    <n v="0"/>
    <s v="-"/>
    <n v="0"/>
    <n v="0"/>
    <s v="-"/>
    <n v="0"/>
  </r>
  <r>
    <s v="263"/>
    <x v="6"/>
    <x v="1"/>
    <s v="005"/>
    <s v="Z1F0017998"/>
    <s v="0227"/>
    <s v="FC"/>
    <s v="00006682-00006710"/>
    <s v=""/>
    <s v=""/>
    <s v=""/>
    <s v=""/>
    <n v="0"/>
    <s v=""/>
    <s v="VENTAS NO CONTRIBUYENTES"/>
    <s v=""/>
    <n v="52989131.256799996"/>
    <n v="0"/>
    <n v="31985755.999999996"/>
    <n v="0"/>
    <s v="-"/>
    <n v="0"/>
    <n v="18106357.98"/>
    <s v="16"/>
    <n v="2897017.2767999996"/>
    <n v="0"/>
    <s v="-"/>
    <n v="0"/>
    <n v="0"/>
    <s v="-"/>
    <n v="0"/>
  </r>
  <r>
    <s v="264"/>
    <x v="6"/>
    <x v="1"/>
    <s v="005"/>
    <s v="Z1F0017998"/>
    <s v="0227"/>
    <s v="NC"/>
    <s v=""/>
    <s v="00000019"/>
    <s v=""/>
    <s v="00006686"/>
    <s v="7/10/2020"/>
    <n v="4767028.33"/>
    <s v="VEN"/>
    <s v="MIRNA GARCIA"/>
    <s v="V4825654"/>
    <n v="-362628.3308"/>
    <n v="0"/>
    <n v="0"/>
    <n v="0"/>
    <s v="-"/>
    <n v="0"/>
    <n v="-312610.63"/>
    <s v="16"/>
    <n v="-50017.700799999999"/>
    <n v="0"/>
    <s v="-"/>
    <n v="0"/>
    <n v="0"/>
    <s v="-"/>
    <n v="0"/>
  </r>
  <r>
    <s v="265"/>
    <x v="6"/>
    <x v="1"/>
    <s v="005"/>
    <s v="Z1F0017998"/>
    <s v="0227"/>
    <s v="NC"/>
    <s v=""/>
    <s v="00000020"/>
    <s v=""/>
    <s v="00006685"/>
    <s v="7/10/2020"/>
    <n v="4352812.33"/>
    <s v="VEN"/>
    <s v="MIRNA GARCIA"/>
    <s v="V4825654"/>
    <n v="-362628.3308"/>
    <n v="0"/>
    <n v="0"/>
    <n v="0"/>
    <s v="-"/>
    <n v="0"/>
    <n v="-312610.63"/>
    <s v="16"/>
    <n v="-50017.700799999999"/>
    <n v="0"/>
    <s v="-"/>
    <n v="0"/>
    <n v="0"/>
    <s v="-"/>
    <n v="0"/>
  </r>
  <r>
    <s v="266"/>
    <x v="6"/>
    <x v="1"/>
    <s v="005"/>
    <s v="Z1F0017998"/>
    <s v="0227"/>
    <s v="NC"/>
    <s v=""/>
    <s v="00000021"/>
    <s v=""/>
    <s v="00010094"/>
    <s v="7/10/2020"/>
    <n v="2324568.66"/>
    <s v="VEN"/>
    <s v="MARIA LINAREZ"/>
    <s v="V4352893"/>
    <n v="-362628.3308"/>
    <n v="0"/>
    <n v="0"/>
    <n v="0"/>
    <s v="-"/>
    <n v="0"/>
    <n v="-312610.63"/>
    <s v="16"/>
    <n v="-50017.700799999999"/>
    <n v="0"/>
    <s v="-"/>
    <n v="0"/>
    <n v="0"/>
    <s v="-"/>
    <n v="0"/>
  </r>
  <r>
    <s v="267"/>
    <x v="6"/>
    <x v="0"/>
    <s v="005"/>
    <s v="Z1B8050363"/>
    <s v="1734"/>
    <s v="FC"/>
    <s v="00161157-00161224"/>
    <s v=""/>
    <s v=""/>
    <s v=""/>
    <s v=""/>
    <n v="0"/>
    <s v=""/>
    <s v="VENTAS NO CONTRIBUYENTES"/>
    <s v=""/>
    <n v="182784011.65880001"/>
    <n v="0"/>
    <n v="137082475"/>
    <n v="0"/>
    <s v="-"/>
    <n v="0"/>
    <n v="39397876.430000007"/>
    <s v="16"/>
    <n v="6303660.2288000006"/>
    <n v="0"/>
    <s v="-"/>
    <n v="0"/>
    <n v="0"/>
    <s v="-"/>
    <n v="0"/>
  </r>
  <r>
    <s v="268"/>
    <x v="6"/>
    <x v="1"/>
    <s v="006"/>
    <s v="Z1F0017787"/>
    <s v="0207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69"/>
    <x v="6"/>
    <x v="0"/>
    <s v="006"/>
    <s v="Z1B8044815"/>
    <s v="1642"/>
    <s v="FC"/>
    <s v="00141718-00141721"/>
    <s v=""/>
    <s v=""/>
    <s v=""/>
    <s v=""/>
    <n v="0"/>
    <s v=""/>
    <s v="VENTAS NO CONTRIBUYENTES"/>
    <s v=""/>
    <n v="31499218.202399999"/>
    <n v="0"/>
    <n v="22235929"/>
    <n v="0"/>
    <s v="-"/>
    <n v="0"/>
    <n v="7985594.1399999997"/>
    <s v="16"/>
    <n v="1277695.0623999999"/>
    <n v="0"/>
    <s v="-"/>
    <n v="0"/>
    <n v="0"/>
    <s v="-"/>
    <n v="0"/>
  </r>
  <r>
    <s v="270"/>
    <x v="6"/>
    <x v="0"/>
    <s v="006"/>
    <s v="Z1B8044815"/>
    <s v="1642"/>
    <s v="FC"/>
    <s v="00141722"/>
    <s v=""/>
    <s v=""/>
    <s v=""/>
    <s v=""/>
    <n v="0"/>
    <s v=""/>
    <s v="CORPORACION GALACTICA JARDINES DE LOS TEQUES C.A"/>
    <s v="J-31456740-3 "/>
    <n v="1411872"/>
    <n v="0"/>
    <n v="1411872"/>
    <n v="0"/>
    <s v="-"/>
    <n v="0"/>
    <n v="0"/>
    <s v="-"/>
    <n v="0"/>
    <n v="0"/>
    <s v="-"/>
    <n v="0"/>
    <n v="0"/>
    <s v="-"/>
    <n v="0"/>
  </r>
  <r>
    <s v="271"/>
    <x v="6"/>
    <x v="0"/>
    <s v="006"/>
    <s v="Z1B8044815"/>
    <s v="1642"/>
    <s v="FC"/>
    <s v="00141723-00141776"/>
    <s v=""/>
    <s v=""/>
    <s v=""/>
    <s v=""/>
    <n v="0"/>
    <s v=""/>
    <s v="VENTAS NO CONTRIBUYENTES"/>
    <s v=""/>
    <n v="175832722.5844"/>
    <n v="0"/>
    <n v="122113655.5"/>
    <n v="0"/>
    <s v="-"/>
    <n v="0"/>
    <n v="46309540.589999996"/>
    <s v="-"/>
    <n v="7409526.4944000011"/>
    <n v="0"/>
    <s v="-"/>
    <n v="0"/>
    <n v="0"/>
    <s v="-"/>
    <n v="0"/>
  </r>
  <r>
    <s v="272"/>
    <x v="6"/>
    <x v="0"/>
    <s v="007"/>
    <s v="Z1B8050013"/>
    <s v="1697"/>
    <s v="FC"/>
    <s v="00167322-00167347"/>
    <s v=""/>
    <s v=""/>
    <s v=""/>
    <s v=""/>
    <n v="0"/>
    <s v=""/>
    <s v="VENTAS NO CONTRIBUYENTES"/>
    <s v=""/>
    <n v="133327438.53359999"/>
    <n v="0"/>
    <n v="95541284.799999997"/>
    <n v="0"/>
    <s v="-"/>
    <n v="0"/>
    <n v="32574270.459999997"/>
    <s v="16"/>
    <n v="5211883.2736"/>
    <n v="0"/>
    <s v="-"/>
    <n v="0"/>
    <n v="0"/>
    <s v="-"/>
    <n v="0"/>
  </r>
  <r>
    <s v="273"/>
    <x v="6"/>
    <x v="0"/>
    <s v="008"/>
    <s v="Z1B8050003"/>
    <s v="1654"/>
    <s v="FC"/>
    <s v="00167767-00167814"/>
    <s v=""/>
    <s v=""/>
    <s v=""/>
    <s v=""/>
    <n v="0"/>
    <s v=""/>
    <s v="VENTAS NO CONTRIBUYENTES"/>
    <s v=""/>
    <n v="116823207.1092"/>
    <n v="0"/>
    <n v="76787596.849999994"/>
    <n v="0"/>
    <s v="-"/>
    <n v="0"/>
    <n v="34513457.120000005"/>
    <s v="16"/>
    <n v="5522153.1392000001"/>
    <n v="0"/>
    <s v="-"/>
    <n v="0"/>
    <n v="0"/>
    <s v="-"/>
    <n v="0"/>
  </r>
  <r>
    <s v="274"/>
    <x v="6"/>
    <x v="0"/>
    <s v="009"/>
    <s v="Z1B8014458"/>
    <s v="1653"/>
    <s v="FC"/>
    <s v="00172639-00172683"/>
    <s v=""/>
    <s v=""/>
    <s v=""/>
    <s v=""/>
    <n v="0"/>
    <s v=""/>
    <s v="VENTAS NO CONTRIBUYENTES"/>
    <s v=""/>
    <n v="173106360.13959998"/>
    <n v="0"/>
    <n v="126321453.79999998"/>
    <n v="0"/>
    <s v="-"/>
    <n v="0"/>
    <n v="40331815.810000002"/>
    <s v="16"/>
    <n v="6453090.5296000009"/>
    <n v="0"/>
    <s v="-"/>
    <n v="0"/>
    <n v="0"/>
    <s v="-"/>
    <n v="0"/>
  </r>
  <r>
    <s v="275"/>
    <x v="6"/>
    <x v="0"/>
    <s v="010"/>
    <s v="Z1F0000341"/>
    <s v="1167"/>
    <s v="FC"/>
    <s v="0007116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76"/>
    <x v="6"/>
    <x v="0"/>
    <s v="011"/>
    <s v="Z1F0004616"/>
    <s v="0555"/>
    <s v="FC"/>
    <s v="00075414-00075528"/>
    <s v=""/>
    <s v=""/>
    <s v=""/>
    <s v=""/>
    <n v="0"/>
    <s v=""/>
    <s v="VENTAS NO CONTRIBUYENTES"/>
    <s v=""/>
    <n v="91372041.158800006"/>
    <n v="0"/>
    <n v="81143232"/>
    <n v="0"/>
    <s v="-"/>
    <n v="0"/>
    <n v="8817938.9299999997"/>
    <s v="16"/>
    <n v="1410870.2287999999"/>
    <n v="0"/>
    <s v="-"/>
    <n v="0"/>
    <n v="0"/>
    <s v="-"/>
    <n v="0"/>
  </r>
  <r>
    <s v="277"/>
    <x v="6"/>
    <x v="0"/>
    <s v="012"/>
    <s v="Z1B8038506"/>
    <s v="1502"/>
    <s v="FC"/>
    <s v="0007092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78"/>
    <x v="6"/>
    <x v="0"/>
    <s v="013"/>
    <s v="Z1B8050578"/>
    <s v="1465"/>
    <s v="FC"/>
    <s v="00135306-00135312"/>
    <s v=""/>
    <s v=""/>
    <s v=""/>
    <s v=""/>
    <n v="0"/>
    <s v=""/>
    <s v="VENTAS NO CONTRIBUYENTES"/>
    <s v=""/>
    <n v="6838223.5971999997"/>
    <n v="0"/>
    <n v="6275026"/>
    <n v="0"/>
    <s v="-"/>
    <n v="0"/>
    <n v="485515.17"/>
    <s v="-"/>
    <n v="77682.427200000006"/>
    <n v="0"/>
    <s v="-"/>
    <n v="0"/>
    <n v="0"/>
    <s v="-"/>
    <n v="0"/>
  </r>
  <r>
    <s v="279"/>
    <x v="6"/>
    <x v="0"/>
    <s v="013"/>
    <s v="Z1B8050578"/>
    <s v="1465"/>
    <s v="FC"/>
    <s v="00135313"/>
    <s v=""/>
    <s v=""/>
    <s v=""/>
    <s v=""/>
    <n v="0"/>
    <s v=""/>
    <s v="ANDRES OTAIZA"/>
    <s v="V236377424 "/>
    <n v="270270"/>
    <n v="0"/>
    <n v="270270"/>
    <n v="0"/>
    <s v="-"/>
    <n v="0"/>
    <n v="0"/>
    <s v="-"/>
    <n v="0"/>
    <n v="0"/>
    <s v="-"/>
    <n v="0"/>
    <n v="0"/>
    <s v="-"/>
    <n v="0"/>
  </r>
  <r>
    <s v="280"/>
    <x v="6"/>
    <x v="0"/>
    <s v="013"/>
    <s v="Z1B8050578"/>
    <s v="1465"/>
    <s v="FC"/>
    <s v="00135314-00135360"/>
    <s v=""/>
    <s v=""/>
    <s v=""/>
    <s v=""/>
    <n v="0"/>
    <s v=""/>
    <s v="VENTAS NO CONTRIBUYENTES"/>
    <s v=""/>
    <n v="28192464.518400002"/>
    <n v="0"/>
    <n v="22804886"/>
    <n v="0"/>
    <s v="-"/>
    <n v="0"/>
    <n v="4644464.24"/>
    <s v="-"/>
    <n v="743114.27840000007"/>
    <n v="0"/>
    <s v="-"/>
    <n v="0"/>
    <n v="0"/>
    <s v="-"/>
    <n v="0"/>
  </r>
  <r>
    <s v="281"/>
    <x v="6"/>
    <x v="0"/>
    <s v="014"/>
    <s v="Z1B0000338"/>
    <s v="1343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82"/>
    <x v="6"/>
    <x v="0"/>
    <s v="015"/>
    <s v="Z1B8050356"/>
    <s v="1476"/>
    <s v="FC"/>
    <s v="0008530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83"/>
    <x v="7"/>
    <x v="1"/>
    <s v="001"/>
    <s v="Z1F0017854"/>
    <s v="0234"/>
    <s v="FC"/>
    <s v="00013459-00013463"/>
    <s v=""/>
    <s v=""/>
    <s v=""/>
    <s v=""/>
    <n v="0"/>
    <s v=""/>
    <s v="VENTAS NO CONTRIBUYENTES"/>
    <s v=""/>
    <n v="8001760"/>
    <n v="0"/>
    <n v="8001760"/>
    <n v="0"/>
    <s v="-"/>
    <n v="0"/>
    <n v="0"/>
    <s v="-"/>
    <n v="0"/>
    <n v="0"/>
    <s v="-"/>
    <n v="0"/>
    <n v="0"/>
    <s v="-"/>
    <n v="0"/>
  </r>
  <r>
    <s v="284"/>
    <x v="7"/>
    <x v="1"/>
    <s v="001"/>
    <s v="Z1F0017854"/>
    <s v="0234"/>
    <s v="FC"/>
    <s v="00013464"/>
    <s v=""/>
    <s v=""/>
    <s v=""/>
    <s v=""/>
    <n v="0"/>
    <s v=""/>
    <s v="CAFE RESTAURANT GOTA DULCE"/>
    <s v="J306533176"/>
    <n v="35679600"/>
    <n v="0"/>
    <n v="35679600"/>
    <n v="0"/>
    <s v="-"/>
    <n v="0"/>
    <n v="0"/>
    <s v="-"/>
    <n v="0"/>
    <n v="0"/>
    <s v="-"/>
    <n v="0"/>
    <n v="0"/>
    <s v="-"/>
    <n v="0"/>
  </r>
  <r>
    <s v="285"/>
    <x v="7"/>
    <x v="1"/>
    <s v="001"/>
    <s v="Z1F0017854"/>
    <s v="0234"/>
    <s v="FC"/>
    <s v="00013465-00013468"/>
    <s v=""/>
    <s v=""/>
    <s v=""/>
    <s v=""/>
    <n v="0"/>
    <s v=""/>
    <s v="VENTAS NO CONTRIBUYENTES"/>
    <s v=""/>
    <n v="1300100"/>
    <n v="0"/>
    <n v="1044900"/>
    <n v="0"/>
    <s v="-"/>
    <n v="0"/>
    <n v="220000"/>
    <s v="16"/>
    <n v="35200"/>
    <n v="0"/>
    <s v="-"/>
    <n v="0"/>
    <n v="0"/>
    <s v="-"/>
    <n v="0"/>
  </r>
  <r>
    <s v="286"/>
    <x v="7"/>
    <x v="1"/>
    <s v="001"/>
    <s v="Z1F0017854"/>
    <s v="0234"/>
    <s v="FC"/>
    <s v="00013469"/>
    <s v=""/>
    <s v=""/>
    <s v=""/>
    <s v=""/>
    <n v="0"/>
    <s v=""/>
    <s v="GUIFEL CAFE"/>
    <s v="J406087882"/>
    <n v="5277408"/>
    <n v="0"/>
    <n v="3123520"/>
    <n v="1856800"/>
    <s v="16"/>
    <n v="297088"/>
    <n v="0"/>
    <s v="-"/>
    <n v="0"/>
    <n v="0"/>
    <s v="-"/>
    <n v="0"/>
    <n v="0"/>
    <s v="-"/>
    <n v="0"/>
  </r>
  <r>
    <s v="287"/>
    <x v="7"/>
    <x v="1"/>
    <s v="001"/>
    <s v="Z1F0017854"/>
    <s v="0234"/>
    <s v="FC"/>
    <s v="00013470-00013492"/>
    <s v=""/>
    <s v=""/>
    <s v=""/>
    <s v=""/>
    <n v="0"/>
    <s v=""/>
    <s v="VENTAS NO CONTRIBUYENTES"/>
    <s v=""/>
    <n v="41633082.39819999"/>
    <n v="0"/>
    <n v="30824110.199999988"/>
    <n v="0"/>
    <s v="-"/>
    <n v="0"/>
    <n v="9318079.4812000003"/>
    <s v="-"/>
    <n v="1490892.7169999999"/>
    <n v="0"/>
    <s v="-"/>
    <n v="0"/>
    <n v="0"/>
    <s v="-"/>
    <n v="0"/>
  </r>
  <r>
    <s v="288"/>
    <x v="7"/>
    <x v="0"/>
    <s v="001"/>
    <s v="Z1F0000700"/>
    <s v="1321"/>
    <s v="FC"/>
    <s v="00104996-00105055"/>
    <s v=""/>
    <s v=""/>
    <s v=""/>
    <s v=""/>
    <n v="0"/>
    <s v=""/>
    <s v="VENTAS NO CONTRIBUYENTES"/>
    <s v=""/>
    <n v="192671089.81440002"/>
    <n v="0"/>
    <n v="156218067.67000002"/>
    <n v="0"/>
    <s v="-"/>
    <n v="0"/>
    <n v="31425019.089999996"/>
    <s v="-"/>
    <n v="5028003.0543999998"/>
    <n v="0"/>
    <s v="-"/>
    <n v="0"/>
    <n v="0"/>
    <s v="-"/>
    <n v="0"/>
  </r>
  <r>
    <s v="289"/>
    <x v="7"/>
    <x v="0"/>
    <s v="001"/>
    <s v="Z1F0000700"/>
    <s v="1321"/>
    <s v="NC"/>
    <s v=""/>
    <s v="00000215"/>
    <s v=""/>
    <s v="00105047"/>
    <s v="8/10/2020"/>
    <n v="778892.4"/>
    <s v="VEN"/>
    <s v="GENESIS NIÑO"/>
    <s v="V27908598"/>
    <n v="-14365"/>
    <n v="0"/>
    <n v="-14365"/>
    <n v="0"/>
    <s v="-"/>
    <n v="0"/>
    <n v="0"/>
    <s v="-"/>
    <n v="0"/>
    <n v="0"/>
    <s v="-"/>
    <n v="0"/>
    <n v="0"/>
    <s v="-"/>
    <n v="0"/>
  </r>
  <r>
    <s v="290"/>
    <x v="7"/>
    <x v="1"/>
    <s v="002"/>
    <s v="Z1F0017966"/>
    <s v="0236"/>
    <s v="FC"/>
    <s v="00004803-00004804"/>
    <s v=""/>
    <s v=""/>
    <s v=""/>
    <s v=""/>
    <n v="0"/>
    <s v=""/>
    <s v="VENTAS NO CONTRIBUYENTES"/>
    <s v=""/>
    <n v="7387600"/>
    <n v="0"/>
    <n v="7387600"/>
    <n v="0"/>
    <s v="-"/>
    <n v="0"/>
    <n v="0"/>
    <s v="-"/>
    <n v="0"/>
    <n v="0"/>
    <s v="-"/>
    <n v="0"/>
    <n v="0"/>
    <s v="-"/>
    <n v="0"/>
  </r>
  <r>
    <s v="291"/>
    <x v="7"/>
    <x v="1"/>
    <s v="002"/>
    <s v="Z1F0017966"/>
    <s v="0236"/>
    <s v="FC"/>
    <s v="00004805"/>
    <s v=""/>
    <s v=""/>
    <s v=""/>
    <s v=""/>
    <n v="0"/>
    <s v=""/>
    <s v="MORUMBI MERCANTIL C.A"/>
    <s v="J300988317"/>
    <n v="1103520"/>
    <n v="0"/>
    <n v="440000"/>
    <n v="572000"/>
    <s v="16"/>
    <n v="91520"/>
    <n v="0"/>
    <s v="-"/>
    <n v="0"/>
    <n v="0"/>
    <s v="-"/>
    <n v="0"/>
    <n v="0"/>
    <s v="-"/>
    <n v="0"/>
  </r>
  <r>
    <s v="292"/>
    <x v="7"/>
    <x v="1"/>
    <s v="002"/>
    <s v="Z1F0017966"/>
    <s v="0236"/>
    <s v="FC"/>
    <s v="00004806-00004828"/>
    <s v=""/>
    <s v=""/>
    <s v=""/>
    <s v=""/>
    <n v="0"/>
    <s v=""/>
    <s v="VENTAS NO CONTRIBUYENTES"/>
    <s v=""/>
    <n v="75592364.711999983"/>
    <n v="0"/>
    <n v="43250492.059999995"/>
    <n v="0"/>
    <s v="-"/>
    <n v="0"/>
    <n v="27880924.699999996"/>
    <s v="16"/>
    <n v="4460947.9519999996"/>
    <n v="0"/>
    <s v="-"/>
    <n v="0"/>
    <n v="0"/>
    <s v="-"/>
    <n v="0"/>
  </r>
  <r>
    <s v="293"/>
    <x v="7"/>
    <x v="1"/>
    <s v="002"/>
    <s v="Z1F0017966"/>
    <s v="0236"/>
    <s v="FC"/>
    <s v="00004829"/>
    <s v=""/>
    <s v=""/>
    <s v=""/>
    <s v=""/>
    <n v="0"/>
    <s v=""/>
    <s v="FUNDAVIGEA"/>
    <s v="J298180811"/>
    <n v="13437684"/>
    <n v="0"/>
    <n v="12950600"/>
    <n v="419900"/>
    <s v="16"/>
    <n v="67184"/>
    <n v="0"/>
    <s v="-"/>
    <n v="0"/>
    <n v="0"/>
    <s v="-"/>
    <n v="0"/>
    <n v="0"/>
    <s v="-"/>
    <n v="0"/>
  </r>
  <r>
    <s v="294"/>
    <x v="7"/>
    <x v="1"/>
    <s v="002"/>
    <s v="Z1F0017966"/>
    <s v="0236"/>
    <s v="FC"/>
    <s v="00004830-00004836"/>
    <s v=""/>
    <s v=""/>
    <s v=""/>
    <s v=""/>
    <n v="0"/>
    <s v=""/>
    <s v="VENTAS NO CONTRIBUYENTES"/>
    <s v=""/>
    <n v="29698259.519200001"/>
    <n v="0"/>
    <n v="16932274.359999999"/>
    <n v="0"/>
    <s v="-"/>
    <n v="0"/>
    <n v="11005159.620000001"/>
    <s v="16"/>
    <n v="1760825.5392"/>
    <n v="0"/>
    <s v="-"/>
    <n v="0"/>
    <n v="0"/>
    <s v="-"/>
    <n v="0"/>
  </r>
  <r>
    <s v="295"/>
    <x v="7"/>
    <x v="2"/>
    <s v="002"/>
    <s v="Z1F0008858"/>
    <s v="0677"/>
    <s v="FC"/>
    <s v="00090657-00090697"/>
    <s v=""/>
    <s v=""/>
    <s v=""/>
    <s v=""/>
    <n v="0"/>
    <s v=""/>
    <s v="VENTAS NO CONTRIBUYENTES"/>
    <s v=""/>
    <n v="43230476.160399996"/>
    <n v="0"/>
    <n v="36765568"/>
    <n v="0"/>
    <s v="-"/>
    <n v="0"/>
    <n v="5573196.6899999995"/>
    <s v="16"/>
    <n v="891711.47040000011"/>
    <n v="0"/>
    <s v="-"/>
    <n v="0"/>
    <n v="0"/>
    <s v="-"/>
    <n v="0"/>
  </r>
  <r>
    <s v="296"/>
    <x v="7"/>
    <x v="0"/>
    <s v="002"/>
    <s v="Z1B8050002"/>
    <s v="1657"/>
    <s v="FC"/>
    <s v="00157919"/>
    <s v=""/>
    <s v=""/>
    <s v=""/>
    <s v=""/>
    <n v="0"/>
    <s v=""/>
    <s v="ELIA GONZALEZ"/>
    <s v="V3587086"/>
    <n v="2205071.6999999997"/>
    <n v="0"/>
    <n v="1502645.2999999998"/>
    <n v="0"/>
    <s v="-"/>
    <n v="0"/>
    <n v="605540"/>
    <s v="16"/>
    <n v="96886.399999999994"/>
    <n v="0"/>
    <s v="-"/>
    <n v="0"/>
    <n v="0"/>
    <s v="-"/>
    <n v="0"/>
  </r>
  <r>
    <s v="297"/>
    <x v="7"/>
    <x v="0"/>
    <s v="002"/>
    <s v="Z1B8050002"/>
    <s v="1657"/>
    <s v="FC"/>
    <s v="00157920"/>
    <s v=""/>
    <s v=""/>
    <s v=""/>
    <s v=""/>
    <n v="0"/>
    <s v=""/>
    <s v="FUNERARIA LA QUINTA"/>
    <s v="J-29413307-0"/>
    <n v="2276300"/>
    <n v="0"/>
    <n v="2276300"/>
    <n v="0"/>
    <s v="-"/>
    <n v="0"/>
    <n v="0"/>
    <s v="-"/>
    <n v="0"/>
    <n v="0"/>
    <s v="-"/>
    <n v="0"/>
    <n v="0"/>
    <s v="-"/>
    <n v="0"/>
  </r>
  <r>
    <s v="298"/>
    <x v="7"/>
    <x v="0"/>
    <s v="002"/>
    <s v="Z1B8050002"/>
    <s v="1657"/>
    <s v="FC"/>
    <s v="00157921-00157979"/>
    <s v=""/>
    <s v=""/>
    <s v=""/>
    <s v=""/>
    <n v="0"/>
    <s v=""/>
    <s v="VENTAS NO CONTRIBUYENTES"/>
    <s v=""/>
    <n v="351689068.46520007"/>
    <n v="0"/>
    <n v="246176964.90000007"/>
    <n v="0"/>
    <s v="-"/>
    <n v="0"/>
    <n v="90958709.969999999"/>
    <s v="16"/>
    <n v="14553393.595199998"/>
    <n v="0"/>
    <s v="-"/>
    <n v="0"/>
    <n v="0"/>
    <s v="-"/>
    <n v="0"/>
  </r>
  <r>
    <s v="299"/>
    <x v="7"/>
    <x v="0"/>
    <s v="002"/>
    <s v="Z1B8050149"/>
    <s v="1578"/>
    <s v="FC"/>
    <s v="00195567-00195607"/>
    <m/>
    <m/>
    <m/>
    <m/>
    <n v="0"/>
    <m/>
    <s v="VENTAS NO CONTRIBUYENTES"/>
    <m/>
    <n v="29837568.255199999"/>
    <n v="0"/>
    <n v="29380559.32"/>
    <n v="0"/>
    <m/>
    <n v="0"/>
    <n v="393973.22"/>
    <m/>
    <n v="63035.715199999999"/>
    <n v="0"/>
    <s v="0"/>
    <n v="0"/>
    <n v="0"/>
    <m/>
    <n v="0"/>
  </r>
  <r>
    <s v="300"/>
    <x v="7"/>
    <x v="2"/>
    <s v="003"/>
    <s v="Z1F0008965"/>
    <s v="0673"/>
    <s v="FC"/>
    <s v="00089379-00089477"/>
    <s v=""/>
    <s v=""/>
    <s v=""/>
    <s v=""/>
    <n v="0"/>
    <s v=""/>
    <s v="VENTAS NO CONTRIBUYENTES"/>
    <s v=""/>
    <n v="83878072.297600001"/>
    <n v="0"/>
    <n v="77039154.420000002"/>
    <n v="0"/>
    <s v="-"/>
    <n v="0"/>
    <n v="5895618.8599999994"/>
    <s v="-"/>
    <n v="943299.01760000014"/>
    <n v="0"/>
    <s v="-"/>
    <n v="0"/>
    <n v="0"/>
    <s v="-"/>
    <n v="0"/>
  </r>
  <r>
    <s v="301"/>
    <x v="7"/>
    <x v="0"/>
    <s v="003"/>
    <s v="Z1B8051199"/>
    <s v="1742"/>
    <s v="FC"/>
    <s v="00181948-00182002"/>
    <s v=""/>
    <s v=""/>
    <s v=""/>
    <s v=""/>
    <n v="0"/>
    <s v=""/>
    <s v="VENTAS NO CONTRIBUYENTES"/>
    <s v=""/>
    <n v="139552186.27720001"/>
    <n v="0"/>
    <n v="111102698.01000001"/>
    <n v="0"/>
    <s v="-"/>
    <n v="0"/>
    <n v="24525420.919999998"/>
    <s v="16"/>
    <n v="3924067.3472000002"/>
    <n v="0"/>
    <s v="-"/>
    <n v="0"/>
    <n v="0"/>
    <s v="-"/>
    <n v="0"/>
  </r>
  <r>
    <s v="302"/>
    <x v="7"/>
    <x v="1"/>
    <s v="004"/>
    <s v="Z1F0017963"/>
    <s v="0232"/>
    <s v="FC"/>
    <s v="00004944-00004971"/>
    <s v=""/>
    <s v=""/>
    <s v=""/>
    <s v=""/>
    <n v="0"/>
    <s v=""/>
    <s v="VENTAS NO CONTRIBUYENTES"/>
    <s v=""/>
    <n v="82365714.090800002"/>
    <n v="0"/>
    <n v="64032920.529999994"/>
    <n v="0"/>
    <s v="-"/>
    <n v="0"/>
    <n v="15804132.380000001"/>
    <s v="16"/>
    <n v="2528661.1808000002"/>
    <n v="0"/>
    <s v="-"/>
    <n v="0"/>
    <n v="0"/>
    <s v="-"/>
    <n v="0"/>
  </r>
  <r>
    <s v="303"/>
    <x v="7"/>
    <x v="0"/>
    <s v="004"/>
    <s v="Z1B8050937"/>
    <s v="1582"/>
    <s v="FC"/>
    <s v="00150721-00150768"/>
    <s v=""/>
    <s v=""/>
    <s v=""/>
    <s v=""/>
    <n v="0"/>
    <s v=""/>
    <s v="VENTAS NO CONTRIBUYENTES"/>
    <s v=""/>
    <n v="193626439.68360004"/>
    <n v="0"/>
    <n v="151642738.37000003"/>
    <n v="0"/>
    <s v="-"/>
    <n v="0"/>
    <n v="36192845.960000008"/>
    <s v="16"/>
    <n v="5790855.3536"/>
    <n v="0"/>
    <s v="-"/>
    <n v="0"/>
    <n v="0"/>
    <s v="-"/>
    <n v="0"/>
  </r>
  <r>
    <s v="304"/>
    <x v="7"/>
    <x v="0"/>
    <s v="004"/>
    <s v="Z1B8050937"/>
    <s v="1582"/>
    <s v="NC"/>
    <s v=""/>
    <s v="00000147"/>
    <s v=""/>
    <s v="00150726"/>
    <s v="8/10/2020"/>
    <n v="6348711.2000000002"/>
    <s v="VEN"/>
    <s v="PEREZ GLADYS"/>
    <s v="V5144991 "/>
    <n v="-5127200"/>
    <n v="0"/>
    <n v="0"/>
    <n v="0"/>
    <s v="-"/>
    <n v="0"/>
    <n v="-4420000"/>
    <s v="16"/>
    <n v="-707200"/>
    <n v="0"/>
    <s v="-"/>
    <n v="0"/>
    <n v="0"/>
    <s v="-"/>
    <n v="0"/>
  </r>
  <r>
    <s v="305"/>
    <x v="7"/>
    <x v="1"/>
    <s v="005"/>
    <s v="Z1F0017998"/>
    <s v="0228"/>
    <s v="FC"/>
    <s v="00006711-00006715"/>
    <s v=""/>
    <s v=""/>
    <s v=""/>
    <s v=""/>
    <n v="0"/>
    <s v=""/>
    <s v="VENTAS NO CONTRIBUYENTES"/>
    <s v=""/>
    <n v="17270594.351999998"/>
    <n v="0"/>
    <n v="16646332"/>
    <n v="0"/>
    <s v="-"/>
    <n v="0"/>
    <n v="538157.19999999995"/>
    <s v="16"/>
    <n v="86105.152000000002"/>
    <n v="0"/>
    <s v="-"/>
    <n v="0"/>
    <n v="0"/>
    <s v="-"/>
    <n v="0"/>
  </r>
  <r>
    <s v="306"/>
    <x v="7"/>
    <x v="1"/>
    <s v="005"/>
    <s v="Z1F0017998"/>
    <s v="0228"/>
    <s v="FC"/>
    <s v="00006716"/>
    <s v=""/>
    <s v=""/>
    <s v=""/>
    <s v=""/>
    <n v="0"/>
    <s v=""/>
    <s v="HOTEL BOSQUE DORADO C.A"/>
    <s v="J307028793"/>
    <n v="7047252"/>
    <n v="0"/>
    <n v="7047252"/>
    <n v="0"/>
    <s v="-"/>
    <n v="0"/>
    <n v="0"/>
    <s v="-"/>
    <n v="0"/>
    <n v="0"/>
    <s v="-"/>
    <n v="0"/>
    <n v="0"/>
    <s v="-"/>
    <n v="0"/>
  </r>
  <r>
    <s v="307"/>
    <x v="7"/>
    <x v="1"/>
    <s v="005"/>
    <s v="Z1F0017998"/>
    <s v="0228"/>
    <s v="FC"/>
    <s v="00006717-00006746"/>
    <s v=""/>
    <s v=""/>
    <s v=""/>
    <s v=""/>
    <n v="0"/>
    <s v=""/>
    <s v="VENTAS NO CONTRIBUYENTES"/>
    <s v=""/>
    <n v="106501191.516"/>
    <n v="0"/>
    <n v="71187691.300000012"/>
    <n v="0"/>
    <s v="-"/>
    <n v="0"/>
    <n v="30442672.600000001"/>
    <s v="16"/>
    <n v="4870827.6160000004"/>
    <n v="0"/>
    <s v="-"/>
    <n v="0"/>
    <n v="0"/>
    <s v="-"/>
    <n v="0"/>
  </r>
  <r>
    <s v="308"/>
    <x v="7"/>
    <x v="0"/>
    <s v="005"/>
    <s v="Z1B8050363"/>
    <s v="1735"/>
    <s v="FC"/>
    <s v="00161225-00161249"/>
    <s v=""/>
    <s v=""/>
    <s v=""/>
    <s v=""/>
    <n v="0"/>
    <s v=""/>
    <s v="VENTAS NO CONTRIBUYENTES"/>
    <s v=""/>
    <n v="101892334.21519998"/>
    <n v="0"/>
    <n v="75888464.899999976"/>
    <n v="0"/>
    <s v="-"/>
    <n v="0"/>
    <n v="22417128.719999999"/>
    <s v="16"/>
    <n v="3586740.5952000008"/>
    <n v="0"/>
    <s v="-"/>
    <n v="0"/>
    <n v="0"/>
    <s v="-"/>
    <n v="0"/>
  </r>
  <r>
    <s v="309"/>
    <x v="7"/>
    <x v="0"/>
    <s v="005"/>
    <s v="Z1B8050363"/>
    <s v="1735"/>
    <s v="FC"/>
    <s v="00161250"/>
    <s v=""/>
    <s v=""/>
    <s v=""/>
    <s v=""/>
    <n v="0"/>
    <s v=""/>
    <s v="LA VENEZOLANA DE SEGUROS Y VIDA C.A"/>
    <s v="J-00021447-6"/>
    <n v="1768000"/>
    <n v="0"/>
    <n v="1768000"/>
    <n v="0"/>
    <s v="-"/>
    <n v="0"/>
    <n v="0"/>
    <s v="-"/>
    <n v="0"/>
    <n v="0"/>
    <s v="-"/>
    <n v="0"/>
    <n v="0"/>
    <s v="-"/>
    <n v="0"/>
  </r>
  <r>
    <s v="310"/>
    <x v="7"/>
    <x v="0"/>
    <s v="005"/>
    <s v="Z1B8050363"/>
    <s v="1735"/>
    <s v="FC"/>
    <s v="00161251-00161285"/>
    <s v=""/>
    <s v=""/>
    <s v=""/>
    <s v=""/>
    <n v="0"/>
    <s v=""/>
    <s v="VENTAS NO CONTRIBUYENTES"/>
    <s v=""/>
    <n v="78292686.467199996"/>
    <n v="0"/>
    <n v="62564854.399999991"/>
    <n v="0"/>
    <s v="-"/>
    <n v="0"/>
    <n v="13558475.92"/>
    <s v="-"/>
    <n v="2169356.1472000005"/>
    <n v="0"/>
    <s v="-"/>
    <n v="0"/>
    <n v="0"/>
    <s v="-"/>
    <n v="0"/>
  </r>
  <r>
    <s v="311"/>
    <x v="7"/>
    <x v="0"/>
    <s v="006"/>
    <s v="Z1B8044815"/>
    <s v="1643"/>
    <s v="FC"/>
    <s v="00141777-00141819"/>
    <s v=""/>
    <s v=""/>
    <s v=""/>
    <s v=""/>
    <n v="0"/>
    <s v=""/>
    <s v="VENTAS NO CONTRIBUYENTES"/>
    <s v=""/>
    <n v="155497217.52519998"/>
    <n v="0"/>
    <n v="123860911.65999997"/>
    <n v="0"/>
    <s v="-"/>
    <n v="0"/>
    <n v="27272677.470000003"/>
    <s v="-"/>
    <n v="4363628.3952000001"/>
    <n v="0"/>
    <s v="-"/>
    <n v="0"/>
    <n v="0"/>
    <s v="-"/>
    <n v="0"/>
  </r>
  <r>
    <s v="312"/>
    <x v="7"/>
    <x v="0"/>
    <s v="006"/>
    <s v="Z1B8044815"/>
    <s v="1643"/>
    <s v="FC"/>
    <s v="00141820"/>
    <s v=""/>
    <s v=""/>
    <s v=""/>
    <s v=""/>
    <n v="0"/>
    <s v=""/>
    <s v="MIGUEL ALVAREZ"/>
    <s v="V14772733"/>
    <n v="1626626.3"/>
    <n v="0"/>
    <n v="1626626.3"/>
    <n v="0"/>
    <s v="-"/>
    <n v="0"/>
    <n v="0"/>
    <s v="-"/>
    <n v="0"/>
    <n v="0"/>
    <s v="-"/>
    <n v="0"/>
    <n v="0"/>
    <s v="-"/>
    <n v="0"/>
  </r>
  <r>
    <s v="313"/>
    <x v="7"/>
    <x v="0"/>
    <s v="006"/>
    <s v="Z1B8044815"/>
    <s v="1643"/>
    <s v="FC"/>
    <s v="00141821-00141837"/>
    <s v=""/>
    <s v=""/>
    <s v=""/>
    <s v=""/>
    <n v="0"/>
    <s v=""/>
    <s v="VENTAS NO CONTRIBUYENTES"/>
    <s v=""/>
    <n v="53330062.062400006"/>
    <n v="0"/>
    <n v="38819177.910000004"/>
    <n v="0"/>
    <s v="-"/>
    <n v="0"/>
    <n v="12509382.890000001"/>
    <s v="16"/>
    <n v="2001501.2623999997"/>
    <n v="0"/>
    <s v="-"/>
    <n v="0"/>
    <n v="0"/>
    <s v="-"/>
    <n v="0"/>
  </r>
  <r>
    <s v="314"/>
    <x v="7"/>
    <x v="0"/>
    <s v="006"/>
    <s v="Z1B8044815"/>
    <s v="1643"/>
    <s v="FC"/>
    <s v="00141838"/>
    <s v=""/>
    <s v=""/>
    <s v=""/>
    <s v=""/>
    <n v="0"/>
    <s v=""/>
    <s v="GLOBALCOPYPLOT, C.A"/>
    <s v="J-412331272 "/>
    <n v="10414294.384"/>
    <n v="0"/>
    <n v="8112976.2999999989"/>
    <n v="1983894.9"/>
    <s v="16"/>
    <n v="317423.18400000001"/>
    <n v="0"/>
    <s v="-"/>
    <n v="0"/>
    <n v="0"/>
    <s v="-"/>
    <n v="0"/>
    <n v="0"/>
    <s v="-"/>
    <n v="0"/>
  </r>
  <r>
    <s v="315"/>
    <x v="7"/>
    <x v="0"/>
    <s v="006"/>
    <s v="Z1B8044815"/>
    <s v="1643"/>
    <s v="FC"/>
    <s v="00141839-00141845"/>
    <s v=""/>
    <s v=""/>
    <s v=""/>
    <s v=""/>
    <n v="0"/>
    <s v=""/>
    <s v="VENTAS NO CONTRIBUYENTES"/>
    <s v=""/>
    <n v="40103678.82159999"/>
    <n v="0"/>
    <n v="33133308.699999996"/>
    <n v="0"/>
    <s v="-"/>
    <n v="0"/>
    <n v="6008939.7599999998"/>
    <s v="-"/>
    <n v="961430.36159999995"/>
    <n v="0"/>
    <s v="-"/>
    <n v="0"/>
    <n v="0"/>
    <s v="-"/>
    <n v="0"/>
  </r>
  <r>
    <s v="316"/>
    <x v="7"/>
    <x v="0"/>
    <s v="007"/>
    <s v="Z1B8050013"/>
    <s v="1698"/>
    <s v="FC"/>
    <s v="00167348-00167407"/>
    <s v=""/>
    <s v=""/>
    <s v=""/>
    <s v=""/>
    <n v="0"/>
    <s v=""/>
    <s v="VENTAS NO CONTRIBUYENTES"/>
    <s v=""/>
    <n v="200859190.73079997"/>
    <n v="0"/>
    <n v="138745202.43999997"/>
    <n v="0"/>
    <s v="-"/>
    <n v="0"/>
    <n v="53546541.629999995"/>
    <s v="16"/>
    <n v="8567446.6608000007"/>
    <n v="0"/>
    <s v="-"/>
    <n v="0"/>
    <n v="0"/>
    <s v="-"/>
    <n v="0"/>
  </r>
  <r>
    <s v="317"/>
    <x v="7"/>
    <x v="0"/>
    <s v="007"/>
    <s v="Z1B8050013"/>
    <s v="1698"/>
    <s v="NC"/>
    <s v=""/>
    <s v="00000177"/>
    <s v=""/>
    <s v="00167377"/>
    <s v="8/10/2020"/>
    <n v="31010659.75"/>
    <s v="VEN"/>
    <s v="EMMA CORONA"/>
    <s v="V14216681"/>
    <n v="-840860.8"/>
    <n v="0"/>
    <n v="0"/>
    <n v="0"/>
    <s v="-"/>
    <n v="0"/>
    <n v="-724880"/>
    <s v="16"/>
    <n v="-115980.8"/>
    <n v="0"/>
    <s v="-"/>
    <n v="0"/>
    <n v="0"/>
    <s v="-"/>
    <n v="0"/>
  </r>
  <r>
    <s v="318"/>
    <x v="7"/>
    <x v="0"/>
    <s v="008"/>
    <s v="Z1B8050003"/>
    <s v="1655"/>
    <s v="FC"/>
    <s v="00167815-00167876"/>
    <s v=""/>
    <s v=""/>
    <s v=""/>
    <s v=""/>
    <n v="0"/>
    <s v=""/>
    <s v="VENTAS NO CONTRIBUYENTES"/>
    <s v=""/>
    <n v="195912987.51720008"/>
    <n v="0"/>
    <n v="144185705.88000005"/>
    <n v="0"/>
    <s v="-"/>
    <n v="0"/>
    <n v="44592484.170000002"/>
    <s v="16"/>
    <n v="7134797.4671999989"/>
    <n v="0"/>
    <s v="-"/>
    <n v="0"/>
    <n v="0"/>
    <s v="-"/>
    <n v="0"/>
  </r>
  <r>
    <s v="319"/>
    <x v="7"/>
    <x v="0"/>
    <s v="009"/>
    <s v="Z1B8014458"/>
    <s v="1654"/>
    <s v="FC"/>
    <s v="00172684-00172716"/>
    <s v=""/>
    <s v=""/>
    <s v=""/>
    <s v=""/>
    <n v="0"/>
    <s v=""/>
    <s v="VENTAS NO CONTRIBUYENTES"/>
    <s v=""/>
    <n v="110933261.6196"/>
    <n v="0"/>
    <n v="82002220.939999998"/>
    <n v="0"/>
    <s v="-"/>
    <n v="0"/>
    <n v="24940552.310000002"/>
    <s v="16"/>
    <n v="3990488.3696000003"/>
    <n v="0"/>
    <s v="-"/>
    <n v="0"/>
    <n v="0"/>
    <s v="-"/>
    <n v="0"/>
  </r>
  <r>
    <s v="320"/>
    <x v="7"/>
    <x v="0"/>
    <s v="011"/>
    <s v="Z1F0004616"/>
    <s v="0556"/>
    <s v="FC"/>
    <s v="00075529-00075668"/>
    <s v=""/>
    <s v=""/>
    <s v=""/>
    <s v=""/>
    <n v="0"/>
    <s v=""/>
    <s v="VENTAS NO CONTRIBUYENTES"/>
    <s v=""/>
    <n v="104838556.65599999"/>
    <n v="0"/>
    <n v="95750953.559999987"/>
    <n v="0"/>
    <s v="-"/>
    <n v="0"/>
    <n v="7834140.5999999996"/>
    <s v="-"/>
    <n v="1253462.496"/>
    <n v="0"/>
    <s v="-"/>
    <n v="0"/>
    <n v="0"/>
    <s v="-"/>
    <n v="0"/>
  </r>
  <r>
    <s v="321"/>
    <x v="7"/>
    <x v="0"/>
    <s v="011"/>
    <s v="Z1F0004616"/>
    <s v="0556"/>
    <s v="NC"/>
    <s v=""/>
    <s v="00000086"/>
    <s v=""/>
    <s v="00075550"/>
    <s v="8/10/2020"/>
    <n v="265310.5"/>
    <s v="VEN"/>
    <s v="THAIBA ISARRA"/>
    <s v="V16147159 "/>
    <n v="-265310.5"/>
    <n v="0"/>
    <n v="-265310.5"/>
    <n v="0"/>
    <s v="-"/>
    <n v="0"/>
    <n v="0"/>
    <s v="-"/>
    <n v="0"/>
    <n v="0"/>
    <s v="-"/>
    <n v="0"/>
    <n v="0"/>
    <s v="-"/>
    <n v="0"/>
  </r>
  <r>
    <s v="322"/>
    <x v="7"/>
    <x v="0"/>
    <s v="012"/>
    <s v="Z1B8038506"/>
    <s v="1503"/>
    <s v="FC"/>
    <s v="0007092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23"/>
    <x v="7"/>
    <x v="0"/>
    <s v="013"/>
    <s v="Z1B8050578"/>
    <s v="1466"/>
    <s v="FC"/>
    <s v="00135361-00135402"/>
    <s v=""/>
    <s v=""/>
    <s v=""/>
    <s v=""/>
    <n v="0"/>
    <s v=""/>
    <s v="VENTAS NO CONTRIBUYENTES"/>
    <s v=""/>
    <n v="38461013.220000006"/>
    <n v="0"/>
    <n v="33551206.500000007"/>
    <n v="0"/>
    <s v="-"/>
    <n v="0"/>
    <n v="4232592"/>
    <s v="16"/>
    <n v="677214.71999999986"/>
    <n v="0"/>
    <s v="-"/>
    <n v="0"/>
    <n v="0"/>
    <s v="-"/>
    <n v="0"/>
  </r>
  <r>
    <s v="324"/>
    <x v="7"/>
    <x v="0"/>
    <s v="014"/>
    <s v="Z1B0000338"/>
    <s v="1344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25"/>
    <x v="7"/>
    <x v="0"/>
    <s v="015"/>
    <s v="Z1B8050356"/>
    <s v="1477"/>
    <s v="FC"/>
    <s v="00085306"/>
    <s v=""/>
    <s v=""/>
    <s v=""/>
    <s v=""/>
    <n v="0"/>
    <s v=""/>
    <s v="MARIA SERRANO"/>
    <s v="V6456065 "/>
    <n v="998172.9"/>
    <n v="0"/>
    <n v="998172.9"/>
    <n v="0"/>
    <s v="-"/>
    <n v="0"/>
    <n v="0"/>
    <s v="-"/>
    <n v="0"/>
    <n v="0"/>
    <s v="-"/>
    <n v="0"/>
    <n v="0"/>
    <s v="-"/>
    <n v="0"/>
  </r>
  <r>
    <s v="326"/>
    <x v="8"/>
    <x v="1"/>
    <s v="001"/>
    <s v="Z1F0017854"/>
    <s v="0235"/>
    <s v="FC"/>
    <s v="00013493-00013589"/>
    <s v=""/>
    <s v=""/>
    <s v=""/>
    <s v=""/>
    <n v="0"/>
    <s v=""/>
    <s v="VENTAS NO CONTRIBUYENTES"/>
    <s v=""/>
    <n v="495212372.18389988"/>
    <n v="0"/>
    <n v="363713511.67999989"/>
    <n v="0"/>
    <s v="-"/>
    <n v="0"/>
    <n v="113361086.64130001"/>
    <s v="-"/>
    <n v="18137773.862599995"/>
    <n v="0"/>
    <s v="-"/>
    <n v="0"/>
    <n v="0"/>
    <s v="-"/>
    <n v="0"/>
  </r>
  <r>
    <s v="327"/>
    <x v="8"/>
    <x v="0"/>
    <s v="001"/>
    <s v="Z1F0000700"/>
    <s v="1322"/>
    <s v="FC"/>
    <s v="00105056-00105072"/>
    <s v=""/>
    <s v=""/>
    <s v=""/>
    <s v=""/>
    <n v="0"/>
    <s v=""/>
    <s v="VENTAS NO CONTRIBUYENTES"/>
    <s v=""/>
    <n v="39874462.200000003"/>
    <n v="0"/>
    <n v="27129291.640000001"/>
    <n v="0"/>
    <s v="-"/>
    <n v="0"/>
    <n v="10987216"/>
    <s v="16"/>
    <n v="1757954.5599999998"/>
    <n v="0"/>
    <s v="-"/>
    <n v="0"/>
    <n v="0"/>
    <s v="-"/>
    <n v="0"/>
  </r>
  <r>
    <s v="328"/>
    <x v="8"/>
    <x v="0"/>
    <s v="001"/>
    <s v="Z1F0000700"/>
    <s v="1322"/>
    <s v="FC"/>
    <s v="00105073"/>
    <s v=""/>
    <s v=""/>
    <s v=""/>
    <s v=""/>
    <n v="0"/>
    <s v=""/>
    <s v="PROYECTOS INTEGRALES MB C.A"/>
    <s v="J-412202383 "/>
    <n v="102054326.93440001"/>
    <n v="0"/>
    <n v="65986671"/>
    <n v="31092806.84"/>
    <s v="16"/>
    <n v="4974849.0943999998"/>
    <n v="0"/>
    <s v="-"/>
    <n v="0"/>
    <n v="0"/>
    <s v="-"/>
    <n v="0"/>
    <n v="0"/>
    <s v="-"/>
    <n v="0"/>
  </r>
  <r>
    <s v="329"/>
    <x v="8"/>
    <x v="0"/>
    <s v="001"/>
    <s v="Z1F0000700"/>
    <s v="1322"/>
    <s v="FC"/>
    <s v="00105074-00105105"/>
    <s v=""/>
    <s v=""/>
    <s v=""/>
    <s v=""/>
    <n v="0"/>
    <s v=""/>
    <s v="VENTAS NO CONTRIBUYENTES"/>
    <s v=""/>
    <n v="182375333.77959999"/>
    <n v="0"/>
    <n v="144055725.79999998"/>
    <n v="0"/>
    <s v="-"/>
    <n v="0"/>
    <n v="33034144.809999999"/>
    <s v="16"/>
    <n v="5285463.1695999997"/>
    <n v="0"/>
    <s v="-"/>
    <n v="0"/>
    <n v="0"/>
    <s v="-"/>
    <n v="0"/>
  </r>
  <r>
    <s v="330"/>
    <x v="8"/>
    <x v="1"/>
    <s v="002"/>
    <s v="Z1F0017966"/>
    <s v="0237"/>
    <s v="FC"/>
    <s v="00004837-00004881"/>
    <s v=""/>
    <s v=""/>
    <s v=""/>
    <s v=""/>
    <n v="0"/>
    <s v=""/>
    <s v="VENTAS NO CONTRIBUYENTES"/>
    <s v=""/>
    <n v="152249608.78354996"/>
    <n v="0"/>
    <n v="112192806.97999996"/>
    <n v="0"/>
    <s v="-"/>
    <n v="0"/>
    <n v="34531725.692749999"/>
    <s v="-"/>
    <n v="5525076.1107999999"/>
    <n v="0"/>
    <s v="-"/>
    <n v="0"/>
    <n v="0"/>
    <s v="-"/>
    <n v="0"/>
  </r>
  <r>
    <s v="331"/>
    <x v="8"/>
    <x v="1"/>
    <s v="002"/>
    <s v="Z1F0017966"/>
    <s v="0237"/>
    <s v="NC"/>
    <s v=""/>
    <s v="00000026"/>
    <s v=""/>
    <s v="00013373"/>
    <s v="7/10/2020"/>
    <n v="15593495.58"/>
    <s v="VEN"/>
    <s v="IRIS MORANTES"/>
    <s v="V3589967"/>
    <n v="-362628.3308"/>
    <n v="0"/>
    <n v="0"/>
    <n v="0"/>
    <s v="-"/>
    <n v="0"/>
    <n v="-312610.63"/>
    <s v="16"/>
    <n v="-50017.700799999999"/>
    <n v="0"/>
    <s v="-"/>
    <n v="0"/>
    <n v="0"/>
    <s v="-"/>
    <n v="0"/>
  </r>
  <r>
    <s v="332"/>
    <x v="8"/>
    <x v="2"/>
    <s v="002"/>
    <s v="Z1F0008858"/>
    <s v="0678"/>
    <s v="FC"/>
    <s v="00090698-00090792"/>
    <s v=""/>
    <s v=""/>
    <s v=""/>
    <s v=""/>
    <n v="0"/>
    <s v=""/>
    <s v="VENTAS NO CONTRIBUYENTES"/>
    <s v=""/>
    <n v="62396403.482000001"/>
    <n v="0"/>
    <n v="57234440.079999998"/>
    <n v="0"/>
    <s v="-"/>
    <n v="0"/>
    <n v="4449968.45"/>
    <s v="-"/>
    <n v="711994.95199999993"/>
    <n v="0"/>
    <s v="-"/>
    <n v="0"/>
    <n v="0"/>
    <s v="-"/>
    <n v="0"/>
  </r>
  <r>
    <s v="333"/>
    <x v="8"/>
    <x v="0"/>
    <s v="002"/>
    <s v="Z1B8050002"/>
    <s v="1658"/>
    <s v="FC"/>
    <s v="00157980-00157989"/>
    <s v=""/>
    <s v=""/>
    <s v=""/>
    <s v=""/>
    <n v="0"/>
    <s v=""/>
    <s v="VENTAS NO CONTRIBUYENTES"/>
    <s v=""/>
    <n v="49656250.401599996"/>
    <n v="0"/>
    <n v="35641075"/>
    <n v="0"/>
    <s v="-"/>
    <n v="0"/>
    <n v="12082047.76"/>
    <s v="16"/>
    <n v="1933127.6416000002"/>
    <n v="0"/>
    <s v="-"/>
    <n v="0"/>
    <n v="0"/>
    <s v="-"/>
    <n v="0"/>
  </r>
  <r>
    <s v="334"/>
    <x v="8"/>
    <x v="0"/>
    <s v="002"/>
    <s v="Z1B8050002"/>
    <s v="1658"/>
    <s v="FC"/>
    <s v="00157990"/>
    <s v=""/>
    <s v=""/>
    <s v=""/>
    <s v=""/>
    <n v="0"/>
    <s v=""/>
    <s v="OHSISALUD C.A"/>
    <s v="J-41151440-3"/>
    <n v="1704401.6"/>
    <n v="0"/>
    <n v="1478944"/>
    <n v="194360"/>
    <s v="16"/>
    <n v="31097.599999999999"/>
    <n v="0"/>
    <s v="-"/>
    <n v="0"/>
    <n v="0"/>
    <s v="-"/>
    <n v="0"/>
    <n v="0"/>
    <s v="-"/>
    <n v="0"/>
  </r>
  <r>
    <s v="335"/>
    <x v="8"/>
    <x v="0"/>
    <s v="002"/>
    <s v="Z1B8050002"/>
    <s v="1658"/>
    <s v="FC"/>
    <s v="00157991-00158030"/>
    <s v=""/>
    <s v=""/>
    <s v=""/>
    <s v=""/>
    <n v="0"/>
    <s v=""/>
    <s v="VENTAS NO CONTRIBUYENTES"/>
    <s v=""/>
    <n v="91568708.098399997"/>
    <n v="0"/>
    <n v="70884352.260000005"/>
    <n v="0"/>
    <s v="-"/>
    <n v="0"/>
    <n v="17831341.239999998"/>
    <s v="-"/>
    <n v="2853014.5984"/>
    <n v="0"/>
    <s v="-"/>
    <n v="0"/>
    <n v="0"/>
    <s v="-"/>
    <n v="0"/>
  </r>
  <r>
    <s v="336"/>
    <x v="8"/>
    <x v="0"/>
    <s v="002"/>
    <s v="Z1B8050149"/>
    <s v="1579"/>
    <s v="FC"/>
    <s v="00195608-00195677"/>
    <m/>
    <m/>
    <m/>
    <m/>
    <n v="0"/>
    <m/>
    <s v="VENTAS NO CONTRIBUYENTES"/>
    <m/>
    <n v="62053341.401199996"/>
    <n v="0"/>
    <n v="59311287.789999999"/>
    <n v="0"/>
    <m/>
    <n v="0"/>
    <n v="2363839.3199999998"/>
    <m/>
    <n v="378214.29119999998"/>
    <n v="0"/>
    <s v="0"/>
    <n v="0"/>
    <n v="0"/>
    <m/>
    <n v="0"/>
  </r>
  <r>
    <s v="337"/>
    <x v="8"/>
    <x v="1"/>
    <s v="003"/>
    <s v="Z1F0017848"/>
    <s v="0234"/>
    <s v="FC"/>
    <s v="00010176-00010234"/>
    <s v=""/>
    <s v=""/>
    <s v=""/>
    <s v=""/>
    <n v="0"/>
    <s v=""/>
    <s v="VENTAS NO CONTRIBUYENTES"/>
    <s v=""/>
    <n v="151304689.04664999"/>
    <n v="0"/>
    <n v="113078290.33999999"/>
    <n v="0"/>
    <s v="-"/>
    <n v="0"/>
    <n v="32953791.988450002"/>
    <s v="16"/>
    <n v="5272606.7182000009"/>
    <n v="0"/>
    <s v="-"/>
    <n v="0"/>
    <n v="0"/>
    <s v="-"/>
    <n v="0"/>
  </r>
  <r>
    <s v="338"/>
    <x v="8"/>
    <x v="1"/>
    <s v="003"/>
    <s v="Z1F0017848"/>
    <s v="0234"/>
    <s v="NC"/>
    <s v=""/>
    <s v="00000029"/>
    <s v=""/>
    <s v="00004950"/>
    <s v="8/10/2020"/>
    <n v="4808960"/>
    <s v="VEN"/>
    <s v="ROBINSON LOPEZ"/>
    <s v="V24886755"/>
    <n v="-4808960"/>
    <n v="0"/>
    <n v="-4808960"/>
    <n v="0"/>
    <s v="-"/>
    <n v="0"/>
    <n v="0"/>
    <s v="-"/>
    <n v="0"/>
    <n v="0"/>
    <s v="-"/>
    <n v="0"/>
    <n v="0"/>
    <s v="-"/>
    <n v="0"/>
  </r>
  <r>
    <s v="339"/>
    <x v="8"/>
    <x v="1"/>
    <s v="003"/>
    <s v="Z1F0017848"/>
    <s v="0234"/>
    <s v="NC"/>
    <s v=""/>
    <s v="00000030"/>
    <s v=""/>
    <s v="00010224"/>
    <s v="9/10/2020"/>
    <n v="2608246.6"/>
    <s v="VEN"/>
    <s v="YANETH GARRIDO"/>
    <s v="V14866898"/>
    <n v="-727000"/>
    <n v="0"/>
    <n v="-727000"/>
    <n v="0"/>
    <s v="-"/>
    <n v="0"/>
    <n v="0"/>
    <s v="-"/>
    <n v="0"/>
    <n v="0"/>
    <s v="-"/>
    <n v="0"/>
    <n v="0"/>
    <s v="-"/>
    <n v="0"/>
  </r>
  <r>
    <s v="340"/>
    <x v="8"/>
    <x v="2"/>
    <s v="003"/>
    <s v="Z1F0008965"/>
    <s v="0674"/>
    <s v="FC"/>
    <s v="00089478-00089550"/>
    <s v=""/>
    <s v=""/>
    <s v=""/>
    <s v=""/>
    <n v="0"/>
    <s v=""/>
    <s v="VENTAS NO CONTRIBUYENTES"/>
    <s v=""/>
    <n v="58586905.637199998"/>
    <n v="0"/>
    <n v="55468420.599999994"/>
    <n v="0"/>
    <s v="-"/>
    <n v="0"/>
    <n v="2688349.17"/>
    <s v="16"/>
    <n v="430135.86720000004"/>
    <n v="0"/>
    <s v="-"/>
    <n v="0"/>
    <n v="0"/>
    <s v="-"/>
    <n v="0"/>
  </r>
  <r>
    <s v="341"/>
    <x v="8"/>
    <x v="0"/>
    <s v="003"/>
    <s v="Z1B8051199"/>
    <s v="1743"/>
    <s v="FC"/>
    <s v="00182003-00182055"/>
    <s v=""/>
    <s v=""/>
    <s v=""/>
    <s v=""/>
    <n v="0"/>
    <s v=""/>
    <s v="VENTAS NO CONTRIBUYENTES"/>
    <s v=""/>
    <n v="177915958.56680006"/>
    <n v="0"/>
    <n v="145292869.40000004"/>
    <n v="0"/>
    <s v="-"/>
    <n v="0"/>
    <n v="28123352.730000004"/>
    <s v="16"/>
    <n v="4499736.4367999993"/>
    <n v="0"/>
    <s v="-"/>
    <n v="0"/>
    <n v="0"/>
    <s v="-"/>
    <n v="0"/>
  </r>
  <r>
    <s v="342"/>
    <x v="8"/>
    <x v="0"/>
    <s v="003"/>
    <s v="Z1B8051199"/>
    <s v="1743"/>
    <s v="FC"/>
    <s v="00182056"/>
    <s v=""/>
    <s v=""/>
    <s v=""/>
    <s v=""/>
    <n v="0"/>
    <s v=""/>
    <s v="COOPERATIVA ALF"/>
    <s v="J-296108854 "/>
    <n v="1192914"/>
    <n v="0"/>
    <n v="1192914"/>
    <n v="0"/>
    <s v="-"/>
    <n v="0"/>
    <n v="0"/>
    <s v="-"/>
    <n v="0"/>
    <n v="0"/>
    <s v="-"/>
    <n v="0"/>
    <n v="0"/>
    <s v="-"/>
    <n v="0"/>
  </r>
  <r>
    <s v="343"/>
    <x v="8"/>
    <x v="0"/>
    <s v="003"/>
    <s v="Z1B8051199"/>
    <s v="1743"/>
    <s v="FC"/>
    <s v="00182057"/>
    <s v=""/>
    <s v=""/>
    <s v=""/>
    <s v=""/>
    <n v="0"/>
    <s v=""/>
    <s v="COOPERATIVA ALF"/>
    <s v="J-296108854 "/>
    <n v="8298286.0800000001"/>
    <n v="0"/>
    <n v="7732544.7999999998"/>
    <n v="487708"/>
    <s v="16"/>
    <n v="78033.279999999999"/>
    <n v="0"/>
    <s v="-"/>
    <n v="0"/>
    <n v="0"/>
    <s v="-"/>
    <n v="0"/>
    <n v="0"/>
    <s v="-"/>
    <n v="0"/>
  </r>
  <r>
    <s v="344"/>
    <x v="8"/>
    <x v="0"/>
    <s v="003"/>
    <s v="Z1B8051199"/>
    <s v="1743"/>
    <s v="FC"/>
    <s v="00182058-00182084"/>
    <s v=""/>
    <s v=""/>
    <s v=""/>
    <s v=""/>
    <n v="0"/>
    <s v=""/>
    <s v="VENTAS NO CONTRIBUYENTES"/>
    <s v=""/>
    <n v="33457903.9672"/>
    <n v="0"/>
    <n v="21805900.68"/>
    <n v="0"/>
    <s v="-"/>
    <n v="0"/>
    <n v="10044830.42"/>
    <s v="-"/>
    <n v="1607172.8672"/>
    <n v="0"/>
    <s v="-"/>
    <n v="0"/>
    <n v="0"/>
    <s v="-"/>
    <n v="0"/>
  </r>
  <r>
    <s v="345"/>
    <x v="8"/>
    <x v="1"/>
    <s v="004"/>
    <s v="Z1F0017963"/>
    <s v="0233"/>
    <s v="FC"/>
    <s v="00004972-00005053"/>
    <s v=""/>
    <s v=""/>
    <s v=""/>
    <s v=""/>
    <n v="0"/>
    <s v=""/>
    <s v="VENTAS NO CONTRIBUYENTES"/>
    <s v=""/>
    <n v="355425391.74719995"/>
    <n v="0"/>
    <n v="255680145.87999994"/>
    <n v="0"/>
    <s v="-"/>
    <n v="0"/>
    <n v="85987280.920000017"/>
    <s v="16"/>
    <n v="13757964.947199998"/>
    <n v="0"/>
    <s v="-"/>
    <n v="0"/>
    <n v="0"/>
    <s v="-"/>
    <n v="0"/>
  </r>
  <r>
    <s v="346"/>
    <x v="8"/>
    <x v="0"/>
    <s v="004"/>
    <s v="Z1B8050937"/>
    <s v="1583"/>
    <s v="FC"/>
    <s v="00150769-00150837"/>
    <s v=""/>
    <s v=""/>
    <s v=""/>
    <s v=""/>
    <n v="0"/>
    <s v=""/>
    <s v="VENTAS NO CONTRIBUYENTES"/>
    <s v=""/>
    <n v="280800842.37039995"/>
    <n v="0"/>
    <n v="206443149.41999996"/>
    <n v="0"/>
    <s v="-"/>
    <n v="0"/>
    <n v="64101459.440000005"/>
    <s v="-"/>
    <n v="10256233.510399997"/>
    <n v="0"/>
    <s v="-"/>
    <n v="0"/>
    <n v="0"/>
    <s v="-"/>
    <n v="0"/>
  </r>
  <r>
    <s v="347"/>
    <x v="8"/>
    <x v="1"/>
    <s v="005"/>
    <s v="Z1F0017998"/>
    <s v="0229"/>
    <s v="FC"/>
    <s v="0000674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8"/>
    <x v="8"/>
    <x v="0"/>
    <s v="005"/>
    <s v="Z1B8050363"/>
    <s v="1736"/>
    <s v="FC"/>
    <s v="00161286-00161342"/>
    <s v=""/>
    <s v=""/>
    <s v=""/>
    <s v=""/>
    <n v="0"/>
    <s v=""/>
    <s v="VENTAS NO CONTRIBUYENTES"/>
    <s v=""/>
    <n v="254534832.54319996"/>
    <n v="0"/>
    <n v="186312021.63999996"/>
    <n v="0"/>
    <s v="-"/>
    <n v="0"/>
    <n v="58812768.020000003"/>
    <s v="16"/>
    <n v="9410042.8831999991"/>
    <n v="0"/>
    <s v="-"/>
    <n v="0"/>
    <n v="0"/>
    <s v="-"/>
    <n v="0"/>
  </r>
  <r>
    <s v="349"/>
    <x v="8"/>
    <x v="1"/>
    <s v="006"/>
    <s v="Z1F0017787"/>
    <s v="0208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50"/>
    <x v="8"/>
    <x v="0"/>
    <s v="006"/>
    <s v="Z1B8044815"/>
    <s v="1644"/>
    <s v="FC"/>
    <s v="00141846-00141905"/>
    <s v=""/>
    <s v=""/>
    <s v=""/>
    <s v=""/>
    <n v="0"/>
    <s v=""/>
    <s v="VENTAS NO CONTRIBUYENTES"/>
    <s v=""/>
    <n v="183773129.07239997"/>
    <n v="0"/>
    <n v="135314402.38"/>
    <n v="0"/>
    <s v="-"/>
    <n v="0"/>
    <n v="41774764.390000001"/>
    <s v="16"/>
    <n v="6683962.3023999985"/>
    <n v="0"/>
    <s v="-"/>
    <n v="0"/>
    <n v="0"/>
    <s v="-"/>
    <n v="0"/>
  </r>
  <r>
    <s v="351"/>
    <x v="8"/>
    <x v="0"/>
    <s v="007"/>
    <s v="Z1B8050013"/>
    <s v="1699"/>
    <s v="FC"/>
    <s v="00167408-00167453"/>
    <s v=""/>
    <s v=""/>
    <s v=""/>
    <s v=""/>
    <n v="0"/>
    <s v=""/>
    <s v="VENTAS NO CONTRIBUYENTES"/>
    <s v=""/>
    <n v="204549814.96800002"/>
    <n v="0"/>
    <n v="158029195.5"/>
    <n v="0"/>
    <s v="-"/>
    <n v="0"/>
    <n v="40103982.300000004"/>
    <s v="16"/>
    <n v="6416637.1680000005"/>
    <n v="0"/>
    <s v="-"/>
    <n v="0"/>
    <n v="0"/>
    <s v="-"/>
    <n v="0"/>
  </r>
  <r>
    <s v="352"/>
    <x v="8"/>
    <x v="0"/>
    <s v="008"/>
    <s v="Z1B8050003"/>
    <s v="1656"/>
    <s v="FC"/>
    <s v="00167877-00167940"/>
    <s v=""/>
    <s v=""/>
    <s v=""/>
    <s v=""/>
    <n v="0"/>
    <s v=""/>
    <s v="VENTAS NO CONTRIBUYENTES"/>
    <s v=""/>
    <n v="228485030.21840003"/>
    <n v="0"/>
    <n v="179948684.04000002"/>
    <n v="0"/>
    <s v="-"/>
    <n v="0"/>
    <n v="41841677.740000002"/>
    <s v="16"/>
    <n v="6694668.4384000003"/>
    <n v="0"/>
    <s v="-"/>
    <n v="0"/>
    <n v="0"/>
    <s v="-"/>
    <n v="0"/>
  </r>
  <r>
    <s v="353"/>
    <x v="8"/>
    <x v="0"/>
    <s v="009"/>
    <s v="Z1B8014458"/>
    <s v="1655"/>
    <s v="FC"/>
    <s v="00172717-00172722"/>
    <s v=""/>
    <s v=""/>
    <s v=""/>
    <s v=""/>
    <n v="0"/>
    <s v=""/>
    <s v="VENTAS NO CONTRIBUYENTES"/>
    <s v=""/>
    <n v="7118015.9380000001"/>
    <n v="0"/>
    <n v="4979450.9000000004"/>
    <n v="0"/>
    <s v="-"/>
    <n v="0"/>
    <n v="1843590.55"/>
    <s v="16"/>
    <n v="294974.48800000001"/>
    <n v="0"/>
    <s v="-"/>
    <n v="0"/>
    <n v="0"/>
    <s v="-"/>
    <n v="0"/>
  </r>
  <r>
    <s v="354"/>
    <x v="8"/>
    <x v="0"/>
    <s v="011"/>
    <s v="Z1F0004616"/>
    <s v="0557"/>
    <s v="FC"/>
    <s v="00075669-00075672"/>
    <s v=""/>
    <s v=""/>
    <s v=""/>
    <s v=""/>
    <n v="0"/>
    <s v=""/>
    <s v="VENTAS NO CONTRIBUYENTES"/>
    <s v=""/>
    <n v="2224355.2000000002"/>
    <n v="0"/>
    <n v="1773440"/>
    <n v="0"/>
    <s v="-"/>
    <n v="0"/>
    <n v="388720"/>
    <s v="-"/>
    <n v="62195.199999999997"/>
    <n v="0"/>
    <s v="-"/>
    <n v="0"/>
    <n v="0"/>
    <s v="-"/>
    <n v="0"/>
  </r>
  <r>
    <s v="355"/>
    <x v="8"/>
    <x v="0"/>
    <s v="011"/>
    <s v="Z1F0004616"/>
    <s v="0557"/>
    <s v="FC"/>
    <s v="00075674-00075760"/>
    <s v=""/>
    <s v=""/>
    <s v=""/>
    <s v=""/>
    <n v="0"/>
    <s v=""/>
    <s v="VENTAS NO CONTRIBUYENTES"/>
    <s v=""/>
    <n v="61217925.273999996"/>
    <n v="0"/>
    <n v="55965888.799999997"/>
    <n v="0"/>
    <s v="-"/>
    <n v="0"/>
    <n v="4527617.6500000004"/>
    <s v="-"/>
    <n v="724418.82400000002"/>
    <n v="0"/>
    <s v="-"/>
    <n v="0"/>
    <n v="0"/>
    <s v="-"/>
    <n v="0"/>
  </r>
  <r>
    <s v="356"/>
    <x v="8"/>
    <x v="0"/>
    <s v="011"/>
    <s v="Z1F0004616"/>
    <s v="0557"/>
    <s v="FC"/>
    <s v="01"/>
    <s v=""/>
    <s v=""/>
    <s v=""/>
    <s v=""/>
    <n v="0"/>
    <s v=""/>
    <s v="ANTONIA LOVERA"/>
    <s v="V6877123 "/>
    <n v="540000"/>
    <n v="0"/>
    <n v="540000"/>
    <n v="0"/>
    <s v="-"/>
    <n v="0"/>
    <n v="0"/>
    <s v="-"/>
    <n v="0"/>
    <n v="0"/>
    <s v="-"/>
    <n v="0"/>
    <n v="0"/>
    <s v="-"/>
    <n v="0"/>
  </r>
  <r>
    <s v="357"/>
    <x v="8"/>
    <x v="0"/>
    <s v="012"/>
    <s v="Z1B8038506"/>
    <s v="1504"/>
    <s v="FC"/>
    <s v="00070925-00070936"/>
    <s v=""/>
    <s v=""/>
    <s v=""/>
    <s v=""/>
    <n v="0"/>
    <s v=""/>
    <s v="VENTAS NO CONTRIBUYENTES"/>
    <s v=""/>
    <n v="9187978.716"/>
    <n v="0"/>
    <n v="1656580"/>
    <n v="0"/>
    <s v="-"/>
    <n v="0"/>
    <n v="6492585.0999999996"/>
    <s v="16"/>
    <n v="1038813.616"/>
    <n v="0"/>
    <s v="-"/>
    <n v="0"/>
    <n v="0"/>
    <s v="-"/>
    <n v="0"/>
  </r>
  <r>
    <s v="358"/>
    <x v="8"/>
    <x v="0"/>
    <s v="013"/>
    <s v="Z1B8050578"/>
    <s v="1467"/>
    <s v="FC"/>
    <s v="00135403-00135457"/>
    <s v=""/>
    <s v=""/>
    <s v=""/>
    <s v=""/>
    <n v="0"/>
    <s v=""/>
    <s v="VENTAS NO CONTRIBUYENTES"/>
    <s v=""/>
    <n v="54613152.432000004"/>
    <n v="0"/>
    <n v="43686532.200000003"/>
    <n v="0"/>
    <s v="-"/>
    <n v="0"/>
    <n v="9419500.1999999993"/>
    <s v="-"/>
    <n v="1507120.0319999999"/>
    <n v="0"/>
    <s v="-"/>
    <n v="0"/>
    <n v="0"/>
    <s v="-"/>
    <n v="0"/>
  </r>
  <r>
    <s v="359"/>
    <x v="8"/>
    <x v="0"/>
    <s v="014"/>
    <s v="Z1B0000338"/>
    <s v="1345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60"/>
    <x v="8"/>
    <x v="0"/>
    <s v="015"/>
    <s v="Z1B8050356"/>
    <s v="1478"/>
    <s v="FC"/>
    <s v="00085307-00085322"/>
    <s v=""/>
    <s v=""/>
    <s v=""/>
    <s v=""/>
    <n v="0"/>
    <s v=""/>
    <s v="VENTAS NO CONTRIBUYENTES"/>
    <s v=""/>
    <n v="169437402.9276"/>
    <n v="0"/>
    <n v="149288916.77999997"/>
    <n v="0"/>
    <s v="-"/>
    <n v="0"/>
    <n v="17369384.609999999"/>
    <s v="16"/>
    <n v="2779101.5375999995"/>
    <n v="0"/>
    <s v="-"/>
    <n v="0"/>
    <n v="0"/>
    <s v="-"/>
    <n v="0"/>
  </r>
  <r>
    <s v="361"/>
    <x v="9"/>
    <x v="1"/>
    <s v="001"/>
    <s v="Z1F0017854"/>
    <s v="0236"/>
    <s v="FC"/>
    <s v="00013590-00013601"/>
    <s v=""/>
    <s v=""/>
    <s v=""/>
    <s v=""/>
    <n v="0"/>
    <s v=""/>
    <s v="VENTAS NO CONTRIBUYENTES"/>
    <s v=""/>
    <n v="53801713.226000004"/>
    <n v="0"/>
    <n v="40449127.399999999"/>
    <n v="0"/>
    <s v="-"/>
    <n v="0"/>
    <n v="11510849.85"/>
    <s v="16"/>
    <n v="1841735.9760000003"/>
    <n v="0"/>
    <s v="-"/>
    <n v="0"/>
    <n v="0"/>
    <s v="-"/>
    <n v="0"/>
  </r>
  <r>
    <s v="362"/>
    <x v="9"/>
    <x v="1"/>
    <s v="001"/>
    <s v="Z1F0017854"/>
    <s v="0236"/>
    <s v="FC"/>
    <s v="00013602"/>
    <s v=""/>
    <s v=""/>
    <s v=""/>
    <s v=""/>
    <n v="0"/>
    <s v=""/>
    <s v="CAFE RESTAURANT GOTA DULCE"/>
    <s v="J306533176"/>
    <n v="9298996"/>
    <n v="0"/>
    <n v="8617380"/>
    <n v="587600"/>
    <s v="16"/>
    <n v="94016"/>
    <n v="0"/>
    <s v="-"/>
    <n v="0"/>
    <n v="0"/>
    <s v="-"/>
    <n v="0"/>
    <n v="0"/>
    <s v="-"/>
    <n v="0"/>
  </r>
  <r>
    <s v="363"/>
    <x v="9"/>
    <x v="1"/>
    <s v="001"/>
    <s v="Z1F0017854"/>
    <s v="0236"/>
    <s v="FC"/>
    <s v="00013603-00013645"/>
    <s v=""/>
    <s v=""/>
    <s v=""/>
    <s v=""/>
    <n v="0"/>
    <s v=""/>
    <s v="VENTAS NO CONTRIBUYENTES"/>
    <s v=""/>
    <n v="193235184.7692"/>
    <n v="0"/>
    <n v="138780546.85999998"/>
    <n v="0"/>
    <s v="-"/>
    <n v="0"/>
    <n v="46943653.370000005"/>
    <s v="-"/>
    <n v="7510984.5391999995"/>
    <n v="0"/>
    <s v="-"/>
    <n v="0"/>
    <n v="0"/>
    <s v="-"/>
    <n v="0"/>
  </r>
  <r>
    <s v="364"/>
    <x v="9"/>
    <x v="0"/>
    <s v="001"/>
    <s v="Z1F0000700"/>
    <s v="1323"/>
    <s v="FC"/>
    <s v="00105106-00105137"/>
    <s v=""/>
    <s v=""/>
    <s v=""/>
    <s v=""/>
    <n v="0"/>
    <s v=""/>
    <s v="VENTAS NO CONTRIBUYENTES"/>
    <s v=""/>
    <n v="104566765.792"/>
    <n v="0"/>
    <n v="77848192.079999998"/>
    <n v="0"/>
    <s v="-"/>
    <n v="0"/>
    <n v="23033253.199999999"/>
    <s v="16"/>
    <n v="3685320.5120000001"/>
    <n v="0"/>
    <s v="-"/>
    <n v="0"/>
    <n v="0"/>
    <s v="-"/>
    <n v="0"/>
  </r>
  <r>
    <s v="365"/>
    <x v="9"/>
    <x v="0"/>
    <s v="001"/>
    <s v="Z1F0000700"/>
    <s v="1323"/>
    <s v="FC"/>
    <s v="00105138"/>
    <s v=""/>
    <s v=""/>
    <s v=""/>
    <s v=""/>
    <n v="0"/>
    <s v=""/>
    <s v="SNG EVENTS 84 C.A"/>
    <s v="J-41192935-2"/>
    <n v="37280001"/>
    <n v="0"/>
    <n v="37280001"/>
    <n v="0"/>
    <s v="-"/>
    <n v="0"/>
    <n v="0"/>
    <s v="-"/>
    <n v="0"/>
    <n v="0"/>
    <s v="-"/>
    <n v="0"/>
    <n v="0"/>
    <s v="-"/>
    <n v="0"/>
  </r>
  <r>
    <s v="366"/>
    <x v="9"/>
    <x v="0"/>
    <s v="001"/>
    <s v="Z1F0000700"/>
    <s v="1323"/>
    <s v="FC"/>
    <s v="00105139-00105181"/>
    <s v=""/>
    <s v=""/>
    <s v=""/>
    <s v=""/>
    <n v="0"/>
    <s v=""/>
    <s v="VENTAS NO CONTRIBUYENTES"/>
    <s v=""/>
    <n v="255137794.27600002"/>
    <n v="0"/>
    <n v="185271798.04000002"/>
    <n v="0"/>
    <s v="-"/>
    <n v="0"/>
    <n v="60229307.100000001"/>
    <s v="16"/>
    <n v="9636689.1359999999"/>
    <n v="0"/>
    <s v="-"/>
    <n v="0"/>
    <n v="0"/>
    <s v="-"/>
    <n v="0"/>
  </r>
  <r>
    <s v="367"/>
    <x v="9"/>
    <x v="1"/>
    <s v="002"/>
    <s v="Z1F0017966"/>
    <s v="0238"/>
    <s v="FC"/>
    <s v="00004882-00004950"/>
    <s v=""/>
    <s v=""/>
    <s v=""/>
    <s v=""/>
    <n v="0"/>
    <s v=""/>
    <s v="VENTAS NO CONTRIBUYENTES"/>
    <s v=""/>
    <n v="202183406.27879998"/>
    <n v="0"/>
    <n v="144103858.19999999"/>
    <n v="0"/>
    <s v="-"/>
    <n v="0"/>
    <n v="50068575.93"/>
    <s v="-"/>
    <n v="8010972.1487999996"/>
    <n v="0"/>
    <s v="-"/>
    <n v="0"/>
    <n v="0"/>
    <s v="-"/>
    <n v="0"/>
  </r>
  <r>
    <s v="368"/>
    <x v="9"/>
    <x v="2"/>
    <s v="002"/>
    <s v="Z1F0008858"/>
    <s v="0679"/>
    <s v="FC"/>
    <s v="00090793-00090845"/>
    <s v=""/>
    <s v=""/>
    <s v=""/>
    <s v=""/>
    <n v="0"/>
    <s v=""/>
    <s v="VENTAS NO CONTRIBUYENTES"/>
    <s v=""/>
    <n v="56261999.906400003"/>
    <n v="0"/>
    <n v="52603703.800000004"/>
    <n v="0"/>
    <s v="-"/>
    <n v="0"/>
    <n v="3153703.54"/>
    <s v="-"/>
    <n v="504592.56640000007"/>
    <n v="0"/>
    <s v="-"/>
    <n v="0"/>
    <n v="0"/>
    <s v="-"/>
    <n v="0"/>
  </r>
  <r>
    <s v="369"/>
    <x v="9"/>
    <x v="2"/>
    <s v="002"/>
    <s v="Z1F0008858"/>
    <s v="0679"/>
    <s v="FC"/>
    <s v="00090846"/>
    <s v=""/>
    <s v=""/>
    <s v=""/>
    <s v=""/>
    <n v="0"/>
    <s v=""/>
    <s v="INVERSIONES ROMAT"/>
    <s v="J-404642277 "/>
    <n v="703890.4"/>
    <n v="0"/>
    <n v="703890.4"/>
    <n v="0"/>
    <s v="-"/>
    <n v="0"/>
    <n v="0"/>
    <s v="-"/>
    <n v="0"/>
    <n v="0"/>
    <s v="-"/>
    <n v="0"/>
    <n v="0"/>
    <s v="-"/>
    <n v="0"/>
  </r>
  <r>
    <s v="370"/>
    <x v="9"/>
    <x v="2"/>
    <s v="002"/>
    <s v="Z1F0008858"/>
    <s v="0679"/>
    <s v="FC"/>
    <s v="00090847-00090922"/>
    <s v=""/>
    <s v=""/>
    <s v=""/>
    <s v=""/>
    <n v="0"/>
    <s v=""/>
    <s v="VENTAS NO CONTRIBUYENTES"/>
    <s v=""/>
    <n v="68482543.323200002"/>
    <n v="0"/>
    <n v="61518288.999999993"/>
    <n v="0"/>
    <s v="-"/>
    <n v="0"/>
    <n v="6003667.5200000005"/>
    <s v="-"/>
    <n v="960586.80320000008"/>
    <n v="0"/>
    <s v="-"/>
    <n v="0"/>
    <n v="0"/>
    <s v="-"/>
    <n v="0"/>
  </r>
  <r>
    <s v="371"/>
    <x v="9"/>
    <x v="0"/>
    <s v="002"/>
    <s v="Z1B8050002"/>
    <s v="1659"/>
    <s v="FC"/>
    <s v="00158031-00158038"/>
    <s v=""/>
    <s v=""/>
    <s v=""/>
    <s v=""/>
    <n v="0"/>
    <s v=""/>
    <s v="VENTAS NO CONTRIBUYENTES"/>
    <s v=""/>
    <n v="52877816.514799997"/>
    <n v="0"/>
    <n v="37167895.879999995"/>
    <n v="0"/>
    <s v="-"/>
    <n v="0"/>
    <n v="13543035.029999999"/>
    <s v="-"/>
    <n v="2166885.6047999999"/>
    <n v="0"/>
    <s v="-"/>
    <n v="0"/>
    <n v="0"/>
    <s v="-"/>
    <n v="0"/>
  </r>
  <r>
    <s v="372"/>
    <x v="9"/>
    <x v="0"/>
    <s v="002"/>
    <s v="Z1B8050002"/>
    <s v="1659"/>
    <s v="FC"/>
    <s v="00158039"/>
    <s v=""/>
    <s v=""/>
    <s v=""/>
    <s v=""/>
    <n v="0"/>
    <s v=""/>
    <s v="PPFAR,C.A"/>
    <s v="J-29405191-0"/>
    <n v="1350700.8"/>
    <n v="0"/>
    <n v="1120000"/>
    <n v="198880"/>
    <s v="16"/>
    <n v="31820.799999999999"/>
    <n v="0"/>
    <s v="-"/>
    <n v="0"/>
    <n v="0"/>
    <s v="-"/>
    <n v="0"/>
    <n v="0"/>
    <s v="-"/>
    <n v="0"/>
  </r>
  <r>
    <s v="373"/>
    <x v="9"/>
    <x v="0"/>
    <s v="002"/>
    <s v="Z1B8050002"/>
    <s v="1659"/>
    <s v="FC"/>
    <s v="00158040"/>
    <s v=""/>
    <s v=""/>
    <s v=""/>
    <s v=""/>
    <n v="0"/>
    <s v=""/>
    <s v="RAFAEL VARGAS"/>
    <s v="V645574"/>
    <n v="2421635.2000000002"/>
    <n v="0"/>
    <n v="2421635.2000000002"/>
    <n v="0"/>
    <s v="-"/>
    <n v="0"/>
    <n v="0"/>
    <s v="-"/>
    <n v="0"/>
    <n v="0"/>
    <s v="-"/>
    <n v="0"/>
    <n v="0"/>
    <s v="-"/>
    <n v="0"/>
  </r>
  <r>
    <s v="374"/>
    <x v="9"/>
    <x v="0"/>
    <s v="002"/>
    <s v="Z1B8050002"/>
    <s v="1659"/>
    <s v="FC"/>
    <s v="00158041"/>
    <s v=""/>
    <s v=""/>
    <s v=""/>
    <s v=""/>
    <n v="0"/>
    <s v=""/>
    <s v="ALIVANTI DISTRIBUIDORA C.A."/>
    <s v="J-40855034-2 "/>
    <n v="22696762.901999999"/>
    <n v="0"/>
    <n v="1175653"/>
    <n v="18552680.949999999"/>
    <s v="16"/>
    <n v="2968428.952"/>
    <n v="0"/>
    <s v="-"/>
    <n v="0"/>
    <n v="0"/>
    <s v="-"/>
    <n v="0"/>
    <n v="0"/>
    <s v="-"/>
    <n v="0"/>
  </r>
  <r>
    <s v="375"/>
    <x v="9"/>
    <x v="0"/>
    <s v="002"/>
    <s v="Z1B8050002"/>
    <s v="1659"/>
    <s v="FC"/>
    <s v="00158042-00158102"/>
    <s v=""/>
    <s v=""/>
    <s v=""/>
    <s v=""/>
    <n v="0"/>
    <s v=""/>
    <s v="VENTAS NO CONTRIBUYENTES"/>
    <s v=""/>
    <n v="241180654.05720007"/>
    <n v="0"/>
    <n v="173636986.44000006"/>
    <n v="0"/>
    <s v="-"/>
    <n v="0"/>
    <n v="58227299.670000002"/>
    <s v="-"/>
    <n v="9316367.9472000021"/>
    <n v="0"/>
    <s v="-"/>
    <n v="0"/>
    <n v="0"/>
    <s v="-"/>
    <n v="0"/>
  </r>
  <r>
    <s v="376"/>
    <x v="9"/>
    <x v="0"/>
    <s v="002"/>
    <s v="Z1B8050149"/>
    <s v="1580"/>
    <s v="FC"/>
    <s v="00195759"/>
    <m/>
    <m/>
    <m/>
    <m/>
    <n v="0"/>
    <m/>
    <s v="VENTAS NO CONTRIBUYENTES"/>
    <m/>
    <n v="276008588.86880004"/>
    <n v="0"/>
    <n v="276008588.86880004"/>
    <n v="0"/>
    <m/>
    <n v="0"/>
    <m/>
    <m/>
    <m/>
    <n v="0"/>
    <s v="0"/>
    <n v="0"/>
    <n v="0"/>
    <m/>
    <n v="0"/>
  </r>
  <r>
    <s v="377"/>
    <x v="9"/>
    <x v="1"/>
    <s v="003"/>
    <s v="Z1F0017848"/>
    <s v="0235"/>
    <s v="FC"/>
    <s v="00010235-00010265"/>
    <s v=""/>
    <s v=""/>
    <s v=""/>
    <s v=""/>
    <n v="0"/>
    <s v=""/>
    <s v="VENTAS NO CONTRIBUYENTES"/>
    <s v=""/>
    <n v="178094724.12839997"/>
    <n v="0"/>
    <n v="128128499.59999996"/>
    <n v="0"/>
    <s v="-"/>
    <n v="0"/>
    <n v="43074331.490000002"/>
    <s v="16"/>
    <n v="6891893.0384000009"/>
    <n v="0"/>
    <s v="-"/>
    <n v="0"/>
    <n v="0"/>
    <s v="-"/>
    <n v="0"/>
  </r>
  <r>
    <s v="378"/>
    <x v="9"/>
    <x v="1"/>
    <s v="003"/>
    <s v="Z1F0017848"/>
    <s v="0235"/>
    <s v="FC"/>
    <s v="00010266"/>
    <s v=""/>
    <s v=""/>
    <s v=""/>
    <s v=""/>
    <n v="0"/>
    <s v=""/>
    <s v="BINARIO C.A"/>
    <s v="J409427820"/>
    <n v="5524089.9199999999"/>
    <n v="0"/>
    <n v="2808112.3200000003"/>
    <n v="2341360"/>
    <s v="16"/>
    <n v="374617.59999999998"/>
    <n v="0"/>
    <s v="-"/>
    <n v="0"/>
    <n v="0"/>
    <s v="-"/>
    <n v="0"/>
    <n v="0"/>
    <s v="-"/>
    <n v="0"/>
  </r>
  <r>
    <s v="379"/>
    <x v="9"/>
    <x v="1"/>
    <s v="003"/>
    <s v="Z1F0017848"/>
    <s v="0235"/>
    <s v="FC"/>
    <s v="00010267-00010294"/>
    <s v=""/>
    <s v=""/>
    <s v=""/>
    <s v=""/>
    <n v="0"/>
    <s v=""/>
    <s v="VENTAS NO CONTRIBUYENTES"/>
    <s v=""/>
    <n v="190624052.28600001"/>
    <n v="0"/>
    <n v="133532612.60000002"/>
    <n v="0"/>
    <s v="-"/>
    <n v="0"/>
    <n v="49216758.350000001"/>
    <s v="16"/>
    <n v="7874681.3360000011"/>
    <n v="0"/>
    <s v="-"/>
    <n v="0"/>
    <n v="0"/>
    <s v="-"/>
    <n v="0"/>
  </r>
  <r>
    <s v="380"/>
    <x v="9"/>
    <x v="2"/>
    <s v="003"/>
    <s v="Z1F0008965"/>
    <s v="0675"/>
    <s v="FC"/>
    <s v="00089551-00089590"/>
    <s v=""/>
    <s v=""/>
    <s v=""/>
    <s v=""/>
    <n v="0"/>
    <s v=""/>
    <s v="VENTAS NO CONTRIBUYENTES"/>
    <s v=""/>
    <n v="38238531.880000003"/>
    <n v="0"/>
    <n v="36857473"/>
    <n v="0"/>
    <s v="-"/>
    <n v="0"/>
    <n v="1190568"/>
    <s v="-"/>
    <n v="190490.88"/>
    <n v="0"/>
    <s v="-"/>
    <n v="0"/>
    <n v="0"/>
    <s v="-"/>
    <n v="0"/>
  </r>
  <r>
    <s v="381"/>
    <x v="9"/>
    <x v="2"/>
    <s v="003"/>
    <s v="Z1F0008965"/>
    <s v="0675"/>
    <s v="FC"/>
    <s v="00089591"/>
    <s v=""/>
    <s v=""/>
    <s v=""/>
    <s v=""/>
    <n v="0"/>
    <s v=""/>
    <s v="ABDUL KADER"/>
    <s v="V245246079 "/>
    <n v="949200"/>
    <n v="0"/>
    <n v="949200"/>
    <n v="0"/>
    <s v="-"/>
    <n v="0"/>
    <n v="0"/>
    <s v="-"/>
    <n v="0"/>
    <n v="0"/>
    <s v="-"/>
    <n v="0"/>
    <n v="0"/>
    <s v="-"/>
    <n v="0"/>
  </r>
  <r>
    <s v="382"/>
    <x v="9"/>
    <x v="2"/>
    <s v="003"/>
    <s v="Z1F0008965"/>
    <s v="0675"/>
    <s v="FC"/>
    <s v="00089592"/>
    <s v=""/>
    <s v=""/>
    <s v=""/>
    <s v=""/>
    <n v="0"/>
    <s v=""/>
    <s v="ABDUL KADER"/>
    <s v="V245246079 "/>
    <n v="235040"/>
    <n v="0"/>
    <n v="235040"/>
    <n v="0"/>
    <s v="-"/>
    <n v="0"/>
    <n v="0"/>
    <s v="-"/>
    <n v="0"/>
    <n v="0"/>
    <s v="-"/>
    <n v="0"/>
    <n v="0"/>
    <s v="-"/>
    <n v="0"/>
  </r>
  <r>
    <s v="383"/>
    <x v="9"/>
    <x v="2"/>
    <s v="003"/>
    <s v="Z1F0008965"/>
    <s v="0675"/>
    <s v="FC"/>
    <s v="00089593-00089627"/>
    <s v=""/>
    <s v=""/>
    <s v=""/>
    <s v=""/>
    <n v="0"/>
    <s v=""/>
    <s v="VENTAS NO CONTRIBUYENTES"/>
    <s v=""/>
    <n v="36117814.519999996"/>
    <n v="0"/>
    <n v="31401031.799999997"/>
    <n v="0"/>
    <s v="-"/>
    <n v="0"/>
    <n v="4066192"/>
    <s v="-"/>
    <n v="650590.71999999997"/>
    <n v="0"/>
    <s v="-"/>
    <n v="0"/>
    <n v="0"/>
    <s v="-"/>
    <n v="0"/>
  </r>
  <r>
    <s v="384"/>
    <x v="9"/>
    <x v="2"/>
    <s v="003"/>
    <s v="Z1F0008965"/>
    <s v="0675"/>
    <s v="FC"/>
    <s v="00089628"/>
    <s v=""/>
    <s v=""/>
    <s v=""/>
    <s v=""/>
    <n v="0"/>
    <s v=""/>
    <s v="SMERAGDOS Y ENEBRO"/>
    <s v="J402624115 "/>
    <n v="610200"/>
    <n v="0"/>
    <n v="610200"/>
    <n v="0"/>
    <s v="-"/>
    <n v="0"/>
    <n v="0"/>
    <s v="-"/>
    <n v="0"/>
    <n v="0"/>
    <s v="-"/>
    <n v="0"/>
    <n v="0"/>
    <s v="-"/>
    <n v="0"/>
  </r>
  <r>
    <s v="385"/>
    <x v="9"/>
    <x v="2"/>
    <s v="003"/>
    <s v="Z1F0008965"/>
    <s v="0675"/>
    <s v="FC"/>
    <s v="00089629-00089659"/>
    <s v=""/>
    <s v=""/>
    <s v=""/>
    <s v=""/>
    <n v="0"/>
    <s v=""/>
    <s v="VENTAS NO CONTRIBUYENTES"/>
    <s v=""/>
    <n v="21768802.280000001"/>
    <n v="0"/>
    <n v="20398229.800000001"/>
    <n v="0"/>
    <s v="-"/>
    <n v="0"/>
    <n v="1181528"/>
    <s v="16"/>
    <n v="189044.48000000001"/>
    <n v="0"/>
    <s v="-"/>
    <n v="0"/>
    <n v="0"/>
    <s v="-"/>
    <n v="0"/>
  </r>
  <r>
    <s v="386"/>
    <x v="9"/>
    <x v="0"/>
    <s v="003"/>
    <s v="Z1B8051199"/>
    <s v="1744"/>
    <s v="FC"/>
    <s v="00182085-00182172"/>
    <s v=""/>
    <s v=""/>
    <s v=""/>
    <s v=""/>
    <n v="0"/>
    <s v=""/>
    <s v="VENTAS NO CONTRIBUYENTES"/>
    <s v=""/>
    <n v="344698792.37360007"/>
    <n v="0"/>
    <n v="271537187"/>
    <n v="0"/>
    <s v="-"/>
    <n v="0"/>
    <n v="63070349.460000023"/>
    <s v="-"/>
    <n v="10091255.913600001"/>
    <n v="0"/>
    <s v="-"/>
    <n v="0"/>
    <n v="0"/>
    <s v="-"/>
    <n v="0"/>
  </r>
  <r>
    <s v="387"/>
    <x v="9"/>
    <x v="1"/>
    <s v="004"/>
    <s v="Z1F0017963"/>
    <s v="0234"/>
    <s v="FC"/>
    <s v="00005054-00005068"/>
    <s v=""/>
    <s v=""/>
    <s v=""/>
    <s v=""/>
    <n v="0"/>
    <s v=""/>
    <s v="VENTAS NO CONTRIBUYENTES"/>
    <s v=""/>
    <n v="70466195.130400002"/>
    <n v="0"/>
    <n v="49730145.400000006"/>
    <n v="0"/>
    <s v="-"/>
    <n v="0"/>
    <n v="17875904.940000001"/>
    <s v="16"/>
    <n v="2860144.7904000003"/>
    <n v="0"/>
    <s v="-"/>
    <n v="0"/>
    <n v="0"/>
    <s v="-"/>
    <n v="0"/>
  </r>
  <r>
    <s v="388"/>
    <x v="9"/>
    <x v="0"/>
    <s v="004"/>
    <s v="Z1B8050937"/>
    <s v="1584-1585"/>
    <s v="FC"/>
    <s v="00150838-00150919"/>
    <s v=""/>
    <s v=""/>
    <s v=""/>
    <s v=""/>
    <n v="0"/>
    <s v=""/>
    <s v="VENTAS NO CONTRIBUYENTES"/>
    <s v=""/>
    <n v="417353374.58880001"/>
    <n v="0"/>
    <n v="305180074.01999998"/>
    <n v="0"/>
    <s v="-"/>
    <n v="0"/>
    <n v="96701121.180000007"/>
    <s v="16"/>
    <n v="15472179.388800001"/>
    <n v="0"/>
    <s v="-"/>
    <n v="0"/>
    <n v="0"/>
    <s v="-"/>
    <n v="0"/>
  </r>
  <r>
    <s v="389"/>
    <x v="9"/>
    <x v="1"/>
    <s v="005"/>
    <s v="Z1F0017998"/>
    <s v="0230"/>
    <s v="FC"/>
    <s v="00006747-00006823"/>
    <s v=""/>
    <s v=""/>
    <s v=""/>
    <s v=""/>
    <n v="0"/>
    <s v=""/>
    <s v="VENTAS NO CONTRIBUYENTES"/>
    <s v=""/>
    <n v="293516497.88528603"/>
    <n v="0"/>
    <n v="191462824.76000005"/>
    <n v="0"/>
    <s v="-"/>
    <n v="0"/>
    <n v="87977304.418349996"/>
    <s v="16"/>
    <n v="14076368.706936"/>
    <n v="0"/>
    <s v="-"/>
    <n v="0"/>
    <n v="0"/>
    <s v="-"/>
    <n v="0"/>
  </r>
  <r>
    <s v="390"/>
    <x v="9"/>
    <x v="1"/>
    <s v="005"/>
    <s v="Z1F0017998"/>
    <s v="0230"/>
    <s v="NC"/>
    <s v=""/>
    <s v="00000022"/>
    <s v=""/>
    <s v="00006756"/>
    <s v="10/10/2020"/>
    <n v="4811808.24"/>
    <s v="VEN"/>
    <s v="ALBA MARTINEZ"/>
    <s v="V5660992"/>
    <n v="-86377.2"/>
    <n v="0"/>
    <n v="-86377.2"/>
    <n v="0"/>
    <s v="-"/>
    <n v="0"/>
    <n v="0"/>
    <s v="-"/>
    <n v="0"/>
    <n v="0"/>
    <s v="-"/>
    <n v="0"/>
    <n v="0"/>
    <s v="-"/>
    <n v="0"/>
  </r>
  <r>
    <s v="391"/>
    <x v="9"/>
    <x v="0"/>
    <s v="005"/>
    <s v="Z1B8050363"/>
    <s v="1737"/>
    <s v="FC"/>
    <s v="00161343-00161415"/>
    <s v=""/>
    <s v=""/>
    <s v=""/>
    <s v=""/>
    <n v="0"/>
    <s v=""/>
    <s v="VENTAS NO CONTRIBUYENTES"/>
    <s v=""/>
    <n v="307168114.95560002"/>
    <n v="0"/>
    <n v="213748952.59"/>
    <n v="0"/>
    <s v="-"/>
    <n v="0"/>
    <n v="80533760.659999996"/>
    <s v="-"/>
    <n v="12885401.705599999"/>
    <n v="0"/>
    <s v="-"/>
    <n v="0"/>
    <n v="0"/>
    <s v="-"/>
    <n v="0"/>
  </r>
  <r>
    <s v="392"/>
    <x v="9"/>
    <x v="1"/>
    <s v="006"/>
    <s v="Z1F0017787"/>
    <s v="0209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93"/>
    <x v="9"/>
    <x v="0"/>
    <s v="006"/>
    <s v="Z1B8044815"/>
    <s v="1645"/>
    <s v="FC"/>
    <s v="00141906-00141960"/>
    <s v=""/>
    <s v=""/>
    <s v=""/>
    <s v=""/>
    <n v="0"/>
    <s v=""/>
    <s v="VENTAS NO CONTRIBUYENTES"/>
    <s v=""/>
    <n v="196325650.53159997"/>
    <n v="0"/>
    <n v="130231610.15999995"/>
    <n v="0"/>
    <s v="-"/>
    <n v="0"/>
    <n v="56977621.010000005"/>
    <s v="16"/>
    <n v="9116419.3615999985"/>
    <n v="0"/>
    <s v="-"/>
    <n v="0"/>
    <n v="0"/>
    <s v="-"/>
    <n v="0"/>
  </r>
  <r>
    <s v="394"/>
    <x v="9"/>
    <x v="0"/>
    <s v="007"/>
    <s v="Z1B8050013"/>
    <s v="1700"/>
    <s v="FC"/>
    <s v="00167454-00167537"/>
    <s v=""/>
    <s v=""/>
    <s v=""/>
    <s v=""/>
    <n v="0"/>
    <s v=""/>
    <s v="VENTAS NO CONTRIBUYENTES"/>
    <s v=""/>
    <n v="329639381.90439999"/>
    <n v="0"/>
    <n v="237376277.65000001"/>
    <n v="0"/>
    <s v="-"/>
    <n v="0"/>
    <n v="79537158.839999989"/>
    <s v="-"/>
    <n v="12725945.414399998"/>
    <n v="0"/>
    <s v="-"/>
    <n v="0"/>
    <n v="0"/>
    <s v="-"/>
    <n v="0"/>
  </r>
  <r>
    <s v="395"/>
    <x v="9"/>
    <x v="0"/>
    <s v="008"/>
    <s v="Z1B8050003"/>
    <s v="1657"/>
    <s v="FC"/>
    <s v="00167941-00168027"/>
    <s v=""/>
    <s v=""/>
    <s v=""/>
    <s v=""/>
    <n v="0"/>
    <s v=""/>
    <s v="VENTAS NO CONTRIBUYENTES"/>
    <s v=""/>
    <n v="273484230.35600007"/>
    <n v="0"/>
    <n v="208894313.16000003"/>
    <n v="0"/>
    <s v="-"/>
    <n v="0"/>
    <n v="55680963.100000009"/>
    <s v="16"/>
    <n v="8908954.095999999"/>
    <n v="0"/>
    <s v="-"/>
    <n v="0"/>
    <n v="0"/>
    <s v="-"/>
    <n v="0"/>
  </r>
  <r>
    <s v="396"/>
    <x v="9"/>
    <x v="0"/>
    <s v="009"/>
    <s v="Z1B8014458"/>
    <s v="1656"/>
    <s v="FC"/>
    <s v="00172723-00172783"/>
    <s v=""/>
    <s v=""/>
    <s v=""/>
    <s v=""/>
    <n v="0"/>
    <s v=""/>
    <s v="VENTAS NO CONTRIBUYENTES"/>
    <s v=""/>
    <n v="206162127.76600003"/>
    <n v="0"/>
    <n v="126574132.38000003"/>
    <n v="0"/>
    <s v="-"/>
    <n v="0"/>
    <n v="68610340.849999994"/>
    <s v="16"/>
    <n v="10977654.535999998"/>
    <n v="0"/>
    <s v="-"/>
    <n v="0"/>
    <n v="0"/>
    <s v="-"/>
    <n v="0"/>
  </r>
  <r>
    <s v="397"/>
    <x v="9"/>
    <x v="0"/>
    <s v="009"/>
    <s v="Z1B8014458"/>
    <s v="1656"/>
    <s v="NC"/>
    <s v=""/>
    <s v="00000129"/>
    <s v=""/>
    <s v="00172775"/>
    <s v="10/10/2020"/>
    <n v="534806.4"/>
    <s v="VEN"/>
    <s v="JERALDIN VIVAS"/>
    <s v="18365222"/>
    <n v="-534806.4"/>
    <n v="0"/>
    <n v="0"/>
    <n v="0"/>
    <s v="-"/>
    <n v="0"/>
    <n v="-461040"/>
    <s v="16"/>
    <n v="-73766.399999999994"/>
    <n v="0"/>
    <s v="-"/>
    <n v="0"/>
    <n v="0"/>
    <s v="-"/>
    <n v="0"/>
  </r>
  <r>
    <s v="398"/>
    <x v="9"/>
    <x v="0"/>
    <s v="011"/>
    <s v="Z1F0004616"/>
    <s v="0558"/>
    <s v="FC"/>
    <s v="00075761-00075888"/>
    <s v=""/>
    <s v=""/>
    <s v=""/>
    <s v=""/>
    <n v="0"/>
    <s v=""/>
    <s v="VENTAS NO CONTRIBUYENTES"/>
    <s v=""/>
    <n v="115856462.192"/>
    <n v="0"/>
    <n v="99731341.399999991"/>
    <n v="0"/>
    <s v="-"/>
    <n v="0"/>
    <n v="13900966.199999999"/>
    <s v="-"/>
    <n v="2224154.5920000002"/>
    <n v="0"/>
    <s v="-"/>
    <n v="0"/>
    <n v="0"/>
    <s v="-"/>
    <n v="0"/>
  </r>
  <r>
    <s v="399"/>
    <x v="9"/>
    <x v="0"/>
    <s v="012"/>
    <s v="Z1B8038506"/>
    <s v="1505"/>
    <s v="FC"/>
    <s v="00070937-00070950"/>
    <s v=""/>
    <s v=""/>
    <s v=""/>
    <s v=""/>
    <n v="0"/>
    <s v=""/>
    <s v="VENTAS NO CONTRIBUYENTES"/>
    <s v=""/>
    <n v="11950557.1612"/>
    <n v="0"/>
    <n v="4271400"/>
    <n v="0"/>
    <s v="-"/>
    <n v="0"/>
    <n v="6619963.0700000003"/>
    <s v="16"/>
    <n v="1059194.0912000001"/>
    <n v="0"/>
    <s v="-"/>
    <n v="0"/>
    <n v="0"/>
    <s v="-"/>
    <n v="0"/>
  </r>
  <r>
    <s v="400"/>
    <x v="9"/>
    <x v="0"/>
    <s v="013"/>
    <s v="Z1B8050578"/>
    <s v="1468"/>
    <s v="FC"/>
    <s v="00135458-00135473"/>
    <s v=""/>
    <s v=""/>
    <s v=""/>
    <s v=""/>
    <n v="0"/>
    <s v=""/>
    <s v="VENTAS NO CONTRIBUYENTES"/>
    <s v=""/>
    <n v="13350242.4968"/>
    <n v="0"/>
    <n v="11578566.399999999"/>
    <n v="0"/>
    <s v="-"/>
    <n v="0"/>
    <n v="1527306.98"/>
    <s v="-"/>
    <n v="244369.11680000002"/>
    <n v="0"/>
    <s v="-"/>
    <n v="0"/>
    <n v="0"/>
    <s v="-"/>
    <n v="0"/>
  </r>
  <r>
    <s v="401"/>
    <x v="9"/>
    <x v="0"/>
    <s v="014"/>
    <s v="Z1B0000338"/>
    <s v="1346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02"/>
    <x v="9"/>
    <x v="0"/>
    <s v="015"/>
    <s v="Z1B8050356"/>
    <s v="1479"/>
    <s v="FC"/>
    <s v="00085323-00085365"/>
    <s v=""/>
    <s v=""/>
    <s v=""/>
    <s v=""/>
    <n v="0"/>
    <s v=""/>
    <s v="VENTAS NO CONTRIBUYENTES"/>
    <s v=""/>
    <n v="183502479.67279994"/>
    <n v="0"/>
    <n v="138652954.71999997"/>
    <n v="0"/>
    <s v="-"/>
    <n v="0"/>
    <n v="38663383.579999998"/>
    <s v="16"/>
    <n v="6186141.3728"/>
    <n v="0"/>
    <s v="-"/>
    <n v="0"/>
    <n v="0"/>
    <s v="-"/>
    <n v="0"/>
  </r>
  <r>
    <s v="403"/>
    <x v="10"/>
    <x v="1"/>
    <s v="001"/>
    <s v="Z1F0017854"/>
    <s v="0237"/>
    <s v="FC"/>
    <s v="00013646-00013653"/>
    <s v=""/>
    <s v=""/>
    <s v=""/>
    <s v=""/>
    <n v="0"/>
    <s v=""/>
    <s v="VENTAS NO CONTRIBUYENTES"/>
    <s v=""/>
    <n v="11395123.0348"/>
    <n v="0"/>
    <n v="9179122.8000000007"/>
    <n v="0"/>
    <s v="-"/>
    <n v="0"/>
    <n v="1910345.03"/>
    <s v="-"/>
    <n v="305655.20480000001"/>
    <n v="0"/>
    <s v="-"/>
    <n v="0"/>
    <n v="0"/>
    <s v="-"/>
    <n v="0"/>
  </r>
  <r>
    <s v="404"/>
    <x v="10"/>
    <x v="1"/>
    <s v="001"/>
    <s v="Z1F0017854"/>
    <s v="0237"/>
    <s v="FC"/>
    <s v="00013654"/>
    <s v=""/>
    <s v=""/>
    <s v=""/>
    <s v=""/>
    <n v="0"/>
    <s v=""/>
    <s v="COLOR FANTASY C.A"/>
    <s v="J310585130"/>
    <n v="22248489.902400002"/>
    <n v="0"/>
    <n v="10644196"/>
    <n v="10003701.640000001"/>
    <s v="16"/>
    <n v="1600592.2623999999"/>
    <n v="0"/>
    <s v="-"/>
    <n v="0"/>
    <n v="0"/>
    <s v="-"/>
    <n v="0"/>
    <n v="0"/>
    <s v="-"/>
    <n v="0"/>
  </r>
  <r>
    <s v="405"/>
    <x v="10"/>
    <x v="1"/>
    <s v="001"/>
    <s v="Z1F0017854"/>
    <s v="0237"/>
    <s v="FC"/>
    <s v="00013655"/>
    <s v=""/>
    <s v=""/>
    <s v=""/>
    <s v=""/>
    <n v="0"/>
    <s v=""/>
    <s v="EVERANDO DUQUE"/>
    <s v="V15714722"/>
    <n v="3082581.24"/>
    <n v="0"/>
    <n v="3055316.6"/>
    <n v="0"/>
    <s v="-"/>
    <n v="0"/>
    <n v="23504"/>
    <s v="16"/>
    <n v="3760.64"/>
    <n v="0"/>
    <s v="-"/>
    <n v="0"/>
    <n v="0"/>
    <s v="-"/>
    <n v="0"/>
  </r>
  <r>
    <s v="406"/>
    <x v="10"/>
    <x v="1"/>
    <s v="001"/>
    <s v="Z1F0017854"/>
    <s v="0237"/>
    <s v="FC"/>
    <s v="00013656"/>
    <s v=""/>
    <s v=""/>
    <s v=""/>
    <s v=""/>
    <n v="0"/>
    <s v=""/>
    <s v="COLOR FANTASY C.A"/>
    <s v="J310585130"/>
    <n v="491812.16000000003"/>
    <n v="0"/>
    <n v="0"/>
    <n v="423976"/>
    <s v="16"/>
    <n v="67836.160000000003"/>
    <n v="0"/>
    <s v="-"/>
    <n v="0"/>
    <n v="0"/>
    <s v="-"/>
    <n v="0"/>
    <n v="0"/>
    <s v="-"/>
    <n v="0"/>
  </r>
  <r>
    <s v="407"/>
    <x v="10"/>
    <x v="1"/>
    <s v="001"/>
    <s v="Z1F0017854"/>
    <s v="0237"/>
    <s v="FC"/>
    <s v="00013657-00013717"/>
    <s v=""/>
    <s v=""/>
    <s v=""/>
    <s v=""/>
    <n v="0"/>
    <s v=""/>
    <s v="VENTAS NO CONTRIBUYENTES"/>
    <s v=""/>
    <n v="282517346.07379997"/>
    <n v="0"/>
    <n v="196430538.53999996"/>
    <n v="0"/>
    <s v="-"/>
    <n v="0"/>
    <n v="74212765.115400001"/>
    <s v="16"/>
    <n v="11874042.418400001"/>
    <n v="0"/>
    <s v="-"/>
    <n v="0"/>
    <n v="0"/>
    <s v="-"/>
    <n v="0"/>
  </r>
  <r>
    <s v="408"/>
    <x v="10"/>
    <x v="0"/>
    <s v="001"/>
    <s v="Z1F0000700"/>
    <s v="1324"/>
    <s v="FC"/>
    <s v="00105182-00105259"/>
    <s v=""/>
    <s v=""/>
    <s v=""/>
    <s v=""/>
    <n v="0"/>
    <s v=""/>
    <s v="VENTAS NO CONTRIBUYENTES"/>
    <s v=""/>
    <n v="286217245.26359999"/>
    <n v="0"/>
    <n v="221865280.47999999"/>
    <n v="0"/>
    <s v="-"/>
    <n v="0"/>
    <n v="55475831.710000001"/>
    <s v="-"/>
    <n v="8876133.0735999998"/>
    <n v="0"/>
    <s v="-"/>
    <n v="0"/>
    <n v="0"/>
    <s v="-"/>
    <n v="0"/>
  </r>
  <r>
    <s v="409"/>
    <x v="10"/>
    <x v="0"/>
    <s v="001"/>
    <s v="Z1F0000700"/>
    <s v="1324"/>
    <s v="FC"/>
    <s v="00105260"/>
    <s v=""/>
    <s v=""/>
    <s v=""/>
    <s v=""/>
    <n v="0"/>
    <s v=""/>
    <s v="JANLOP"/>
    <s v="V401917593 "/>
    <n v="3960650.392"/>
    <n v="0"/>
    <n v="2755844"/>
    <n v="1038626.2"/>
    <s v="16"/>
    <n v="166180.19200000001"/>
    <n v="0"/>
    <s v="-"/>
    <n v="0"/>
    <n v="0"/>
    <s v="-"/>
    <n v="0"/>
    <n v="0"/>
    <s v="-"/>
    <n v="0"/>
  </r>
  <r>
    <s v="410"/>
    <x v="10"/>
    <x v="0"/>
    <s v="001"/>
    <s v="Z1F0000700"/>
    <s v="1324"/>
    <s v="NC"/>
    <s v=""/>
    <s v="00000216"/>
    <s v=""/>
    <s v="00105208"/>
    <s v="11/10/2020"/>
    <n v="280000"/>
    <s v="VEN"/>
    <s v="DANIELA ESPINOZA"/>
    <s v="V19014168 "/>
    <n v="-280000"/>
    <n v="0"/>
    <n v="-280000"/>
    <n v="0"/>
    <s v="-"/>
    <n v="0"/>
    <n v="0"/>
    <s v="-"/>
    <n v="0"/>
    <n v="0"/>
    <s v="-"/>
    <n v="0"/>
    <n v="0"/>
    <s v="-"/>
    <n v="0"/>
  </r>
  <r>
    <s v="411"/>
    <x v="10"/>
    <x v="0"/>
    <s v="001"/>
    <s v="Z1F0000700"/>
    <s v="1324"/>
    <s v="NC"/>
    <s v=""/>
    <s v="00000217"/>
    <s v=""/>
    <s v="00105229"/>
    <s v="11/10/2020"/>
    <n v="1035034.8"/>
    <s v="VEN"/>
    <s v="MARIA CASTELLANO"/>
    <s v="V6879347 "/>
    <n v="-238656"/>
    <n v="0"/>
    <n v="-238656"/>
    <n v="0"/>
    <s v="-"/>
    <n v="0"/>
    <n v="0"/>
    <s v="-"/>
    <n v="0"/>
    <n v="0"/>
    <s v="-"/>
    <n v="0"/>
    <n v="0"/>
    <s v="-"/>
    <n v="0"/>
  </r>
  <r>
    <s v="412"/>
    <x v="10"/>
    <x v="1"/>
    <s v="002"/>
    <s v="Z1F0017966"/>
    <s v="0239"/>
    <s v="FC"/>
    <s v="00004951-00005002"/>
    <s v=""/>
    <s v=""/>
    <s v=""/>
    <s v=""/>
    <n v="0"/>
    <s v=""/>
    <s v="VENTAS NO CONTRIBUYENTES"/>
    <s v=""/>
    <n v="149650580.45308399"/>
    <n v="0"/>
    <n v="108102588.12"/>
    <n v="0"/>
    <s v="-"/>
    <n v="0"/>
    <n v="35817234.769900002"/>
    <s v="-"/>
    <n v="5730757.5631840006"/>
    <n v="0"/>
    <s v="-"/>
    <n v="0"/>
    <n v="0"/>
    <s v="-"/>
    <n v="0"/>
  </r>
  <r>
    <s v="413"/>
    <x v="10"/>
    <x v="2"/>
    <s v="002"/>
    <s v="Z1F0008858"/>
    <s v="0680"/>
    <s v="FC"/>
    <s v="00090923-00091015"/>
    <s v=""/>
    <s v=""/>
    <s v=""/>
    <s v=""/>
    <n v="0"/>
    <s v=""/>
    <s v="VENTAS NO CONTRIBUYENTES"/>
    <s v=""/>
    <n v="77982452.5044"/>
    <n v="0"/>
    <n v="67396785.399999991"/>
    <n v="0"/>
    <s v="-"/>
    <n v="0"/>
    <n v="9125575.0899999999"/>
    <s v="16"/>
    <n v="1460092.0144"/>
    <n v="0"/>
    <s v="-"/>
    <n v="0"/>
    <n v="0"/>
    <s v="-"/>
    <n v="0"/>
  </r>
  <r>
    <s v="414"/>
    <x v="10"/>
    <x v="0"/>
    <s v="002"/>
    <s v="Z1B8050002"/>
    <s v="1660"/>
    <s v="FC"/>
    <s v="00158103-00158138"/>
    <s v=""/>
    <s v=""/>
    <s v=""/>
    <s v=""/>
    <n v="0"/>
    <s v=""/>
    <s v="VENTAS NO CONTRIBUYENTES"/>
    <s v=""/>
    <n v="104360339.16599999"/>
    <n v="0"/>
    <n v="85066141.700000003"/>
    <n v="0"/>
    <s v="-"/>
    <n v="0"/>
    <n v="16632928.85"/>
    <s v="16"/>
    <n v="2661268.6160000004"/>
    <n v="0"/>
    <s v="-"/>
    <n v="0"/>
    <n v="0"/>
    <s v="-"/>
    <n v="0"/>
  </r>
  <r>
    <s v="415"/>
    <x v="10"/>
    <x v="0"/>
    <s v="002"/>
    <s v="Z1B8050002"/>
    <s v="1660"/>
    <s v="FC"/>
    <s v="00158139"/>
    <s v=""/>
    <s v=""/>
    <s v=""/>
    <s v=""/>
    <n v="0"/>
    <s v=""/>
    <s v="RICHARD RIVERA"/>
    <s v="V411107514"/>
    <n v="5686148.1600000001"/>
    <n v="0"/>
    <n v="3333000"/>
    <n v="2028576"/>
    <s v="16"/>
    <n v="324572.15999999997"/>
    <n v="0"/>
    <s v="-"/>
    <n v="0"/>
    <n v="0"/>
    <s v="-"/>
    <n v="0"/>
    <n v="0"/>
    <s v="-"/>
    <n v="0"/>
  </r>
  <r>
    <s v="416"/>
    <x v="10"/>
    <x v="0"/>
    <s v="002"/>
    <s v="Z1B8050002"/>
    <s v="1660"/>
    <s v="FC"/>
    <s v="00158140-00158157"/>
    <s v=""/>
    <s v=""/>
    <s v=""/>
    <s v=""/>
    <n v="0"/>
    <s v=""/>
    <s v="VENTAS NO CONTRIBUYENTES"/>
    <s v=""/>
    <n v="61700866.995599993"/>
    <n v="0"/>
    <n v="49086677.359999999"/>
    <n v="0"/>
    <s v="-"/>
    <n v="0"/>
    <n v="10874301.41"/>
    <s v="-"/>
    <n v="1739888.2255999998"/>
    <n v="0"/>
    <s v="-"/>
    <n v="0"/>
    <n v="0"/>
    <s v="-"/>
    <n v="0"/>
  </r>
  <r>
    <s v="417"/>
    <x v="10"/>
    <x v="0"/>
    <s v="002"/>
    <s v="Z1B8050002"/>
    <s v="1660"/>
    <s v="NC"/>
    <s v=""/>
    <s v="00000129"/>
    <s v=""/>
    <s v="00141958"/>
    <s v="10/10/2020"/>
    <n v="2568882.34"/>
    <s v="VEN"/>
    <s v="WILMER LEDEZMA"/>
    <s v="V8681395 "/>
    <n v="-1143469.6000000001"/>
    <n v="0"/>
    <n v="-1143469.6000000001"/>
    <n v="0"/>
    <s v="-"/>
    <n v="0"/>
    <n v="0"/>
    <s v="-"/>
    <n v="0"/>
    <n v="0"/>
    <s v="-"/>
    <n v="0"/>
    <n v="0"/>
    <s v="-"/>
    <n v="0"/>
  </r>
  <r>
    <s v="418"/>
    <x v="10"/>
    <x v="0"/>
    <s v="002"/>
    <s v="Z1B8050149"/>
    <s v="1581"/>
    <s v="FC"/>
    <s v="00195760-00195825"/>
    <m/>
    <m/>
    <m/>
    <m/>
    <n v="0"/>
    <m/>
    <s v="VENTAS NO CONTRIBUYENTES"/>
    <m/>
    <n v="276008588.86880004"/>
    <n v="0"/>
    <n v="276008588.86880004"/>
    <n v="0"/>
    <m/>
    <n v="0"/>
    <m/>
    <m/>
    <m/>
    <n v="0"/>
    <s v="0"/>
    <n v="0"/>
    <n v="0"/>
    <m/>
    <n v="0"/>
  </r>
  <r>
    <s v="419"/>
    <x v="10"/>
    <x v="1"/>
    <s v="003"/>
    <s v="Z1F0017848"/>
    <s v="0236"/>
    <s v="FC"/>
    <s v="00010295"/>
    <s v=""/>
    <s v=""/>
    <s v=""/>
    <s v=""/>
    <n v="0"/>
    <s v=""/>
    <s v="CORPORACION LENOTRE GOURMET C.A"/>
    <s v="J317391004"/>
    <n v="2390899.2000000002"/>
    <n v="0"/>
    <n v="2390899.2000000002"/>
    <n v="0"/>
    <s v="-"/>
    <n v="0"/>
    <n v="0"/>
    <s v="-"/>
    <n v="0"/>
    <n v="0"/>
    <s v="-"/>
    <n v="0"/>
    <n v="0"/>
    <s v="-"/>
    <n v="0"/>
  </r>
  <r>
    <s v="420"/>
    <x v="10"/>
    <x v="1"/>
    <s v="003"/>
    <s v="Z1F0017848"/>
    <s v="0236"/>
    <s v="FC"/>
    <s v="00010296"/>
    <s v=""/>
    <s v=""/>
    <s v=""/>
    <s v=""/>
    <n v="0"/>
    <s v=""/>
    <s v="ALE SANCHEZ"/>
    <s v="V10579775"/>
    <n v="5225838.2"/>
    <n v="0"/>
    <n v="3097099"/>
    <n v="0"/>
    <s v="-"/>
    <n v="0"/>
    <n v="1835120"/>
    <s v="16"/>
    <n v="293619.20000000001"/>
    <n v="0"/>
    <s v="-"/>
    <n v="0"/>
    <n v="0"/>
    <s v="-"/>
    <n v="0"/>
  </r>
  <r>
    <s v="421"/>
    <x v="10"/>
    <x v="2"/>
    <s v="003"/>
    <s v="Z1F0008965"/>
    <s v="0676"/>
    <s v="FC"/>
    <s v="00089660-00089723"/>
    <s v=""/>
    <s v=""/>
    <s v=""/>
    <s v=""/>
    <n v="0"/>
    <s v=""/>
    <s v="VENTAS NO CONTRIBUYENTES"/>
    <s v=""/>
    <n v="52553097.960000001"/>
    <n v="0"/>
    <n v="50341516.200000003"/>
    <n v="0"/>
    <s v="-"/>
    <n v="0"/>
    <n v="1906536"/>
    <s v="-"/>
    <n v="305045.76000000007"/>
    <n v="0"/>
    <s v="-"/>
    <n v="0"/>
    <n v="0"/>
    <s v="-"/>
    <n v="0"/>
  </r>
  <r>
    <s v="422"/>
    <x v="10"/>
    <x v="2"/>
    <s v="003"/>
    <s v="Z1F0008965"/>
    <s v="0676"/>
    <s v="NC"/>
    <s v=""/>
    <s v="00000095"/>
    <s v=""/>
    <s v="00089715"/>
    <s v="11/10/2020"/>
    <n v="713143"/>
    <s v="VEN"/>
    <s v="MERLIN MANRIQUE"/>
    <s v="V17979274 "/>
    <n v="-90400"/>
    <n v="0"/>
    <n v="-90400"/>
    <n v="0"/>
    <s v="-"/>
    <n v="0"/>
    <n v="0"/>
    <s v="-"/>
    <n v="0"/>
    <n v="0"/>
    <s v="-"/>
    <n v="0"/>
    <n v="0"/>
    <s v="-"/>
    <n v="0"/>
  </r>
  <r>
    <s v="423"/>
    <x v="10"/>
    <x v="0"/>
    <s v="003"/>
    <s v="Z1B8051199"/>
    <s v="1745"/>
    <s v="FC"/>
    <s v="00182173-00182223"/>
    <s v=""/>
    <s v=""/>
    <s v=""/>
    <s v=""/>
    <n v="0"/>
    <s v=""/>
    <s v="VENTAS NO CONTRIBUYENTES"/>
    <s v=""/>
    <n v="220814211.09880006"/>
    <n v="0"/>
    <n v="134728354.69000006"/>
    <n v="0"/>
    <s v="-"/>
    <n v="0"/>
    <n v="74211945.180000007"/>
    <s v="16"/>
    <n v="11873911.228800001"/>
    <n v="0"/>
    <s v="-"/>
    <n v="0"/>
    <n v="0"/>
    <s v="-"/>
    <n v="0"/>
  </r>
  <r>
    <s v="424"/>
    <x v="10"/>
    <x v="1"/>
    <s v="004"/>
    <s v="Z1F0017963"/>
    <s v="0235"/>
    <s v="FC"/>
    <s v="00005069-00005106"/>
    <s v=""/>
    <s v=""/>
    <s v=""/>
    <s v=""/>
    <n v="0"/>
    <s v=""/>
    <s v="VENTAS NO CONTRIBUYENTES"/>
    <s v=""/>
    <n v="225735953.32720003"/>
    <n v="0"/>
    <n v="135330434.12"/>
    <n v="0"/>
    <s v="-"/>
    <n v="0"/>
    <n v="77935792.420000002"/>
    <s v="16"/>
    <n v="12469726.787199998"/>
    <n v="0"/>
    <s v="-"/>
    <n v="0"/>
    <n v="0"/>
    <s v="-"/>
    <n v="0"/>
  </r>
  <r>
    <s v="425"/>
    <x v="10"/>
    <x v="1"/>
    <s v="004"/>
    <s v="Z1F0017963"/>
    <s v="0236"/>
    <s v="FC"/>
    <s v="0000510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26"/>
    <x v="10"/>
    <x v="0"/>
    <s v="004"/>
    <s v="Z1B8050937"/>
    <s v="1586"/>
    <s v="FC"/>
    <s v="00150920-00150989"/>
    <s v=""/>
    <s v=""/>
    <s v=""/>
    <s v=""/>
    <n v="0"/>
    <s v=""/>
    <s v="VENTAS NO CONTRIBUYENTES"/>
    <s v=""/>
    <n v="406264405.7547999"/>
    <n v="0"/>
    <n v="305029487.17999989"/>
    <n v="0"/>
    <s v="-"/>
    <n v="0"/>
    <n v="87271481.530000001"/>
    <s v="16"/>
    <n v="13963437.0448"/>
    <n v="0"/>
    <s v="-"/>
    <n v="0"/>
    <n v="0"/>
    <s v="-"/>
    <n v="0"/>
  </r>
  <r>
    <s v="427"/>
    <x v="10"/>
    <x v="1"/>
    <s v="005"/>
    <s v="Z1F0017998"/>
    <s v="0231"/>
    <s v="FC"/>
    <s v="00006824-00006875"/>
    <s v=""/>
    <s v=""/>
    <s v=""/>
    <s v=""/>
    <n v="0"/>
    <s v=""/>
    <s v="VENTAS NO CONTRIBUYENTES"/>
    <s v=""/>
    <n v="198892503.34505001"/>
    <n v="0"/>
    <n v="121817634.5"/>
    <n v="0"/>
    <s v="-"/>
    <n v="0"/>
    <n v="66443852.452650003"/>
    <s v="16"/>
    <n v="10631016.3924"/>
    <n v="0"/>
    <s v="-"/>
    <n v="0"/>
    <n v="0"/>
    <s v="-"/>
    <n v="0"/>
  </r>
  <r>
    <s v="428"/>
    <x v="10"/>
    <x v="0"/>
    <s v="005"/>
    <s v="Z1B8050363"/>
    <s v="1738"/>
    <s v="FC"/>
    <s v="00161417-00161471"/>
    <s v=""/>
    <s v=""/>
    <s v=""/>
    <s v=""/>
    <n v="0"/>
    <s v=""/>
    <s v="VENTAS NO CONTRIBUYENTES"/>
    <s v=""/>
    <n v="191667509.38999999"/>
    <n v="0"/>
    <n v="125052540.58"/>
    <n v="0"/>
    <s v="-"/>
    <n v="0"/>
    <n v="57426697.25"/>
    <s v="16"/>
    <n v="9188271.5600000005"/>
    <n v="0"/>
    <s v="-"/>
    <n v="0"/>
    <n v="0"/>
    <s v="-"/>
    <n v="0"/>
  </r>
  <r>
    <s v="429"/>
    <x v="10"/>
    <x v="0"/>
    <s v="006"/>
    <s v="Z1B8044815"/>
    <s v="1646"/>
    <s v="FC"/>
    <s v="00141961-00141968"/>
    <s v=""/>
    <s v=""/>
    <s v=""/>
    <s v=""/>
    <n v="0"/>
    <s v=""/>
    <s v="VENTAS NO CONTRIBUYENTES"/>
    <s v=""/>
    <n v="13525394.524"/>
    <n v="0"/>
    <n v="8019606.5999999996"/>
    <n v="0"/>
    <s v="-"/>
    <n v="0"/>
    <n v="4746368.9000000004"/>
    <s v="16"/>
    <n v="759419.02400000009"/>
    <n v="0"/>
    <s v="-"/>
    <n v="0"/>
    <n v="0"/>
    <s v="-"/>
    <n v="0"/>
  </r>
  <r>
    <s v="430"/>
    <x v="10"/>
    <x v="0"/>
    <s v="006"/>
    <s v="Z1B8044815"/>
    <s v="1646"/>
    <s v="FC"/>
    <s v="00141969"/>
    <s v=""/>
    <s v=""/>
    <s v=""/>
    <s v=""/>
    <n v="0"/>
    <s v=""/>
    <s v="HACIENDA AGRIFLOR J.J.J.A"/>
    <s v="J-29487232-8"/>
    <n v="1759455.9839999999"/>
    <n v="0"/>
    <n v="0"/>
    <n v="1516772.4"/>
    <s v="16"/>
    <n v="242683.584"/>
    <n v="0"/>
    <s v="-"/>
    <n v="0"/>
    <n v="0"/>
    <s v="-"/>
    <n v="0"/>
    <n v="0"/>
    <s v="-"/>
    <n v="0"/>
  </r>
  <r>
    <s v="431"/>
    <x v="10"/>
    <x v="0"/>
    <s v="006"/>
    <s v="Z1B8044815"/>
    <s v="1646"/>
    <s v="FC"/>
    <s v="00141970-00142035"/>
    <s v=""/>
    <s v=""/>
    <s v=""/>
    <s v=""/>
    <n v="0"/>
    <s v=""/>
    <s v="VENTAS NO CONTRIBUYENTES"/>
    <s v=""/>
    <n v="219023113.05239993"/>
    <n v="0"/>
    <n v="160740872.41999996"/>
    <n v="0"/>
    <s v="-"/>
    <n v="0"/>
    <n v="50243310.890000001"/>
    <s v="-"/>
    <n v="8038929.7423999999"/>
    <n v="0"/>
    <s v="-"/>
    <n v="0"/>
    <n v="0"/>
    <s v="-"/>
    <n v="0"/>
  </r>
  <r>
    <s v="432"/>
    <x v="10"/>
    <x v="0"/>
    <s v="007"/>
    <s v="Z1B8050013"/>
    <s v="1701"/>
    <s v="FC"/>
    <s v="00167538-00167598"/>
    <s v=""/>
    <s v=""/>
    <s v=""/>
    <s v=""/>
    <n v="0"/>
    <s v=""/>
    <s v="VENTAS NO CONTRIBUYENTES"/>
    <s v=""/>
    <n v="306578287.80880004"/>
    <n v="0"/>
    <n v="233374170.50000006"/>
    <n v="0"/>
    <s v="-"/>
    <n v="0"/>
    <n v="63106997.68"/>
    <s v="16"/>
    <n v="10097119.628800001"/>
    <n v="0"/>
    <s v="-"/>
    <n v="0"/>
    <n v="0"/>
    <s v="-"/>
    <n v="0"/>
  </r>
  <r>
    <s v="433"/>
    <x v="10"/>
    <x v="0"/>
    <s v="008"/>
    <s v="Z1B8050003"/>
    <s v="1658"/>
    <s v="FC"/>
    <s v="00168028-00168094"/>
    <s v=""/>
    <s v=""/>
    <s v=""/>
    <s v=""/>
    <n v="0"/>
    <s v=""/>
    <s v="VENTAS NO CONTRIBUYENTES"/>
    <s v=""/>
    <n v="254373937.58560002"/>
    <n v="0"/>
    <n v="186048833.66000003"/>
    <n v="0"/>
    <s v="-"/>
    <n v="0"/>
    <n v="58900951.659999996"/>
    <s v="-"/>
    <n v="9424152.2655999996"/>
    <n v="0"/>
    <s v="-"/>
    <n v="0"/>
    <n v="0"/>
    <s v="-"/>
    <n v="0"/>
  </r>
  <r>
    <s v="434"/>
    <x v="10"/>
    <x v="0"/>
    <s v="009"/>
    <s v="Z1B8014458"/>
    <s v="1657"/>
    <s v="FC"/>
    <s v="00172784-00172820"/>
    <s v=""/>
    <s v=""/>
    <s v=""/>
    <s v=""/>
    <n v="0"/>
    <s v=""/>
    <s v="VENTAS NO CONTRIBUYENTES"/>
    <s v=""/>
    <n v="155286350.5512"/>
    <n v="0"/>
    <n v="116431309.18000001"/>
    <n v="0"/>
    <s v="-"/>
    <n v="0"/>
    <n v="33495725.32"/>
    <s v="16"/>
    <n v="5359316.0511999996"/>
    <n v="0"/>
    <s v="-"/>
    <n v="0"/>
    <n v="0"/>
    <s v="-"/>
    <n v="0"/>
  </r>
  <r>
    <s v="435"/>
    <x v="10"/>
    <x v="0"/>
    <s v="009"/>
    <s v="Z1B8014458"/>
    <s v="1657"/>
    <s v="NC"/>
    <s v=""/>
    <s v="00000130"/>
    <s v=""/>
    <s v="00105213"/>
    <s v="11/10/2020"/>
    <n v="10433091.800000001"/>
    <s v="VEN"/>
    <s v="ELIAN NORIEGA"/>
    <s v="V20413451 "/>
    <n v="-1284584"/>
    <n v="0"/>
    <n v="0"/>
    <n v="0"/>
    <s v="-"/>
    <n v="0"/>
    <n v="-1107400"/>
    <s v="16"/>
    <n v="-177184"/>
    <n v="0"/>
    <s v="-"/>
    <n v="0"/>
    <n v="0"/>
    <s v="-"/>
    <n v="0"/>
  </r>
  <r>
    <s v="436"/>
    <x v="10"/>
    <x v="0"/>
    <s v="011"/>
    <s v="Z1F0004616"/>
    <s v="0559"/>
    <s v="FC"/>
    <s v="00075889"/>
    <s v=""/>
    <s v=""/>
    <s v=""/>
    <s v=""/>
    <n v="0"/>
    <s v=""/>
    <s v="INVERSIONES NARV-698"/>
    <s v="J-308857238 "/>
    <n v="1491600"/>
    <n v="0"/>
    <n v="1491600"/>
    <n v="0"/>
    <s v="-"/>
    <n v="0"/>
    <n v="0"/>
    <s v="-"/>
    <n v="0"/>
    <n v="0"/>
    <s v="-"/>
    <n v="0"/>
    <n v="0"/>
    <s v="-"/>
    <n v="0"/>
  </r>
  <r>
    <s v="437"/>
    <x v="10"/>
    <x v="0"/>
    <s v="011"/>
    <s v="Z1F0004616"/>
    <s v="0559"/>
    <s v="FC"/>
    <s v="00075889-00075962"/>
    <s v=""/>
    <s v=""/>
    <s v=""/>
    <s v=""/>
    <n v="0"/>
    <s v=""/>
    <s v="VENTAS NO CONTRIBUYENTES"/>
    <s v=""/>
    <n v="83844698.2104"/>
    <n v="0"/>
    <n v="76199616.200000003"/>
    <n v="0"/>
    <s v="-"/>
    <n v="0"/>
    <n v="6590587.9400000004"/>
    <s v="-"/>
    <n v="1054494.0703999999"/>
    <n v="0"/>
    <s v="-"/>
    <n v="0"/>
    <n v="0"/>
    <s v="-"/>
    <n v="0"/>
  </r>
  <r>
    <s v="438"/>
    <x v="10"/>
    <x v="0"/>
    <s v="011"/>
    <s v="Z1F0004616"/>
    <s v="0559"/>
    <s v="FC"/>
    <s v="00075964-00075974"/>
    <s v=""/>
    <s v=""/>
    <s v=""/>
    <s v=""/>
    <n v="0"/>
    <s v=""/>
    <s v="VENTAS NO CONTRIBUYENTES"/>
    <s v=""/>
    <n v="7264152.5143999998"/>
    <n v="0"/>
    <n v="7105340"/>
    <n v="0"/>
    <s v="-"/>
    <n v="0"/>
    <n v="136907.34"/>
    <s v="-"/>
    <n v="21905.1744"/>
    <n v="0"/>
    <s v="-"/>
    <n v="0"/>
    <n v="0"/>
    <s v="-"/>
    <n v="0"/>
  </r>
  <r>
    <s v="439"/>
    <x v="10"/>
    <x v="0"/>
    <s v="012"/>
    <s v="Z1B8038506"/>
    <s v="1506"/>
    <s v="FC"/>
    <s v="00070951-00070959"/>
    <s v=""/>
    <s v=""/>
    <s v=""/>
    <s v=""/>
    <n v="0"/>
    <s v=""/>
    <s v="VENTAS NO CONTRIBUYENTES"/>
    <s v=""/>
    <n v="20403532.699200001"/>
    <n v="0"/>
    <n v="11448256"/>
    <n v="0"/>
    <s v="-"/>
    <n v="0"/>
    <n v="7720066.1200000001"/>
    <s v="16"/>
    <n v="1235210.5792"/>
    <n v="0"/>
    <s v="-"/>
    <n v="0"/>
    <n v="0"/>
    <s v="-"/>
    <n v="0"/>
  </r>
  <r>
    <s v="440"/>
    <x v="10"/>
    <x v="0"/>
    <s v="013"/>
    <s v="Z1B8050578"/>
    <s v="1469"/>
    <s v="FC"/>
    <s v="00135474-00135508"/>
    <s v=""/>
    <s v=""/>
    <s v=""/>
    <s v=""/>
    <n v="0"/>
    <s v=""/>
    <s v="VENTAS NO CONTRIBUYENTES"/>
    <s v=""/>
    <n v="25454615.636"/>
    <n v="0"/>
    <n v="23528972.599999998"/>
    <n v="0"/>
    <s v="-"/>
    <n v="0"/>
    <n v="1660037.1"/>
    <s v="16"/>
    <n v="265605.93599999999"/>
    <n v="0"/>
    <s v="-"/>
    <n v="0"/>
    <n v="0"/>
    <s v="-"/>
    <n v="0"/>
  </r>
  <r>
    <s v="441"/>
    <x v="10"/>
    <x v="0"/>
    <s v="014"/>
    <s v="Z1B0000338"/>
    <s v="1347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42"/>
    <x v="10"/>
    <x v="0"/>
    <s v="015"/>
    <s v="Z1B8050356"/>
    <s v="1480"/>
    <s v="FC"/>
    <s v="00085366-00085392"/>
    <s v=""/>
    <s v=""/>
    <s v=""/>
    <s v=""/>
    <n v="0"/>
    <s v=""/>
    <s v="VENTAS NO CONTRIBUYENTES"/>
    <s v=""/>
    <n v="142186460.51160002"/>
    <n v="0"/>
    <n v="123114328.04000001"/>
    <n v="0"/>
    <s v="-"/>
    <n v="0"/>
    <n v="16441493.51"/>
    <s v="-"/>
    <n v="2630638.9616"/>
    <n v="0"/>
    <s v="-"/>
    <n v="0"/>
    <n v="0"/>
    <s v="-"/>
    <n v="0"/>
  </r>
  <r>
    <s v="443"/>
    <x v="11"/>
    <x v="1"/>
    <s v="001"/>
    <s v="Z1F0017854"/>
    <s v="0238"/>
    <s v="FC"/>
    <s v="00013718-00013745"/>
    <s v=""/>
    <s v=""/>
    <s v=""/>
    <s v=""/>
    <n v="0"/>
    <s v=""/>
    <s v="VENTAS NO CONTRIBUYENTES"/>
    <s v=""/>
    <n v="145614497.5508"/>
    <n v="0"/>
    <n v="117255939.69999999"/>
    <n v="0"/>
    <s v="-"/>
    <n v="0"/>
    <n v="24447032.629999999"/>
    <s v="-"/>
    <n v="3911525.2207999998"/>
    <n v="0"/>
    <s v="-"/>
    <n v="0"/>
    <n v="0"/>
    <s v="-"/>
    <n v="0"/>
  </r>
  <r>
    <s v="444"/>
    <x v="11"/>
    <x v="1"/>
    <s v="001"/>
    <s v="Z1F0017854"/>
    <s v="0238"/>
    <s v="FC"/>
    <s v="00013746"/>
    <s v=""/>
    <s v=""/>
    <s v=""/>
    <s v=""/>
    <n v="0"/>
    <s v=""/>
    <s v="CORPORACION LE NOTRE C.A"/>
    <s v=" J317391004"/>
    <n v="1374080"/>
    <n v="0"/>
    <n v="1374080"/>
    <n v="0"/>
    <s v="-"/>
    <n v="0"/>
    <n v="0"/>
    <s v="-"/>
    <n v="0"/>
    <n v="0"/>
    <s v="-"/>
    <n v="0"/>
    <n v="0"/>
    <s v="-"/>
    <n v="0"/>
  </r>
  <r>
    <s v="445"/>
    <x v="11"/>
    <x v="1"/>
    <s v="001"/>
    <s v="Z1F0017854"/>
    <s v="0238"/>
    <s v="FC"/>
    <s v="00013747-00013752"/>
    <s v=""/>
    <s v=""/>
    <s v=""/>
    <s v=""/>
    <n v="0"/>
    <s v=""/>
    <s v="VENTAS NO CONTRIBUYENTES"/>
    <s v=""/>
    <n v="22241077.264400002"/>
    <n v="0"/>
    <n v="14887142.900000002"/>
    <n v="0"/>
    <s v="-"/>
    <n v="0"/>
    <n v="6339598.5899999999"/>
    <s v="16"/>
    <n v="1014335.7744"/>
    <n v="0"/>
    <s v="-"/>
    <n v="0"/>
    <n v="0"/>
    <s v="-"/>
    <n v="0"/>
  </r>
  <r>
    <s v="446"/>
    <x v="11"/>
    <x v="1"/>
    <s v="001"/>
    <s v="Z1F0017854"/>
    <s v="0238"/>
    <s v="FC"/>
    <s v="00013753"/>
    <s v=""/>
    <s v=""/>
    <s v=""/>
    <s v=""/>
    <n v="0"/>
    <s v=""/>
    <s v="GUIFEL CAFE"/>
    <s v="J406087882"/>
    <n v="19368028.029200003"/>
    <n v="0"/>
    <n v="10903786"/>
    <n v="7296760.3700000001"/>
    <s v="16"/>
    <n v="1167481.6592000001"/>
    <n v="0"/>
    <s v="-"/>
    <n v="0"/>
    <n v="0"/>
    <s v="-"/>
    <n v="0"/>
    <n v="0"/>
    <s v="-"/>
    <n v="0"/>
  </r>
  <r>
    <s v="447"/>
    <x v="11"/>
    <x v="1"/>
    <s v="001"/>
    <s v="Z1F0017854"/>
    <s v="0238"/>
    <s v="FC"/>
    <s v="00013754-00013757"/>
    <s v=""/>
    <s v=""/>
    <s v=""/>
    <s v=""/>
    <n v="0"/>
    <s v=""/>
    <s v="VENTAS NO CONTRIBUYENTES"/>
    <s v=""/>
    <n v="13973659.160000002"/>
    <n v="0"/>
    <n v="12212992.600000001"/>
    <n v="0"/>
    <s v="-"/>
    <n v="0"/>
    <n v="1517816"/>
    <s v="-"/>
    <n v="242850.56"/>
    <n v="0"/>
    <s v="-"/>
    <n v="0"/>
    <n v="0"/>
    <s v="-"/>
    <n v="0"/>
  </r>
  <r>
    <s v="448"/>
    <x v="11"/>
    <x v="0"/>
    <s v="001"/>
    <s v="Z1F0000700"/>
    <s v="1325"/>
    <s v="FC"/>
    <s v="00105261-00105311"/>
    <s v=""/>
    <s v=""/>
    <s v=""/>
    <s v=""/>
    <n v="0"/>
    <s v=""/>
    <s v="VENTAS NO CONTRIBUYENTES"/>
    <s v=""/>
    <n v="150171935.51240006"/>
    <n v="0"/>
    <n v="118311663.90000005"/>
    <n v="0"/>
    <s v="-"/>
    <n v="0"/>
    <n v="27465751.389999997"/>
    <s v="16"/>
    <n v="4394520.2223999994"/>
    <n v="0"/>
    <s v="-"/>
    <n v="0"/>
    <n v="0"/>
    <s v="-"/>
    <n v="0"/>
  </r>
  <r>
    <s v="449"/>
    <x v="11"/>
    <x v="0"/>
    <s v="001"/>
    <s v="Z1F0000700"/>
    <s v="1325"/>
    <s v="NC"/>
    <s v=""/>
    <s v="00000218"/>
    <s v=""/>
    <s v="00105250"/>
    <s v="11/10/2020"/>
    <n v="19727349.27"/>
    <s v="VEN"/>
    <s v="MARYURI HERNANDEZ"/>
    <s v="V15421918"/>
    <n v="-9228032"/>
    <n v="0"/>
    <n v="0"/>
    <n v="0"/>
    <s v="-"/>
    <n v="0"/>
    <n v="-7955200"/>
    <s v="16"/>
    <n v="-1272832"/>
    <n v="0"/>
    <s v="-"/>
    <n v="0"/>
    <n v="0"/>
    <s v="-"/>
    <n v="0"/>
  </r>
  <r>
    <s v="450"/>
    <x v="11"/>
    <x v="0"/>
    <s v="001"/>
    <s v="Z1B8050365"/>
    <s v="1254"/>
    <s v="FC"/>
    <s v="00087875"/>
    <m/>
    <m/>
    <m/>
    <m/>
    <n v="0"/>
    <m/>
    <s v="CAJA SIN ACTIVIDAD"/>
    <m/>
    <n v="0"/>
    <n v="0"/>
    <n v="0"/>
    <n v="0"/>
    <m/>
    <n v="0"/>
    <n v="0"/>
    <m/>
    <n v="0"/>
    <n v="0"/>
    <m/>
    <n v="0"/>
    <n v="0"/>
    <m/>
    <n v="0"/>
  </r>
  <r>
    <s v="451"/>
    <x v="11"/>
    <x v="0"/>
    <s v="001"/>
    <s v="Z1B8050365"/>
    <s v="1255"/>
    <s v="FC"/>
    <s v="00087876-00087881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m/>
    <n v="0"/>
    <n v="0"/>
    <m/>
    <n v="0"/>
  </r>
  <r>
    <s v="452"/>
    <x v="11"/>
    <x v="2"/>
    <s v="002"/>
    <s v="Z1F0008858"/>
    <s v="0681"/>
    <s v="FC"/>
    <s v="00091016-00091062"/>
    <s v=""/>
    <s v=""/>
    <s v=""/>
    <s v=""/>
    <n v="0"/>
    <s v=""/>
    <s v="VENTAS NO CONTRIBUYENTES"/>
    <s v=""/>
    <n v="48837817.825199991"/>
    <n v="0"/>
    <n v="45689330.199999996"/>
    <n v="0"/>
    <s v="-"/>
    <n v="0"/>
    <n v="2714213.4699999997"/>
    <s v="16"/>
    <n v="434274.15520000004"/>
    <n v="0"/>
    <s v="-"/>
    <n v="0"/>
    <n v="0"/>
    <s v="-"/>
    <n v="0"/>
  </r>
  <r>
    <s v="453"/>
    <x v="11"/>
    <x v="2"/>
    <s v="002"/>
    <s v="Z1F0008858"/>
    <s v="0681"/>
    <s v="NC"/>
    <s v=""/>
    <s v="00000103"/>
    <s v=""/>
    <s v="00091018"/>
    <s v="12/10/2020"/>
    <n v="2781148.52"/>
    <s v="VEN"/>
    <s v="VICTOR"/>
    <s v="V25948731 "/>
    <n v="-935753"/>
    <n v="0"/>
    <n v="-935753"/>
    <n v="0"/>
    <s v="-"/>
    <n v="0"/>
    <n v="0"/>
    <s v="-"/>
    <n v="0"/>
    <n v="0"/>
    <s v="-"/>
    <n v="0"/>
    <n v="0"/>
    <s v="-"/>
    <n v="0"/>
  </r>
  <r>
    <s v="454"/>
    <x v="11"/>
    <x v="0"/>
    <s v="002"/>
    <s v="Z1B8050002"/>
    <s v="1661"/>
    <s v="FC"/>
    <s v="00158158-00158178"/>
    <s v=""/>
    <s v=""/>
    <s v=""/>
    <s v=""/>
    <n v="0"/>
    <s v=""/>
    <s v="VENTAS NO CONTRIBUYENTES"/>
    <s v=""/>
    <n v="98065212.277999997"/>
    <n v="0"/>
    <n v="69662018.879999995"/>
    <n v="0"/>
    <s v="-"/>
    <n v="0"/>
    <n v="24485511.550000001"/>
    <s v="16"/>
    <n v="3917681.8480000002"/>
    <n v="0"/>
    <s v="-"/>
    <n v="0"/>
    <n v="0"/>
    <s v="-"/>
    <n v="0"/>
  </r>
  <r>
    <s v="455"/>
    <x v="11"/>
    <x v="0"/>
    <s v="002"/>
    <s v="Z1B8050149"/>
    <s v="1582"/>
    <s v="FC"/>
    <s v="00195826-00195871"/>
    <m/>
    <m/>
    <m/>
    <m/>
    <n v="0"/>
    <m/>
    <s v="VENTAS NO CONTRIBUYENTES"/>
    <m/>
    <n v="276008588.86880004"/>
    <n v="0"/>
    <n v="276008588.86880004"/>
    <n v="0"/>
    <m/>
    <n v="0"/>
    <m/>
    <m/>
    <m/>
    <n v="0"/>
    <s v="0"/>
    <n v="0"/>
    <n v="0"/>
    <m/>
    <n v="0"/>
  </r>
  <r>
    <s v="456"/>
    <x v="11"/>
    <x v="1"/>
    <s v="003"/>
    <s v="Z1F0017848"/>
    <s v="0237"/>
    <s v="FC"/>
    <s v="00010297-00010318"/>
    <s v=""/>
    <s v=""/>
    <s v=""/>
    <s v=""/>
    <n v="0"/>
    <s v=""/>
    <s v="VENTAS NO CONTRIBUYENTES"/>
    <s v=""/>
    <n v="135717946.74255002"/>
    <n v="0"/>
    <n v="96177521.659999996"/>
    <n v="0"/>
    <s v="-"/>
    <n v="0"/>
    <n v="34086573.347050004"/>
    <s v="16"/>
    <n v="5453851.7355000004"/>
    <n v="0"/>
    <s v="-"/>
    <n v="0"/>
    <n v="0"/>
    <s v="-"/>
    <n v="0"/>
  </r>
  <r>
    <s v="457"/>
    <x v="11"/>
    <x v="1"/>
    <s v="003"/>
    <s v="Z1F0017848"/>
    <s v="0237"/>
    <s v="FC"/>
    <s v="00010319"/>
    <s v=""/>
    <s v=""/>
    <s v=""/>
    <s v=""/>
    <n v="0"/>
    <s v=""/>
    <s v="EMPORIO DEL FUMADOR"/>
    <s v="J305238600"/>
    <n v="5293464.6599999992"/>
    <n v="0"/>
    <n v="4977824.0199999996"/>
    <n v="272104"/>
    <s v="16"/>
    <n v="43536.639999999999"/>
    <n v="0"/>
    <s v="-"/>
    <n v="0"/>
    <n v="0"/>
    <s v="-"/>
    <n v="0"/>
    <n v="0"/>
    <s v="-"/>
    <n v="0"/>
  </r>
  <r>
    <s v="458"/>
    <x v="11"/>
    <x v="1"/>
    <s v="003"/>
    <s v="Z1F0017848"/>
    <s v="0237"/>
    <s v="FC"/>
    <s v="00010320-00010358"/>
    <s v=""/>
    <s v=""/>
    <s v=""/>
    <s v=""/>
    <n v="0"/>
    <s v=""/>
    <s v="VENTAS NO CONTRIBUYENTES"/>
    <s v=""/>
    <n v="108998995.53119998"/>
    <n v="0"/>
    <n v="59021266.899999984"/>
    <n v="0"/>
    <s v="-"/>
    <n v="0"/>
    <n v="43084248.82"/>
    <s v="16"/>
    <n v="6893479.8111999994"/>
    <n v="0"/>
    <s v="-"/>
    <n v="0"/>
    <n v="0"/>
    <s v="-"/>
    <n v="0"/>
  </r>
  <r>
    <s v="459"/>
    <x v="11"/>
    <x v="2"/>
    <s v="003"/>
    <s v="Z1F0008965"/>
    <s v="0677"/>
    <s v="FC"/>
    <s v="00089724-00089791"/>
    <s v=""/>
    <s v=""/>
    <s v=""/>
    <s v=""/>
    <n v="0"/>
    <s v=""/>
    <s v="VENTAS NO CONTRIBUYENTES"/>
    <s v=""/>
    <n v="49185426.473600008"/>
    <n v="0"/>
    <n v="46394997.800000004"/>
    <n v="0"/>
    <s v="-"/>
    <n v="0"/>
    <n v="2405541.96"/>
    <s v="16"/>
    <n v="384886.71360000002"/>
    <n v="0"/>
    <s v="-"/>
    <n v="0"/>
    <n v="0"/>
    <s v="-"/>
    <n v="0"/>
  </r>
  <r>
    <s v="460"/>
    <x v="11"/>
    <x v="0"/>
    <s v="003"/>
    <s v="Z1B8051199"/>
    <s v="1746"/>
    <s v="FC"/>
    <s v="00182224-00182241"/>
    <s v=""/>
    <s v=""/>
    <s v=""/>
    <s v=""/>
    <n v="0"/>
    <s v=""/>
    <s v="VENTAS NO CONTRIBUYENTES"/>
    <s v=""/>
    <n v="93560113.258400008"/>
    <n v="0"/>
    <n v="66303778.000000007"/>
    <n v="0"/>
    <s v="-"/>
    <n v="0"/>
    <n v="23496840.740000002"/>
    <s v="16"/>
    <n v="3759494.5183999995"/>
    <n v="0"/>
    <s v="-"/>
    <n v="0"/>
    <n v="0"/>
    <s v="-"/>
    <n v="0"/>
  </r>
  <r>
    <s v="461"/>
    <x v="11"/>
    <x v="0"/>
    <s v="003"/>
    <s v="Z1B8051199"/>
    <s v="1746"/>
    <s v="FC"/>
    <s v="00182242"/>
    <s v=""/>
    <s v=""/>
    <s v=""/>
    <s v=""/>
    <n v="0"/>
    <s v=""/>
    <s v="UE 24 DE JULIO C.A"/>
    <s v="J-30815766-0"/>
    <n v="10879194.588000001"/>
    <n v="0"/>
    <n v="5149387.0000000009"/>
    <n v="4939489.3"/>
    <s v="16"/>
    <n v="790318.28799999994"/>
    <n v="0"/>
    <s v="-"/>
    <n v="0"/>
    <n v="0"/>
    <s v="-"/>
    <n v="0"/>
    <n v="0"/>
    <s v="-"/>
    <n v="0"/>
  </r>
  <r>
    <s v="462"/>
    <x v="11"/>
    <x v="0"/>
    <s v="003"/>
    <s v="Z1B8051199"/>
    <s v="1746"/>
    <s v="FC"/>
    <s v="00182243-00182271"/>
    <s v=""/>
    <s v=""/>
    <s v=""/>
    <s v=""/>
    <n v="0"/>
    <s v=""/>
    <s v="VENTAS NO CONTRIBUYENTES"/>
    <s v=""/>
    <n v="88500027.662000015"/>
    <n v="0"/>
    <n v="58529862.300000012"/>
    <n v="0"/>
    <s v="-"/>
    <n v="0"/>
    <n v="25836349.449999999"/>
    <s v="16"/>
    <n v="4133815.9120000005"/>
    <n v="0"/>
    <s v="-"/>
    <n v="0"/>
    <n v="0"/>
    <s v="-"/>
    <n v="0"/>
  </r>
  <r>
    <s v="463"/>
    <x v="11"/>
    <x v="0"/>
    <s v="004"/>
    <s v="Z1B8050937"/>
    <s v="1587"/>
    <s v="FC"/>
    <s v="00150990"/>
    <s v=""/>
    <s v=""/>
    <s v=""/>
    <s v=""/>
    <n v="0"/>
    <s v=""/>
    <s v="YANETH ESCALONA"/>
    <s v="V12159403"/>
    <n v="823080"/>
    <n v="0"/>
    <n v="823080"/>
    <n v="0"/>
    <s v="-"/>
    <n v="0"/>
    <n v="0"/>
    <s v="-"/>
    <n v="0"/>
    <n v="0"/>
    <s v="-"/>
    <n v="0"/>
    <n v="0"/>
    <s v="-"/>
    <n v="0"/>
  </r>
  <r>
    <s v="464"/>
    <x v="11"/>
    <x v="0"/>
    <s v="004"/>
    <s v="Z1B8050937"/>
    <s v="1587"/>
    <s v="FC"/>
    <s v="00150991"/>
    <s v=""/>
    <s v=""/>
    <s v=""/>
    <s v=""/>
    <n v="0"/>
    <s v=""/>
    <s v="GRUPO CORPORATIVO MANUBER C.A"/>
    <s v="J-40982131-5"/>
    <n v="1786955.2719999999"/>
    <n v="0"/>
    <n v="182879.19999999995"/>
    <n v="1382824.2"/>
    <s v="16"/>
    <n v="221251.872"/>
    <n v="0"/>
    <s v="-"/>
    <n v="0"/>
    <n v="0"/>
    <s v="-"/>
    <n v="0"/>
    <n v="0"/>
    <s v="-"/>
    <n v="0"/>
  </r>
  <r>
    <s v="465"/>
    <x v="11"/>
    <x v="0"/>
    <s v="004"/>
    <s v="Z1B8050937"/>
    <s v="1587"/>
    <s v="FC"/>
    <s v="00150992-00150998"/>
    <s v=""/>
    <s v=""/>
    <s v=""/>
    <s v=""/>
    <n v="0"/>
    <s v=""/>
    <s v="VENTAS NO CONTRIBUYENTES"/>
    <s v=""/>
    <n v="13756554.668"/>
    <n v="0"/>
    <n v="10487434.199999999"/>
    <n v="0"/>
    <s v="-"/>
    <n v="0"/>
    <n v="2818207.3"/>
    <s v="-"/>
    <n v="450913.16800000001"/>
    <n v="0"/>
    <s v="-"/>
    <n v="0"/>
    <n v="0"/>
    <s v="-"/>
    <n v="0"/>
  </r>
  <r>
    <s v="466"/>
    <x v="11"/>
    <x v="0"/>
    <s v="004"/>
    <s v="Z1B8050937"/>
    <s v="1587"/>
    <s v="FC"/>
    <s v="00150999"/>
    <s v=""/>
    <s v=""/>
    <s v=""/>
    <s v=""/>
    <n v="0"/>
    <s v=""/>
    <s v="PPFAR,C.A"/>
    <s v="J-29405191-0"/>
    <n v="1120000"/>
    <n v="0"/>
    <n v="1120000"/>
    <n v="0"/>
    <s v="-"/>
    <n v="0"/>
    <n v="0"/>
    <s v="-"/>
    <n v="0"/>
    <n v="0"/>
    <s v="-"/>
    <n v="0"/>
    <n v="0"/>
    <s v="-"/>
    <n v="0"/>
  </r>
  <r>
    <s v="467"/>
    <x v="11"/>
    <x v="0"/>
    <s v="004"/>
    <s v="Z1B8050937"/>
    <s v="1587"/>
    <s v="FC"/>
    <s v="00151000-00151034"/>
    <s v=""/>
    <s v=""/>
    <s v=""/>
    <s v=""/>
    <n v="0"/>
    <s v=""/>
    <s v="VENTAS NO CONTRIBUYENTES"/>
    <s v=""/>
    <n v="154309515.2868"/>
    <n v="0"/>
    <n v="109212328.42000002"/>
    <n v="0"/>
    <s v="-"/>
    <n v="0"/>
    <n v="38876885.229999997"/>
    <s v="16"/>
    <n v="6220301.6367999995"/>
    <n v="0"/>
    <s v="-"/>
    <n v="0"/>
    <n v="0"/>
    <s v="-"/>
    <n v="0"/>
  </r>
  <r>
    <s v="468"/>
    <x v="11"/>
    <x v="1"/>
    <s v="005"/>
    <s v="Z1F0017998"/>
    <s v="0232"/>
    <s v="FC"/>
    <s v="00006876-00006891"/>
    <s v=""/>
    <s v=""/>
    <s v=""/>
    <s v=""/>
    <n v="0"/>
    <s v=""/>
    <s v="VENTAS NO CONTRIBUYENTES"/>
    <s v=""/>
    <n v="33241737.439599998"/>
    <n v="0"/>
    <n v="29065654.140000001"/>
    <n v="0"/>
    <s v="-"/>
    <n v="0"/>
    <n v="3600071.8099999996"/>
    <s v="-"/>
    <n v="576011.48959999997"/>
    <n v="0"/>
    <s v="-"/>
    <n v="0"/>
    <n v="0"/>
    <s v="-"/>
    <n v="0"/>
  </r>
  <r>
    <s v="469"/>
    <x v="11"/>
    <x v="1"/>
    <s v="005"/>
    <s v="Z1F0017998"/>
    <s v="0232"/>
    <s v="FC"/>
    <s v="00006892"/>
    <s v=""/>
    <s v=""/>
    <s v=""/>
    <s v=""/>
    <n v="0"/>
    <s v=""/>
    <s v="CORPORACION ZAM ZAM"/>
    <s v="J315012413"/>
    <n v="2943639.6639999999"/>
    <n v="0"/>
    <n v="0"/>
    <n v="2537620.4"/>
    <s v="16"/>
    <n v="406019.26400000002"/>
    <n v="0"/>
    <s v="-"/>
    <n v="0"/>
    <n v="0"/>
    <s v="-"/>
    <n v="0"/>
    <n v="0"/>
    <s v="-"/>
    <n v="0"/>
  </r>
  <r>
    <s v="470"/>
    <x v="11"/>
    <x v="1"/>
    <s v="005"/>
    <s v="Z1F0017998"/>
    <s v="0232"/>
    <s v="FC"/>
    <s v="00006893-00006918"/>
    <s v=""/>
    <s v=""/>
    <s v=""/>
    <s v=""/>
    <n v="0"/>
    <s v=""/>
    <s v="VENTAS NO CONTRIBUYENTES"/>
    <s v=""/>
    <n v="61904113.526400007"/>
    <n v="0"/>
    <n v="36469377.540000007"/>
    <n v="0"/>
    <s v="-"/>
    <n v="0"/>
    <n v="21926496.539999999"/>
    <s v="16"/>
    <n v="3508239.4463999998"/>
    <n v="0"/>
    <s v="-"/>
    <n v="0"/>
    <n v="0"/>
    <s v="-"/>
    <n v="0"/>
  </r>
  <r>
    <s v="471"/>
    <x v="11"/>
    <x v="0"/>
    <s v="005"/>
    <s v="Z1B8050363"/>
    <s v="1739"/>
    <s v="FC"/>
    <s v="00161472-00161506"/>
    <s v=""/>
    <s v=""/>
    <s v=""/>
    <s v=""/>
    <n v="0"/>
    <s v=""/>
    <s v="VENTAS NO CONTRIBUYENTES"/>
    <s v=""/>
    <n v="143022133.34200004"/>
    <n v="0"/>
    <n v="98112754.860000044"/>
    <n v="0"/>
    <s v="-"/>
    <n v="0"/>
    <n v="38714981.449999996"/>
    <s v="-"/>
    <n v="6194397.0320000006"/>
    <n v="0"/>
    <s v="-"/>
    <n v="0"/>
    <n v="0"/>
    <s v="-"/>
    <n v="0"/>
  </r>
  <r>
    <s v="472"/>
    <x v="11"/>
    <x v="0"/>
    <s v="006"/>
    <s v="Z1B8044815"/>
    <s v="1647"/>
    <s v="FC"/>
    <s v="00142078-00142077"/>
    <s v=""/>
    <s v=""/>
    <s v=""/>
    <s v=""/>
    <n v="0"/>
    <s v=""/>
    <s v="VENTAS NO CONTRIBUYENTES"/>
    <s v=""/>
    <n v="141343053.248"/>
    <n v="0"/>
    <n v="99586228.399999976"/>
    <n v="0"/>
    <s v="-"/>
    <n v="0"/>
    <n v="35997262.799999997"/>
    <s v="-"/>
    <n v="5759562.0479999995"/>
    <n v="0"/>
    <s v="-"/>
    <n v="0"/>
    <n v="0"/>
    <s v="-"/>
    <n v="0"/>
  </r>
  <r>
    <s v="473"/>
    <x v="11"/>
    <x v="0"/>
    <s v="007"/>
    <s v="Z1B8050013"/>
    <s v="1702"/>
    <s v="FC"/>
    <s v="00167599-00167664"/>
    <s v=""/>
    <s v=""/>
    <s v=""/>
    <s v=""/>
    <n v="0"/>
    <s v=""/>
    <s v="VENTAS NO CONTRIBUYENTES"/>
    <s v=""/>
    <n v="178450833.08599997"/>
    <n v="0"/>
    <n v="124702303.43999997"/>
    <n v="0"/>
    <s v="-"/>
    <n v="0"/>
    <n v="46334939.350000001"/>
    <s v="16"/>
    <n v="7413590.2959999992"/>
    <n v="0"/>
    <s v="-"/>
    <n v="0"/>
    <n v="0"/>
    <s v="-"/>
    <n v="0"/>
  </r>
  <r>
    <s v="474"/>
    <x v="11"/>
    <x v="0"/>
    <s v="007"/>
    <s v="Z1B8050013"/>
    <s v="1702"/>
    <s v="NC"/>
    <s v=""/>
    <s v="00000178"/>
    <s v=""/>
    <s v="00167648"/>
    <s v="12/10/2020"/>
    <n v="7912088.2000000002"/>
    <s v="VEN"/>
    <s v="SAMI ALVAREZ"/>
    <s v="V84584376 "/>
    <n v="-840000"/>
    <n v="0"/>
    <n v="-840000"/>
    <n v="0"/>
    <s v="-"/>
    <n v="0"/>
    <n v="0"/>
    <s v="-"/>
    <n v="0"/>
    <n v="0"/>
    <s v="-"/>
    <n v="0"/>
    <n v="0"/>
    <s v="-"/>
    <n v="0"/>
  </r>
  <r>
    <s v="475"/>
    <x v="11"/>
    <x v="0"/>
    <s v="008"/>
    <s v="Z1B8050003"/>
    <s v="1658"/>
    <s v="FC"/>
    <s v="00168095-00168138"/>
    <s v=""/>
    <s v=""/>
    <s v=""/>
    <s v=""/>
    <n v="0"/>
    <s v=""/>
    <s v="VENTAS NO CONTRIBUYENTES"/>
    <s v=""/>
    <n v="174720095.42839998"/>
    <n v="0"/>
    <n v="116944225.41999997"/>
    <n v="0"/>
    <s v="-"/>
    <n v="0"/>
    <n v="49806784.489999995"/>
    <s v="-"/>
    <n v="7969085.5184000004"/>
    <n v="0"/>
    <s v="-"/>
    <n v="0"/>
    <n v="0"/>
    <s v="-"/>
    <n v="0"/>
  </r>
  <r>
    <s v="476"/>
    <x v="11"/>
    <x v="0"/>
    <s v="009"/>
    <s v="Z1B8014458"/>
    <s v="1658"/>
    <s v="FC"/>
    <s v="00172821-00172836"/>
    <s v=""/>
    <s v=""/>
    <s v=""/>
    <s v=""/>
    <n v="0"/>
    <s v=""/>
    <s v="VENTAS NO CONTRIBUYENTES"/>
    <s v=""/>
    <n v="74896043.69600001"/>
    <n v="0"/>
    <n v="62583804.160000004"/>
    <n v="0"/>
    <s v="-"/>
    <n v="0"/>
    <n v="10613999.6"/>
    <s v="16"/>
    <n v="1698239.936"/>
    <n v="0"/>
    <s v="-"/>
    <n v="0"/>
    <n v="0"/>
    <s v="-"/>
    <n v="0"/>
  </r>
  <r>
    <s v="477"/>
    <x v="11"/>
    <x v="0"/>
    <s v="011"/>
    <s v="Z1F0004616"/>
    <s v="0560"/>
    <s v="FC"/>
    <s v="00075975-00076042"/>
    <s v=""/>
    <s v=""/>
    <s v=""/>
    <s v=""/>
    <n v="0"/>
    <s v=""/>
    <s v="VENTAS NO CONTRIBUYENTES"/>
    <s v=""/>
    <n v="52565286.560000002"/>
    <n v="0"/>
    <n v="46289569.400000006"/>
    <n v="0"/>
    <s v="-"/>
    <n v="0"/>
    <n v="5410101"/>
    <s v="-"/>
    <n v="865616.15999999992"/>
    <n v="0"/>
    <s v="-"/>
    <n v="0"/>
    <n v="0"/>
    <s v="-"/>
    <n v="0"/>
  </r>
  <r>
    <s v="478"/>
    <x v="11"/>
    <x v="0"/>
    <s v="012"/>
    <s v="Z1B8038506"/>
    <s v="1507"/>
    <s v="FC"/>
    <s v="00070960-00070963"/>
    <s v=""/>
    <s v=""/>
    <s v=""/>
    <s v=""/>
    <n v="0"/>
    <s v=""/>
    <s v="VENTAS NO CONTRIBUYENTES"/>
    <s v=""/>
    <n v="25367397.120000001"/>
    <n v="0"/>
    <n v="8239960"/>
    <n v="0"/>
    <s v="-"/>
    <n v="0"/>
    <n v="14765032"/>
    <s v="16"/>
    <n v="2362405.12"/>
    <n v="0"/>
    <s v="-"/>
    <n v="0"/>
    <n v="0"/>
    <s v="-"/>
    <n v="0"/>
  </r>
  <r>
    <s v="479"/>
    <x v="11"/>
    <x v="0"/>
    <s v="013"/>
    <s v="Z1B8050578"/>
    <s v="1470"/>
    <s v="FC"/>
    <s v="00135509-00135517"/>
    <s v=""/>
    <s v=""/>
    <s v=""/>
    <s v=""/>
    <n v="0"/>
    <s v=""/>
    <s v="VENTAS NO CONTRIBUYENTES"/>
    <s v=""/>
    <n v="5105232.8"/>
    <n v="0"/>
    <n v="5105232.8"/>
    <n v="0"/>
    <s v="-"/>
    <n v="0"/>
    <n v="0"/>
    <s v="-"/>
    <n v="0"/>
    <n v="0"/>
    <s v="-"/>
    <n v="0"/>
    <n v="0"/>
    <s v="-"/>
    <n v="0"/>
  </r>
  <r>
    <s v="480"/>
    <x v="11"/>
    <x v="0"/>
    <s v="014"/>
    <s v="Z1B0000338"/>
    <s v="1348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81"/>
    <x v="11"/>
    <x v="0"/>
    <s v="015"/>
    <s v="Z1B8050356"/>
    <s v="1481"/>
    <s v="FC"/>
    <s v="00085393-00085402"/>
    <s v=""/>
    <s v=""/>
    <s v=""/>
    <s v=""/>
    <n v="0"/>
    <s v=""/>
    <s v="VENTAS NO CONTRIBUYENTES"/>
    <s v=""/>
    <n v="136429308.21400002"/>
    <n v="0"/>
    <n v="83864991.480000019"/>
    <n v="0"/>
    <s v="-"/>
    <n v="0"/>
    <n v="45314066.149999999"/>
    <s v="16"/>
    <n v="7250250.5840000007"/>
    <n v="0"/>
    <s v="-"/>
    <n v="0"/>
    <n v="0"/>
    <s v="-"/>
    <n v="0"/>
  </r>
  <r>
    <s v="482"/>
    <x v="12"/>
    <x v="1"/>
    <s v="001"/>
    <s v="Z1F0017854"/>
    <s v="0239"/>
    <s v="FC"/>
    <s v="00013758-00013759"/>
    <s v=""/>
    <s v=""/>
    <s v=""/>
    <s v=""/>
    <n v="0"/>
    <s v=""/>
    <s v="VENTAS NO CONTRIBUYENTES"/>
    <s v=""/>
    <n v="552524.80000000005"/>
    <n v="0"/>
    <n v="49177.599999999977"/>
    <n v="0"/>
    <s v="-"/>
    <n v="0"/>
    <n v="433920"/>
    <s v="16"/>
    <n v="69427.199999999997"/>
    <n v="0"/>
    <s v="-"/>
    <n v="0"/>
    <n v="0"/>
    <s v="-"/>
    <n v="0"/>
  </r>
  <r>
    <s v="483"/>
    <x v="12"/>
    <x v="1"/>
    <s v="001"/>
    <s v="Z1F0017854"/>
    <s v="0239"/>
    <s v="FC"/>
    <s v="00013760"/>
    <s v=""/>
    <s v=""/>
    <s v=""/>
    <s v=""/>
    <n v="0"/>
    <s v=""/>
    <s v="HOTEL BOSQUE DORADO C.A"/>
    <s v="J307028793"/>
    <n v="4593433.5999999996"/>
    <n v="0"/>
    <n v="2716368"/>
    <n v="1618160"/>
    <s v="16"/>
    <n v="258905.60000000001"/>
    <n v="0"/>
    <s v="-"/>
    <n v="0"/>
    <n v="0"/>
    <s v="-"/>
    <n v="0"/>
    <n v="0"/>
    <s v="-"/>
    <n v="0"/>
  </r>
  <r>
    <s v="484"/>
    <x v="12"/>
    <x v="1"/>
    <s v="001"/>
    <s v="Z1F0017854"/>
    <s v="0239"/>
    <s v="FC"/>
    <s v="00013761-00013791"/>
    <s v=""/>
    <s v=""/>
    <s v=""/>
    <s v=""/>
    <n v="0"/>
    <s v=""/>
    <s v="VENTAS NO CONTRIBUYENTES"/>
    <s v=""/>
    <n v="133405577.18159999"/>
    <n v="0"/>
    <n v="100427660.21999998"/>
    <n v="0"/>
    <s v="-"/>
    <n v="0"/>
    <n v="28429238.760000002"/>
    <s v="-"/>
    <n v="4548678.2016000003"/>
    <n v="0"/>
    <s v="-"/>
    <n v="0"/>
    <n v="0"/>
    <s v="-"/>
    <n v="0"/>
  </r>
  <r>
    <s v="485"/>
    <x v="12"/>
    <x v="1"/>
    <s v="001"/>
    <s v="Z1F0017854"/>
    <s v="0239"/>
    <s v="FC"/>
    <s v="00013792"/>
    <s v=""/>
    <s v=""/>
    <s v=""/>
    <s v=""/>
    <n v="0"/>
    <s v=""/>
    <s v="LEON RIVAS Y ASOCIADOS C.A."/>
    <s v="J311038078"/>
    <n v="6562571.3348000003"/>
    <n v="0"/>
    <n v="2834722.8000000003"/>
    <n v="3213662.53"/>
    <s v="16"/>
    <n v="514186.0048"/>
    <n v="0"/>
    <s v="-"/>
    <n v="0"/>
    <n v="0"/>
    <s v="-"/>
    <n v="0"/>
    <n v="0"/>
    <s v="-"/>
    <n v="0"/>
  </r>
  <r>
    <s v="486"/>
    <x v="12"/>
    <x v="1"/>
    <s v="001"/>
    <s v="Z1F0017854"/>
    <s v="0239"/>
    <s v="FC"/>
    <s v="00013793"/>
    <s v=""/>
    <s v=""/>
    <s v=""/>
    <s v=""/>
    <n v="0"/>
    <s v=""/>
    <s v="RUBEN"/>
    <s v="V13910027"/>
    <n v="534806.4"/>
    <n v="0"/>
    <n v="0"/>
    <n v="0"/>
    <s v="-"/>
    <n v="0"/>
    <n v="461040"/>
    <s v="16"/>
    <n v="73766.399999999994"/>
    <n v="0"/>
    <s v="-"/>
    <n v="0"/>
    <n v="0"/>
    <s v="-"/>
    <n v="0"/>
  </r>
  <r>
    <s v="487"/>
    <x v="12"/>
    <x v="0"/>
    <s v="001"/>
    <s v="Z1F0000700"/>
    <s v="1326"/>
    <s v="FC"/>
    <s v="00105312-00105344"/>
    <s v=""/>
    <s v=""/>
    <s v=""/>
    <s v=""/>
    <n v="0"/>
    <s v=""/>
    <s v="VENTAS NO CONTRIBUYENTES"/>
    <s v=""/>
    <n v="76293901.531200007"/>
    <n v="0"/>
    <n v="60402947.480000012"/>
    <n v="0"/>
    <s v="-"/>
    <n v="0"/>
    <n v="13699098.32"/>
    <s v="-"/>
    <n v="2191855.7311999998"/>
    <n v="0"/>
    <s v="-"/>
    <n v="0"/>
    <n v="0"/>
    <s v="-"/>
    <n v="0"/>
  </r>
  <r>
    <s v="488"/>
    <x v="12"/>
    <x v="0"/>
    <s v="001"/>
    <s v="Z1B8050365"/>
    <s v="1256"/>
    <s v="FC"/>
    <s v="00087882-00087938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m/>
    <n v="0"/>
    <n v="0"/>
    <m/>
    <n v="0"/>
  </r>
  <r>
    <s v="489"/>
    <x v="12"/>
    <x v="2"/>
    <s v="002"/>
    <s v="Z1F0008858"/>
    <s v="0682"/>
    <s v="FC"/>
    <s v="00091063-00091121"/>
    <s v=""/>
    <s v=""/>
    <s v=""/>
    <s v=""/>
    <n v="0"/>
    <s v=""/>
    <s v="VENTAS NO CONTRIBUYENTES"/>
    <s v=""/>
    <n v="46500171.919200018"/>
    <n v="0"/>
    <n v="42448063.840000018"/>
    <n v="0"/>
    <s v="-"/>
    <n v="0"/>
    <n v="3493196.62"/>
    <s v="-"/>
    <n v="558911.45920000004"/>
    <n v="0"/>
    <s v="-"/>
    <n v="0"/>
    <n v="0"/>
    <s v="-"/>
    <n v="0"/>
  </r>
  <r>
    <s v="490"/>
    <x v="12"/>
    <x v="0"/>
    <s v="002"/>
    <s v="Z1B8050002"/>
    <s v="1662"/>
    <s v="FC"/>
    <s v="00158179-00158210"/>
    <s v=""/>
    <s v=""/>
    <s v=""/>
    <s v=""/>
    <n v="0"/>
    <s v=""/>
    <s v="VENTAS NO CONTRIBUYENTES"/>
    <s v=""/>
    <n v="129705640.83400004"/>
    <n v="0"/>
    <n v="109833368.62000003"/>
    <n v="0"/>
    <s v="-"/>
    <n v="0"/>
    <n v="17131269.149999999"/>
    <s v="16"/>
    <n v="2741003.0639999998"/>
    <n v="0"/>
    <s v="-"/>
    <n v="0"/>
    <n v="0"/>
    <s v="-"/>
    <n v="0"/>
  </r>
  <r>
    <s v="491"/>
    <x v="12"/>
    <x v="0"/>
    <s v="002"/>
    <s v="Z1B8050002"/>
    <s v="1662"/>
    <s v="FC"/>
    <s v="00158211"/>
    <s v=""/>
    <s v=""/>
    <s v=""/>
    <s v=""/>
    <n v="0"/>
    <s v=""/>
    <s v="DANNY CANACHE"/>
    <s v="V406195898 "/>
    <n v="4620344"/>
    <n v="0"/>
    <n v="4620344"/>
    <n v="0"/>
    <s v="-"/>
    <n v="0"/>
    <n v="0"/>
    <s v="-"/>
    <n v="0"/>
    <n v="0"/>
    <s v="-"/>
    <n v="0"/>
    <n v="0"/>
    <s v="-"/>
    <n v="0"/>
  </r>
  <r>
    <s v="492"/>
    <x v="12"/>
    <x v="0"/>
    <s v="002"/>
    <s v="Z1B8050002"/>
    <s v="1662"/>
    <s v="FC"/>
    <s v="00158212-00158234"/>
    <s v=""/>
    <s v=""/>
    <s v=""/>
    <s v=""/>
    <n v="0"/>
    <s v=""/>
    <s v="VENTAS NO CONTRIBUYENTES"/>
    <s v=""/>
    <n v="71337417.579999983"/>
    <n v="0"/>
    <n v="54195627.199999988"/>
    <n v="0"/>
    <s v="-"/>
    <n v="0"/>
    <n v="14777405.5"/>
    <s v="-"/>
    <n v="2364384.88"/>
    <n v="0"/>
    <s v="-"/>
    <n v="0"/>
    <n v="0"/>
    <s v="-"/>
    <n v="0"/>
  </r>
  <r>
    <s v="493"/>
    <x v="12"/>
    <x v="0"/>
    <s v="002"/>
    <s v="Z1B8050149"/>
    <s v="1583"/>
    <s v="FC"/>
    <s v="00195871"/>
    <m/>
    <m/>
    <m/>
    <m/>
    <n v="0"/>
    <m/>
    <s v="CAJA SIN ACTIVIDAD"/>
    <m/>
    <n v="0"/>
    <n v="0"/>
    <n v="0"/>
    <n v="0"/>
    <m/>
    <n v="0"/>
    <m/>
    <m/>
    <m/>
    <n v="0"/>
    <s v="0"/>
    <n v="0"/>
    <n v="0"/>
    <m/>
    <n v="0"/>
  </r>
  <r>
    <s v="494"/>
    <x v="12"/>
    <x v="1"/>
    <s v="002"/>
    <s v="Z1F0017966"/>
    <s v="0240"/>
    <s v="FC"/>
    <s v="00005002"/>
    <m/>
    <m/>
    <m/>
    <m/>
    <m/>
    <m/>
    <s v="CAJA SIN ACTIVIDAD"/>
    <m/>
    <n v="0"/>
    <n v="0"/>
    <n v="0"/>
    <n v="0"/>
    <s v="-"/>
    <n v="0"/>
    <n v="0"/>
    <s v="-"/>
    <n v="0"/>
    <m/>
    <m/>
    <m/>
    <n v="0"/>
    <s v="-"/>
    <n v="0"/>
  </r>
  <r>
    <s v="495"/>
    <x v="12"/>
    <x v="1"/>
    <s v="003"/>
    <s v="Z1F0017848"/>
    <s v="0238"/>
    <s v="FC"/>
    <s v="00010359-00010433"/>
    <s v=""/>
    <s v=""/>
    <s v=""/>
    <s v=""/>
    <n v="0"/>
    <s v=""/>
    <s v="VENTAS NO CONTRIBUYENTES"/>
    <s v=""/>
    <n v="269888309.16640002"/>
    <n v="0"/>
    <n v="166539628.71999997"/>
    <n v="0"/>
    <s v="-"/>
    <n v="0"/>
    <n v="89093690.040000007"/>
    <s v="-"/>
    <n v="14254990.406400001"/>
    <n v="0"/>
    <s v="-"/>
    <n v="0"/>
    <n v="0"/>
    <s v="-"/>
    <n v="0"/>
  </r>
  <r>
    <s v="496"/>
    <x v="12"/>
    <x v="2"/>
    <s v="003"/>
    <s v="Z1F0008965"/>
    <s v="0678"/>
    <s v="FC"/>
    <s v="00089792-00089805"/>
    <s v=""/>
    <s v=""/>
    <s v=""/>
    <s v=""/>
    <n v="0"/>
    <s v=""/>
    <s v="VENTAS NO CONTRIBUYENTES"/>
    <s v=""/>
    <n v="11342011"/>
    <n v="0"/>
    <n v="10974987"/>
    <n v="0"/>
    <s v="-"/>
    <n v="0"/>
    <n v="316400"/>
    <s v="-"/>
    <n v="50624"/>
    <n v="0"/>
    <s v="-"/>
    <n v="0"/>
    <n v="0"/>
    <s v="-"/>
    <n v="0"/>
  </r>
  <r>
    <s v="497"/>
    <x v="12"/>
    <x v="2"/>
    <s v="003"/>
    <s v="Z1F0008965"/>
    <s v="0678"/>
    <s v="FC"/>
    <s v="00089806"/>
    <s v=""/>
    <s v=""/>
    <s v=""/>
    <s v=""/>
    <n v="0"/>
    <s v=""/>
    <s v="INVERSIONES FUWEN"/>
    <s v="J-29380871-5"/>
    <n v="2078296"/>
    <n v="0"/>
    <n v="2078296"/>
    <n v="0"/>
    <s v="-"/>
    <n v="0"/>
    <n v="0"/>
    <s v="-"/>
    <n v="0"/>
    <n v="0"/>
    <s v="-"/>
    <n v="0"/>
    <n v="0"/>
    <s v="-"/>
    <n v="0"/>
  </r>
  <r>
    <s v="498"/>
    <x v="12"/>
    <x v="2"/>
    <s v="003"/>
    <s v="Z1F0008965"/>
    <s v="0678"/>
    <s v="FC"/>
    <s v="00089807-00089864"/>
    <s v=""/>
    <s v=""/>
    <s v=""/>
    <s v=""/>
    <n v="0"/>
    <s v=""/>
    <s v="VENTAS NO CONTRIBUYENTES"/>
    <s v=""/>
    <n v="53761920.079999998"/>
    <n v="0"/>
    <n v="53193557.199999996"/>
    <n v="0"/>
    <s v="-"/>
    <n v="0"/>
    <n v="489968"/>
    <s v="-"/>
    <n v="78394.880000000005"/>
    <n v="0"/>
    <s v="-"/>
    <n v="0"/>
    <n v="0"/>
    <s v="-"/>
    <n v="0"/>
  </r>
  <r>
    <s v="499"/>
    <x v="12"/>
    <x v="0"/>
    <s v="003"/>
    <s v="Z1B8051199"/>
    <s v="1747"/>
    <s v="FC"/>
    <s v="00182272-00182352"/>
    <s v=""/>
    <s v=""/>
    <s v=""/>
    <s v=""/>
    <n v="0"/>
    <s v=""/>
    <s v="VENTAS NO CONTRIBUYENTES"/>
    <s v=""/>
    <n v="243427640.35119995"/>
    <n v="0"/>
    <n v="184842560.91999996"/>
    <n v="0"/>
    <s v="-"/>
    <n v="0"/>
    <n v="50504378.82"/>
    <s v="-"/>
    <n v="8080700.6111999983"/>
    <n v="0"/>
    <s v="-"/>
    <n v="0"/>
    <n v="0"/>
    <s v="-"/>
    <n v="0"/>
  </r>
  <r>
    <s v="500"/>
    <x v="12"/>
    <x v="1"/>
    <s v="004"/>
    <s v="Z1F0017963"/>
    <s v="0237"/>
    <s v="FC"/>
    <s v="00005107-00005139"/>
    <s v=""/>
    <s v=""/>
    <s v=""/>
    <s v=""/>
    <n v="0"/>
    <s v=""/>
    <s v="VENTAS NO CONTRIBUYENTES"/>
    <s v=""/>
    <n v="142369125.14349997"/>
    <n v="0"/>
    <n v="73488725.099999994"/>
    <n v="0"/>
    <s v="-"/>
    <n v="0"/>
    <n v="59379655.209899999"/>
    <s v="-"/>
    <n v="9500744.8335999995"/>
    <n v="0"/>
    <s v="-"/>
    <n v="0"/>
    <n v="0"/>
    <s v="-"/>
    <n v="0"/>
  </r>
  <r>
    <s v="501"/>
    <x v="12"/>
    <x v="0"/>
    <s v="004"/>
    <s v="Z1B8050937"/>
    <s v="1588"/>
    <s v="FC"/>
    <s v="0015103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02"/>
    <x v="12"/>
    <x v="0"/>
    <s v="004"/>
    <s v="Z1B8050937"/>
    <s v="1589"/>
    <s v="FC"/>
    <s v="00151035-00151081"/>
    <s v=""/>
    <s v=""/>
    <s v=""/>
    <s v=""/>
    <n v="0"/>
    <s v=""/>
    <s v="VENTAS NO CONTRIBUYENTES"/>
    <s v=""/>
    <n v="214017731.35640004"/>
    <n v="0"/>
    <n v="149037635.47000003"/>
    <n v="0"/>
    <s v="-"/>
    <n v="0"/>
    <n v="56017324.040000007"/>
    <s v="-"/>
    <n v="8962771.8464000002"/>
    <n v="0"/>
    <s v="-"/>
    <n v="0"/>
    <n v="0"/>
    <s v="-"/>
    <n v="0"/>
  </r>
  <r>
    <s v="503"/>
    <x v="12"/>
    <x v="1"/>
    <s v="005"/>
    <s v="Z1F0017998"/>
    <s v="0233"/>
    <s v="FC"/>
    <s v="00006919-00006933"/>
    <s v=""/>
    <s v=""/>
    <s v=""/>
    <s v=""/>
    <n v="0"/>
    <s v=""/>
    <s v="VENTAS NO CONTRIBUYENTES"/>
    <s v=""/>
    <n v="34233569.505599998"/>
    <n v="0"/>
    <n v="22269099.349999998"/>
    <n v="0"/>
    <s v="-"/>
    <n v="0"/>
    <n v="10314198.41"/>
    <s v="16"/>
    <n v="1650271.7456"/>
    <n v="0"/>
    <s v="-"/>
    <n v="0"/>
    <n v="0"/>
    <s v="-"/>
    <n v="0"/>
  </r>
  <r>
    <s v="504"/>
    <x v="12"/>
    <x v="1"/>
    <s v="005"/>
    <s v="Z1F0017998"/>
    <s v="0233"/>
    <s v="FC"/>
    <s v="00006934"/>
    <s v=""/>
    <s v=""/>
    <s v=""/>
    <s v=""/>
    <n v="0"/>
    <s v=""/>
    <s v="RADOLKA MAURERA"/>
    <s v="V099994661"/>
    <n v="17034842.919999998"/>
    <n v="0"/>
    <n v="6204831.1999999993"/>
    <n v="9336217"/>
    <s v="16"/>
    <n v="1493794.72"/>
    <n v="0"/>
    <s v="-"/>
    <n v="0"/>
    <n v="0"/>
    <s v="-"/>
    <n v="0"/>
    <n v="0"/>
    <s v="-"/>
    <n v="0"/>
  </r>
  <r>
    <s v="505"/>
    <x v="12"/>
    <x v="1"/>
    <s v="005"/>
    <s v="Z1F0017998"/>
    <s v="0233"/>
    <s v="FC"/>
    <s v="00006935-00006963"/>
    <s v=""/>
    <s v=""/>
    <s v=""/>
    <s v=""/>
    <n v="0"/>
    <s v=""/>
    <s v="VENTAS NO CONTRIBUYENTES"/>
    <s v=""/>
    <n v="107881794.3748"/>
    <n v="0"/>
    <n v="66422969.780000001"/>
    <n v="0"/>
    <s v="-"/>
    <n v="0"/>
    <n v="35740366.030000001"/>
    <s v="16"/>
    <n v="5718458.5647999998"/>
    <n v="0"/>
    <s v="-"/>
    <n v="0"/>
    <n v="0"/>
    <s v="-"/>
    <n v="0"/>
  </r>
  <r>
    <s v="506"/>
    <x v="12"/>
    <x v="0"/>
    <s v="005"/>
    <s v="Z1B8050363"/>
    <s v="1740"/>
    <s v="FC"/>
    <s v="00161507-00161574"/>
    <s v=""/>
    <s v=""/>
    <s v=""/>
    <s v=""/>
    <n v="0"/>
    <s v=""/>
    <s v="VENTAS NO CONTRIBUYENTES"/>
    <s v=""/>
    <n v="194733819.70680001"/>
    <n v="0"/>
    <n v="154630082.52000001"/>
    <n v="0"/>
    <s v="-"/>
    <n v="0"/>
    <n v="34572187.229999997"/>
    <s v="16"/>
    <n v="5531549.9568000017"/>
    <n v="0"/>
    <s v="-"/>
    <n v="0"/>
    <n v="0"/>
    <s v="-"/>
    <n v="0"/>
  </r>
  <r>
    <s v="507"/>
    <x v="12"/>
    <x v="1"/>
    <s v="006"/>
    <s v="Z1F0017787"/>
    <s v="0210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08"/>
    <x v="12"/>
    <x v="0"/>
    <s v="006"/>
    <s v="Z1B8044815"/>
    <s v="1648"/>
    <s v="FC"/>
    <s v="00142079-00142133"/>
    <s v=""/>
    <s v=""/>
    <s v=""/>
    <s v=""/>
    <n v="0"/>
    <s v=""/>
    <s v="VENTAS NO CONTRIBUYENTES"/>
    <s v=""/>
    <n v="214588368.06040001"/>
    <n v="0"/>
    <n v="150695760.40000001"/>
    <n v="0"/>
    <s v="-"/>
    <n v="0"/>
    <n v="55079834.189999998"/>
    <s v="-"/>
    <n v="8812773.4704"/>
    <n v="0"/>
    <s v="-"/>
    <n v="0"/>
    <n v="0"/>
    <s v="-"/>
    <n v="0"/>
  </r>
  <r>
    <s v="509"/>
    <x v="12"/>
    <x v="0"/>
    <s v="007"/>
    <s v="Z1B8050013"/>
    <s v="1703"/>
    <s v="FC"/>
    <s v="00167665-00167708"/>
    <s v=""/>
    <s v=""/>
    <s v=""/>
    <s v=""/>
    <n v="0"/>
    <s v=""/>
    <s v="VENTAS NO CONTRIBUYENTES"/>
    <s v=""/>
    <n v="146906822.39920002"/>
    <n v="0"/>
    <n v="113413457.86000001"/>
    <n v="0"/>
    <s v="-"/>
    <n v="0"/>
    <n v="28873590.119999997"/>
    <s v="16"/>
    <n v="4619774.4192000004"/>
    <n v="0"/>
    <s v="-"/>
    <n v="0"/>
    <n v="0"/>
    <s v="-"/>
    <n v="0"/>
  </r>
  <r>
    <s v="510"/>
    <x v="12"/>
    <x v="0"/>
    <s v="008"/>
    <s v="Z1B8050003"/>
    <s v="1659"/>
    <s v="FC"/>
    <s v="00168139-00168164"/>
    <s v=""/>
    <s v=""/>
    <s v=""/>
    <s v=""/>
    <n v="0"/>
    <s v=""/>
    <s v="VENTAS NO CONTRIBUYENTES"/>
    <s v=""/>
    <n v="113239199.0988"/>
    <n v="0"/>
    <n v="76851473.540000007"/>
    <n v="0"/>
    <s v="-"/>
    <n v="0"/>
    <n v="31368728.929999996"/>
    <s v="-"/>
    <n v="5018996.6287999982"/>
    <n v="0"/>
    <s v="-"/>
    <n v="0"/>
    <n v="0"/>
    <s v="-"/>
    <n v="0"/>
  </r>
  <r>
    <s v="511"/>
    <x v="12"/>
    <x v="0"/>
    <s v="008"/>
    <s v="Z1B8050003"/>
    <s v="1659"/>
    <s v="FC"/>
    <s v="00168165"/>
    <s v=""/>
    <s v=""/>
    <s v=""/>
    <s v=""/>
    <n v="0"/>
    <s v=""/>
    <s v="OHSISALUD C.A"/>
    <s v="J-41151440-3"/>
    <n v="691966.8"/>
    <n v="0"/>
    <n v="691966.8"/>
    <n v="0"/>
    <s v="-"/>
    <n v="0"/>
    <n v="0"/>
    <s v="-"/>
    <n v="0"/>
    <n v="0"/>
    <s v="-"/>
    <n v="0"/>
    <n v="0"/>
    <s v="-"/>
    <n v="0"/>
  </r>
  <r>
    <s v="512"/>
    <x v="12"/>
    <x v="0"/>
    <s v="008"/>
    <s v="Z1B8050003"/>
    <s v="1659"/>
    <s v="FC"/>
    <s v="00168166-00168181"/>
    <s v=""/>
    <s v=""/>
    <s v=""/>
    <s v=""/>
    <n v="0"/>
    <s v=""/>
    <s v="VENTAS NO CONTRIBUYENTES"/>
    <s v=""/>
    <n v="26809541.919999998"/>
    <n v="0"/>
    <n v="24798250.399999999"/>
    <n v="0"/>
    <s v="-"/>
    <n v="0"/>
    <n v="1733872"/>
    <s v="16"/>
    <n v="277419.51999999996"/>
    <n v="0"/>
    <s v="-"/>
    <n v="0"/>
    <n v="0"/>
    <s v="-"/>
    <n v="0"/>
  </r>
  <r>
    <s v="513"/>
    <x v="12"/>
    <x v="0"/>
    <s v="009"/>
    <s v="Z1B8014458"/>
    <s v="1659"/>
    <s v="FC"/>
    <s v="0017283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14"/>
    <x v="12"/>
    <x v="0"/>
    <s v="010"/>
    <s v="Z1F0000341"/>
    <s v="1168"/>
    <s v="FC"/>
    <s v="0007116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15"/>
    <x v="12"/>
    <x v="0"/>
    <s v="011"/>
    <s v="Z1F0004616"/>
    <s v="0561"/>
    <s v="FC"/>
    <s v="00076043-00076150"/>
    <s v=""/>
    <s v=""/>
    <s v=""/>
    <s v=""/>
    <n v="0"/>
    <s v=""/>
    <s v="VENTAS NO CONTRIBUYENTES"/>
    <s v=""/>
    <n v="103986603.6444"/>
    <n v="0"/>
    <n v="93930222.5"/>
    <n v="0"/>
    <s v="-"/>
    <n v="0"/>
    <n v="8669294.0899999999"/>
    <s v="-"/>
    <n v="1387087.0544"/>
    <n v="0"/>
    <s v="-"/>
    <n v="0"/>
    <n v="0"/>
    <s v="-"/>
    <n v="0"/>
  </r>
  <r>
    <s v="516"/>
    <x v="12"/>
    <x v="0"/>
    <s v="012"/>
    <s v="Z1B8038506"/>
    <s v="1508"/>
    <s v="FC"/>
    <s v="00070964-00070965"/>
    <s v=""/>
    <s v=""/>
    <s v=""/>
    <s v=""/>
    <n v="0"/>
    <s v=""/>
    <s v="VENTAS NO CONTRIBUYENTES"/>
    <s v=""/>
    <n v="4616637.5999999996"/>
    <n v="0"/>
    <n v="0"/>
    <n v="0"/>
    <s v="-"/>
    <n v="0"/>
    <n v="3979860"/>
    <s v="16"/>
    <n v="636777.6"/>
    <n v="0"/>
    <s v="-"/>
    <n v="0"/>
    <n v="0"/>
    <s v="-"/>
    <n v="0"/>
  </r>
  <r>
    <s v="517"/>
    <x v="12"/>
    <x v="0"/>
    <s v="012"/>
    <s v="Z1B8038506"/>
    <s v="1508"/>
    <s v="FC"/>
    <s v="00070966"/>
    <s v=""/>
    <s v=""/>
    <s v=""/>
    <s v=""/>
    <n v="0"/>
    <s v=""/>
    <s v="MIGUEL ALVAREZ"/>
    <s v="V14772733"/>
    <n v="352560"/>
    <n v="0"/>
    <n v="352560"/>
    <n v="0"/>
    <s v="-"/>
    <n v="0"/>
    <n v="0"/>
    <s v="-"/>
    <n v="0"/>
    <n v="0"/>
    <s v="-"/>
    <n v="0"/>
    <n v="0"/>
    <s v="-"/>
    <n v="0"/>
  </r>
  <r>
    <s v="518"/>
    <x v="12"/>
    <x v="0"/>
    <s v="012"/>
    <s v="Z1B8038506"/>
    <s v="1508"/>
    <s v="FC"/>
    <s v="00070967"/>
    <s v=""/>
    <s v=""/>
    <s v=""/>
    <s v=""/>
    <n v="0"/>
    <s v=""/>
    <s v="MARY RODRIGUEZ"/>
    <s v="V11471293 "/>
    <n v="828425.6"/>
    <n v="0"/>
    <n v="0"/>
    <n v="0"/>
    <s v="-"/>
    <n v="0"/>
    <n v="714160"/>
    <s v="16"/>
    <n v="114265.60000000001"/>
    <n v="0"/>
    <s v="-"/>
    <n v="0"/>
    <n v="0"/>
    <s v="-"/>
    <n v="0"/>
  </r>
  <r>
    <s v="519"/>
    <x v="12"/>
    <x v="0"/>
    <s v="013"/>
    <s v="Z1B8050578"/>
    <s v="1471"/>
    <s v="FC"/>
    <s v="00135518-00135553"/>
    <s v=""/>
    <s v=""/>
    <s v=""/>
    <s v=""/>
    <n v="0"/>
    <s v=""/>
    <s v="VENTAS NO CONTRIBUYENTES"/>
    <s v=""/>
    <n v="25250457.954399999"/>
    <n v="0"/>
    <n v="22474240"/>
    <n v="0"/>
    <s v="-"/>
    <n v="0"/>
    <n v="2393291.34"/>
    <s v="-"/>
    <n v="382926.61440000002"/>
    <n v="0"/>
    <s v="-"/>
    <n v="0"/>
    <n v="0"/>
    <s v="-"/>
    <n v="0"/>
  </r>
  <r>
    <s v="520"/>
    <x v="12"/>
    <x v="0"/>
    <s v="014"/>
    <s v="Z1B0000338"/>
    <s v="1349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21"/>
    <x v="12"/>
    <x v="0"/>
    <s v="015"/>
    <s v="Z1B8050356"/>
    <s v="1482"/>
    <s v="FC"/>
    <s v="0008540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22"/>
    <x v="13"/>
    <x v="0"/>
    <s v="001"/>
    <s v="Z1B8050365"/>
    <s v="1257"/>
    <s v="FC"/>
    <s v="00087938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m/>
    <n v="0"/>
    <n v="0"/>
    <m/>
    <n v="0"/>
  </r>
  <r>
    <s v="523"/>
    <x v="13"/>
    <x v="0"/>
    <s v="001"/>
    <s v="Z1F0000700"/>
    <s v="1327"/>
    <s v="FC"/>
    <s v="00105345-00105410"/>
    <s v=""/>
    <s v=""/>
    <s v=""/>
    <s v=""/>
    <n v="0"/>
    <s v=""/>
    <s v="VENTAS NO CONTRIBUYENTES"/>
    <s v=""/>
    <n v="197740424.37239996"/>
    <n v="0"/>
    <n v="156333718.15999997"/>
    <n v="0"/>
    <s v="-"/>
    <n v="0"/>
    <n v="35695436.390000001"/>
    <s v="16"/>
    <n v="5711269.8224000009"/>
    <n v="0"/>
    <s v="-"/>
    <n v="0"/>
    <n v="0"/>
    <s v="-"/>
    <n v="0"/>
  </r>
  <r>
    <s v="524"/>
    <x v="13"/>
    <x v="0"/>
    <s v="001"/>
    <s v="Z1F0000700"/>
    <s v="1327"/>
    <s v="FC"/>
    <s v="00105411"/>
    <s v=""/>
    <s v=""/>
    <s v=""/>
    <s v=""/>
    <n v="0"/>
    <s v=""/>
    <s v="CONSTRUCTORA 3JS C.A."/>
    <s v="J-404158367"/>
    <n v="5095396"/>
    <n v="0"/>
    <n v="3834406.4000000004"/>
    <n v="1087060"/>
    <s v="16"/>
    <n v="173929.60000000001"/>
    <n v="0"/>
    <s v="-"/>
    <n v="0"/>
    <n v="0"/>
    <s v="-"/>
    <n v="0"/>
    <n v="0"/>
    <s v="-"/>
    <n v="0"/>
  </r>
  <r>
    <s v="525"/>
    <x v="13"/>
    <x v="0"/>
    <s v="001"/>
    <s v="Z1F0000700"/>
    <s v="1327"/>
    <s v="FC"/>
    <s v="00105412-00105417"/>
    <s v=""/>
    <s v=""/>
    <s v=""/>
    <s v=""/>
    <n v="0"/>
    <s v=""/>
    <s v="VENTAS NO CONTRIBUYENTES"/>
    <s v=""/>
    <n v="44278194.360799998"/>
    <n v="0"/>
    <n v="30054921.199999999"/>
    <n v="0"/>
    <s v="-"/>
    <n v="0"/>
    <n v="12261442.379999999"/>
    <s v="-"/>
    <n v="1961830.7808000001"/>
    <n v="0"/>
    <s v="-"/>
    <n v="0"/>
    <n v="0"/>
    <s v="-"/>
    <n v="0"/>
  </r>
  <r>
    <s v="526"/>
    <x v="13"/>
    <x v="0"/>
    <s v="001"/>
    <s v="Z1F0000700"/>
    <s v="1327"/>
    <s v="FC"/>
    <s v="00105418"/>
    <s v=""/>
    <s v=""/>
    <s v=""/>
    <s v=""/>
    <n v="0"/>
    <s v=""/>
    <s v="MIGUEL ALVAREZ"/>
    <s v="V14772733"/>
    <n v="714521.59999999998"/>
    <n v="0"/>
    <n v="714521.59999999998"/>
    <n v="0"/>
    <s v="-"/>
    <n v="0"/>
    <n v="0"/>
    <s v="-"/>
    <n v="0"/>
    <n v="0"/>
    <s v="-"/>
    <n v="0"/>
    <n v="0"/>
    <s v="-"/>
    <n v="0"/>
  </r>
  <r>
    <s v="527"/>
    <x v="13"/>
    <x v="0"/>
    <s v="001"/>
    <s v="Z1F0000700"/>
    <s v="1327"/>
    <s v="FC"/>
    <s v="00105419-00105435"/>
    <s v=""/>
    <s v=""/>
    <s v=""/>
    <s v=""/>
    <n v="0"/>
    <s v=""/>
    <s v="VENTAS NO CONTRIBUYENTES"/>
    <s v=""/>
    <n v="38199560.794"/>
    <n v="0"/>
    <n v="20199832.5"/>
    <n v="0"/>
    <s v="-"/>
    <n v="0"/>
    <n v="15517007.149999999"/>
    <s v="16"/>
    <n v="2482721.1439999994"/>
    <n v="0"/>
    <s v="-"/>
    <n v="0"/>
    <n v="0"/>
    <s v="-"/>
    <n v="0"/>
  </r>
  <r>
    <s v="528"/>
    <x v="13"/>
    <x v="0"/>
    <s v="011"/>
    <s v="Z1F0004616"/>
    <s v="0562"/>
    <s v="FC"/>
    <s v="00076151-00076270"/>
    <s v=""/>
    <s v=""/>
    <s v=""/>
    <s v=""/>
    <n v="0"/>
    <s v=""/>
    <s v="VENTAS NO CONTRIBUYENTES"/>
    <s v=""/>
    <n v="107906908.43440001"/>
    <n v="0"/>
    <n v="101838485.2"/>
    <n v="0"/>
    <s v="-"/>
    <n v="0"/>
    <n v="5231399.34"/>
    <s v="-"/>
    <n v="837023.89440000011"/>
    <n v="0"/>
    <s v="-"/>
    <n v="0"/>
    <n v="0"/>
    <s v="-"/>
    <n v="0"/>
  </r>
  <r>
    <s v="529"/>
    <x v="13"/>
    <x v="0"/>
    <s v="002"/>
    <s v="Z1B8050149"/>
    <s v="1584"/>
    <s v="FC"/>
    <s v="00195872-00195914"/>
    <m/>
    <m/>
    <m/>
    <m/>
    <n v="0"/>
    <m/>
    <s v="VENTAS NO CONTRIBUYENTES"/>
    <m/>
    <n v="276008588.86880004"/>
    <n v="0"/>
    <n v="276008588.86880004"/>
    <n v="0"/>
    <m/>
    <n v="0"/>
    <m/>
    <m/>
    <m/>
    <n v="0"/>
    <s v="0"/>
    <n v="0"/>
    <n v="0"/>
    <m/>
    <n v="0"/>
  </r>
  <r>
    <s v="530"/>
    <x v="13"/>
    <x v="0"/>
    <s v="002"/>
    <s v="Z1B8050002"/>
    <s v="1663"/>
    <s v="FC"/>
    <s v="00158235-00158251"/>
    <s v=""/>
    <s v=""/>
    <s v=""/>
    <s v=""/>
    <n v="0"/>
    <s v=""/>
    <s v="VENTAS NO CONTRIBUYENTES"/>
    <s v=""/>
    <n v="61183752.88880001"/>
    <n v="0"/>
    <n v="36224093.000000007"/>
    <n v="0"/>
    <s v="-"/>
    <n v="0"/>
    <n v="21516948.18"/>
    <s v="16"/>
    <n v="3442711.7087999997"/>
    <n v="0"/>
    <s v="-"/>
    <n v="0"/>
    <n v="0"/>
    <s v="-"/>
    <n v="0"/>
  </r>
  <r>
    <s v="531"/>
    <x v="13"/>
    <x v="0"/>
    <s v="002"/>
    <s v="Z1B8050002"/>
    <s v="1663"/>
    <s v="FC"/>
    <s v="00158252"/>
    <s v=""/>
    <s v=""/>
    <s v=""/>
    <s v=""/>
    <n v="0"/>
    <s v=""/>
    <s v="DISTRIBUIDORA MATERA"/>
    <s v="J-31512893-4 "/>
    <n v="1536427.5016000001"/>
    <n v="0"/>
    <n v="1202440"/>
    <n v="287920.26"/>
    <s v="16"/>
    <n v="46067.241600000001"/>
    <n v="0"/>
    <s v="-"/>
    <n v="0"/>
    <n v="0"/>
    <s v="-"/>
    <n v="0"/>
    <n v="0"/>
    <s v="-"/>
    <n v="0"/>
  </r>
  <r>
    <s v="532"/>
    <x v="13"/>
    <x v="0"/>
    <s v="002"/>
    <s v="Z1B8050002"/>
    <s v="1663"/>
    <s v="FC"/>
    <s v="00158253-00158278"/>
    <s v=""/>
    <s v=""/>
    <s v=""/>
    <s v=""/>
    <n v="0"/>
    <s v=""/>
    <s v="VENTAS NO CONTRIBUYENTES"/>
    <s v=""/>
    <n v="62154040.901999995"/>
    <n v="0"/>
    <n v="55146172.399999991"/>
    <n v="0"/>
    <s v="-"/>
    <n v="0"/>
    <n v="6041265.9500000002"/>
    <s v="-"/>
    <n v="966602.55199999991"/>
    <n v="0"/>
    <s v="-"/>
    <n v="0"/>
    <n v="0"/>
    <s v="-"/>
    <n v="0"/>
  </r>
  <r>
    <s v="533"/>
    <x v="13"/>
    <x v="0"/>
    <s v="002"/>
    <s v="Z1B8050002"/>
    <s v="1663"/>
    <s v="FC"/>
    <s v="00158279"/>
    <s v=""/>
    <s v=""/>
    <s v=""/>
    <s v=""/>
    <n v="0"/>
    <s v=""/>
    <s v="RUGE CARS SRL"/>
    <s v="J-30942640-0 "/>
    <n v="6318579.8816"/>
    <n v="0"/>
    <n v="2249896.4000000004"/>
    <n v="3507485.76"/>
    <s v="16"/>
    <n v="561197.72160000005"/>
    <n v="0"/>
    <s v="-"/>
    <n v="0"/>
    <n v="0"/>
    <s v="-"/>
    <n v="0"/>
    <n v="0"/>
    <s v="-"/>
    <n v="0"/>
  </r>
  <r>
    <s v="534"/>
    <x v="13"/>
    <x v="0"/>
    <s v="002"/>
    <s v="Z1B8050002"/>
    <s v="1663"/>
    <s v="FC"/>
    <s v="00158280-00158287"/>
    <s v=""/>
    <s v=""/>
    <s v=""/>
    <s v=""/>
    <n v="0"/>
    <s v=""/>
    <s v="VENTAS NO CONTRIBUYENTES"/>
    <s v=""/>
    <n v="32931799.770400003"/>
    <n v="0"/>
    <n v="22196349"/>
    <n v="0"/>
    <s v="-"/>
    <n v="0"/>
    <n v="9254698.9400000013"/>
    <s v="16"/>
    <n v="1480751.8303999999"/>
    <n v="0"/>
    <s v="-"/>
    <n v="0"/>
    <n v="0"/>
    <s v="-"/>
    <n v="0"/>
  </r>
  <r>
    <s v="535"/>
    <x v="13"/>
    <x v="2"/>
    <s v="002"/>
    <s v="Z1F0008858"/>
    <s v="0683"/>
    <s v="FC"/>
    <s v="00091122-00091202"/>
    <s v=""/>
    <s v=""/>
    <s v=""/>
    <s v=""/>
    <n v="0"/>
    <s v=""/>
    <s v="VENTAS NO CONTRIBUYENTES"/>
    <s v=""/>
    <n v="54239987.536000006"/>
    <n v="0"/>
    <n v="50601967.000000007"/>
    <n v="0"/>
    <s v="-"/>
    <n v="0"/>
    <n v="3136224.6"/>
    <s v="-"/>
    <n v="501795.93599999999"/>
    <n v="0"/>
    <s v="-"/>
    <n v="0"/>
    <n v="0"/>
    <s v="-"/>
    <n v="0"/>
  </r>
  <r>
    <s v="536"/>
    <x v="13"/>
    <x v="2"/>
    <s v="003"/>
    <s v="Z1F0008965"/>
    <s v="0679"/>
    <s v="FC"/>
    <s v="00089865-00089965"/>
    <s v=""/>
    <s v=""/>
    <s v=""/>
    <s v=""/>
    <n v="0"/>
    <s v=""/>
    <s v="VENTAS NO CONTRIBUYENTES"/>
    <s v=""/>
    <n v="81996263.080000013"/>
    <n v="0"/>
    <n v="73788557.800000012"/>
    <n v="0"/>
    <s v="-"/>
    <n v="0"/>
    <n v="7075608"/>
    <s v="-"/>
    <n v="1132097.28"/>
    <n v="0"/>
    <s v="-"/>
    <n v="0"/>
    <n v="0"/>
    <s v="-"/>
    <n v="0"/>
  </r>
  <r>
    <s v="537"/>
    <x v="13"/>
    <x v="0"/>
    <s v="003"/>
    <s v="Z1B8051199"/>
    <s v="1748"/>
    <s v="FC"/>
    <s v="00182353-00182360"/>
    <s v=""/>
    <s v=""/>
    <s v=""/>
    <s v=""/>
    <n v="0"/>
    <s v=""/>
    <s v="VENTAS NO CONTRIBUYENTES"/>
    <s v=""/>
    <n v="25730995.011599999"/>
    <n v="0"/>
    <n v="21578862"/>
    <n v="0"/>
    <s v="-"/>
    <n v="0"/>
    <n v="3579425.01"/>
    <s v="-"/>
    <n v="572708.00159999996"/>
    <n v="0"/>
    <s v="-"/>
    <n v="0"/>
    <n v="0"/>
    <s v="-"/>
    <n v="0"/>
  </r>
  <r>
    <s v="538"/>
    <x v="13"/>
    <x v="0"/>
    <s v="003"/>
    <s v="Z1B8051199"/>
    <s v="1748"/>
    <s v="FC"/>
    <s v="00182361"/>
    <s v=""/>
    <s v=""/>
    <s v=""/>
    <s v=""/>
    <n v="0"/>
    <s v=""/>
    <s v="CORPORACION JR 2628 C.A"/>
    <s v="J411475270"/>
    <n v="4502304.2"/>
    <n v="0"/>
    <n v="4502304.2"/>
    <n v="0"/>
    <s v="-"/>
    <n v="0"/>
    <n v="0"/>
    <s v="-"/>
    <n v="0"/>
    <n v="0"/>
    <s v="-"/>
    <n v="0"/>
    <n v="0"/>
    <s v="-"/>
    <n v="0"/>
  </r>
  <r>
    <s v="539"/>
    <x v="13"/>
    <x v="0"/>
    <s v="003"/>
    <s v="Z1B8051199"/>
    <s v="1748"/>
    <s v="FC"/>
    <s v="00182362-00182449"/>
    <s v=""/>
    <s v=""/>
    <s v=""/>
    <s v=""/>
    <n v="0"/>
    <s v=""/>
    <s v="VENTAS NO CONTRIBUYENTES"/>
    <s v=""/>
    <n v="224928131.8524"/>
    <n v="0"/>
    <n v="173907291.12"/>
    <n v="0"/>
    <s v="-"/>
    <n v="0"/>
    <n v="43983483.390000001"/>
    <s v="-"/>
    <n v="7037357.3423999995"/>
    <n v="0"/>
    <s v="-"/>
    <n v="0"/>
    <n v="0"/>
    <s v="-"/>
    <n v="0"/>
  </r>
  <r>
    <s v="540"/>
    <x v="13"/>
    <x v="0"/>
    <s v="004"/>
    <s v="Z1B8050937"/>
    <s v="1590"/>
    <s v="FC"/>
    <s v="001510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1"/>
    <x v="13"/>
    <x v="0"/>
    <s v="005"/>
    <s v="Z1B8050363"/>
    <s v="1741"/>
    <s v="FC"/>
    <s v="00161575-00161673"/>
    <s v=""/>
    <s v=""/>
    <s v=""/>
    <s v=""/>
    <n v="0"/>
    <s v=""/>
    <s v="VENTAS NO CONTRIBUYENTES"/>
    <s v=""/>
    <n v="291773929.74359989"/>
    <n v="0"/>
    <n v="206070226.01999989"/>
    <n v="0"/>
    <s v="-"/>
    <n v="0"/>
    <n v="73882503.210000008"/>
    <s v="16"/>
    <n v="11821200.513600001"/>
    <n v="0"/>
    <s v="-"/>
    <n v="0"/>
    <n v="0"/>
    <s v="-"/>
    <n v="0"/>
  </r>
  <r>
    <s v="542"/>
    <x v="13"/>
    <x v="0"/>
    <s v="006"/>
    <s v="Z1B8044815"/>
    <s v="1649"/>
    <s v="FC"/>
    <s v="00142134-00142189"/>
    <s v=""/>
    <s v=""/>
    <s v=""/>
    <s v=""/>
    <n v="0"/>
    <s v=""/>
    <s v="VENTAS NO CONTRIBUYENTES"/>
    <s v=""/>
    <n v="194629640.31599998"/>
    <n v="0"/>
    <n v="133079004.31999999"/>
    <n v="0"/>
    <s v="-"/>
    <n v="0"/>
    <n v="53060893.100000001"/>
    <s v="16"/>
    <n v="8489742.8959999997"/>
    <n v="0"/>
    <s v="-"/>
    <n v="0"/>
    <n v="0"/>
    <s v="-"/>
    <n v="0"/>
  </r>
  <r>
    <s v="543"/>
    <x v="13"/>
    <x v="0"/>
    <s v="007"/>
    <s v="Z1B8050013"/>
    <s v="1704"/>
    <s v="FC"/>
    <s v="0016770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4"/>
    <x v="13"/>
    <x v="0"/>
    <s v="008"/>
    <s v="Z1B8050003"/>
    <s v="1660"/>
    <s v="FC"/>
    <s v="00168182-00168255"/>
    <s v=""/>
    <s v=""/>
    <s v=""/>
    <s v=""/>
    <n v="0"/>
    <s v=""/>
    <s v="VENTAS NO CONTRIBUYENTES"/>
    <s v=""/>
    <n v="269650170.52079999"/>
    <n v="0"/>
    <n v="204068668.17999998"/>
    <n v="0"/>
    <s v="-"/>
    <n v="0"/>
    <n v="56535777.879999995"/>
    <s v="16"/>
    <n v="9045724.4608000014"/>
    <n v="0"/>
    <s v="-"/>
    <n v="0"/>
    <n v="0"/>
    <s v="-"/>
    <n v="0"/>
  </r>
  <r>
    <s v="545"/>
    <x v="13"/>
    <x v="0"/>
    <s v="008"/>
    <s v="Z1B8050003"/>
    <s v="1660"/>
    <s v="NC"/>
    <s v=""/>
    <s v="00000126"/>
    <s v=""/>
    <s v="00167886"/>
    <s v="9/10/2020"/>
    <n v="7789098.1399999997"/>
    <s v="VEN"/>
    <s v="MIREYA JIMENEZ"/>
    <s v="V8471561"/>
    <n v="-817939.2"/>
    <n v="0"/>
    <n v="0"/>
    <n v="0"/>
    <s v="-"/>
    <n v="0"/>
    <n v="-705120"/>
    <s v="16"/>
    <n v="-112819.2"/>
    <n v="0"/>
    <s v="-"/>
    <n v="0"/>
    <n v="0"/>
    <s v="-"/>
    <n v="0"/>
  </r>
  <r>
    <s v="546"/>
    <x v="13"/>
    <x v="0"/>
    <s v="009"/>
    <s v="Z1B8014458"/>
    <s v="1660"/>
    <s v="FC"/>
    <s v="00172837"/>
    <s v=""/>
    <s v=""/>
    <s v=""/>
    <s v=""/>
    <n v="0"/>
    <s v=""/>
    <s v="SOLIMAR GARCIA"/>
    <s v="V27475810"/>
    <n v="1722714.38"/>
    <n v="0"/>
    <n v="1101919.5"/>
    <n v="0"/>
    <s v="-"/>
    <n v="0"/>
    <n v="535168"/>
    <s v="16"/>
    <n v="85626.880000000005"/>
    <n v="0"/>
    <s v="-"/>
    <n v="0"/>
    <n v="0"/>
    <s v="-"/>
    <n v="0"/>
  </r>
  <r>
    <s v="547"/>
    <x v="13"/>
    <x v="0"/>
    <s v="010"/>
    <s v="Z1F0000341"/>
    <s v="1169"/>
    <s v="FC"/>
    <s v="0007116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48"/>
    <x v="13"/>
    <x v="0"/>
    <s v="012"/>
    <s v="Z1B8038506"/>
    <s v="1509"/>
    <s v="FC"/>
    <s v="00070968-00070975"/>
    <s v=""/>
    <s v=""/>
    <s v=""/>
    <s v=""/>
    <n v="0"/>
    <s v=""/>
    <s v="VENTAS NO CONTRIBUYENTES"/>
    <s v=""/>
    <n v="5474586"/>
    <n v="0"/>
    <n v="2400644"/>
    <n v="0"/>
    <s v="-"/>
    <n v="0"/>
    <n v="2649950"/>
    <s v="16"/>
    <n v="423991.99999999994"/>
    <n v="0"/>
    <s v="-"/>
    <n v="0"/>
    <n v="0"/>
    <s v="-"/>
    <n v="0"/>
  </r>
  <r>
    <s v="549"/>
    <x v="13"/>
    <x v="0"/>
    <s v="013"/>
    <s v="Z1B8050578"/>
    <s v="1472"/>
    <s v="FC"/>
    <s v="0013555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50"/>
    <x v="13"/>
    <x v="0"/>
    <s v="013"/>
    <s v="Z1B8050578"/>
    <s v="1472"/>
    <s v="FC"/>
    <s v="0013555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51"/>
    <x v="13"/>
    <x v="0"/>
    <s v="014"/>
    <s v="Z1B0000338"/>
    <s v="1350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52"/>
    <x v="13"/>
    <x v="0"/>
    <s v="015"/>
    <s v="Z1B8050356"/>
    <s v="1483"/>
    <s v="FC"/>
    <s v="0008540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53"/>
    <x v="14"/>
    <x v="0"/>
    <s v="001"/>
    <s v="Z1B8050365"/>
    <s v="1258"/>
    <s v="FC"/>
    <s v="00087939-00087992"/>
    <m/>
    <m/>
    <m/>
    <m/>
    <n v="0"/>
    <m/>
    <s v="VENTAS NO CONTRIBUYENTES"/>
    <m/>
    <n v="276008588.86880004"/>
    <n v="0"/>
    <n v="276008588.86880004"/>
    <n v="0"/>
    <m/>
    <n v="0"/>
    <n v="0"/>
    <m/>
    <n v="0"/>
    <n v="0"/>
    <m/>
    <n v="0"/>
    <n v="0"/>
    <m/>
    <n v="0"/>
  </r>
  <r>
    <s v="554"/>
    <x v="14"/>
    <x v="0"/>
    <s v="001"/>
    <s v="Z1F0000700"/>
    <s v="1328"/>
    <s v="FC"/>
    <s v="00105436"/>
    <s v=""/>
    <s v=""/>
    <s v=""/>
    <s v=""/>
    <n v="0"/>
    <s v=""/>
    <s v="CARMEN ROJAS"/>
    <s v="V8632115"/>
    <n v="560000"/>
    <n v="0"/>
    <n v="560000"/>
    <n v="0"/>
    <s v="-"/>
    <n v="0"/>
    <n v="0"/>
    <s v="-"/>
    <n v="0"/>
    <n v="0"/>
    <s v="-"/>
    <n v="0"/>
    <n v="0"/>
    <s v="-"/>
    <n v="0"/>
  </r>
  <r>
    <s v="555"/>
    <x v="14"/>
    <x v="0"/>
    <s v="001"/>
    <s v="Z1F0000700"/>
    <s v="1328"/>
    <s v="FC"/>
    <s v="00105437"/>
    <s v=""/>
    <s v=""/>
    <s v=""/>
    <s v=""/>
    <n v="0"/>
    <s v=""/>
    <s v="SNG EVENTS 84 C.A"/>
    <s v="J-41192935-2"/>
    <n v="44955884.840000004"/>
    <n v="0"/>
    <n v="34804001"/>
    <n v="8751624"/>
    <s v="16"/>
    <n v="1400259.84"/>
    <n v="0"/>
    <s v="-"/>
    <n v="0"/>
    <n v="0"/>
    <s v="-"/>
    <n v="0"/>
    <n v="0"/>
    <s v="-"/>
    <n v="0"/>
  </r>
  <r>
    <s v="556"/>
    <x v="14"/>
    <x v="0"/>
    <s v="001"/>
    <s v="Z1F0000700"/>
    <s v="1328"/>
    <s v="FC"/>
    <s v="00105438"/>
    <s v=""/>
    <s v=""/>
    <s v=""/>
    <s v=""/>
    <n v="0"/>
    <s v=""/>
    <s v="SANDRA BAYONA"/>
    <s v="V13958154 "/>
    <n v="470080"/>
    <n v="0"/>
    <n v="470080"/>
    <n v="0"/>
    <s v="-"/>
    <n v="0"/>
    <n v="0"/>
    <s v="-"/>
    <n v="0"/>
    <n v="0"/>
    <s v="-"/>
    <n v="0"/>
    <n v="0"/>
    <s v="-"/>
    <n v="0"/>
  </r>
  <r>
    <s v="557"/>
    <x v="14"/>
    <x v="0"/>
    <s v="001"/>
    <s v="Z1F0000700"/>
    <s v="1328"/>
    <s v="FC"/>
    <s v="00105439"/>
    <s v=""/>
    <s v=""/>
    <s v=""/>
    <s v=""/>
    <n v="0"/>
    <s v=""/>
    <s v="DANIEL URBINA"/>
    <s v="V144286921 "/>
    <n v="2166682.4"/>
    <n v="0"/>
    <n v="2166682.4"/>
    <n v="0"/>
    <s v="-"/>
    <n v="0"/>
    <n v="0"/>
    <s v="-"/>
    <n v="0"/>
    <n v="0"/>
    <s v="-"/>
    <n v="0"/>
    <n v="0"/>
    <s v="-"/>
    <n v="0"/>
  </r>
  <r>
    <s v="558"/>
    <x v="14"/>
    <x v="0"/>
    <s v="001"/>
    <s v="Z1F0000700"/>
    <s v="1328"/>
    <s v="FC"/>
    <s v="00105440-00105533"/>
    <s v=""/>
    <s v=""/>
    <s v=""/>
    <s v=""/>
    <n v="0"/>
    <s v=""/>
    <s v="VENTAS NO CONTRIBUYENTES"/>
    <s v=""/>
    <n v="391754590.04720002"/>
    <n v="0"/>
    <n v="319164056.19999999"/>
    <n v="0"/>
    <s v="-"/>
    <n v="0"/>
    <n v="62578046.420000002"/>
    <s v="-"/>
    <n v="10012487.427200001"/>
    <n v="0"/>
    <s v="-"/>
    <n v="0"/>
    <n v="0"/>
    <s v="-"/>
    <n v="0"/>
  </r>
  <r>
    <s v="559"/>
    <x v="14"/>
    <x v="0"/>
    <s v="002"/>
    <s v="Z1B8050149"/>
    <s v="1585"/>
    <s v="FC"/>
    <s v="00195914"/>
    <m/>
    <m/>
    <m/>
    <m/>
    <n v="0"/>
    <m/>
    <s v="CAJA SIN ACTIVIDAD"/>
    <m/>
    <n v="0"/>
    <n v="0"/>
    <n v="0"/>
    <n v="0"/>
    <m/>
    <n v="0"/>
    <m/>
    <m/>
    <m/>
    <n v="0"/>
    <s v="0"/>
    <n v="0"/>
    <n v="0"/>
    <m/>
    <n v="0"/>
  </r>
  <r>
    <s v="560"/>
    <x v="14"/>
    <x v="0"/>
    <s v="002"/>
    <s v="Z1B8050002"/>
    <s v="1664"/>
    <s v="FC"/>
    <s v="00158288-00158361"/>
    <s v=""/>
    <s v=""/>
    <s v=""/>
    <s v=""/>
    <n v="0"/>
    <s v=""/>
    <s v="VENTAS NO CONTRIBUYENTES"/>
    <s v=""/>
    <n v="242768610.85480005"/>
    <n v="0"/>
    <n v="191524711.53000003"/>
    <n v="0"/>
    <s v="-"/>
    <n v="0"/>
    <n v="44175775.280000001"/>
    <s v="16"/>
    <n v="7068124.0448000003"/>
    <n v="0"/>
    <s v="-"/>
    <n v="0"/>
    <n v="0"/>
    <s v="-"/>
    <n v="0"/>
  </r>
  <r>
    <s v="561"/>
    <x v="14"/>
    <x v="2"/>
    <s v="002"/>
    <s v="Z1F0008858"/>
    <s v="0684"/>
    <s v="FC"/>
    <s v="00091203-00091242"/>
    <s v=""/>
    <s v=""/>
    <s v=""/>
    <s v=""/>
    <n v="0"/>
    <s v=""/>
    <s v="VENTAS NO CONTRIBUYENTES"/>
    <s v=""/>
    <n v="29407422.800000001"/>
    <n v="0"/>
    <n v="28195260.5"/>
    <n v="0"/>
    <s v="-"/>
    <n v="0"/>
    <n v="1044967.5"/>
    <s v="-"/>
    <n v="167194.79999999999"/>
    <n v="0"/>
    <s v="-"/>
    <n v="0"/>
    <n v="0"/>
    <s v="-"/>
    <n v="0"/>
  </r>
  <r>
    <s v="562"/>
    <x v="14"/>
    <x v="2"/>
    <s v="003"/>
    <s v="Z1F0008965"/>
    <s v="0680"/>
    <s v="FC"/>
    <s v="00089966-00090074"/>
    <s v=""/>
    <s v=""/>
    <s v=""/>
    <s v=""/>
    <n v="0"/>
    <s v=""/>
    <s v="VENTAS NO CONTRIBUYENTES"/>
    <s v=""/>
    <n v="105931858.76840001"/>
    <n v="0"/>
    <n v="95625098.700000018"/>
    <n v="0"/>
    <s v="-"/>
    <n v="0"/>
    <n v="8885137.9900000002"/>
    <s v="-"/>
    <n v="1421622.0784"/>
    <n v="0"/>
    <s v="-"/>
    <n v="0"/>
    <n v="0"/>
    <s v="-"/>
    <n v="0"/>
  </r>
  <r>
    <s v="563"/>
    <x v="14"/>
    <x v="0"/>
    <s v="003"/>
    <s v="Z1B8051199"/>
    <s v="1749"/>
    <s v="FC"/>
    <s v="00182450-00182526"/>
    <s v=""/>
    <s v=""/>
    <s v=""/>
    <s v=""/>
    <n v="0"/>
    <s v=""/>
    <s v="VENTAS NO CONTRIBUYENTES"/>
    <s v=""/>
    <n v="206055206.19680002"/>
    <n v="0"/>
    <n v="170885069.07000002"/>
    <n v="0"/>
    <s v="-"/>
    <n v="0"/>
    <n v="30319083.73"/>
    <s v="16"/>
    <n v="4851053.3968000002"/>
    <n v="0"/>
    <s v="-"/>
    <n v="0"/>
    <n v="0"/>
    <s v="-"/>
    <n v="0"/>
  </r>
  <r>
    <s v="564"/>
    <x v="14"/>
    <x v="0"/>
    <s v="003"/>
    <s v="Z1B8051199"/>
    <s v="1749"/>
    <s v="FC"/>
    <s v="00182527"/>
    <s v=""/>
    <s v=""/>
    <s v=""/>
    <s v=""/>
    <n v="0"/>
    <s v=""/>
    <s v="INACHINI SOLUCIONES C.A"/>
    <s v="J-31724677-2 "/>
    <n v="8686779"/>
    <n v="0"/>
    <n v="1903911"/>
    <n v="5847300"/>
    <s v="16"/>
    <n v="935568"/>
    <n v="0"/>
    <s v="-"/>
    <n v="0"/>
    <n v="0"/>
    <s v="-"/>
    <n v="0"/>
    <n v="0"/>
    <s v="-"/>
    <n v="0"/>
  </r>
  <r>
    <s v="565"/>
    <x v="14"/>
    <x v="0"/>
    <s v="003"/>
    <s v="Z1B8051199"/>
    <s v="1749"/>
    <s v="FC"/>
    <s v="00182528-00182545"/>
    <s v=""/>
    <s v=""/>
    <s v=""/>
    <s v=""/>
    <n v="0"/>
    <s v=""/>
    <s v="VENTAS NO CONTRIBUYENTES"/>
    <s v=""/>
    <n v="67264868.099999994"/>
    <n v="0"/>
    <n v="41270938.5"/>
    <n v="0"/>
    <s v="-"/>
    <n v="0"/>
    <n v="22408560"/>
    <s v="16"/>
    <n v="3585369.6"/>
    <n v="0"/>
    <s v="-"/>
    <n v="0"/>
    <n v="0"/>
    <s v="-"/>
    <n v="0"/>
  </r>
  <r>
    <s v="566"/>
    <x v="14"/>
    <x v="0"/>
    <s v="004"/>
    <s v="Z1B8050937"/>
    <s v="1591"/>
    <s v="FC"/>
    <s v="00151082-00151175"/>
    <s v=""/>
    <s v=""/>
    <s v=""/>
    <s v=""/>
    <n v="0"/>
    <s v=""/>
    <s v="VENTAS NO CONTRIBUYENTES"/>
    <s v=""/>
    <n v="279591979.37800002"/>
    <n v="0"/>
    <n v="212835081.90000004"/>
    <n v="0"/>
    <s v="-"/>
    <n v="0"/>
    <n v="57549049.549999997"/>
    <s v="16"/>
    <n v="9207847.9279999994"/>
    <n v="0"/>
    <s v="-"/>
    <n v="0"/>
    <n v="0"/>
    <s v="-"/>
    <n v="0"/>
  </r>
  <r>
    <s v="567"/>
    <x v="14"/>
    <x v="0"/>
    <s v="004"/>
    <s v="Z1B8050937"/>
    <s v="1591"/>
    <s v="FC"/>
    <s v="00151176"/>
    <s v=""/>
    <s v=""/>
    <s v=""/>
    <s v=""/>
    <n v="0"/>
    <s v=""/>
    <s v="MIGUEL ALVAREZ"/>
    <s v="V14772733"/>
    <n v="684000"/>
    <n v="0"/>
    <n v="684000"/>
    <n v="0"/>
    <s v="-"/>
    <n v="0"/>
    <n v="0"/>
    <s v="-"/>
    <n v="0"/>
    <n v="0"/>
    <s v="-"/>
    <n v="0"/>
    <n v="0"/>
    <s v="-"/>
    <n v="0"/>
  </r>
  <r>
    <s v="568"/>
    <x v="14"/>
    <x v="0"/>
    <s v="004"/>
    <s v="Z1B8050937"/>
    <s v="1591"/>
    <s v="FC"/>
    <s v="00151177-00151191"/>
    <s v=""/>
    <s v=""/>
    <s v=""/>
    <s v=""/>
    <n v="0"/>
    <s v=""/>
    <s v="VENTAS NO CONTRIBUYENTES"/>
    <s v=""/>
    <n v="27952902.5"/>
    <n v="0"/>
    <n v="19741842.5"/>
    <n v="0"/>
    <s v="-"/>
    <n v="0"/>
    <n v="7078500"/>
    <s v="-"/>
    <n v="1132560"/>
    <n v="0"/>
    <s v="-"/>
    <n v="0"/>
    <n v="0"/>
    <s v="-"/>
    <n v="0"/>
  </r>
  <r>
    <s v="569"/>
    <x v="14"/>
    <x v="0"/>
    <s v="005"/>
    <s v="Z1B8050363"/>
    <s v="1742"/>
    <s v="FC"/>
    <s v="00161674-00161755"/>
    <s v=""/>
    <s v=""/>
    <s v=""/>
    <s v=""/>
    <n v="0"/>
    <s v=""/>
    <s v="VENTAS NO CONTRIBUYENTES"/>
    <s v=""/>
    <n v="279560916.5456"/>
    <n v="0"/>
    <n v="200538102.09"/>
    <n v="0"/>
    <s v="-"/>
    <n v="0"/>
    <n v="68123115.909999996"/>
    <s v="16"/>
    <n v="10899698.545599999"/>
    <n v="0"/>
    <s v="-"/>
    <n v="0"/>
    <n v="0"/>
    <s v="-"/>
    <n v="0"/>
  </r>
  <r>
    <s v="570"/>
    <x v="14"/>
    <x v="0"/>
    <s v="006"/>
    <s v="Z1B8044815"/>
    <s v="1650"/>
    <s v="FC"/>
    <s v="00142190-00142255"/>
    <s v=""/>
    <s v=""/>
    <s v=""/>
    <s v=""/>
    <n v="0"/>
    <s v=""/>
    <s v="VENTAS NO CONTRIBUYENTES"/>
    <s v=""/>
    <n v="193308347.83919999"/>
    <n v="0"/>
    <n v="142087566.33999997"/>
    <n v="0"/>
    <s v="-"/>
    <n v="0"/>
    <n v="44155846.120000005"/>
    <s v="-"/>
    <n v="7064935.3791999994"/>
    <n v="0"/>
    <s v="-"/>
    <n v="0"/>
    <n v="0"/>
    <s v="-"/>
    <n v="0"/>
  </r>
  <r>
    <s v="571"/>
    <x v="14"/>
    <x v="0"/>
    <s v="006"/>
    <s v="Z1B8044815"/>
    <s v="1650"/>
    <s v="FC"/>
    <s v="00142256"/>
    <s v=""/>
    <s v=""/>
    <s v=""/>
    <s v=""/>
    <n v="0"/>
    <s v=""/>
    <s v="MANTENIMIENTOS ARFERCA"/>
    <s v="J-41073527-9 "/>
    <n v="25259865.010000002"/>
    <n v="0"/>
    <n v="19848706"/>
    <n v="4664792.25"/>
    <s v="16"/>
    <n v="746366.76"/>
    <n v="0"/>
    <s v="-"/>
    <n v="0"/>
    <n v="0"/>
    <s v="-"/>
    <n v="0"/>
    <n v="0"/>
    <s v="-"/>
    <n v="0"/>
  </r>
  <r>
    <s v="572"/>
    <x v="14"/>
    <x v="0"/>
    <s v="006"/>
    <s v="Z1B8044815"/>
    <s v="1650"/>
    <s v="FC"/>
    <s v="00142257-00142275"/>
    <s v=""/>
    <s v=""/>
    <s v=""/>
    <s v=""/>
    <n v="0"/>
    <s v=""/>
    <s v="VENTAS NO CONTRIBUYENTES"/>
    <s v=""/>
    <n v="41178966.639600001"/>
    <n v="0"/>
    <n v="30778085.25"/>
    <n v="0"/>
    <s v="-"/>
    <n v="0"/>
    <n v="8966277.0600000005"/>
    <s v="-"/>
    <n v="1434604.3296000001"/>
    <n v="0"/>
    <s v="-"/>
    <n v="0"/>
    <n v="0"/>
    <s v="-"/>
    <n v="0"/>
  </r>
  <r>
    <s v="573"/>
    <x v="14"/>
    <x v="0"/>
    <s v="007"/>
    <s v="Z1B8050013"/>
    <s v="1705"/>
    <s v="FC"/>
    <s v="0016770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4"/>
    <x v="14"/>
    <x v="0"/>
    <s v="008"/>
    <s v="Z1B8050003"/>
    <s v="1661"/>
    <s v="FC"/>
    <s v="001682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5"/>
    <x v="14"/>
    <x v="0"/>
    <s v="009"/>
    <s v="Z1B8014458"/>
    <s v="1661"/>
    <s v="FC"/>
    <s v="00172837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576"/>
    <x v="14"/>
    <x v="0"/>
    <s v="010"/>
    <s v="Z1F0000341"/>
    <s v="1170"/>
    <s v="FC"/>
    <s v="0007116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77"/>
    <x v="14"/>
    <x v="0"/>
    <s v="011"/>
    <s v="Z1F0004616"/>
    <s v="0563"/>
    <s v="FC"/>
    <s v="00076271-00076350"/>
    <s v=""/>
    <s v=""/>
    <s v=""/>
    <s v=""/>
    <n v="0"/>
    <s v=""/>
    <s v="VENTAS NO CONTRIBUYENTES"/>
    <s v=""/>
    <n v="65679555.355600007"/>
    <n v="0"/>
    <n v="56944209.100000009"/>
    <n v="0"/>
    <s v="-"/>
    <n v="0"/>
    <n v="7530470.9100000001"/>
    <s v="-"/>
    <n v="1204875.3456000001"/>
    <n v="0"/>
    <s v="-"/>
    <n v="0"/>
    <n v="0"/>
    <s v="-"/>
    <n v="0"/>
  </r>
  <r>
    <s v="578"/>
    <x v="14"/>
    <x v="0"/>
    <s v="011"/>
    <s v="Z1F0004616"/>
    <s v="0563"/>
    <s v="FC"/>
    <s v="00076351"/>
    <s v=""/>
    <s v=""/>
    <s v=""/>
    <s v=""/>
    <n v="0"/>
    <s v=""/>
    <s v="NITRO COLOR"/>
    <s v="J-30586742-9 "/>
    <n v="779200"/>
    <n v="0"/>
    <n v="466000"/>
    <n v="270000"/>
    <s v="16"/>
    <n v="43200"/>
    <n v="0"/>
    <s v="-"/>
    <n v="0"/>
    <n v="0"/>
    <s v="-"/>
    <n v="0"/>
    <n v="0"/>
    <s v="-"/>
    <n v="0"/>
  </r>
  <r>
    <s v="579"/>
    <x v="14"/>
    <x v="0"/>
    <s v="011"/>
    <s v="Z1F0004616"/>
    <s v="0563"/>
    <s v="FC"/>
    <s v="00076352-00076398"/>
    <s v=""/>
    <s v=""/>
    <s v=""/>
    <s v=""/>
    <n v="0"/>
    <s v=""/>
    <s v="VENTAS NO CONTRIBUYENTES"/>
    <s v=""/>
    <n v="47674841.600000001"/>
    <n v="0"/>
    <n v="44023817"/>
    <n v="0"/>
    <s v="-"/>
    <n v="0"/>
    <n v="3147435"/>
    <s v="-"/>
    <n v="503589.6"/>
    <n v="0"/>
    <s v="-"/>
    <n v="0"/>
    <n v="0"/>
    <s v="-"/>
    <n v="0"/>
  </r>
  <r>
    <s v="580"/>
    <x v="14"/>
    <x v="0"/>
    <s v="012"/>
    <s v="Z1B8038506"/>
    <s v="1510"/>
    <s v="FC"/>
    <s v="0007097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1"/>
    <x v="14"/>
    <x v="0"/>
    <s v="013"/>
    <s v="Z1B8050578"/>
    <s v="1473"/>
    <s v="FC"/>
    <s v="00135554-00135575"/>
    <s v=""/>
    <s v=""/>
    <s v=""/>
    <s v=""/>
    <n v="0"/>
    <s v=""/>
    <s v="VENTAS NO CONTRIBUYENTES"/>
    <s v=""/>
    <n v="32702541.9956"/>
    <n v="0"/>
    <n v="22785125"/>
    <n v="0"/>
    <s v="-"/>
    <n v="0"/>
    <n v="8549497.4100000001"/>
    <s v="-"/>
    <n v="1367919.5855999999"/>
    <n v="0"/>
    <s v="-"/>
    <n v="0"/>
    <n v="0"/>
    <s v="-"/>
    <n v="0"/>
  </r>
  <r>
    <s v="582"/>
    <x v="14"/>
    <x v="0"/>
    <s v="014"/>
    <s v="Z1B0000338"/>
    <s v="1351"/>
    <s v="FC"/>
    <s v="0004836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83"/>
    <x v="14"/>
    <x v="0"/>
    <s v="015"/>
    <s v="Z1B8050356"/>
    <s v="1484"/>
    <s v="FC"/>
    <s v="00085403-00085414"/>
    <s v=""/>
    <s v=""/>
    <s v=""/>
    <s v=""/>
    <n v="0"/>
    <s v=""/>
    <s v="VENTAS NO CONTRIBUYENTES"/>
    <s v=""/>
    <n v="34530677.769199997"/>
    <n v="0"/>
    <n v="24316197"/>
    <n v="0"/>
    <s v="-"/>
    <n v="0"/>
    <n v="8805586.8699999992"/>
    <s v="-"/>
    <n v="1408893.8991999999"/>
    <n v="0"/>
    <s v="-"/>
    <n v="0"/>
    <n v="0"/>
    <s v="-"/>
    <n v="0"/>
  </r>
  <r>
    <s v="1"/>
    <x v="15"/>
    <x v="0"/>
    <m/>
    <m/>
    <m/>
    <s v="FC"/>
    <s v="A156"/>
    <m/>
    <m/>
    <m/>
    <m/>
    <n v="0"/>
    <m/>
    <s v="PROVEGRAM C.A. - ANULADA"/>
    <s v="J001177388"/>
    <n v="0"/>
    <n v="0"/>
    <n v="0"/>
    <n v="0"/>
    <m/>
    <n v="0"/>
    <n v="0"/>
    <m/>
    <n v="0"/>
    <n v="0"/>
    <m/>
    <n v="0"/>
    <n v="0"/>
    <m/>
    <n v="0"/>
  </r>
  <r>
    <s v="2"/>
    <x v="15"/>
    <x v="0"/>
    <s v="001"/>
    <s v="Z1F0000700"/>
    <s v="1329"/>
    <s v="FC"/>
    <s v="00105534-00105597"/>
    <s v=""/>
    <s v=""/>
    <s v=""/>
    <s v=""/>
    <n v="0"/>
    <s v=""/>
    <s v="VENTAS NO CONTRIBUYENTES"/>
    <s v=""/>
    <n v="196127567.45039999"/>
    <n v="0"/>
    <n v="159937065.08000001"/>
    <n v="0"/>
    <s v="-"/>
    <n v="0"/>
    <n v="31198708.940000001"/>
    <s v="-"/>
    <n v="4991793.4304"/>
    <n v="0"/>
    <s v="-"/>
    <n v="0"/>
    <n v="0"/>
    <s v="-"/>
    <n v="0"/>
  </r>
  <r>
    <s v="3"/>
    <x v="15"/>
    <x v="0"/>
    <s v="001"/>
    <s v="Z1B8050365"/>
    <s v="1250"/>
    <s v="FC"/>
    <s v="00087778-00087825"/>
    <m/>
    <m/>
    <m/>
    <m/>
    <n v="0"/>
    <m/>
    <s v="VENTAS NO CONTRIBUYENTES"/>
    <m/>
    <n v="-246363932.95880005"/>
    <n v="0"/>
    <n v="-246363932.95880005"/>
    <n v="0"/>
    <s v="-"/>
    <n v="0"/>
    <n v="0"/>
    <s v="-"/>
    <n v="0"/>
    <n v="0"/>
    <s v="-"/>
    <n v="0"/>
    <n v="0"/>
    <s v="-"/>
    <n v="0"/>
  </r>
  <r>
    <s v="4"/>
    <x v="15"/>
    <x v="0"/>
    <s v="001"/>
    <s v="Z1B8050365"/>
    <s v="1253"/>
    <s v="FC"/>
    <s v="00087826-00087875"/>
    <m/>
    <m/>
    <m/>
    <m/>
    <n v="0"/>
    <m/>
    <s v="VENTAS NO CONTRIBUYENTES"/>
    <m/>
    <n v="-229348465.83880004"/>
    <n v="0"/>
    <n v="-229348465.83880004"/>
    <n v="0"/>
    <s v="-"/>
    <n v="0"/>
    <n v="0"/>
    <s v="-"/>
    <n v="0"/>
    <n v="0"/>
    <s v="-"/>
    <n v="0"/>
    <n v="0"/>
    <s v="-"/>
    <n v="0"/>
  </r>
  <r>
    <s v="5"/>
    <x v="15"/>
    <x v="0"/>
    <s v="001"/>
    <s v="Z1B8050365"/>
    <s v="1255"/>
    <s v="FC"/>
    <s v="00087876-00087881"/>
    <m/>
    <m/>
    <m/>
    <m/>
    <n v="0"/>
    <m/>
    <s v="VENTAS NO CONTRIBUYENTES"/>
    <m/>
    <n v="-268750678.86880004"/>
    <n v="0"/>
    <n v="-268750678.86880004"/>
    <n v="0"/>
    <s v="-"/>
    <n v="0"/>
    <n v="0"/>
    <s v="-"/>
    <n v="0"/>
    <n v="0"/>
    <s v="-"/>
    <n v="0"/>
    <n v="0"/>
    <s v="-"/>
    <n v="0"/>
  </r>
  <r>
    <s v="6"/>
    <x v="15"/>
    <x v="0"/>
    <s v="001"/>
    <s v="Z1B8050365"/>
    <s v="1256"/>
    <s v="FC"/>
    <s v="00087882-00087938"/>
    <m/>
    <m/>
    <m/>
    <m/>
    <n v="0"/>
    <m/>
    <s v="VENTAS NO CONTRIBUYENTES"/>
    <m/>
    <n v="-224866398.02880004"/>
    <n v="0"/>
    <n v="-224866398.02880004"/>
    <n v="0"/>
    <s v="-"/>
    <n v="0"/>
    <n v="0"/>
    <s v="-"/>
    <n v="0"/>
    <n v="0"/>
    <s v="-"/>
    <n v="0"/>
    <n v="0"/>
    <s v="-"/>
    <n v="0"/>
  </r>
  <r>
    <s v="7"/>
    <x v="15"/>
    <x v="0"/>
    <s v="001"/>
    <s v="Z1B8050365"/>
    <s v="1257"/>
    <s v="FC"/>
    <s v="00087938"/>
    <m/>
    <m/>
    <m/>
    <m/>
    <n v="0"/>
    <m/>
    <s v="VENTAS NO CONTRIBUYENTES"/>
    <m/>
    <n v="-276008588.86880004"/>
    <n v="0"/>
    <n v="-276008588.86880004"/>
    <n v="0"/>
    <s v="-"/>
    <n v="0"/>
    <n v="0"/>
    <s v="-"/>
    <n v="0"/>
    <n v="0"/>
    <s v="-"/>
    <n v="0"/>
    <n v="0"/>
    <s v="-"/>
    <n v="0"/>
  </r>
  <r>
    <s v="8"/>
    <x v="15"/>
    <x v="0"/>
    <s v="001"/>
    <s v="Z1B8050365"/>
    <s v="1258"/>
    <s v="FC"/>
    <s v="00087939-00087992"/>
    <m/>
    <m/>
    <m/>
    <m/>
    <n v="0"/>
    <m/>
    <s v="VENTAS NO CONTRIBUYENTES"/>
    <m/>
    <n v="-228581953.48880005"/>
    <n v="0"/>
    <n v="-228581953.48880005"/>
    <n v="0"/>
    <s v="-"/>
    <n v="0"/>
    <n v="0"/>
    <s v="-"/>
    <n v="0"/>
    <n v="0"/>
    <s v="-"/>
    <n v="0"/>
    <n v="0"/>
    <s v="-"/>
    <n v="0"/>
  </r>
  <r>
    <s v="9"/>
    <x v="15"/>
    <x v="0"/>
    <s v="001"/>
    <s v="Z1B8050365"/>
    <s v="1259"/>
    <s v="FC"/>
    <s v="0008799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0"/>
    <x v="15"/>
    <x v="2"/>
    <s v="002"/>
    <s v="Z1F0008858"/>
    <s v="0685"/>
    <s v="FC"/>
    <s v="00091243-00091320"/>
    <s v=""/>
    <s v=""/>
    <s v=""/>
    <s v=""/>
    <n v="0"/>
    <s v=""/>
    <s v="VENTAS NO CONTRIBUYENTES"/>
    <s v=""/>
    <n v="70914454.099999994"/>
    <n v="0"/>
    <n v="63162670"/>
    <n v="0"/>
    <s v="-"/>
    <n v="0"/>
    <n v="6682572.5"/>
    <s v="-"/>
    <n v="1069211.6000000001"/>
    <n v="0"/>
    <s v="-"/>
    <n v="0"/>
    <n v="0"/>
    <s v="-"/>
    <n v="0"/>
  </r>
  <r>
    <s v="11"/>
    <x v="15"/>
    <x v="2"/>
    <s v="002"/>
    <s v="Z1F0008858"/>
    <s v="0685"/>
    <s v="FC"/>
    <s v="00091321"/>
    <s v=""/>
    <s v=""/>
    <s v=""/>
    <s v=""/>
    <n v="0"/>
    <s v=""/>
    <s v="PORTU HAMBURGUER"/>
    <s v="J405245379 "/>
    <n v="3901500"/>
    <n v="0"/>
    <n v="3901500"/>
    <n v="0"/>
    <s v="-"/>
    <n v="0"/>
    <n v="0"/>
    <s v="-"/>
    <n v="0"/>
    <n v="0"/>
    <s v="-"/>
    <n v="0"/>
    <n v="0"/>
    <s v="-"/>
    <n v="0"/>
  </r>
  <r>
    <s v="12"/>
    <x v="15"/>
    <x v="2"/>
    <s v="002"/>
    <s v="Z1F0008858"/>
    <s v="0685"/>
    <s v="FC"/>
    <s v="00091322-00091350"/>
    <s v=""/>
    <s v=""/>
    <s v=""/>
    <s v=""/>
    <n v="0"/>
    <s v=""/>
    <s v="VENTAS NO CONTRIBUYENTES"/>
    <s v=""/>
    <n v="25222511.501600001"/>
    <n v="0"/>
    <n v="23290160"/>
    <n v="0"/>
    <s v="-"/>
    <n v="0"/>
    <n v="1665820.26"/>
    <s v="-"/>
    <n v="266531.24160000001"/>
    <n v="0"/>
    <s v="-"/>
    <n v="0"/>
    <n v="0"/>
    <s v="-"/>
    <n v="0"/>
  </r>
  <r>
    <s v="13"/>
    <x v="15"/>
    <x v="0"/>
    <s v="002"/>
    <s v="Z1B8050002"/>
    <s v="1665"/>
    <s v="FC"/>
    <s v="00158362-00158450"/>
    <s v=""/>
    <s v=""/>
    <s v=""/>
    <s v=""/>
    <n v="0"/>
    <s v=""/>
    <s v="VENTAS NO CONTRIBUYENTES"/>
    <s v=""/>
    <n v="314783377.26720005"/>
    <n v="0"/>
    <n v="257464954.20999998"/>
    <n v="0"/>
    <s v="-"/>
    <n v="0"/>
    <n v="49412433.670000002"/>
    <s v="16"/>
    <n v="7905989.3871999988"/>
    <n v="0"/>
    <s v="-"/>
    <n v="0"/>
    <n v="0"/>
    <s v="-"/>
    <n v="0"/>
  </r>
  <r>
    <s v="14"/>
    <x v="15"/>
    <x v="0"/>
    <s v="002"/>
    <s v="Z1B8050149"/>
    <s v="1570"/>
    <s v="FC"/>
    <s v="00195234-00195301"/>
    <m/>
    <m/>
    <m/>
    <m/>
    <n v="0"/>
    <m/>
    <s v="VENTAS NO CONTRIBUYENTES"/>
    <m/>
    <n v="-217334300.40880004"/>
    <n v="0"/>
    <n v="-217334300.40880004"/>
    <n v="0"/>
    <s v="-"/>
    <n v="0"/>
    <n v="0"/>
    <s v="-"/>
    <n v="0"/>
    <n v="0"/>
    <s v="-"/>
    <n v="0"/>
    <n v="0"/>
    <s v="-"/>
    <n v="0"/>
  </r>
  <r>
    <s v="15"/>
    <x v="15"/>
    <x v="0"/>
    <s v="002"/>
    <s v="Z1B8050149"/>
    <s v="1572"/>
    <s v="FC"/>
    <s v="00195302-00195381"/>
    <m/>
    <m/>
    <m/>
    <m/>
    <n v="0"/>
    <m/>
    <s v="VENTAS NO CONTRIBUYENTES"/>
    <m/>
    <n v="-187222253.67880005"/>
    <n v="0"/>
    <n v="-187222253.67880005"/>
    <n v="0"/>
    <s v="-"/>
    <n v="0"/>
    <n v="0"/>
    <s v="-"/>
    <n v="0"/>
    <n v="0"/>
    <s v="-"/>
    <n v="0"/>
    <n v="0"/>
    <s v="-"/>
    <n v="0"/>
  </r>
  <r>
    <s v="16"/>
    <x v="15"/>
    <x v="0"/>
    <s v="002"/>
    <s v="Z1B8050149"/>
    <s v="1573"/>
    <s v="FC"/>
    <s v="00195382-00195445"/>
    <m/>
    <m/>
    <m/>
    <m/>
    <n v="0"/>
    <m/>
    <s v="VENTAS NO CONTRIBUYENTES"/>
    <m/>
    <n v="-183093234.94880003"/>
    <n v="0"/>
    <n v="-183093234.94880003"/>
    <n v="0"/>
    <s v="-"/>
    <n v="0"/>
    <n v="0"/>
    <s v="-"/>
    <n v="0"/>
    <n v="0"/>
    <s v="-"/>
    <n v="0"/>
    <n v="0"/>
    <s v="-"/>
    <n v="0"/>
  </r>
  <r>
    <s v="17"/>
    <x v="15"/>
    <x v="0"/>
    <s v="002"/>
    <s v="Z1B8050149"/>
    <s v="1574"/>
    <s v="FC"/>
    <s v="00195446-00195501"/>
    <m/>
    <m/>
    <m/>
    <m/>
    <n v="0"/>
    <m/>
    <s v="VENTAS NO CONTRIBUYENTES"/>
    <m/>
    <n v="-221569324.23880005"/>
    <n v="0"/>
    <n v="-221569324.23880005"/>
    <n v="0"/>
    <s v="-"/>
    <n v="0"/>
    <n v="0"/>
    <s v="-"/>
    <n v="0"/>
    <n v="0"/>
    <s v="-"/>
    <n v="0"/>
    <n v="0"/>
    <s v="-"/>
    <n v="0"/>
  </r>
  <r>
    <s v="18"/>
    <x v="15"/>
    <x v="0"/>
    <s v="002"/>
    <s v="Z1B8050149"/>
    <s v="1575"/>
    <s v="FC"/>
    <s v="00195502-00195551"/>
    <m/>
    <m/>
    <m/>
    <m/>
    <n v="0"/>
    <m/>
    <s v="VENTAS NO CONTRIBUYENTES"/>
    <m/>
    <n v="-230566254.85880005"/>
    <n v="0"/>
    <n v="-230566254.85880005"/>
    <n v="0"/>
    <s v="-"/>
    <n v="0"/>
    <n v="0"/>
    <s v="-"/>
    <n v="0"/>
    <n v="0"/>
    <s v="-"/>
    <n v="0"/>
    <n v="0"/>
    <s v="-"/>
    <n v="0"/>
  </r>
  <r>
    <s v="19"/>
    <x v="15"/>
    <x v="0"/>
    <s v="002"/>
    <s v="Z1B8050149"/>
    <s v="1576"/>
    <s v="FC"/>
    <s v="00195552-00195566"/>
    <m/>
    <m/>
    <m/>
    <m/>
    <n v="0"/>
    <m/>
    <s v="VENTAS NO CONTRIBUYENTES"/>
    <m/>
    <n v="-259571056.86880004"/>
    <n v="0"/>
    <n v="-259571056.86880004"/>
    <n v="0"/>
    <s v="-"/>
    <n v="0"/>
    <n v="0"/>
    <s v="-"/>
    <n v="0"/>
    <n v="0"/>
    <s v="-"/>
    <n v="0"/>
    <n v="0"/>
    <s v="-"/>
    <n v="0"/>
  </r>
  <r>
    <s v="20"/>
    <x v="15"/>
    <x v="0"/>
    <s v="002"/>
    <s v="Z1B8050149"/>
    <s v="1580"/>
    <s v="FC"/>
    <s v="00195759"/>
    <m/>
    <m/>
    <m/>
    <m/>
    <n v="0"/>
    <m/>
    <s v="VENTAS NO CONTRIBUYENTES"/>
    <m/>
    <n v="-188131580.19880003"/>
    <n v="0"/>
    <n v="-188131580.19880003"/>
    <n v="0"/>
    <s v="-"/>
    <n v="0"/>
    <n v="0"/>
    <s v="-"/>
    <n v="0"/>
    <n v="0"/>
    <s v="-"/>
    <n v="0"/>
    <n v="0"/>
    <s v="-"/>
    <n v="0"/>
  </r>
  <r>
    <s v="21"/>
    <x v="15"/>
    <x v="0"/>
    <s v="002"/>
    <s v="Z1B8050149"/>
    <s v="1581"/>
    <s v="FC"/>
    <s v="00195760-00195825"/>
    <m/>
    <m/>
    <m/>
    <m/>
    <n v="0"/>
    <m/>
    <s v="VENTAS NO CONTRIBUYENTES"/>
    <m/>
    <n v="-197526307.83880004"/>
    <n v="0"/>
    <n v="-197526307.83880004"/>
    <n v="0"/>
    <s v="-"/>
    <n v="0"/>
    <n v="0"/>
    <s v="-"/>
    <n v="0"/>
    <n v="0"/>
    <s v="-"/>
    <n v="0"/>
    <n v="0"/>
    <s v="-"/>
    <n v="0"/>
  </r>
  <r>
    <s v="22"/>
    <x v="15"/>
    <x v="0"/>
    <s v="002"/>
    <s v="Z1B8050149"/>
    <s v="1582"/>
    <s v="FC"/>
    <s v="00195826-00195871"/>
    <m/>
    <m/>
    <m/>
    <m/>
    <n v="0"/>
    <m/>
    <s v="VENTAS NO CONTRIBUYENTES"/>
    <m/>
    <n v="-216760001.30880004"/>
    <n v="0"/>
    <n v="-216760001.30880004"/>
    <n v="0"/>
    <s v="-"/>
    <n v="0"/>
    <n v="0"/>
    <s v="-"/>
    <n v="0"/>
    <n v="0"/>
    <s v="-"/>
    <n v="0"/>
    <n v="0"/>
    <s v="-"/>
    <n v="0"/>
  </r>
  <r>
    <s v="23"/>
    <x v="15"/>
    <x v="0"/>
    <s v="002"/>
    <s v="Z1B8050149"/>
    <s v="1584"/>
    <s v="FC"/>
    <s v="00195872-00195914"/>
    <m/>
    <m/>
    <m/>
    <m/>
    <n v="0"/>
    <m/>
    <s v="VENTAS NO CONTRIBUYENTES"/>
    <m/>
    <n v="-240171846.62880003"/>
    <n v="0"/>
    <n v="-240171846.62880003"/>
    <n v="0"/>
    <s v="-"/>
    <n v="0"/>
    <n v="0"/>
    <s v="-"/>
    <n v="0"/>
    <n v="0"/>
    <s v="-"/>
    <n v="0"/>
    <n v="0"/>
    <s v="-"/>
    <n v="0"/>
  </r>
  <r>
    <s v="24"/>
    <x v="15"/>
    <x v="0"/>
    <s v="002"/>
    <s v="Z1B8050149"/>
    <s v="1585"/>
    <s v="FC"/>
    <s v="0019591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5"/>
    <x v="15"/>
    <x v="0"/>
    <s v="002"/>
    <s v="Z1B8050149"/>
    <s v="1586"/>
    <s v="FC"/>
    <s v="00195915-000195990"/>
    <m/>
    <m/>
    <m/>
    <m/>
    <n v="0"/>
    <m/>
    <s v="VENTAS NO CONTRIBUYENTES"/>
    <m/>
    <n v="73955472.659999996"/>
    <n v="0"/>
    <n v="73955472.659999996"/>
    <n v="0"/>
    <s v="-"/>
    <n v="0"/>
    <n v="0"/>
    <s v="-"/>
    <n v="0"/>
    <n v="0"/>
    <s v="-"/>
    <n v="0"/>
    <n v="0"/>
    <s v="-"/>
    <n v="0"/>
  </r>
  <r>
    <s v="26"/>
    <x v="15"/>
    <x v="2"/>
    <s v="003"/>
    <s v="Z1F0008965"/>
    <s v="0681"/>
    <s v="FC"/>
    <s v="00090075-00090177"/>
    <s v=""/>
    <s v=""/>
    <s v=""/>
    <s v=""/>
    <n v="0"/>
    <s v=""/>
    <s v="VENTAS NO CONTRIBUYENTES"/>
    <s v=""/>
    <n v="103659360.9948"/>
    <n v="0"/>
    <n v="95382435"/>
    <n v="0"/>
    <s v="-"/>
    <n v="0"/>
    <n v="7135281.0300000003"/>
    <s v="-"/>
    <n v="1141644.9648"/>
    <n v="0"/>
    <s v="-"/>
    <n v="0"/>
    <n v="0"/>
    <s v="-"/>
    <n v="0"/>
  </r>
  <r>
    <s v="27"/>
    <x v="15"/>
    <x v="0"/>
    <s v="003"/>
    <s v="Z1B8051199"/>
    <s v="1750"/>
    <s v="FC"/>
    <s v="00182546-00182634"/>
    <s v=""/>
    <s v=""/>
    <s v=""/>
    <s v=""/>
    <n v="0"/>
    <s v=""/>
    <s v="VENTAS NO CONTRIBUYENTES"/>
    <s v=""/>
    <n v="218733962.40200004"/>
    <n v="0"/>
    <n v="175479208.49999994"/>
    <n v="0"/>
    <s v="-"/>
    <n v="0"/>
    <n v="37288580.950000003"/>
    <s v="-"/>
    <n v="5966172.9519999996"/>
    <n v="0"/>
    <s v="-"/>
    <n v="0"/>
    <n v="0"/>
    <s v="-"/>
    <n v="0"/>
  </r>
  <r>
    <s v="28"/>
    <x v="15"/>
    <x v="0"/>
    <s v="004"/>
    <s v="Z1B8050937"/>
    <s v="1592"/>
    <s v="FC"/>
    <s v="00151192-00151247"/>
    <s v=""/>
    <s v=""/>
    <s v=""/>
    <s v=""/>
    <n v="0"/>
    <s v=""/>
    <s v="VENTAS NO CONTRIBUYENTES"/>
    <s v=""/>
    <n v="180304839.85280001"/>
    <n v="0"/>
    <n v="147218263"/>
    <n v="0"/>
    <s v="-"/>
    <n v="0"/>
    <n v="28522911.079999998"/>
    <s v="16"/>
    <n v="4563665.7728000004"/>
    <n v="0"/>
    <s v="-"/>
    <n v="0"/>
    <n v="0"/>
    <s v="-"/>
    <n v="0"/>
  </r>
  <r>
    <s v="29"/>
    <x v="15"/>
    <x v="0"/>
    <s v="005"/>
    <s v="Z1B8050363"/>
    <s v="1743"/>
    <s v="FC"/>
    <s v="00161756-00161795"/>
    <s v=""/>
    <s v=""/>
    <s v=""/>
    <s v=""/>
    <n v="0"/>
    <s v=""/>
    <s v="VENTAS NO CONTRIBUYENTES"/>
    <s v=""/>
    <n v="183264968.22319999"/>
    <n v="0"/>
    <n v="136610346.74999997"/>
    <n v="0"/>
    <s v="-"/>
    <n v="0"/>
    <n v="40219501.270000003"/>
    <s v="-"/>
    <n v="6435120.2032000003"/>
    <n v="0"/>
    <s v="-"/>
    <n v="0"/>
    <n v="0"/>
    <s v="-"/>
    <n v="0"/>
  </r>
  <r>
    <s v="30"/>
    <x v="15"/>
    <x v="0"/>
    <s v="006"/>
    <s v="Z1B8044815"/>
    <s v="1651"/>
    <s v="FC"/>
    <s v="00142276-00142325"/>
    <s v=""/>
    <s v=""/>
    <s v=""/>
    <s v=""/>
    <n v="0"/>
    <s v=""/>
    <s v="VENTAS NO CONTRIBUYENTES"/>
    <s v=""/>
    <n v="188416264.01360005"/>
    <n v="0"/>
    <n v="141017181.58000004"/>
    <n v="0"/>
    <s v="-"/>
    <n v="0"/>
    <n v="40861277.960000001"/>
    <s v="-"/>
    <n v="6537804.4736000001"/>
    <n v="0"/>
    <s v="-"/>
    <n v="0"/>
    <n v="0"/>
    <s v="-"/>
    <n v="0"/>
  </r>
  <r>
    <s v="31"/>
    <x v="15"/>
    <x v="0"/>
    <s v="007"/>
    <s v="Z1B8050013"/>
    <s v="1706"/>
    <s v="FC"/>
    <s v="00167709-00167754"/>
    <s v=""/>
    <s v=""/>
    <s v=""/>
    <s v=""/>
    <n v="0"/>
    <s v=""/>
    <s v="VENTAS NO CONTRIBUYENTES"/>
    <s v=""/>
    <n v="185431614.19960001"/>
    <n v="0"/>
    <n v="140742789"/>
    <n v="0"/>
    <s v="-"/>
    <n v="0"/>
    <n v="38524849.310000002"/>
    <s v="16"/>
    <n v="6163975.8896000003"/>
    <n v="0"/>
    <s v="-"/>
    <n v="0"/>
    <n v="0"/>
    <s v="-"/>
    <n v="0"/>
  </r>
  <r>
    <s v="32"/>
    <x v="15"/>
    <x v="0"/>
    <s v="008"/>
    <s v="Z1B8050003"/>
    <s v="1662"/>
    <s v="FC"/>
    <s v="00168256-00168314"/>
    <s v=""/>
    <s v=""/>
    <s v=""/>
    <s v=""/>
    <n v="0"/>
    <s v=""/>
    <s v="VENTAS NO CONTRIBUYENTES"/>
    <s v=""/>
    <n v="111573138.3488"/>
    <n v="0"/>
    <n v="91348606"/>
    <n v="0"/>
    <s v="-"/>
    <n v="0"/>
    <n v="17434941.68"/>
    <s v="-"/>
    <n v="2789590.6688000001"/>
    <n v="0"/>
    <s v="-"/>
    <n v="0"/>
    <n v="0"/>
    <s v="-"/>
    <n v="0"/>
  </r>
  <r>
    <s v="33"/>
    <x v="15"/>
    <x v="0"/>
    <s v="009"/>
    <s v="Z1B8014458"/>
    <s v="1662"/>
    <s v="FC"/>
    <s v="00172838-00172871"/>
    <s v=""/>
    <s v=""/>
    <s v=""/>
    <s v=""/>
    <n v="0"/>
    <s v=""/>
    <s v="VENTAS NO CONTRIBUYENTES"/>
    <s v=""/>
    <n v="152271760.7432"/>
    <n v="0"/>
    <n v="110529604.71000002"/>
    <n v="0"/>
    <s v="-"/>
    <n v="0"/>
    <n v="35984617.269999996"/>
    <s v="16"/>
    <n v="5757538.763199999"/>
    <n v="0"/>
    <s v="-"/>
    <n v="0"/>
    <n v="0"/>
    <s v="-"/>
    <n v="0"/>
  </r>
  <r>
    <s v="34"/>
    <x v="15"/>
    <x v="0"/>
    <s v="010"/>
    <s v="Z1F0000341"/>
    <s v="1171"/>
    <s v="FC"/>
    <s v="00071162-00071180"/>
    <s v=""/>
    <s v=""/>
    <s v=""/>
    <s v=""/>
    <n v="0"/>
    <s v=""/>
    <s v="VENTAS NO CONTRIBUYENTES"/>
    <s v=""/>
    <n v="54629729.552000001"/>
    <n v="0"/>
    <n v="41286073"/>
    <n v="0"/>
    <s v="-"/>
    <n v="0"/>
    <n v="11503152.200000001"/>
    <s v="16"/>
    <n v="1840504.3520000002"/>
    <n v="0"/>
    <s v="-"/>
    <n v="0"/>
    <n v="0"/>
    <s v="-"/>
    <n v="0"/>
  </r>
  <r>
    <s v="35"/>
    <x v="15"/>
    <x v="0"/>
    <s v="010"/>
    <s v="Z1F0000341"/>
    <s v="1171"/>
    <s v="FC"/>
    <s v="00071181"/>
    <s v=""/>
    <s v=""/>
    <s v=""/>
    <s v=""/>
    <n v="0"/>
    <s v=""/>
    <s v="CORPORACION JR2628 C.A"/>
    <s v="J-41147527-0 "/>
    <n v="6252210"/>
    <n v="0"/>
    <n v="5114250"/>
    <n v="981000"/>
    <s v="16"/>
    <n v="156960"/>
    <n v="0"/>
    <s v="-"/>
    <n v="0"/>
    <n v="0"/>
    <s v="-"/>
    <n v="0"/>
    <n v="0"/>
    <s v="-"/>
    <n v="0"/>
  </r>
  <r>
    <s v="36"/>
    <x v="15"/>
    <x v="0"/>
    <s v="010"/>
    <s v="Z1F0000341"/>
    <s v="1171"/>
    <s v="FC"/>
    <s v="00071182-00071196"/>
    <s v=""/>
    <s v=""/>
    <s v=""/>
    <s v=""/>
    <n v="0"/>
    <s v=""/>
    <s v="VENTAS NO CONTRIBUYENTES"/>
    <s v=""/>
    <n v="60500124.391599998"/>
    <n v="0"/>
    <n v="50029827.5"/>
    <n v="0"/>
    <s v="-"/>
    <n v="0"/>
    <n v="9026118.0099999998"/>
    <s v="16"/>
    <n v="1444178.8816"/>
    <n v="0"/>
    <s v="-"/>
    <n v="0"/>
    <n v="0"/>
    <s v="-"/>
    <n v="0"/>
  </r>
  <r>
    <s v="37"/>
    <x v="15"/>
    <x v="0"/>
    <s v="011"/>
    <s v="Z1F0004616"/>
    <s v="0564"/>
    <s v="FC"/>
    <s v="00076399-00076504"/>
    <s v=""/>
    <s v=""/>
    <s v=""/>
    <s v=""/>
    <n v="0"/>
    <s v=""/>
    <s v="VENTAS NO CONTRIBUYENTES"/>
    <s v=""/>
    <n v="94285861.450000003"/>
    <n v="0"/>
    <n v="88767718.25"/>
    <n v="0"/>
    <s v="-"/>
    <n v="0"/>
    <n v="4757020"/>
    <s v="-"/>
    <n v="761123.2"/>
    <n v="0"/>
    <s v="-"/>
    <n v="0"/>
    <n v="0"/>
    <s v="-"/>
    <n v="0"/>
  </r>
  <r>
    <s v="38"/>
    <x v="15"/>
    <x v="0"/>
    <s v="012"/>
    <s v="Z1B8038506"/>
    <s v="1511"/>
    <s v="FC"/>
    <s v="00070976-00070989"/>
    <s v=""/>
    <s v=""/>
    <s v=""/>
    <s v=""/>
    <n v="0"/>
    <s v=""/>
    <s v="VENTAS NO CONTRIBUYENTES"/>
    <s v=""/>
    <n v="15912378"/>
    <n v="0"/>
    <n v="13284050"/>
    <n v="0"/>
    <s v="-"/>
    <n v="0"/>
    <n v="2265800"/>
    <s v="16"/>
    <n v="362528"/>
    <n v="0"/>
    <s v="-"/>
    <n v="0"/>
    <n v="0"/>
    <s v="-"/>
    <n v="0"/>
  </r>
  <r>
    <s v="39"/>
    <x v="15"/>
    <x v="0"/>
    <s v="013"/>
    <s v="Z1B8050578"/>
    <s v="1474"/>
    <s v="FC"/>
    <s v="00135576-00135630"/>
    <s v=""/>
    <s v=""/>
    <s v=""/>
    <s v=""/>
    <n v="0"/>
    <s v=""/>
    <s v="VENTAS NO CONTRIBUYENTES"/>
    <s v=""/>
    <n v="44121519"/>
    <n v="0"/>
    <n v="36473175"/>
    <n v="0"/>
    <s v="-"/>
    <n v="0"/>
    <n v="6593400"/>
    <s v="-"/>
    <n v="1054944"/>
    <n v="0"/>
    <s v="-"/>
    <n v="0"/>
    <n v="0"/>
    <s v="-"/>
    <n v="0"/>
  </r>
  <r>
    <s v="40"/>
    <x v="15"/>
    <x v="0"/>
    <s v="014"/>
    <s v="Z1F0000338"/>
    <s v="1352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"/>
    <x v="15"/>
    <x v="0"/>
    <s v="015"/>
    <s v="Z1B8050356"/>
    <s v="1485"/>
    <s v="FC"/>
    <s v="00085415-00085433"/>
    <s v=""/>
    <s v=""/>
    <s v=""/>
    <s v=""/>
    <n v="0"/>
    <s v=""/>
    <s v="VENTAS NO CONTRIBUYENTES"/>
    <s v=""/>
    <n v="28465809.014399998"/>
    <n v="0"/>
    <n v="23496998.5"/>
    <n v="0"/>
    <s v="-"/>
    <n v="0"/>
    <n v="4283457.34"/>
    <s v="16"/>
    <n v="685353.17440000002"/>
    <n v="0"/>
    <s v="-"/>
    <n v="0"/>
    <n v="0"/>
    <s v="-"/>
    <n v="0"/>
  </r>
  <r>
    <s v="42"/>
    <x v="16"/>
    <x v="0"/>
    <s v="001"/>
    <s v="Z1F0000700"/>
    <s v="1330"/>
    <s v="FC"/>
    <s v="00105598-00105704"/>
    <s v=""/>
    <s v=""/>
    <s v=""/>
    <s v=""/>
    <n v="0"/>
    <s v=""/>
    <s v="VENTAS NO CONTRIBUYENTES"/>
    <s v=""/>
    <n v="353640807.09310001"/>
    <n v="0"/>
    <n v="284920031.66250002"/>
    <n v="0"/>
    <s v="-"/>
    <n v="0"/>
    <n v="59242047.784999996"/>
    <s v="-"/>
    <n v="9478727.6456000004"/>
    <n v="0"/>
    <s v="-"/>
    <n v="0"/>
    <n v="0"/>
    <s v="-"/>
    <n v="0"/>
  </r>
  <r>
    <s v="43"/>
    <x v="16"/>
    <x v="2"/>
    <s v="002"/>
    <s v="Z1F0008858"/>
    <s v="0686"/>
    <s v="FC"/>
    <s v="00091351-00091484"/>
    <s v=""/>
    <s v=""/>
    <s v=""/>
    <s v=""/>
    <n v="0"/>
    <s v=""/>
    <s v="VENTAS NO CONTRIBUYENTES"/>
    <s v=""/>
    <n v="141373094.289"/>
    <n v="0"/>
    <n v="123355330.02500001"/>
    <n v="0"/>
    <s v="-"/>
    <n v="0"/>
    <n v="15532555.399999999"/>
    <s v="-"/>
    <n v="2485208.8640000001"/>
    <n v="0"/>
    <s v="-"/>
    <n v="0"/>
    <n v="0"/>
    <s v="-"/>
    <n v="0"/>
  </r>
  <r>
    <s v="44"/>
    <x v="16"/>
    <x v="0"/>
    <s v="002"/>
    <s v="Z1B8050002"/>
    <s v="1666"/>
    <s v="FC"/>
    <s v="00158451-00158454"/>
    <s v=""/>
    <s v=""/>
    <s v=""/>
    <s v=""/>
    <n v="0"/>
    <s v=""/>
    <s v="VENTAS NO CONTRIBUYENTES"/>
    <s v=""/>
    <n v="34360561.765699998"/>
    <n v="0"/>
    <n v="24047198.362500001"/>
    <n v="0"/>
    <s v="-"/>
    <n v="0"/>
    <n v="8890830.5199999996"/>
    <s v="16"/>
    <n v="1422532.8832"/>
    <n v="0"/>
    <s v="-"/>
    <n v="0"/>
    <n v="0"/>
    <s v="-"/>
    <n v="0"/>
  </r>
  <r>
    <s v="45"/>
    <x v="16"/>
    <x v="0"/>
    <s v="002"/>
    <s v="Z1B8050002"/>
    <s v="1666"/>
    <s v="FC"/>
    <s v="00158455"/>
    <s v=""/>
    <s v=""/>
    <s v=""/>
    <s v=""/>
    <n v="0"/>
    <s v=""/>
    <s v="INVERSIONES CAVAL 0713 C.A"/>
    <s v="J-41086275-0 "/>
    <n v="20242687.25"/>
    <n v="0"/>
    <n v="15765290.25"/>
    <n v="3859825"/>
    <s v="16"/>
    <n v="617572"/>
    <n v="0"/>
    <s v="-"/>
    <n v="0"/>
    <n v="0"/>
    <s v="-"/>
    <n v="0"/>
    <n v="0"/>
    <s v="-"/>
    <n v="0"/>
  </r>
  <r>
    <s v="46"/>
    <x v="16"/>
    <x v="0"/>
    <s v="002"/>
    <s v="Z1B8050002"/>
    <s v="1666"/>
    <s v="FC"/>
    <s v="00158456"/>
    <s v=""/>
    <s v=""/>
    <s v=""/>
    <s v=""/>
    <n v="0"/>
    <s v=""/>
    <s v="INVERSIONES CAVAL 0713 C.A"/>
    <s v="J-41086275-0 "/>
    <n v="506800"/>
    <n v="0"/>
    <n v="506800"/>
    <n v="0"/>
    <s v="-"/>
    <n v="0"/>
    <n v="0"/>
    <s v="-"/>
    <n v="0"/>
    <n v="0"/>
    <s v="-"/>
    <n v="0"/>
    <n v="0"/>
    <s v="-"/>
    <n v="0"/>
  </r>
  <r>
    <s v="47"/>
    <x v="16"/>
    <x v="0"/>
    <s v="002"/>
    <s v="Z1B8050002"/>
    <s v="1666"/>
    <s v="FC"/>
    <s v="00158457-00158540"/>
    <s v=""/>
    <s v=""/>
    <s v=""/>
    <s v=""/>
    <n v="0"/>
    <s v=""/>
    <s v="VENTAS NO CONTRIBUYENTES"/>
    <s v=""/>
    <n v="405839291.03189999"/>
    <n v="0"/>
    <n v="326620411.28250003"/>
    <n v="0"/>
    <s v="-"/>
    <n v="0"/>
    <n v="68292137.715000004"/>
    <s v="-"/>
    <n v="10926742.034400001"/>
    <n v="0"/>
    <s v="-"/>
    <n v="0"/>
    <n v="0"/>
    <s v="-"/>
    <n v="0"/>
  </r>
  <r>
    <s v="48"/>
    <x v="16"/>
    <x v="0"/>
    <s v="002"/>
    <s v="Z1B8050149"/>
    <s v="1587"/>
    <s v="FC"/>
    <s v="000195991-00196078"/>
    <m/>
    <m/>
    <m/>
    <m/>
    <n v="0"/>
    <m/>
    <s v="VENTAS NO CONTRIBUYENTES"/>
    <m/>
    <n v="71739527.209999993"/>
    <n v="0"/>
    <n v="71739527.209999993"/>
    <n v="0"/>
    <s v="-"/>
    <n v="0"/>
    <n v="0"/>
    <s v="-"/>
    <n v="0"/>
    <n v="0"/>
    <s v="-"/>
    <n v="0"/>
    <n v="0"/>
    <s v="-"/>
    <n v="0"/>
  </r>
  <r>
    <s v="49"/>
    <x v="16"/>
    <x v="2"/>
    <s v="003"/>
    <s v="Z1F0008965"/>
    <s v="0682"/>
    <s v="FC"/>
    <s v="00090178-00090291"/>
    <s v=""/>
    <s v=""/>
    <s v=""/>
    <s v=""/>
    <n v="0"/>
    <s v=""/>
    <s v="VENTAS NO CONTRIBUYENTES"/>
    <s v=""/>
    <n v="178464953.55599996"/>
    <n v="0"/>
    <n v="165005397.75"/>
    <n v="0"/>
    <s v="-"/>
    <n v="0"/>
    <n v="11603065.35"/>
    <s v="16"/>
    <n v="1856490.4560000002"/>
    <n v="0"/>
    <s v="-"/>
    <n v="0"/>
    <n v="0"/>
    <s v="-"/>
    <n v="0"/>
  </r>
  <r>
    <s v="50"/>
    <x v="16"/>
    <x v="0"/>
    <s v="003"/>
    <s v="Z1B8051199"/>
    <s v="1751"/>
    <s v="FC"/>
    <s v="00182635-00182710"/>
    <s v=""/>
    <s v=""/>
    <s v=""/>
    <s v=""/>
    <n v="0"/>
    <s v=""/>
    <s v="VENTAS NO CONTRIBUYENTES"/>
    <s v=""/>
    <n v="391404707.43379998"/>
    <n v="0"/>
    <n v="320849385.59999996"/>
    <n v="0"/>
    <s v="-"/>
    <n v="0"/>
    <n v="60823553.305"/>
    <s v="16"/>
    <n v="9731768.5287999976"/>
    <n v="0"/>
    <s v="-"/>
    <n v="0"/>
    <n v="0"/>
    <s v="-"/>
    <n v="0"/>
  </r>
  <r>
    <s v="51"/>
    <x v="16"/>
    <x v="0"/>
    <s v="004"/>
    <s v="Z1B8050937"/>
    <s v="1593"/>
    <s v="FC"/>
    <s v="00151248-00151315"/>
    <s v=""/>
    <s v=""/>
    <s v=""/>
    <s v=""/>
    <n v="0"/>
    <s v=""/>
    <s v="VENTAS NO CONTRIBUYENTES"/>
    <s v=""/>
    <n v="423014346.41550004"/>
    <n v="0"/>
    <n v="342925129.37"/>
    <n v="0"/>
    <s v="-"/>
    <n v="0"/>
    <n v="69042428.487499997"/>
    <s v="-"/>
    <n v="11046788.558"/>
    <n v="0"/>
    <s v="-"/>
    <n v="0"/>
    <n v="0"/>
    <s v="-"/>
    <n v="0"/>
  </r>
  <r>
    <s v="52"/>
    <x v="16"/>
    <x v="0"/>
    <s v="005"/>
    <s v="Z1B8050363"/>
    <s v="1744"/>
    <s v="FC"/>
    <s v="00161796-00161890"/>
    <s v=""/>
    <s v=""/>
    <s v=""/>
    <s v=""/>
    <n v="0"/>
    <s v=""/>
    <s v="VENTAS NO CONTRIBUYENTES"/>
    <s v=""/>
    <n v="340192358.08990014"/>
    <n v="0"/>
    <n v="272408034.00749993"/>
    <n v="0"/>
    <s v="-"/>
    <n v="0"/>
    <n v="58434762.140000008"/>
    <s v="-"/>
    <n v="9349561.9423999973"/>
    <n v="0"/>
    <s v="-"/>
    <n v="0"/>
    <n v="0"/>
    <s v="-"/>
    <n v="0"/>
  </r>
  <r>
    <s v="53"/>
    <x v="16"/>
    <x v="0"/>
    <s v="006"/>
    <s v="Z1B8044815"/>
    <s v="1652"/>
    <s v="FC"/>
    <s v="00142326-00142408"/>
    <s v=""/>
    <s v=""/>
    <s v=""/>
    <s v=""/>
    <n v="0"/>
    <s v=""/>
    <s v="VENTAS NO CONTRIBUYENTES"/>
    <s v=""/>
    <n v="328379467.40220004"/>
    <n v="0"/>
    <n v="260365129.63999999"/>
    <n v="0"/>
    <s v="-"/>
    <n v="0"/>
    <n v="58633049.795000002"/>
    <s v="-"/>
    <n v="9381287.967199998"/>
    <n v="0"/>
    <s v="-"/>
    <n v="0"/>
    <n v="0"/>
    <s v="-"/>
    <n v="0"/>
  </r>
  <r>
    <s v="54"/>
    <x v="16"/>
    <x v="0"/>
    <s v="007"/>
    <s v="Z1B8050013"/>
    <s v="1707"/>
    <s v="FC"/>
    <s v="00167755-00167782"/>
    <s v=""/>
    <s v=""/>
    <s v=""/>
    <s v=""/>
    <n v="0"/>
    <s v=""/>
    <s v="VENTAS NO CONTRIBUYENTES"/>
    <s v=""/>
    <n v="160573484.1584"/>
    <n v="0"/>
    <n v="113756315.83499999"/>
    <n v="0"/>
    <s v="-"/>
    <n v="0"/>
    <n v="40359627.864999995"/>
    <s v="16"/>
    <n v="6457540.4583999999"/>
    <n v="0"/>
    <s v="-"/>
    <n v="0"/>
    <n v="0"/>
    <s v="-"/>
    <n v="0"/>
  </r>
  <r>
    <s v="55"/>
    <x v="16"/>
    <x v="0"/>
    <s v="007"/>
    <s v="Z1B8050013"/>
    <s v="1707"/>
    <s v="FC"/>
    <s v="00167783"/>
    <s v=""/>
    <s v=""/>
    <s v=""/>
    <s v=""/>
    <n v="0"/>
    <s v=""/>
    <s v="FUNDACION CASA HOGAR PADRE MACHADO"/>
    <s v="J-31162884-3 "/>
    <n v="15964200"/>
    <n v="0"/>
    <n v="15964200"/>
    <n v="0"/>
    <s v="-"/>
    <n v="0"/>
    <n v="0"/>
    <s v="-"/>
    <n v="0"/>
    <n v="0"/>
    <s v="-"/>
    <n v="0"/>
    <n v="0"/>
    <s v="-"/>
    <n v="0"/>
  </r>
  <r>
    <s v="56"/>
    <x v="16"/>
    <x v="0"/>
    <s v="007"/>
    <s v="Z1B8050013"/>
    <s v="1707"/>
    <s v="FC"/>
    <s v="00167784-00167815"/>
    <s v=""/>
    <s v=""/>
    <s v=""/>
    <s v=""/>
    <n v="0"/>
    <s v=""/>
    <s v="VENTAS NO CONTRIBUYENTES"/>
    <s v=""/>
    <n v="265232095.5255"/>
    <n v="0"/>
    <n v="170146403.91749999"/>
    <n v="0"/>
    <s v="-"/>
    <n v="0"/>
    <n v="81970423.800000012"/>
    <s v="16"/>
    <n v="13115267.808000002"/>
    <n v="0"/>
    <s v="-"/>
    <n v="0"/>
    <n v="0"/>
    <s v="-"/>
    <n v="0"/>
  </r>
  <r>
    <s v="57"/>
    <x v="16"/>
    <x v="0"/>
    <s v="008"/>
    <s v="Z1B8050003"/>
    <s v="1663"/>
    <s v="FC"/>
    <s v="00168315-00168393"/>
    <s v=""/>
    <s v=""/>
    <s v=""/>
    <s v=""/>
    <n v="0"/>
    <s v=""/>
    <s v="VENTAS NO CONTRIBUYENTES"/>
    <s v=""/>
    <n v="335472552.69199991"/>
    <n v="0"/>
    <n v="268711282.27499998"/>
    <n v="0"/>
    <s v="-"/>
    <n v="0"/>
    <n v="57552819.325000003"/>
    <s v="16"/>
    <n v="9208451.092000002"/>
    <n v="0"/>
    <s v="-"/>
    <n v="0"/>
    <n v="0"/>
    <s v="-"/>
    <n v="0"/>
  </r>
  <r>
    <s v="58"/>
    <x v="16"/>
    <x v="0"/>
    <s v="009"/>
    <s v="Z1B8014458"/>
    <s v="1663"/>
    <s v="FC"/>
    <s v="00172872-00172938"/>
    <s v=""/>
    <s v=""/>
    <s v=""/>
    <s v=""/>
    <n v="0"/>
    <s v=""/>
    <s v="VENTAS NO CONTRIBUYENTES"/>
    <s v=""/>
    <n v="302383599.70059997"/>
    <n v="0"/>
    <n v="222797754.16"/>
    <n v="0"/>
    <s v="-"/>
    <n v="0"/>
    <n v="68608487.534999996"/>
    <s v="16"/>
    <n v="10977358.0056"/>
    <n v="0"/>
    <s v="-"/>
    <n v="0"/>
    <n v="0"/>
    <s v="-"/>
    <n v="0"/>
  </r>
  <r>
    <s v="59"/>
    <x v="16"/>
    <x v="0"/>
    <s v="010"/>
    <s v="Z1F0000341"/>
    <s v="1172"/>
    <s v="FC"/>
    <s v="00071197-00071254"/>
    <s v=""/>
    <s v=""/>
    <s v=""/>
    <s v=""/>
    <n v="0"/>
    <s v=""/>
    <s v="VENTAS NO CONTRIBUYENTES"/>
    <s v=""/>
    <n v="295492779.76289999"/>
    <n v="0"/>
    <n v="228874125.63"/>
    <n v="0"/>
    <s v="-"/>
    <n v="0"/>
    <n v="57429874.252499998"/>
    <s v="16"/>
    <n v="9188779.8804000001"/>
    <n v="0"/>
    <s v="-"/>
    <n v="0"/>
    <n v="0"/>
    <s v="-"/>
    <n v="0"/>
  </r>
  <r>
    <s v="60"/>
    <x v="16"/>
    <x v="0"/>
    <s v="010"/>
    <s v="Z1F0000341"/>
    <s v="1172"/>
    <s v="FC"/>
    <s v="00071255"/>
    <s v=""/>
    <s v=""/>
    <s v=""/>
    <s v=""/>
    <n v="0"/>
    <s v=""/>
    <s v="PRODUCTOS Y SERVICIOS DE LIMPIEZA BALVARO.C.A"/>
    <s v="J-40795890-9"/>
    <n v="7611407.4749999996"/>
    <n v="0"/>
    <n v="4071481.875"/>
    <n v="3051660"/>
    <s v="16"/>
    <n v="488265.6"/>
    <n v="0"/>
    <s v="-"/>
    <n v="0"/>
    <n v="0"/>
    <s v="-"/>
    <n v="0"/>
    <n v="0"/>
    <s v="-"/>
    <n v="0"/>
  </r>
  <r>
    <s v="61"/>
    <x v="16"/>
    <x v="0"/>
    <s v="010"/>
    <s v="Z1F0000341"/>
    <s v="1172"/>
    <s v="FC"/>
    <s v="00071256-00071272"/>
    <s v=""/>
    <s v=""/>
    <s v=""/>
    <s v=""/>
    <n v="0"/>
    <s v=""/>
    <s v="VENTAS NO CONTRIBUYENTES"/>
    <s v=""/>
    <n v="59893275.002400003"/>
    <n v="0"/>
    <n v="38412323.862500004"/>
    <n v="0"/>
    <s v="-"/>
    <n v="0"/>
    <n v="18518061.327500001"/>
    <s v="-"/>
    <n v="2962889.8124000002"/>
    <n v="0"/>
    <s v="-"/>
    <n v="0"/>
    <n v="0"/>
    <s v="-"/>
    <n v="0"/>
  </r>
  <r>
    <s v="62"/>
    <x v="16"/>
    <x v="0"/>
    <s v="011"/>
    <s v="Z1F0004616"/>
    <s v="0565"/>
    <s v="FC"/>
    <s v="00076505-00076619"/>
    <s v=""/>
    <s v=""/>
    <s v=""/>
    <s v=""/>
    <n v="0"/>
    <s v=""/>
    <s v="VENTAS NO CONTRIBUYENTES"/>
    <s v=""/>
    <n v="152962187.22060001"/>
    <n v="0"/>
    <n v="143819406.625"/>
    <n v="0"/>
    <s v="-"/>
    <n v="0"/>
    <n v="7881707.4100000001"/>
    <s v="-"/>
    <n v="1261073.1856"/>
    <n v="0"/>
    <s v="-"/>
    <n v="0"/>
    <n v="0"/>
    <s v="-"/>
    <n v="0"/>
  </r>
  <r>
    <s v="63"/>
    <x v="16"/>
    <x v="0"/>
    <s v="012"/>
    <s v="Z1B8038506"/>
    <s v="1512"/>
    <s v="FC"/>
    <s v="00070990-00071020"/>
    <s v=""/>
    <s v=""/>
    <s v=""/>
    <s v=""/>
    <n v="0"/>
    <s v=""/>
    <s v="VENTAS NO CONTRIBUYENTES"/>
    <s v=""/>
    <n v="37520296"/>
    <n v="0"/>
    <n v="17038698"/>
    <n v="0"/>
    <s v="-"/>
    <n v="0"/>
    <n v="17656550"/>
    <s v="16"/>
    <n v="2825048"/>
    <n v="0"/>
    <s v="-"/>
    <n v="0"/>
    <n v="0"/>
    <s v="-"/>
    <n v="0"/>
  </r>
  <r>
    <s v="64"/>
    <x v="16"/>
    <x v="0"/>
    <s v="013"/>
    <s v="Z1B8050578"/>
    <s v="1475"/>
    <s v="FC"/>
    <s v="00135631-00135724"/>
    <s v=""/>
    <s v=""/>
    <s v=""/>
    <s v=""/>
    <n v="0"/>
    <s v=""/>
    <s v="VENTAS NO CONTRIBUYENTES"/>
    <s v=""/>
    <n v="103995547.87920001"/>
    <n v="0"/>
    <n v="88523712.5"/>
    <n v="0"/>
    <s v="-"/>
    <n v="0"/>
    <n v="13337789.120000001"/>
    <s v="16"/>
    <n v="2134046.2591999997"/>
    <n v="0"/>
    <s v="-"/>
    <n v="0"/>
    <n v="0"/>
    <s v="-"/>
    <n v="0"/>
  </r>
  <r>
    <s v="65"/>
    <x v="16"/>
    <x v="0"/>
    <s v="014"/>
    <s v="Z1F0000338"/>
    <s v="1353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6"/>
    <x v="16"/>
    <x v="0"/>
    <s v="015"/>
    <s v="Z1B8050356"/>
    <s v="1486"/>
    <s v="FC"/>
    <s v="00085434-00085467"/>
    <s v=""/>
    <s v=""/>
    <s v=""/>
    <s v=""/>
    <n v="0"/>
    <s v=""/>
    <s v="VENTAS NO CONTRIBUYENTES"/>
    <s v=""/>
    <n v="122750531.38589998"/>
    <n v="0"/>
    <n v="106992389.8875"/>
    <n v="0"/>
    <s v="-"/>
    <n v="0"/>
    <n v="13584604.74"/>
    <s v="16"/>
    <n v="2173536.7583999997"/>
    <n v="0"/>
    <s v="-"/>
    <n v="0"/>
    <n v="0"/>
    <s v="-"/>
    <n v="0"/>
  </r>
  <r>
    <s v="67"/>
    <x v="17"/>
    <x v="0"/>
    <s v="001"/>
    <s v="Z1F0000700"/>
    <s v="1331"/>
    <s v="FC"/>
    <s v="00105705-00105726"/>
    <s v=""/>
    <s v=""/>
    <s v=""/>
    <s v=""/>
    <n v="0"/>
    <s v=""/>
    <s v="VENTAS NO CONTRIBUYENTES"/>
    <s v=""/>
    <n v="103331820.50759998"/>
    <n v="0"/>
    <n v="75105076.887499988"/>
    <n v="0"/>
    <s v="-"/>
    <n v="0"/>
    <n v="24333399.672499999"/>
    <s v="-"/>
    <n v="3893343.9476000001"/>
    <n v="0"/>
    <s v="-"/>
    <n v="0"/>
    <n v="0"/>
    <s v="-"/>
    <n v="0"/>
  </r>
  <r>
    <s v="68"/>
    <x v="17"/>
    <x v="0"/>
    <s v="001"/>
    <s v="Z1F0000700"/>
    <s v="1331"/>
    <s v="FC"/>
    <s v="00105727"/>
    <s v=""/>
    <s v=""/>
    <s v=""/>
    <s v=""/>
    <n v="0"/>
    <s v=""/>
    <s v="INVERSIONES MINIMARKETREY"/>
    <s v="J-500294581"/>
    <n v="27331000"/>
    <n v="0"/>
    <n v="27331000"/>
    <n v="0"/>
    <s v="-"/>
    <n v="0"/>
    <n v="0"/>
    <s v="-"/>
    <n v="0"/>
    <n v="0"/>
    <s v="-"/>
    <n v="0"/>
    <n v="0"/>
    <s v="-"/>
    <n v="0"/>
  </r>
  <r>
    <s v="69"/>
    <x v="17"/>
    <x v="0"/>
    <s v="001"/>
    <s v="Z1F0000700"/>
    <s v="1331"/>
    <s v="FC"/>
    <s v="00105728-00105762"/>
    <s v=""/>
    <s v=""/>
    <s v=""/>
    <s v=""/>
    <n v="0"/>
    <s v=""/>
    <s v="VENTAS NO CONTRIBUYENTES"/>
    <s v=""/>
    <n v="140878260.19220001"/>
    <n v="0"/>
    <n v="119475742.2"/>
    <n v="0"/>
    <s v="-"/>
    <n v="0"/>
    <n v="18450446.545000002"/>
    <s v="-"/>
    <n v="2952071.4472000003"/>
    <n v="0"/>
    <s v="-"/>
    <n v="0"/>
    <n v="0"/>
    <s v="-"/>
    <n v="0"/>
  </r>
  <r>
    <s v="70"/>
    <x v="17"/>
    <x v="0"/>
    <s v="001"/>
    <s v="Z1B8050365"/>
    <s v="1260"/>
    <s v="FC"/>
    <s v="00087994-00088059"/>
    <m/>
    <m/>
    <m/>
    <m/>
    <n v="0"/>
    <m/>
    <s v="VENTAS NO CONTRIBUYENTES"/>
    <m/>
    <n v="83499635.680000007"/>
    <n v="0"/>
    <n v="83499635.680000007"/>
    <n v="0"/>
    <s v="-"/>
    <n v="0"/>
    <n v="0"/>
    <s v="-"/>
    <n v="0"/>
    <n v="0"/>
    <s v="-"/>
    <n v="0"/>
    <n v="0"/>
    <s v="-"/>
    <n v="0"/>
  </r>
  <r>
    <s v="71"/>
    <x v="17"/>
    <x v="2"/>
    <s v="002"/>
    <s v="Z1F0008858"/>
    <s v="0687"/>
    <s v="FC"/>
    <s v="00091485-00091571"/>
    <s v=""/>
    <s v=""/>
    <s v=""/>
    <s v=""/>
    <n v="0"/>
    <s v=""/>
    <s v="VENTAS NO CONTRIBUYENTES"/>
    <s v=""/>
    <n v="74677491.424999997"/>
    <n v="0"/>
    <n v="69595409.625"/>
    <n v="0"/>
    <s v="-"/>
    <n v="0"/>
    <n v="4381105"/>
    <s v="-"/>
    <n v="700976.8"/>
    <n v="0"/>
    <s v="-"/>
    <n v="0"/>
    <n v="0"/>
    <s v="-"/>
    <n v="0"/>
  </r>
  <r>
    <s v="72"/>
    <x v="17"/>
    <x v="2"/>
    <s v="002"/>
    <s v="Z1F0008858"/>
    <s v="0687"/>
    <s v="NC"/>
    <s v=""/>
    <s v="00000104"/>
    <s v=""/>
    <s v="00091562"/>
    <s v="18/10/2020"/>
    <n v="425350"/>
    <s v="VEN"/>
    <s v="ABRIL PONTE"/>
    <s v="V25579265 "/>
    <n v="-425350"/>
    <n v="0"/>
    <n v="-425350"/>
    <n v="0"/>
    <s v="-"/>
    <n v="0"/>
    <n v="0"/>
    <s v="-"/>
    <n v="0"/>
    <n v="0"/>
    <s v="-"/>
    <n v="0"/>
    <n v="0"/>
    <s v="-"/>
    <n v="0"/>
  </r>
  <r>
    <s v="73"/>
    <x v="17"/>
    <x v="0"/>
    <s v="002"/>
    <s v="Z1B8050002"/>
    <s v="1667"/>
    <s v="FC"/>
    <s v="00158541-00158598"/>
    <s v=""/>
    <s v=""/>
    <s v=""/>
    <s v=""/>
    <n v="0"/>
    <s v=""/>
    <s v="VENTAS NO CONTRIBUYENTES"/>
    <s v=""/>
    <n v="173071181.57799995"/>
    <n v="0"/>
    <n v="142244119.31499994"/>
    <n v="0"/>
    <s v="-"/>
    <n v="0"/>
    <n v="26575053.675000001"/>
    <s v="16"/>
    <n v="4252008.5880000005"/>
    <n v="0"/>
    <s v="-"/>
    <n v="0"/>
    <n v="0"/>
    <s v="-"/>
    <n v="0"/>
  </r>
  <r>
    <s v="74"/>
    <x v="17"/>
    <x v="0"/>
    <s v="002"/>
    <s v="Z1B8050002"/>
    <s v="1667"/>
    <s v="NC"/>
    <s v=""/>
    <s v="00000130"/>
    <s v=""/>
    <s v="00158554"/>
    <s v="18/10/2020"/>
    <n v="8575743.8000000007"/>
    <s v="VEN"/>
    <s v="ALEJANDRO NAVARRO"/>
    <s v="V4055755 "/>
    <n v="-8575743.8000000007"/>
    <n v="0"/>
    <n v="-8548449"/>
    <n v="0"/>
    <s v="-"/>
    <n v="0"/>
    <n v="-23530"/>
    <s v="16"/>
    <n v="-3764.8"/>
    <n v="0"/>
    <s v="-"/>
    <n v="0"/>
    <n v="0"/>
    <s v="-"/>
    <n v="0"/>
  </r>
  <r>
    <s v="75"/>
    <x v="17"/>
    <x v="0"/>
    <s v="002"/>
    <s v="Z1B8050149"/>
    <s v="1588"/>
    <s v="FC"/>
    <s v="00196078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6"/>
    <x v="17"/>
    <x v="2"/>
    <s v="003"/>
    <s v="Z1F0008965"/>
    <s v="0683"/>
    <s v="FC"/>
    <s v="00090292-00090404"/>
    <s v=""/>
    <s v=""/>
    <s v=""/>
    <s v=""/>
    <n v="0"/>
    <s v=""/>
    <s v="VENTAS NO CONTRIBUYENTES"/>
    <s v=""/>
    <n v="135361336.76999998"/>
    <n v="0"/>
    <n v="127857996.25"/>
    <n v="0"/>
    <s v="-"/>
    <n v="0"/>
    <n v="6468397"/>
    <s v="-"/>
    <n v="1034943.52"/>
    <n v="0"/>
    <s v="-"/>
    <n v="0"/>
    <n v="0"/>
    <s v="-"/>
    <n v="0"/>
  </r>
  <r>
    <s v="77"/>
    <x v="17"/>
    <x v="0"/>
    <s v="003"/>
    <s v="Z1B8051199"/>
    <s v="1752"/>
    <s v="FC"/>
    <s v="00182711-00182778"/>
    <s v=""/>
    <s v=""/>
    <s v=""/>
    <s v=""/>
    <n v="0"/>
    <s v=""/>
    <s v="VENTAS NO CONTRIBUYENTES"/>
    <s v=""/>
    <n v="320664719.09179997"/>
    <n v="0"/>
    <n v="227815715.42249998"/>
    <n v="0"/>
    <s v="-"/>
    <n v="0"/>
    <n v="80042244.542499989"/>
    <s v="-"/>
    <n v="12806759.126800001"/>
    <n v="0"/>
    <s v="-"/>
    <n v="0"/>
    <n v="0"/>
    <s v="-"/>
    <n v="0"/>
  </r>
  <r>
    <s v="78"/>
    <x v="17"/>
    <x v="0"/>
    <s v="003"/>
    <s v="Z1B8051199"/>
    <s v="1752"/>
    <s v="NC"/>
    <s v=""/>
    <s v="00000165"/>
    <s v=""/>
    <s v="00182738"/>
    <s v="18/10/2020"/>
    <n v="8572530.7899999991"/>
    <s v="VEN"/>
    <s v="JUAN"/>
    <s v="V16148093 "/>
    <n v="-418381.5"/>
    <n v="0"/>
    <n v="-418381.5"/>
    <n v="0"/>
    <s v="-"/>
    <n v="0"/>
    <n v="0"/>
    <s v="-"/>
    <n v="0"/>
    <n v="0"/>
    <s v="-"/>
    <n v="0"/>
    <n v="0"/>
    <s v="-"/>
    <n v="0"/>
  </r>
  <r>
    <s v="79"/>
    <x v="17"/>
    <x v="0"/>
    <s v="004"/>
    <s v="Z1B8050937"/>
    <s v="1594"/>
    <s v="FC"/>
    <s v="00151316-00151337"/>
    <s v=""/>
    <s v=""/>
    <s v=""/>
    <s v=""/>
    <n v="0"/>
    <s v=""/>
    <s v="VENTAS NO CONTRIBUYENTES"/>
    <s v=""/>
    <n v="99465522.899499997"/>
    <n v="0"/>
    <n v="69363549.709999993"/>
    <n v="0"/>
    <s v="-"/>
    <n v="0"/>
    <n v="25949976.887499999"/>
    <s v="16"/>
    <n v="4151996.3019999992"/>
    <n v="0"/>
    <s v="-"/>
    <n v="0"/>
    <n v="0"/>
    <s v="-"/>
    <n v="0"/>
  </r>
  <r>
    <s v="80"/>
    <x v="17"/>
    <x v="0"/>
    <s v="004"/>
    <s v="Z1B8050937"/>
    <s v="1594"/>
    <s v="FC"/>
    <s v="00151338"/>
    <s v=""/>
    <s v=""/>
    <s v=""/>
    <s v=""/>
    <n v="0"/>
    <s v=""/>
    <s v="TURISMO DOÑA CARMEN"/>
    <s v="J-30014727-4"/>
    <n v="2582960.5"/>
    <n v="0"/>
    <n v="2582960.5"/>
    <n v="0"/>
    <s v="-"/>
    <n v="0"/>
    <n v="0"/>
    <s v="-"/>
    <n v="0"/>
    <n v="0"/>
    <s v="-"/>
    <n v="0"/>
    <n v="0"/>
    <s v="-"/>
    <n v="0"/>
  </r>
  <r>
    <s v="81"/>
    <x v="17"/>
    <x v="0"/>
    <s v="004"/>
    <s v="Z1B8050937"/>
    <s v="1594"/>
    <s v="FC"/>
    <s v="00151339-00151351"/>
    <s v=""/>
    <s v=""/>
    <s v=""/>
    <s v=""/>
    <n v="0"/>
    <s v=""/>
    <s v="VENTAS NO CONTRIBUYENTES"/>
    <s v=""/>
    <n v="61954085.390000001"/>
    <n v="0"/>
    <n v="47240304.262500003"/>
    <n v="0"/>
    <s v="-"/>
    <n v="0"/>
    <n v="12684294.074999999"/>
    <s v="-"/>
    <n v="2029487.0520000001"/>
    <n v="0"/>
    <s v="-"/>
    <n v="0"/>
    <n v="0"/>
    <s v="-"/>
    <n v="0"/>
  </r>
  <r>
    <s v="82"/>
    <x v="17"/>
    <x v="0"/>
    <s v="004"/>
    <s v="Z1B8050937"/>
    <s v="1594"/>
    <s v="FC"/>
    <s v="00151352"/>
    <s v=""/>
    <s v=""/>
    <s v=""/>
    <s v=""/>
    <n v="0"/>
    <s v=""/>
    <s v="GLOBALCOPYPLOT C.A."/>
    <s v="J-41233127-2"/>
    <n v="6586194.9699999997"/>
    <n v="0"/>
    <n v="4927930.8875000002"/>
    <n v="1429538"/>
    <s v="16"/>
    <n v="228726.08"/>
    <n v="0"/>
    <s v="-"/>
    <n v="0"/>
    <n v="0"/>
    <s v="-"/>
    <n v="0"/>
    <n v="0"/>
    <s v="-"/>
    <n v="0"/>
  </r>
  <r>
    <s v="83"/>
    <x v="17"/>
    <x v="0"/>
    <s v="004"/>
    <s v="Z1B8050937"/>
    <s v="1594"/>
    <s v="FC"/>
    <s v="00151353-00151371"/>
    <s v=""/>
    <s v=""/>
    <s v=""/>
    <s v=""/>
    <n v="0"/>
    <s v=""/>
    <s v="VENTAS NO CONTRIBUYENTES"/>
    <s v=""/>
    <n v="143853627.47"/>
    <n v="0"/>
    <n v="120138968.77250001"/>
    <n v="0"/>
    <s v="-"/>
    <n v="0"/>
    <n v="20443671.285"/>
    <s v="-"/>
    <n v="3270987.4055999997"/>
    <n v="0"/>
    <s v="-"/>
    <n v="0"/>
    <n v="0"/>
    <s v="-"/>
    <n v="0"/>
  </r>
  <r>
    <s v="84"/>
    <x v="17"/>
    <x v="0"/>
    <s v="005"/>
    <s v="Z1B8050363"/>
    <s v="1745"/>
    <s v="FC"/>
    <s v="00161891-00161957"/>
    <s v=""/>
    <s v=""/>
    <s v=""/>
    <s v=""/>
    <n v="0"/>
    <s v=""/>
    <s v="VENTAS NO CONTRIBUYENTES"/>
    <s v=""/>
    <n v="393602793.57550001"/>
    <n v="0"/>
    <n v="269464879.20249999"/>
    <n v="0"/>
    <s v="-"/>
    <n v="0"/>
    <n v="107015443.425"/>
    <s v="16"/>
    <n v="17122470.947999999"/>
    <n v="0"/>
    <s v="-"/>
    <n v="0"/>
    <n v="0"/>
    <s v="-"/>
    <n v="0"/>
  </r>
  <r>
    <s v="85"/>
    <x v="17"/>
    <x v="0"/>
    <s v="005"/>
    <s v="Z1B8050363"/>
    <s v="1745"/>
    <s v="FC"/>
    <s v="00161958"/>
    <s v=""/>
    <s v=""/>
    <s v=""/>
    <s v=""/>
    <n v="0"/>
    <s v=""/>
    <s v="INACHINI SOLUCIONES C.A"/>
    <s v="J-31724677-2"/>
    <n v="18748062.370000001"/>
    <n v="0"/>
    <n v="8171130.75"/>
    <n v="9118044.5"/>
    <s v="16"/>
    <n v="1458887.12"/>
    <n v="0"/>
    <s v="-"/>
    <n v="0"/>
    <n v="0"/>
    <s v="-"/>
    <n v="0"/>
    <n v="0"/>
    <s v="-"/>
    <n v="0"/>
  </r>
  <r>
    <s v="86"/>
    <x v="17"/>
    <x v="0"/>
    <s v="005"/>
    <s v="Z1B8050363"/>
    <s v="1745"/>
    <s v="FC"/>
    <s v="00161959-00161960"/>
    <s v=""/>
    <s v=""/>
    <s v=""/>
    <s v=""/>
    <n v="0"/>
    <s v=""/>
    <s v="VENTAS NO CONTRIBUYENTES"/>
    <s v=""/>
    <n v="392589"/>
    <n v="0"/>
    <n v="361095"/>
    <n v="0"/>
    <s v="-"/>
    <n v="0"/>
    <n v="27150"/>
    <s v="16"/>
    <n v="4344"/>
    <n v="0"/>
    <s v="-"/>
    <n v="0"/>
    <n v="0"/>
    <s v="-"/>
    <n v="0"/>
  </r>
  <r>
    <s v="87"/>
    <x v="17"/>
    <x v="0"/>
    <s v="006"/>
    <s v="Z1B8044815"/>
    <s v="1653"/>
    <s v="FC"/>
    <s v="00142410-00142494"/>
    <s v=""/>
    <s v=""/>
    <s v=""/>
    <s v=""/>
    <n v="0"/>
    <s v=""/>
    <s v="VENTAS NO CONTRIBUYENTES"/>
    <s v=""/>
    <n v="305551052.09070003"/>
    <n v="0"/>
    <n v="242952710.34999999"/>
    <n v="0"/>
    <s v="-"/>
    <n v="0"/>
    <n v="53964087.707499996"/>
    <s v="16"/>
    <n v="8634254.0331999995"/>
    <n v="0"/>
    <s v="-"/>
    <n v="0"/>
    <n v="0"/>
    <s v="-"/>
    <n v="0"/>
  </r>
  <r>
    <s v="88"/>
    <x v="17"/>
    <x v="0"/>
    <s v="006"/>
    <s v="Z1B8044815"/>
    <s v="1653"/>
    <s v="NC"/>
    <s v=""/>
    <s v="00000176"/>
    <s v=""/>
    <s v="00167820"/>
    <s v="18/10/2020"/>
    <n v="2581557.75"/>
    <s v="VEN"/>
    <s v="YAMILETH DELGADO"/>
    <s v="V13160172 "/>
    <n v="-812599.5"/>
    <n v="0"/>
    <n v="-812599.5"/>
    <n v="0"/>
    <s v="-"/>
    <n v="0"/>
    <n v="0"/>
    <s v="-"/>
    <n v="0"/>
    <n v="0"/>
    <s v="-"/>
    <n v="0"/>
    <n v="0"/>
    <s v="-"/>
    <n v="0"/>
  </r>
  <r>
    <s v="89"/>
    <x v="17"/>
    <x v="0"/>
    <s v="007"/>
    <s v="Z1B8050013"/>
    <s v="1708"/>
    <s v="FC"/>
    <s v="00167816-00167867"/>
    <s v=""/>
    <s v=""/>
    <s v=""/>
    <s v=""/>
    <n v="0"/>
    <s v=""/>
    <s v="VENTAS NO CONTRIBUYENTES"/>
    <s v=""/>
    <n v="466748738.99650002"/>
    <n v="0"/>
    <n v="331846946.99749994"/>
    <n v="0"/>
    <s v="-"/>
    <n v="0"/>
    <n v="116294648.27500001"/>
    <s v="16"/>
    <n v="18607143.723999996"/>
    <n v="0"/>
    <s v="-"/>
    <n v="0"/>
    <n v="0"/>
    <s v="-"/>
    <n v="0"/>
  </r>
  <r>
    <s v="90"/>
    <x v="17"/>
    <x v="0"/>
    <s v="008"/>
    <s v="Z1B8050003"/>
    <s v="1664"/>
    <s v="FC"/>
    <s v="00168394-00168454"/>
    <s v=""/>
    <s v=""/>
    <s v=""/>
    <s v=""/>
    <n v="0"/>
    <s v=""/>
    <s v="VENTAS NO CONTRIBUYENTES"/>
    <s v=""/>
    <n v="269031808.50589997"/>
    <n v="0"/>
    <n v="203936457.39749998"/>
    <n v="0"/>
    <s v="-"/>
    <n v="0"/>
    <n v="56116681.989999995"/>
    <s v="16"/>
    <n v="8978669.1184"/>
    <n v="0"/>
    <s v="-"/>
    <n v="0"/>
    <n v="0"/>
    <s v="-"/>
    <n v="0"/>
  </r>
  <r>
    <s v="91"/>
    <x v="17"/>
    <x v="0"/>
    <s v="009"/>
    <s v="Z1B8014458"/>
    <s v="1664"/>
    <s v="FC"/>
    <s v="00172939-00172976"/>
    <s v=""/>
    <s v=""/>
    <s v=""/>
    <s v=""/>
    <n v="0"/>
    <s v=""/>
    <s v="VENTAS NO CONTRIBUYENTES"/>
    <s v=""/>
    <n v="217089454.65410006"/>
    <n v="0"/>
    <n v="134629203.09249997"/>
    <n v="0"/>
    <s v="-"/>
    <n v="0"/>
    <n v="71086423.760000005"/>
    <s v="16"/>
    <n v="11373827.801600002"/>
    <n v="0"/>
    <s v="-"/>
    <n v="0"/>
    <n v="0"/>
    <s v="-"/>
    <n v="0"/>
  </r>
  <r>
    <s v="92"/>
    <x v="17"/>
    <x v="0"/>
    <s v="010"/>
    <s v="Z1F0000341"/>
    <s v="1173"/>
    <s v="FC"/>
    <s v="00071273-00071317"/>
    <s v=""/>
    <s v=""/>
    <s v=""/>
    <s v=""/>
    <n v="0"/>
    <s v=""/>
    <s v="VENTAS NO CONTRIBUYENTES"/>
    <s v=""/>
    <n v="209652015.86279997"/>
    <n v="0"/>
    <n v="163795130.09000003"/>
    <n v="0"/>
    <s v="-"/>
    <n v="0"/>
    <n v="39531798.079999998"/>
    <s v="16"/>
    <n v="6325087.6927999984"/>
    <n v="0"/>
    <s v="-"/>
    <n v="0"/>
    <n v="0"/>
    <s v="-"/>
    <n v="0"/>
  </r>
  <r>
    <s v="93"/>
    <x v="17"/>
    <x v="0"/>
    <s v="011"/>
    <s v="Z1F0004616"/>
    <s v="0566"/>
    <s v="FC"/>
    <s v="00076620-00076735"/>
    <s v=""/>
    <s v=""/>
    <s v=""/>
    <s v=""/>
    <n v="0"/>
    <s v=""/>
    <s v="VENTAS NO CONTRIBUYENTES"/>
    <s v=""/>
    <n v="108884157.02"/>
    <n v="0"/>
    <n v="99546936.25"/>
    <n v="0"/>
    <s v="-"/>
    <n v="0"/>
    <n v="8049328.25"/>
    <s v="-"/>
    <n v="1287892.52"/>
    <n v="0"/>
    <s v="-"/>
    <n v="0"/>
    <n v="0"/>
    <s v="-"/>
    <n v="0"/>
  </r>
  <r>
    <s v="94"/>
    <x v="17"/>
    <x v="0"/>
    <s v="012"/>
    <s v="Z1B8038506"/>
    <s v="1513"/>
    <s v="FC"/>
    <s v="00071021-00071038"/>
    <s v=""/>
    <s v=""/>
    <s v=""/>
    <s v=""/>
    <n v="0"/>
    <s v=""/>
    <s v="VENTAS NO CONTRIBUYENTES"/>
    <s v=""/>
    <n v="12941767.5076"/>
    <n v="0"/>
    <n v="6720564.9999999991"/>
    <n v="0"/>
    <s v="-"/>
    <n v="0"/>
    <n v="5363105.6100000003"/>
    <s v="16"/>
    <n v="858096.89759999991"/>
    <n v="0"/>
    <s v="-"/>
    <n v="0"/>
    <n v="0"/>
    <s v="-"/>
    <n v="0"/>
  </r>
  <r>
    <s v="95"/>
    <x v="17"/>
    <x v="0"/>
    <s v="013"/>
    <s v="Z1B8050578"/>
    <s v="1476"/>
    <s v="FC"/>
    <s v="00135725-00135788"/>
    <s v=""/>
    <s v=""/>
    <s v=""/>
    <s v=""/>
    <n v="0"/>
    <s v=""/>
    <s v="VENTAS NO CONTRIBUYENTES"/>
    <s v=""/>
    <n v="51108493.9168"/>
    <n v="0"/>
    <n v="45127480"/>
    <n v="0"/>
    <s v="-"/>
    <n v="0"/>
    <n v="5156046.4800000004"/>
    <s v="-"/>
    <n v="824967.43680000002"/>
    <n v="0"/>
    <s v="-"/>
    <n v="0"/>
    <n v="0"/>
    <s v="-"/>
    <n v="0"/>
  </r>
  <r>
    <s v="96"/>
    <x v="17"/>
    <x v="0"/>
    <s v="014"/>
    <s v="Z1F0000338"/>
    <s v="1354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7"/>
    <x v="17"/>
    <x v="0"/>
    <s v="015"/>
    <s v="Z1B8050356"/>
    <s v="1487"/>
    <s v="FC"/>
    <s v="00085468-00085496"/>
    <s v=""/>
    <s v=""/>
    <s v=""/>
    <s v=""/>
    <n v="0"/>
    <s v=""/>
    <s v="VENTAS NO CONTRIBUYENTES"/>
    <s v=""/>
    <n v="211666788.38439995"/>
    <n v="0"/>
    <n v="175106715.63999999"/>
    <n v="0"/>
    <s v="-"/>
    <n v="0"/>
    <n v="31517304.089999996"/>
    <s v="-"/>
    <n v="5042768.6544000013"/>
    <n v="0"/>
    <s v="-"/>
    <n v="0"/>
    <n v="0"/>
    <s v="-"/>
    <n v="0"/>
  </r>
  <r>
    <s v="98"/>
    <x v="18"/>
    <x v="0"/>
    <s v="001"/>
    <s v="Z1F0000700"/>
    <s v="1332"/>
    <s v="FC"/>
    <s v="00105763-00105832"/>
    <s v=""/>
    <s v=""/>
    <s v=""/>
    <s v=""/>
    <n v="0"/>
    <s v=""/>
    <s v="VENTAS NO CONTRIBUYENTES"/>
    <s v=""/>
    <n v="290403329.24610001"/>
    <n v="0"/>
    <n v="237063792.85249999"/>
    <n v="0"/>
    <s v="-"/>
    <n v="0"/>
    <n v="45982358.960000001"/>
    <s v="16"/>
    <n v="7357177.4335999992"/>
    <n v="0"/>
    <s v="-"/>
    <n v="0"/>
    <n v="0"/>
    <s v="-"/>
    <n v="0"/>
  </r>
  <r>
    <s v="99"/>
    <x v="18"/>
    <x v="2"/>
    <s v="002"/>
    <s v="Z1F0008858"/>
    <s v="0688"/>
    <s v="FC"/>
    <s v="00091572-00091698"/>
    <s v=""/>
    <s v=""/>
    <s v=""/>
    <s v=""/>
    <n v="0"/>
    <s v=""/>
    <s v="VENTAS NO CONTRIBUYENTES"/>
    <s v=""/>
    <n v="111860805.91249999"/>
    <n v="0"/>
    <n v="103510171.81249999"/>
    <n v="0"/>
    <s v="-"/>
    <n v="0"/>
    <n v="7198822.5"/>
    <s v="16"/>
    <n v="1151811.6000000001"/>
    <n v="0"/>
    <s v="-"/>
    <n v="0"/>
    <n v="0"/>
    <s v="-"/>
    <n v="0"/>
  </r>
  <r>
    <s v="100"/>
    <x v="18"/>
    <x v="0"/>
    <s v="002"/>
    <s v="Z1B8050002"/>
    <s v="1668"/>
    <s v="FC"/>
    <s v="00158599-00158622"/>
    <s v=""/>
    <s v=""/>
    <s v=""/>
    <s v=""/>
    <n v="0"/>
    <s v=""/>
    <s v="VENTAS NO CONTRIBUYENTES"/>
    <s v=""/>
    <n v="129497469.7322"/>
    <n v="0"/>
    <n v="99454749.015000001"/>
    <n v="0"/>
    <s v="-"/>
    <n v="0"/>
    <n v="25898897.170000002"/>
    <s v="-"/>
    <n v="4143823.5471999994"/>
    <n v="0"/>
    <s v="-"/>
    <n v="0"/>
    <n v="0"/>
    <s v="-"/>
    <n v="0"/>
  </r>
  <r>
    <s v="101"/>
    <x v="18"/>
    <x v="0"/>
    <s v="002"/>
    <s v="Z1B8050149"/>
    <s v="1589"/>
    <s v="FC"/>
    <s v="00196079-00196124"/>
    <m/>
    <m/>
    <m/>
    <m/>
    <n v="0"/>
    <m/>
    <s v="VENTAS NO CONTRIBUYENTES"/>
    <m/>
    <n v="39390345.640000001"/>
    <n v="0"/>
    <n v="39390345.640000001"/>
    <n v="0"/>
    <s v="-"/>
    <n v="0"/>
    <n v="0"/>
    <s v="-"/>
    <n v="0"/>
    <n v="0"/>
    <s v="-"/>
    <n v="0"/>
    <n v="0"/>
    <s v="-"/>
    <n v="0"/>
  </r>
  <r>
    <s v="102"/>
    <x v="18"/>
    <x v="2"/>
    <s v="003"/>
    <s v="Z1F0008965"/>
    <s v="0684"/>
    <s v="FC"/>
    <s v="00090405-00090523"/>
    <s v=""/>
    <s v=""/>
    <s v=""/>
    <s v=""/>
    <n v="0"/>
    <s v=""/>
    <s v="VENTAS NO CONTRIBUYENTES"/>
    <s v=""/>
    <n v="111617048.39749999"/>
    <n v="0"/>
    <n v="98480691.037499994"/>
    <n v="0"/>
    <s v="-"/>
    <n v="0"/>
    <n v="11324446"/>
    <s v="-"/>
    <n v="1811911.3600000003"/>
    <n v="0"/>
    <s v="-"/>
    <n v="0"/>
    <n v="0"/>
    <s v="-"/>
    <n v="0"/>
  </r>
  <r>
    <s v="103"/>
    <x v="18"/>
    <x v="0"/>
    <s v="003"/>
    <s v="Z1B8051199"/>
    <s v="1753"/>
    <s v="FC"/>
    <s v="00182779-00182798"/>
    <s v=""/>
    <s v=""/>
    <s v=""/>
    <s v=""/>
    <n v="0"/>
    <s v=""/>
    <s v="VENTAS NO CONTRIBUYENTES"/>
    <s v=""/>
    <n v="61296278.085000001"/>
    <n v="0"/>
    <n v="50985596.987499997"/>
    <n v="0"/>
    <s v="-"/>
    <n v="0"/>
    <n v="8888518.1875"/>
    <s v="-"/>
    <n v="1422162.9100000001"/>
    <n v="0"/>
    <s v="-"/>
    <n v="0"/>
    <n v="0"/>
    <s v="-"/>
    <n v="0"/>
  </r>
  <r>
    <s v="104"/>
    <x v="18"/>
    <x v="0"/>
    <s v="003"/>
    <s v="Z1B8051199"/>
    <s v="1753"/>
    <s v="FC"/>
    <s v="00182799"/>
    <s v=""/>
    <s v=""/>
    <s v=""/>
    <s v=""/>
    <n v="0"/>
    <s v=""/>
    <s v="OH SI SALUD C.A"/>
    <s v="J41151440-3"/>
    <n v="2836937.89"/>
    <n v="0"/>
    <n v="2409879.25"/>
    <n v="368154"/>
    <s v="16"/>
    <n v="58904.639999999999"/>
    <n v="0"/>
    <s v="-"/>
    <n v="0"/>
    <n v="0"/>
    <s v="-"/>
    <n v="0"/>
    <n v="0"/>
    <s v="-"/>
    <n v="0"/>
  </r>
  <r>
    <s v="105"/>
    <x v="18"/>
    <x v="0"/>
    <s v="003"/>
    <s v="Z1B8051199"/>
    <s v="1753"/>
    <s v="FC"/>
    <s v="00182800-00182842"/>
    <s v=""/>
    <s v=""/>
    <s v=""/>
    <s v=""/>
    <n v="0"/>
    <s v=""/>
    <s v="VENTAS NO CONTRIBUYENTES"/>
    <s v=""/>
    <n v="156281311.49250001"/>
    <n v="0"/>
    <n v="121781758.16249999"/>
    <n v="0"/>
    <s v="-"/>
    <n v="0"/>
    <n v="29740994.25"/>
    <s v="-"/>
    <n v="4758559.080000001"/>
    <n v="0"/>
    <s v="-"/>
    <n v="0"/>
    <n v="0"/>
    <s v="-"/>
    <n v="0"/>
  </r>
  <r>
    <s v="106"/>
    <x v="18"/>
    <x v="0"/>
    <s v="004"/>
    <s v="Z1B8050937"/>
    <s v="1595"/>
    <s v="FC"/>
    <s v="00151372-00151405"/>
    <s v=""/>
    <s v=""/>
    <s v=""/>
    <s v=""/>
    <n v="0"/>
    <s v=""/>
    <s v="VENTAS NO CONTRIBUYENTES"/>
    <s v=""/>
    <n v="124347985.36"/>
    <n v="0"/>
    <n v="90517776.712500006"/>
    <n v="0"/>
    <s v="-"/>
    <n v="0"/>
    <n v="29163972.974999998"/>
    <s v="16"/>
    <n v="4666235.676"/>
    <n v="0"/>
    <s v="-"/>
    <n v="0"/>
    <n v="0"/>
    <s v="-"/>
    <n v="0"/>
  </r>
  <r>
    <s v="107"/>
    <x v="18"/>
    <x v="0"/>
    <s v="005"/>
    <s v="Z1B8050363"/>
    <s v="1746"/>
    <s v="FC"/>
    <s v="00161961-00162036"/>
    <s v=""/>
    <s v=""/>
    <s v=""/>
    <s v=""/>
    <n v="0"/>
    <s v=""/>
    <s v="VENTAS NO CONTRIBUYENTES"/>
    <s v=""/>
    <n v="235852631.45319995"/>
    <n v="0"/>
    <n v="182461264.74000001"/>
    <n v="0"/>
    <s v="-"/>
    <n v="0"/>
    <n v="46027040.269999996"/>
    <s v="16"/>
    <n v="7364326.4431999996"/>
    <n v="0"/>
    <s v="-"/>
    <n v="0"/>
    <n v="0"/>
    <s v="-"/>
    <n v="0"/>
  </r>
  <r>
    <s v="108"/>
    <x v="18"/>
    <x v="0"/>
    <s v="006"/>
    <s v="Z1B8044815"/>
    <s v="1654"/>
    <s v="FC"/>
    <s v="00142496-00142532"/>
    <s v=""/>
    <s v=""/>
    <s v=""/>
    <s v=""/>
    <n v="0"/>
    <s v=""/>
    <s v="VENTAS NO CONTRIBUYENTES"/>
    <s v=""/>
    <n v="130990430.3733"/>
    <n v="0"/>
    <n v="102548322.6525"/>
    <n v="0"/>
    <s v="-"/>
    <n v="0"/>
    <n v="24519058.380000003"/>
    <s v="16"/>
    <n v="3923049.3407999994"/>
    <n v="0"/>
    <s v="-"/>
    <n v="0"/>
    <n v="0"/>
    <s v="-"/>
    <n v="0"/>
  </r>
  <r>
    <s v="109"/>
    <x v="18"/>
    <x v="0"/>
    <s v="006"/>
    <s v="Z1B8044815"/>
    <s v="1654"/>
    <s v="FC"/>
    <s v="00142533"/>
    <s v=""/>
    <s v=""/>
    <s v=""/>
    <s v=""/>
    <n v="0"/>
    <s v=""/>
    <s v="RAFAEL MARTINEZ"/>
    <s v="V121160111 "/>
    <n v="2777710.645"/>
    <n v="0"/>
    <n v="1841525.25"/>
    <n v="807056.375"/>
    <s v="16"/>
    <n v="129129.02"/>
    <n v="0"/>
    <s v="-"/>
    <n v="0"/>
    <n v="0"/>
    <s v="-"/>
    <n v="0"/>
    <n v="0"/>
    <s v="-"/>
    <n v="0"/>
  </r>
  <r>
    <s v="110"/>
    <x v="18"/>
    <x v="0"/>
    <s v="007"/>
    <s v="Z1B8050013"/>
    <s v="1709"/>
    <s v="FC"/>
    <s v="00167868-00167897"/>
    <s v=""/>
    <s v=""/>
    <s v=""/>
    <s v=""/>
    <n v="0"/>
    <s v=""/>
    <s v="VENTAS NO CONTRIBUYENTES"/>
    <s v=""/>
    <n v="137184107.52109998"/>
    <n v="0"/>
    <n v="111582077.58749999"/>
    <n v="0"/>
    <s v="-"/>
    <n v="0"/>
    <n v="22070715.459999997"/>
    <s v="16"/>
    <n v="3531314.4736000001"/>
    <n v="0"/>
    <s v="-"/>
    <n v="0"/>
    <n v="0"/>
    <s v="-"/>
    <n v="0"/>
  </r>
  <r>
    <s v="111"/>
    <x v="18"/>
    <x v="0"/>
    <s v="008"/>
    <s v="Z1B8050003"/>
    <s v="1665"/>
    <s v="FC"/>
    <s v="00168455-00168527"/>
    <s v=""/>
    <s v=""/>
    <s v=""/>
    <s v=""/>
    <n v="0"/>
    <s v=""/>
    <s v="VENTAS NO CONTRIBUYENTES"/>
    <s v=""/>
    <n v="253776440.87689999"/>
    <n v="0"/>
    <n v="178067243.71499994"/>
    <n v="0"/>
    <s v="-"/>
    <n v="0"/>
    <n v="65266549.277500011"/>
    <s v="16"/>
    <n v="10442647.884399999"/>
    <n v="0"/>
    <s v="-"/>
    <n v="0"/>
    <n v="0"/>
    <s v="-"/>
    <n v="0"/>
  </r>
  <r>
    <s v="112"/>
    <x v="18"/>
    <x v="0"/>
    <s v="009"/>
    <s v="Z1B8014458"/>
    <s v="1665"/>
    <s v="FC"/>
    <s v="00172977-00173009"/>
    <s v=""/>
    <s v=""/>
    <s v=""/>
    <s v=""/>
    <n v="0"/>
    <s v=""/>
    <s v="VENTAS NO CONTRIBUYENTES"/>
    <s v=""/>
    <n v="105574141.81740001"/>
    <n v="0"/>
    <n v="87855891.812500015"/>
    <n v="0"/>
    <s v="-"/>
    <n v="0"/>
    <n v="15274353.452500001"/>
    <s v="16"/>
    <n v="2443896.5523999999"/>
    <n v="0"/>
    <s v="-"/>
    <n v="0"/>
    <n v="0"/>
    <s v="-"/>
    <n v="0"/>
  </r>
  <r>
    <s v="113"/>
    <x v="18"/>
    <x v="0"/>
    <s v="010"/>
    <s v="Z1F0000341"/>
    <s v="1174"/>
    <s v="FC"/>
    <s v="00071318-00071370"/>
    <s v=""/>
    <s v=""/>
    <s v=""/>
    <s v=""/>
    <n v="0"/>
    <s v=""/>
    <s v="VENTAS NO CONTRIBUYENTES"/>
    <s v=""/>
    <n v="199988120.56"/>
    <n v="0"/>
    <n v="159127814.50999999"/>
    <n v="0"/>
    <s v="-"/>
    <n v="0"/>
    <n v="35224401.770000003"/>
    <s v="16"/>
    <n v="5635904.2831999995"/>
    <n v="0"/>
    <s v="-"/>
    <n v="0"/>
    <n v="0"/>
    <s v="-"/>
    <n v="0"/>
  </r>
  <r>
    <s v="114"/>
    <x v="18"/>
    <x v="0"/>
    <s v="010"/>
    <s v="Z1F0000341"/>
    <s v="1174"/>
    <s v="NC"/>
    <s v=""/>
    <s v="00000138"/>
    <s v=""/>
    <s v="00071339"/>
    <s v="19/10/2020"/>
    <n v="1777792.5"/>
    <s v="VEN"/>
    <s v="JENIFER MAIZO"/>
    <s v="V13726103"/>
    <n v="-1777792.5"/>
    <n v="0"/>
    <n v="-1720053.5"/>
    <n v="0"/>
    <s v="-"/>
    <n v="0"/>
    <n v="-49775"/>
    <s v="16"/>
    <n v="-7964"/>
    <n v="0"/>
    <s v="-"/>
    <n v="0"/>
    <n v="0"/>
    <s v="-"/>
    <n v="0"/>
  </r>
  <r>
    <s v="115"/>
    <x v="18"/>
    <x v="0"/>
    <s v="011"/>
    <s v="Z1F0004616"/>
    <s v="0567"/>
    <s v="FC"/>
    <s v="00076736-00076834"/>
    <s v=""/>
    <s v=""/>
    <s v=""/>
    <s v=""/>
    <n v="0"/>
    <s v=""/>
    <s v="VENTAS NO CONTRIBUYENTES"/>
    <s v=""/>
    <n v="98333419.452000007"/>
    <n v="0"/>
    <n v="91243988.450000003"/>
    <n v="0"/>
    <s v="-"/>
    <n v="0"/>
    <n v="6111578.4500000002"/>
    <s v="16"/>
    <n v="977852.55200000003"/>
    <n v="0"/>
    <s v="-"/>
    <n v="0"/>
    <n v="0"/>
    <s v="-"/>
    <n v="0"/>
  </r>
  <r>
    <s v="116"/>
    <x v="18"/>
    <x v="0"/>
    <s v="012"/>
    <s v="Z1B8038506"/>
    <s v="1514"/>
    <s v="FC"/>
    <s v="00071039-00071045"/>
    <s v=""/>
    <s v=""/>
    <s v=""/>
    <s v=""/>
    <n v="0"/>
    <s v=""/>
    <s v="VENTAS NO CONTRIBUYENTES"/>
    <s v=""/>
    <n v="12090765.7488"/>
    <n v="0"/>
    <n v="2414494.7499999991"/>
    <n v="0"/>
    <s v="-"/>
    <n v="0"/>
    <n v="8341612.9300000006"/>
    <s v="16"/>
    <n v="1334658.0688"/>
    <n v="0"/>
    <s v="-"/>
    <n v="0"/>
    <n v="0"/>
    <s v="-"/>
    <n v="0"/>
  </r>
  <r>
    <s v="117"/>
    <x v="18"/>
    <x v="0"/>
    <s v="013"/>
    <s v="Z1B8050578"/>
    <s v="1477"/>
    <s v="FC"/>
    <s v="00135789-00135852"/>
    <s v=""/>
    <s v=""/>
    <s v=""/>
    <s v=""/>
    <n v="0"/>
    <s v=""/>
    <s v="VENTAS NO CONTRIBUYENTES"/>
    <s v=""/>
    <n v="60035174.8028"/>
    <n v="0"/>
    <n v="48773677.5"/>
    <n v="0"/>
    <s v="-"/>
    <n v="0"/>
    <n v="9708187.3300000001"/>
    <s v="-"/>
    <n v="1553309.9728000001"/>
    <n v="0"/>
    <s v="-"/>
    <n v="0"/>
    <n v="0"/>
    <s v="-"/>
    <n v="0"/>
  </r>
  <r>
    <s v="118"/>
    <x v="18"/>
    <x v="0"/>
    <s v="014"/>
    <s v="Z1F0000338"/>
    <s v="1355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19"/>
    <x v="18"/>
    <x v="0"/>
    <s v="015"/>
    <s v="Z1B8050356"/>
    <s v="1488"/>
    <s v="FC"/>
    <s v="0008549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0"/>
    <x v="18"/>
    <x v="0"/>
    <s v="015"/>
    <s v="Z1B8050356"/>
    <s v="1489"/>
    <s v="FC"/>
    <s v="0008549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1"/>
    <x v="19"/>
    <x v="0"/>
    <s v="001"/>
    <s v="Z1F0000700"/>
    <s v="1333"/>
    <s v="FC"/>
    <s v="00105833-00105913"/>
    <s v=""/>
    <s v=""/>
    <s v=""/>
    <s v=""/>
    <n v="0"/>
    <s v=""/>
    <s v="VENTAS NO CONTRIBUYENTES"/>
    <s v=""/>
    <n v="238493269.0528"/>
    <n v="0"/>
    <n v="197986288.19999999"/>
    <n v="0"/>
    <s v="-"/>
    <n v="0"/>
    <n v="34919811.079999998"/>
    <s v="16"/>
    <n v="5587169.7727999995"/>
    <n v="0"/>
    <s v="-"/>
    <n v="0"/>
    <n v="0"/>
    <s v="-"/>
    <n v="0"/>
  </r>
  <r>
    <s v="122"/>
    <x v="19"/>
    <x v="0"/>
    <s v="001"/>
    <s v="Z1F0000700"/>
    <s v="1333"/>
    <s v="NC"/>
    <s v=""/>
    <s v="00000219"/>
    <s v=""/>
    <s v="00105873"/>
    <s v="20/10/2020"/>
    <n v="1002062.25"/>
    <s v="VEN"/>
    <s v="MARIELA PEÑALOZA"/>
    <s v="V13735661 "/>
    <n v="-173901"/>
    <n v="0"/>
    <n v="-173901"/>
    <n v="0"/>
    <s v="-"/>
    <n v="0"/>
    <n v="0"/>
    <s v="-"/>
    <n v="0"/>
    <n v="0"/>
    <s v="-"/>
    <n v="0"/>
    <n v="0"/>
    <s v="-"/>
    <n v="0"/>
  </r>
  <r>
    <s v="123"/>
    <x v="19"/>
    <x v="2"/>
    <s v="002"/>
    <s v="Z1F0008858"/>
    <s v="0689"/>
    <s v="FC"/>
    <s v="00091699-00091851"/>
    <s v=""/>
    <s v=""/>
    <s v=""/>
    <s v=""/>
    <n v="0"/>
    <s v=""/>
    <s v="VENTAS NO CONTRIBUYENTES"/>
    <s v=""/>
    <n v="153489422.73679999"/>
    <n v="0"/>
    <n v="131945810.24999999"/>
    <n v="0"/>
    <s v="-"/>
    <n v="0"/>
    <n v="18572079.73"/>
    <s v="16"/>
    <n v="2971532.7568000001"/>
    <n v="0"/>
    <s v="-"/>
    <n v="0"/>
    <n v="0"/>
    <s v="-"/>
    <n v="0"/>
  </r>
  <r>
    <s v="124"/>
    <x v="19"/>
    <x v="0"/>
    <s v="002"/>
    <s v="Z1B8050002"/>
    <s v="1669"/>
    <s v="FC"/>
    <s v="00158623-00158637"/>
    <s v=""/>
    <s v=""/>
    <s v=""/>
    <s v=""/>
    <n v="0"/>
    <s v=""/>
    <s v="VENTAS NO CONTRIBUYENTES"/>
    <s v=""/>
    <n v="91968777.544800013"/>
    <n v="0"/>
    <n v="56412431.700000003"/>
    <n v="0"/>
    <s v="-"/>
    <n v="0"/>
    <n v="30652022.280000001"/>
    <s v="-"/>
    <n v="4904323.5647999998"/>
    <n v="0"/>
    <s v="-"/>
    <n v="0"/>
    <n v="0"/>
    <s v="-"/>
    <n v="0"/>
  </r>
  <r>
    <s v="125"/>
    <x v="19"/>
    <x v="0"/>
    <s v="002"/>
    <s v="Z1B8050149"/>
    <s v="1590"/>
    <s v="FC"/>
    <s v="00196125-00196184"/>
    <m/>
    <m/>
    <m/>
    <m/>
    <n v="0"/>
    <m/>
    <s v="VENTAS NO CONTRIBUYENTES"/>
    <m/>
    <n v="56362468.359999999"/>
    <n v="0"/>
    <n v="56362468.359999999"/>
    <n v="0"/>
    <s v="-"/>
    <n v="0"/>
    <n v="0"/>
    <s v="-"/>
    <n v="0"/>
    <n v="0"/>
    <s v="-"/>
    <n v="0"/>
    <n v="0"/>
    <s v="-"/>
    <n v="0"/>
  </r>
  <r>
    <s v="126"/>
    <x v="19"/>
    <x v="2"/>
    <s v="003"/>
    <s v="Z1F0008965"/>
    <s v="0685"/>
    <s v="FC"/>
    <s v="00090524-00090526"/>
    <s v=""/>
    <s v=""/>
    <s v=""/>
    <s v=""/>
    <n v="0"/>
    <s v=""/>
    <s v="VENTAS NO CONTRIBUYENTES"/>
    <s v=""/>
    <n v="4070931.5"/>
    <n v="0"/>
    <n v="3632857.5"/>
    <n v="0"/>
    <s v="-"/>
    <n v="0"/>
    <n v="377650"/>
    <s v="-"/>
    <n v="60424"/>
    <n v="0"/>
    <s v="-"/>
    <n v="0"/>
    <n v="0"/>
    <s v="-"/>
    <n v="0"/>
  </r>
  <r>
    <s v="127"/>
    <x v="19"/>
    <x v="2"/>
    <s v="003"/>
    <s v="Z1F0008965"/>
    <s v="0685"/>
    <s v="FC"/>
    <s v="00090527"/>
    <s v=""/>
    <s v=""/>
    <s v=""/>
    <s v=""/>
    <n v="0"/>
    <s v=""/>
    <s v="GARCIA ROMER"/>
    <s v="V140586923 "/>
    <n v="182000"/>
    <n v="0"/>
    <n v="182000"/>
    <n v="0"/>
    <s v="-"/>
    <n v="0"/>
    <n v="0"/>
    <s v="-"/>
    <n v="0"/>
    <n v="0"/>
    <s v="-"/>
    <n v="0"/>
    <n v="0"/>
    <s v="-"/>
    <n v="0"/>
  </r>
  <r>
    <s v="128"/>
    <x v="19"/>
    <x v="2"/>
    <s v="003"/>
    <s v="Z1F0008965"/>
    <s v="0685"/>
    <s v="FC"/>
    <s v="00090528-00090648"/>
    <s v=""/>
    <s v=""/>
    <s v=""/>
    <s v=""/>
    <n v="0"/>
    <s v=""/>
    <s v="VENTAS NO CONTRIBUYENTES"/>
    <s v=""/>
    <n v="140252979.77999997"/>
    <n v="0"/>
    <n v="129661300.5"/>
    <n v="0"/>
    <s v="-"/>
    <n v="0"/>
    <n v="9130758"/>
    <s v="16"/>
    <n v="1460921.28"/>
    <n v="0"/>
    <s v="-"/>
    <n v="0"/>
    <n v="0"/>
    <s v="-"/>
    <n v="0"/>
  </r>
  <r>
    <s v="129"/>
    <x v="19"/>
    <x v="0"/>
    <s v="003"/>
    <s v="Z1B8051199"/>
    <s v="1754"/>
    <s v="FC"/>
    <s v="00182843-00182870"/>
    <s v=""/>
    <s v=""/>
    <s v=""/>
    <s v=""/>
    <n v="0"/>
    <s v=""/>
    <s v="VENTAS NO CONTRIBUYENTES"/>
    <s v=""/>
    <n v="141872565.697"/>
    <n v="0"/>
    <n v="121187259.575"/>
    <n v="0"/>
    <s v="-"/>
    <n v="0"/>
    <n v="17832160.449999999"/>
    <s v="-"/>
    <n v="2853145.6719999998"/>
    <n v="0"/>
    <s v="-"/>
    <n v="0"/>
    <n v="0"/>
    <s v="-"/>
    <n v="0"/>
  </r>
  <r>
    <s v="130"/>
    <x v="19"/>
    <x v="0"/>
    <s v="003"/>
    <s v="Z1B8051199"/>
    <s v="1754"/>
    <s v="FC"/>
    <s v="00182871"/>
    <s v=""/>
    <s v=""/>
    <s v=""/>
    <s v=""/>
    <n v="0"/>
    <s v=""/>
    <s v="GRUPO CORPORATIVO MANUBER C.A"/>
    <s v="J409821315"/>
    <n v="1716313.75"/>
    <n v="0"/>
    <n v="1716313.75"/>
    <n v="0"/>
    <s v="-"/>
    <n v="0"/>
    <n v="0"/>
    <s v="-"/>
    <n v="0"/>
    <n v="0"/>
    <s v="-"/>
    <n v="0"/>
    <n v="0"/>
    <s v="-"/>
    <n v="0"/>
  </r>
  <r>
    <s v="131"/>
    <x v="19"/>
    <x v="0"/>
    <s v="003"/>
    <s v="Z1B8051199"/>
    <s v="1754"/>
    <s v="FC"/>
    <s v="00182872-00182888"/>
    <s v=""/>
    <s v=""/>
    <s v=""/>
    <s v=""/>
    <n v="0"/>
    <s v=""/>
    <s v="VENTAS NO CONTRIBUYENTES"/>
    <s v=""/>
    <n v="30956678.175000004"/>
    <n v="0"/>
    <n v="22092049.524999999"/>
    <n v="0"/>
    <s v="-"/>
    <n v="0"/>
    <n v="7641921.25"/>
    <s v="-"/>
    <n v="1222707.3999999999"/>
    <n v="0"/>
    <s v="-"/>
    <n v="0"/>
    <n v="0"/>
    <s v="-"/>
    <n v="0"/>
  </r>
  <r>
    <s v="132"/>
    <x v="19"/>
    <x v="0"/>
    <s v="003"/>
    <s v="Z1B8051199"/>
    <s v="1754"/>
    <s v="FC"/>
    <s v="00182889"/>
    <s v=""/>
    <s v=""/>
    <s v=""/>
    <s v=""/>
    <n v="0"/>
    <s v=""/>
    <s v="MAIRA GUTIERREZ"/>
    <s v="V146675573"/>
    <n v="2301663"/>
    <n v="0"/>
    <n v="2301663"/>
    <n v="0"/>
    <s v="-"/>
    <n v="0"/>
    <n v="0"/>
    <s v="-"/>
    <n v="0"/>
    <n v="0"/>
    <s v="-"/>
    <n v="0"/>
    <n v="0"/>
    <s v="-"/>
    <n v="0"/>
  </r>
  <r>
    <s v="133"/>
    <x v="19"/>
    <x v="0"/>
    <s v="003"/>
    <s v="Z1B8051199"/>
    <s v="1754"/>
    <s v="FC"/>
    <s v="00182890-00182897"/>
    <s v=""/>
    <s v=""/>
    <s v=""/>
    <s v=""/>
    <n v="0"/>
    <s v=""/>
    <s v="VENTAS NO CONTRIBUYENTES"/>
    <s v=""/>
    <n v="20870274.5"/>
    <n v="0"/>
    <n v="20434839.5"/>
    <n v="0"/>
    <s v="-"/>
    <n v="0"/>
    <n v="375375"/>
    <s v="-"/>
    <n v="60060"/>
    <n v="0"/>
    <s v="-"/>
    <n v="0"/>
    <n v="0"/>
    <s v="-"/>
    <n v="0"/>
  </r>
  <r>
    <s v="134"/>
    <x v="19"/>
    <x v="0"/>
    <s v="004"/>
    <s v="Z1B8050937"/>
    <s v="1596"/>
    <s v="FC"/>
    <s v="00151406-00151420"/>
    <s v=""/>
    <s v=""/>
    <s v=""/>
    <s v=""/>
    <n v="0"/>
    <s v=""/>
    <s v="VENTAS NO CONTRIBUYENTES"/>
    <s v=""/>
    <n v="46136108.299999997"/>
    <n v="0"/>
    <n v="33547659.25"/>
    <n v="0"/>
    <s v="-"/>
    <n v="0"/>
    <n v="10852111.25"/>
    <s v="16"/>
    <n v="1736337.7999999998"/>
    <n v="0"/>
    <s v="-"/>
    <n v="0"/>
    <n v="0"/>
    <s v="-"/>
    <n v="0"/>
  </r>
  <r>
    <s v="135"/>
    <x v="19"/>
    <x v="0"/>
    <s v="004"/>
    <s v="Z1B8050937"/>
    <s v="1596"/>
    <s v="FC"/>
    <s v="00151421"/>
    <s v=""/>
    <s v=""/>
    <s v=""/>
    <s v=""/>
    <n v="0"/>
    <s v=""/>
    <s v="INVERSIONES LAKSHMI 2018"/>
    <s v="J412211897"/>
    <n v="35035000"/>
    <n v="0"/>
    <n v="35035000"/>
    <n v="0"/>
    <s v="-"/>
    <n v="0"/>
    <n v="0"/>
    <s v="-"/>
    <n v="0"/>
    <n v="0"/>
    <s v="-"/>
    <n v="0"/>
    <n v="0"/>
    <s v="-"/>
    <n v="0"/>
  </r>
  <r>
    <s v="136"/>
    <x v="19"/>
    <x v="0"/>
    <s v="004"/>
    <s v="Z1B8050937"/>
    <s v="1596-1597"/>
    <s v="FC"/>
    <s v="00151422-00151425"/>
    <s v=""/>
    <s v=""/>
    <s v=""/>
    <s v=""/>
    <n v="0"/>
    <s v=""/>
    <s v="VENTAS NO CONTRIBUYENTES"/>
    <s v=""/>
    <n v="16422465.477600001"/>
    <n v="0"/>
    <n v="12235085.75"/>
    <n v="0"/>
    <s v="-"/>
    <n v="0"/>
    <n v="3609810.1100000003"/>
    <s v="16"/>
    <n v="577569.6176"/>
    <n v="0"/>
    <s v="-"/>
    <n v="0"/>
    <n v="0"/>
    <s v="-"/>
    <n v="0"/>
  </r>
  <r>
    <s v="137"/>
    <x v="19"/>
    <x v="0"/>
    <s v="005"/>
    <s v="Z1B8050363"/>
    <s v="1747"/>
    <s v="FC"/>
    <s v="00162037-00162135"/>
    <s v=""/>
    <s v=""/>
    <s v=""/>
    <s v=""/>
    <n v="0"/>
    <s v=""/>
    <s v="VENTAS NO CONTRIBUYENTES"/>
    <s v=""/>
    <n v="232371134.00319996"/>
    <n v="0"/>
    <n v="186504017.09999999"/>
    <n v="0"/>
    <s v="-"/>
    <n v="0"/>
    <n v="39540618.020000003"/>
    <s v="16"/>
    <n v="6326498.8832"/>
    <n v="0"/>
    <s v="-"/>
    <n v="0"/>
    <n v="0"/>
    <s v="-"/>
    <n v="0"/>
  </r>
  <r>
    <s v="138"/>
    <x v="19"/>
    <x v="0"/>
    <s v="006"/>
    <s v="Z1B8044815"/>
    <s v="1655"/>
    <s v="FC"/>
    <s v="00142534-00142623"/>
    <s v=""/>
    <s v=""/>
    <s v=""/>
    <s v=""/>
    <n v="0"/>
    <s v=""/>
    <s v="VENTAS NO CONTRIBUYENTES"/>
    <s v=""/>
    <n v="260305550.64259994"/>
    <n v="0"/>
    <n v="209065830.125"/>
    <n v="0"/>
    <s v="-"/>
    <n v="0"/>
    <n v="44172172.860000007"/>
    <s v="-"/>
    <n v="7067547.6576000005"/>
    <n v="0"/>
    <s v="-"/>
    <n v="0"/>
    <n v="0"/>
    <s v="-"/>
    <n v="0"/>
  </r>
  <r>
    <s v="139"/>
    <x v="19"/>
    <x v="0"/>
    <s v="007"/>
    <s v="Z1B8050013"/>
    <s v="1710"/>
    <s v="FC"/>
    <s v="00167898-00167964"/>
    <s v=""/>
    <s v=""/>
    <s v=""/>
    <s v=""/>
    <n v="0"/>
    <s v=""/>
    <s v="VENTAS NO CONTRIBUYENTES"/>
    <s v=""/>
    <n v="181159995.45239997"/>
    <n v="0"/>
    <n v="123898665.59999999"/>
    <n v="0"/>
    <s v="-"/>
    <n v="0"/>
    <n v="49363215.390000008"/>
    <s v="16"/>
    <n v="7898114.4624000005"/>
    <n v="0"/>
    <s v="-"/>
    <n v="0"/>
    <n v="0"/>
    <s v="-"/>
    <n v="0"/>
  </r>
  <r>
    <s v="140"/>
    <x v="19"/>
    <x v="0"/>
    <s v="007"/>
    <s v="Z1B8050013"/>
    <s v="1710"/>
    <s v="FC"/>
    <s v="00167965"/>
    <s v=""/>
    <s v=""/>
    <s v=""/>
    <s v=""/>
    <n v="0"/>
    <s v=""/>
    <s v="BAR RESTAURANT EL NARANJAL C.A"/>
    <s v="J-00083078-9"/>
    <n v="12958968.75"/>
    <n v="0"/>
    <n v="12958968.75"/>
    <n v="0"/>
    <s v="-"/>
    <n v="0"/>
    <n v="0"/>
    <s v="-"/>
    <n v="0"/>
    <n v="0"/>
    <s v="-"/>
    <n v="0"/>
    <n v="0"/>
    <s v="-"/>
    <n v="0"/>
  </r>
  <r>
    <s v="141"/>
    <x v="19"/>
    <x v="0"/>
    <s v="007"/>
    <s v="Z1B8050013"/>
    <s v="1710"/>
    <s v="FC"/>
    <s v="00167966-00167978"/>
    <s v=""/>
    <s v=""/>
    <s v=""/>
    <s v=""/>
    <n v="0"/>
    <s v=""/>
    <s v="VENTAS NO CONTRIBUYENTES"/>
    <s v=""/>
    <n v="51126733.205599993"/>
    <n v="0"/>
    <n v="37794472.25"/>
    <n v="0"/>
    <s v="-"/>
    <n v="0"/>
    <n v="11493328.41"/>
    <s v="16"/>
    <n v="1838932.5456000003"/>
    <n v="0"/>
    <s v="-"/>
    <n v="0"/>
    <n v="0"/>
    <s v="-"/>
    <n v="0"/>
  </r>
  <r>
    <s v="142"/>
    <x v="19"/>
    <x v="0"/>
    <s v="008"/>
    <s v="Z1B8050003"/>
    <s v="1666"/>
    <s v="FC"/>
    <s v="00168528-00168603"/>
    <s v=""/>
    <s v=""/>
    <s v=""/>
    <s v=""/>
    <n v="0"/>
    <s v=""/>
    <s v="VENTAS NO CONTRIBUYENTES"/>
    <s v=""/>
    <n v="204221952.55819997"/>
    <n v="0"/>
    <n v="151825223.34999999"/>
    <n v="0"/>
    <s v="-"/>
    <n v="0"/>
    <n v="45169594.145000003"/>
    <s v="-"/>
    <n v="7227135.0631999997"/>
    <n v="0"/>
    <s v="-"/>
    <n v="0"/>
    <n v="0"/>
    <s v="-"/>
    <n v="0"/>
  </r>
  <r>
    <s v="143"/>
    <x v="19"/>
    <x v="0"/>
    <s v="008"/>
    <s v="Z1B8050003"/>
    <s v="1666"/>
    <s v="FC"/>
    <s v="00168604"/>
    <s v=""/>
    <s v=""/>
    <s v=""/>
    <s v=""/>
    <n v="0"/>
    <s v=""/>
    <s v="PLANTULAS VICTORIA C.A"/>
    <s v="J-40629356-3"/>
    <n v="14917599.3144"/>
    <n v="0"/>
    <n v="4708294.5"/>
    <n v="8801124.8399999999"/>
    <s v="16"/>
    <n v="1408179.9743999999"/>
    <n v="0"/>
    <s v="-"/>
    <n v="0"/>
    <n v="0"/>
    <s v="-"/>
    <n v="0"/>
    <n v="0"/>
    <s v="-"/>
    <n v="0"/>
  </r>
  <r>
    <s v="144"/>
    <x v="19"/>
    <x v="0"/>
    <s v="008"/>
    <s v="Z1B8050003"/>
    <s v="1666"/>
    <s v="FC"/>
    <s v="00168605-00168612"/>
    <s v=""/>
    <s v=""/>
    <s v=""/>
    <s v=""/>
    <n v="0"/>
    <s v=""/>
    <s v="VENTAS NO CONTRIBUYENTES"/>
    <s v=""/>
    <n v="19066710.390000001"/>
    <n v="0"/>
    <n v="15616191.5"/>
    <n v="0"/>
    <s v="-"/>
    <n v="0"/>
    <n v="2974585.25"/>
    <s v="-"/>
    <n v="475933.6399999999"/>
    <n v="0"/>
    <s v="-"/>
    <n v="0"/>
    <n v="0"/>
    <s v="-"/>
    <n v="0"/>
  </r>
  <r>
    <s v="145"/>
    <x v="19"/>
    <x v="0"/>
    <s v="008"/>
    <s v="Z1B8050003"/>
    <s v="1666"/>
    <s v="NC"/>
    <s v=""/>
    <s v="00000127"/>
    <s v=""/>
    <s v="00157970"/>
    <s v="8/10/2020"/>
    <n v="101719015.03"/>
    <s v="VEN"/>
    <s v="KEYLA VOLCANES"/>
    <s v="V17423930 "/>
    <n v="-1105000"/>
    <n v="0"/>
    <n v="-1105000"/>
    <n v="0"/>
    <s v="-"/>
    <n v="0"/>
    <n v="0"/>
    <s v="-"/>
    <n v="0"/>
    <n v="0"/>
    <s v="-"/>
    <n v="0"/>
    <n v="0"/>
    <s v="-"/>
    <n v="0"/>
  </r>
  <r>
    <s v="146"/>
    <x v="19"/>
    <x v="0"/>
    <s v="009"/>
    <s v="Z1B8014458"/>
    <s v="1666"/>
    <s v="FC"/>
    <s v="00173010-00173031"/>
    <s v=""/>
    <s v=""/>
    <s v=""/>
    <s v=""/>
    <n v="0"/>
    <s v=""/>
    <s v="VENTAS NO CONTRIBUYENTES"/>
    <s v=""/>
    <n v="84637212.763799995"/>
    <n v="0"/>
    <n v="61444012.475000001"/>
    <n v="0"/>
    <s v="-"/>
    <n v="0"/>
    <n v="19994138.18"/>
    <s v="16"/>
    <n v="3199062.1087999996"/>
    <n v="0"/>
    <s v="-"/>
    <n v="0"/>
    <n v="0"/>
    <s v="-"/>
    <n v="0"/>
  </r>
  <r>
    <s v="147"/>
    <x v="19"/>
    <x v="0"/>
    <s v="010"/>
    <s v="Z1F0000341"/>
    <s v="1175"/>
    <s v="FC"/>
    <s v="000713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8"/>
    <x v="19"/>
    <x v="0"/>
    <s v="011"/>
    <s v="Z1F0004616"/>
    <s v="0568"/>
    <s v="FC"/>
    <s v="00076835-00076979"/>
    <s v=""/>
    <s v=""/>
    <s v=""/>
    <s v=""/>
    <n v="0"/>
    <s v=""/>
    <s v="VENTAS NO CONTRIBUYENTES"/>
    <s v=""/>
    <n v="139442385.8096"/>
    <n v="0"/>
    <n v="122078104.75"/>
    <n v="0"/>
    <s v="-"/>
    <n v="0"/>
    <n v="14969207.809999999"/>
    <s v="-"/>
    <n v="2395073.2496000002"/>
    <n v="0"/>
    <s v="-"/>
    <n v="0"/>
    <n v="0"/>
    <s v="-"/>
    <n v="0"/>
  </r>
  <r>
    <s v="149"/>
    <x v="19"/>
    <x v="0"/>
    <s v="012"/>
    <s v="Z1B8038506"/>
    <s v="1515"/>
    <s v="FC"/>
    <s v="00071046-00071052"/>
    <s v=""/>
    <s v=""/>
    <s v=""/>
    <s v=""/>
    <n v="0"/>
    <s v=""/>
    <s v="VENTAS NO CONTRIBUYENTES"/>
    <s v=""/>
    <n v="13786668.016799999"/>
    <n v="0"/>
    <n v="3026660"/>
    <n v="0"/>
    <s v="-"/>
    <n v="0"/>
    <n v="9275868.9800000004"/>
    <s v="-"/>
    <n v="1484139.0367999999"/>
    <n v="0"/>
    <s v="-"/>
    <n v="0"/>
    <n v="0"/>
    <s v="-"/>
    <n v="0"/>
  </r>
  <r>
    <s v="150"/>
    <x v="19"/>
    <x v="0"/>
    <s v="013"/>
    <s v="Z1B8050578"/>
    <s v="1478"/>
    <s v="FC"/>
    <s v="00135853-00135918"/>
    <s v=""/>
    <s v=""/>
    <s v=""/>
    <s v=""/>
    <n v="0"/>
    <s v=""/>
    <s v="VENTAS NO CONTRIBUYENTES"/>
    <s v=""/>
    <n v="51070529.702000007"/>
    <n v="0"/>
    <n v="39185070"/>
    <n v="0"/>
    <s v="-"/>
    <n v="0"/>
    <n v="10246085.949999999"/>
    <s v="-"/>
    <n v="1639373.7520000001"/>
    <n v="0"/>
    <s v="-"/>
    <n v="0"/>
    <n v="0"/>
    <s v="-"/>
    <n v="0"/>
  </r>
  <r>
    <s v="151"/>
    <x v="19"/>
    <x v="0"/>
    <s v="013"/>
    <s v="Z1B8050578"/>
    <s v="1478"/>
    <s v="NC"/>
    <s v=""/>
    <s v="00000032"/>
    <s v=""/>
    <s v="00135867"/>
    <s v="24/3/2019"/>
    <n v="16205.08"/>
    <s v="VEN"/>
    <s v="JOSE FALCON"/>
    <s v="V2083336 "/>
    <n v="-315624.40000000002"/>
    <n v="0"/>
    <n v="0"/>
    <n v="0"/>
    <s v="-"/>
    <n v="0"/>
    <n v="-272090"/>
    <s v="16"/>
    <n v="-43534.400000000001"/>
    <n v="0"/>
    <s v="-"/>
    <n v="0"/>
    <n v="0"/>
    <s v="-"/>
    <n v="0"/>
  </r>
  <r>
    <s v="152"/>
    <x v="19"/>
    <x v="0"/>
    <s v="014"/>
    <s v="Z1F0000338"/>
    <s v="1356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53"/>
    <x v="19"/>
    <x v="0"/>
    <s v="015"/>
    <s v="Z1B8050356"/>
    <s v="1490"/>
    <s v="FC"/>
    <s v="0008549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54"/>
    <x v="20"/>
    <x v="0"/>
    <s v="001"/>
    <s v="Z1F0000700"/>
    <s v="1334"/>
    <s v="FC"/>
    <s v="00105914-00105959"/>
    <s v=""/>
    <s v=""/>
    <s v=""/>
    <s v=""/>
    <n v="0"/>
    <s v=""/>
    <s v="VENTAS NO CONTRIBUYENTES"/>
    <s v=""/>
    <n v="166277440.44940001"/>
    <n v="0"/>
    <n v="126562010.52500001"/>
    <n v="0"/>
    <s v="-"/>
    <n v="0"/>
    <n v="34237439.590000004"/>
    <s v="-"/>
    <n v="5477990.3344000001"/>
    <n v="0"/>
    <s v="-"/>
    <n v="0"/>
    <n v="0"/>
    <s v="-"/>
    <n v="0"/>
  </r>
  <r>
    <s v="155"/>
    <x v="20"/>
    <x v="0"/>
    <s v="001"/>
    <s v="Z1B8050365"/>
    <s v="1261"/>
    <s v="FC"/>
    <s v="00088060-00088125"/>
    <m/>
    <m/>
    <m/>
    <m/>
    <n v="0"/>
    <m/>
    <s v="VENTAS NO CONTRIBUYENTES"/>
    <m/>
    <n v="54032870.579999998"/>
    <n v="0"/>
    <n v="54032870.579999998"/>
    <n v="0"/>
    <s v="-"/>
    <n v="0"/>
    <n v="0"/>
    <s v="-"/>
    <n v="0"/>
    <n v="0"/>
    <s v="-"/>
    <n v="0"/>
    <n v="0"/>
    <s v="-"/>
    <n v="0"/>
  </r>
  <r>
    <s v="156"/>
    <x v="20"/>
    <x v="2"/>
    <s v="002"/>
    <s v="Z1F0008858"/>
    <s v="0690"/>
    <s v="FC"/>
    <s v="00091852-00092010"/>
    <s v=""/>
    <s v=""/>
    <s v=""/>
    <s v=""/>
    <n v="0"/>
    <s v=""/>
    <s v="VENTAS NO CONTRIBUYENTES"/>
    <s v=""/>
    <n v="125924199.50559999"/>
    <n v="0"/>
    <n v="115571817.59999999"/>
    <n v="0"/>
    <s v="-"/>
    <n v="0"/>
    <n v="8924467.1600000001"/>
    <s v="-"/>
    <n v="1427914.7456"/>
    <n v="0"/>
    <s v="-"/>
    <n v="0"/>
    <n v="0"/>
    <s v="-"/>
    <n v="0"/>
  </r>
  <r>
    <s v="157"/>
    <x v="20"/>
    <x v="0"/>
    <s v="002"/>
    <s v="Z1B8050002"/>
    <s v="1670"/>
    <s v="FC"/>
    <s v="00158638-00158661"/>
    <s v=""/>
    <s v=""/>
    <s v=""/>
    <s v=""/>
    <n v="0"/>
    <s v=""/>
    <s v="VENTAS NO CONTRIBUYENTES"/>
    <s v=""/>
    <n v="67332485.370799989"/>
    <n v="0"/>
    <n v="56511641.849999994"/>
    <n v="0"/>
    <s v="-"/>
    <n v="0"/>
    <n v="9328313.3800000008"/>
    <s v="16"/>
    <n v="1492530.1408000002"/>
    <n v="0"/>
    <s v="-"/>
    <n v="0"/>
    <n v="0"/>
    <s v="-"/>
    <n v="0"/>
  </r>
  <r>
    <s v="158"/>
    <x v="20"/>
    <x v="0"/>
    <s v="002"/>
    <s v="Z1B8050149"/>
    <s v="1591"/>
    <s v="FC"/>
    <s v="0019618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59"/>
    <x v="20"/>
    <x v="2"/>
    <s v="003"/>
    <s v="Z1F0008965"/>
    <s v="0686"/>
    <s v="FC"/>
    <s v="00090649-00090652"/>
    <s v=""/>
    <s v=""/>
    <s v=""/>
    <s v=""/>
    <n v="0"/>
    <s v=""/>
    <s v="VENTAS NO CONTRIBUYENTES"/>
    <s v=""/>
    <n v="3121057"/>
    <n v="0"/>
    <n v="3121057"/>
    <n v="0"/>
    <s v="-"/>
    <n v="0"/>
    <n v="0"/>
    <s v="-"/>
    <n v="0"/>
    <n v="0"/>
    <s v="-"/>
    <n v="0"/>
    <n v="0"/>
    <s v="-"/>
    <n v="0"/>
  </r>
  <r>
    <s v="160"/>
    <x v="20"/>
    <x v="2"/>
    <s v="003"/>
    <s v="Z1F0008965"/>
    <s v="0686"/>
    <s v="FC"/>
    <s v="00090653"/>
    <s v=""/>
    <s v=""/>
    <s v=""/>
    <s v=""/>
    <n v="0"/>
    <s v=""/>
    <s v="COMERCIAL FERRETERIA PIGOOM"/>
    <s v="J-30626502-3 "/>
    <n v="546000"/>
    <n v="0"/>
    <n v="546000"/>
    <n v="0"/>
    <s v="-"/>
    <n v="0"/>
    <n v="0"/>
    <s v="-"/>
    <n v="0"/>
    <n v="0"/>
    <s v="-"/>
    <n v="0"/>
    <n v="0"/>
    <s v="-"/>
    <n v="0"/>
  </r>
  <r>
    <s v="161"/>
    <x v="20"/>
    <x v="2"/>
    <s v="003"/>
    <s v="Z1F0008965"/>
    <s v="0686"/>
    <s v="FC"/>
    <s v="00090654-00090799"/>
    <s v=""/>
    <s v=""/>
    <s v=""/>
    <s v=""/>
    <n v="0"/>
    <s v=""/>
    <s v="VENTAS NO CONTRIBUYENTES"/>
    <s v=""/>
    <n v="133690214.42939997"/>
    <n v="0"/>
    <n v="121133447.77500001"/>
    <n v="0"/>
    <s v="-"/>
    <n v="0"/>
    <n v="10824798.84"/>
    <s v="16"/>
    <n v="1731967.8144000005"/>
    <n v="0"/>
    <s v="-"/>
    <n v="0"/>
    <n v="0"/>
    <s v="-"/>
    <n v="0"/>
  </r>
  <r>
    <s v="162"/>
    <x v="20"/>
    <x v="0"/>
    <s v="003"/>
    <s v="Z1B8051199"/>
    <s v="1755"/>
    <s v="FC"/>
    <s v="00182898-00182907"/>
    <s v=""/>
    <s v=""/>
    <s v=""/>
    <s v=""/>
    <n v="0"/>
    <s v=""/>
    <s v="VENTAS NO CONTRIBUYENTES"/>
    <s v=""/>
    <n v="30558867.379999999"/>
    <n v="0"/>
    <n v="26583952.799999997"/>
    <n v="0"/>
    <s v="-"/>
    <n v="0"/>
    <n v="3426650.5"/>
    <s v="-"/>
    <n v="548264.08000000007"/>
    <n v="0"/>
    <s v="-"/>
    <n v="0"/>
    <n v="0"/>
    <s v="-"/>
    <n v="0"/>
  </r>
  <r>
    <s v="163"/>
    <x v="20"/>
    <x v="0"/>
    <s v="003"/>
    <s v="Z1B8051199"/>
    <s v="1755"/>
    <s v="FC"/>
    <s v="00182908"/>
    <s v=""/>
    <s v=""/>
    <s v=""/>
    <s v=""/>
    <n v="0"/>
    <s v=""/>
    <s v="FUNDACION CASA HOGAR PADRE MACHADO"/>
    <s v="J-31162884-3"/>
    <n v="14428486.800000001"/>
    <n v="0"/>
    <n v="5479110"/>
    <n v="7714980"/>
    <s v="16"/>
    <n v="1234396.8"/>
    <n v="0"/>
    <s v="-"/>
    <n v="0"/>
    <n v="0"/>
    <s v="-"/>
    <n v="0"/>
    <n v="0"/>
    <s v="-"/>
    <n v="0"/>
  </r>
  <r>
    <s v="164"/>
    <x v="20"/>
    <x v="0"/>
    <s v="003"/>
    <s v="Z1B8051199"/>
    <s v="1755"/>
    <s v="FC"/>
    <s v="00182909-00182923"/>
    <s v=""/>
    <s v=""/>
    <s v=""/>
    <s v=""/>
    <n v="0"/>
    <s v=""/>
    <s v="VENTAS NO CONTRIBUYENTES"/>
    <s v=""/>
    <n v="29469166.099999998"/>
    <n v="0"/>
    <n v="24826109.5"/>
    <n v="0"/>
    <s v="-"/>
    <n v="0"/>
    <n v="4002635"/>
    <s v="-"/>
    <n v="640421.6"/>
    <n v="0"/>
    <s v="-"/>
    <n v="0"/>
    <n v="0"/>
    <s v="-"/>
    <n v="0"/>
  </r>
  <r>
    <s v="165"/>
    <x v="20"/>
    <x v="0"/>
    <s v="004"/>
    <s v="Z1B8050937"/>
    <s v="1598"/>
    <s v="FC"/>
    <s v="00151426-00151482"/>
    <s v=""/>
    <s v=""/>
    <s v=""/>
    <s v=""/>
    <n v="0"/>
    <s v=""/>
    <s v="VENTAS NO CONTRIBUYENTES"/>
    <s v=""/>
    <n v="213011486.84599996"/>
    <n v="0"/>
    <n v="153416930.14000002"/>
    <n v="0"/>
    <s v="-"/>
    <n v="0"/>
    <n v="51374617.850000001"/>
    <s v="16"/>
    <n v="8219938.8559999987"/>
    <n v="0"/>
    <s v="-"/>
    <n v="0"/>
    <n v="0"/>
    <s v="-"/>
    <n v="0"/>
  </r>
  <r>
    <s v="166"/>
    <x v="20"/>
    <x v="0"/>
    <s v="004"/>
    <s v="Z1B8050937"/>
    <s v="1598"/>
    <s v="NC"/>
    <s v=""/>
    <s v="00000148"/>
    <s v=""/>
    <s v="00151470"/>
    <s v="21/10/2020"/>
    <n v="6006000"/>
    <s v="VEN"/>
    <s v="GILBERTO GONZALEZ"/>
    <s v="V19930880"/>
    <n v="-6006000"/>
    <n v="0"/>
    <n v="-6006000"/>
    <n v="0"/>
    <s v="-"/>
    <n v="0"/>
    <n v="0"/>
    <s v="-"/>
    <n v="0"/>
    <n v="0"/>
    <s v="-"/>
    <n v="0"/>
    <n v="0"/>
    <s v="-"/>
    <n v="0"/>
  </r>
  <r>
    <s v="167"/>
    <x v="20"/>
    <x v="0"/>
    <s v="005"/>
    <s v="Z1B8050363"/>
    <s v="1748"/>
    <s v="FC"/>
    <s v="00162136-00162219"/>
    <s v=""/>
    <s v=""/>
    <s v=""/>
    <s v=""/>
    <n v="0"/>
    <s v=""/>
    <s v="VENTAS NO CONTRIBUYENTES"/>
    <s v=""/>
    <n v="182499459.0262"/>
    <n v="0"/>
    <n v="155031065.96000004"/>
    <n v="0"/>
    <s v="-"/>
    <n v="0"/>
    <n v="23679649.195"/>
    <s v="-"/>
    <n v="3788743.8712000004"/>
    <n v="0"/>
    <s v="-"/>
    <n v="0"/>
    <n v="0"/>
    <s v="-"/>
    <n v="0"/>
  </r>
  <r>
    <s v="168"/>
    <x v="20"/>
    <x v="0"/>
    <s v="006"/>
    <s v="Z1B8044815"/>
    <s v="1656"/>
    <s v="FC"/>
    <s v="00142625-00142693"/>
    <s v=""/>
    <s v=""/>
    <s v=""/>
    <s v=""/>
    <n v="0"/>
    <s v=""/>
    <s v="VENTAS NO CONTRIBUYENTES"/>
    <s v=""/>
    <n v="193794601.75440001"/>
    <n v="0"/>
    <n v="151573107.25"/>
    <n v="0"/>
    <s v="-"/>
    <n v="0"/>
    <n v="36397840.089999996"/>
    <s v="-"/>
    <n v="5823654.4143999992"/>
    <n v="0"/>
    <s v="-"/>
    <n v="0"/>
    <n v="0"/>
    <s v="-"/>
    <n v="0"/>
  </r>
  <r>
    <s v="169"/>
    <x v="20"/>
    <x v="0"/>
    <s v="007"/>
    <s v="Z1B8050013"/>
    <s v="1711"/>
    <s v="FC"/>
    <s v="00167979-00168026"/>
    <s v=""/>
    <s v=""/>
    <s v=""/>
    <s v=""/>
    <n v="0"/>
    <s v=""/>
    <s v="VENTAS NO CONTRIBUYENTES"/>
    <s v=""/>
    <n v="175630235.34099996"/>
    <n v="0"/>
    <n v="120251301.33500001"/>
    <n v="0"/>
    <s v="-"/>
    <n v="0"/>
    <n v="47740460.350000001"/>
    <s v="16"/>
    <n v="7638473.6559999986"/>
    <n v="0"/>
    <s v="-"/>
    <n v="0"/>
    <n v="0"/>
    <s v="-"/>
    <n v="0"/>
  </r>
  <r>
    <s v="170"/>
    <x v="20"/>
    <x v="0"/>
    <s v="007"/>
    <s v="Z1B8050013"/>
    <s v="1711"/>
    <s v="FC"/>
    <s v="00168027"/>
    <s v=""/>
    <s v=""/>
    <s v=""/>
    <s v=""/>
    <n v="0"/>
    <s v=""/>
    <s v="RUGE CARS SRL"/>
    <s v="J-30942640-0"/>
    <n v="3984416.6316"/>
    <n v="0"/>
    <n v="2425172.75"/>
    <n v="1344175.76"/>
    <s v="16"/>
    <n v="215068.12160000001"/>
    <n v="0"/>
    <s v="-"/>
    <n v="0"/>
    <n v="0"/>
    <s v="-"/>
    <n v="0"/>
    <n v="0"/>
    <s v="-"/>
    <n v="0"/>
  </r>
  <r>
    <s v="171"/>
    <x v="20"/>
    <x v="0"/>
    <s v="007"/>
    <s v="Z1B8050013"/>
    <s v="1711"/>
    <s v="FC"/>
    <s v="00168028-00168042"/>
    <s v=""/>
    <s v=""/>
    <s v=""/>
    <s v=""/>
    <n v="0"/>
    <s v=""/>
    <s v="VENTAS NO CONTRIBUYENTES"/>
    <s v=""/>
    <n v="60960476.0704"/>
    <n v="0"/>
    <n v="50695942.669999994"/>
    <n v="0"/>
    <s v="-"/>
    <n v="0"/>
    <n v="8848735.6899999995"/>
    <s v="16"/>
    <n v="1415797.7104"/>
    <n v="0"/>
    <s v="-"/>
    <n v="0"/>
    <n v="0"/>
    <s v="-"/>
    <n v="0"/>
  </r>
  <r>
    <s v="172"/>
    <x v="20"/>
    <x v="0"/>
    <s v="008"/>
    <s v="Z1B8050003"/>
    <s v="1667"/>
    <s v="FC"/>
    <s v="00168613-00168671"/>
    <s v=""/>
    <s v=""/>
    <s v=""/>
    <s v=""/>
    <n v="0"/>
    <s v=""/>
    <s v="VENTAS NO CONTRIBUYENTES"/>
    <s v=""/>
    <n v="148585717.66640002"/>
    <n v="0"/>
    <n v="97523677.185000002"/>
    <n v="0"/>
    <s v="-"/>
    <n v="0"/>
    <n v="44019000.414999999"/>
    <s v="16"/>
    <n v="7043040.0663999999"/>
    <n v="0"/>
    <s v="-"/>
    <n v="0"/>
    <n v="0"/>
    <s v="-"/>
    <n v="0"/>
  </r>
  <r>
    <s v="173"/>
    <x v="20"/>
    <x v="0"/>
    <s v="008"/>
    <s v="Z1B8050003"/>
    <s v="1667"/>
    <s v="FC"/>
    <s v="00168672"/>
    <s v=""/>
    <s v=""/>
    <s v=""/>
    <s v=""/>
    <n v="0"/>
    <s v=""/>
    <s v="MIGUEL ALVAREZ"/>
    <s v="V14772733"/>
    <n v="1805000"/>
    <n v="0"/>
    <n v="1805000"/>
    <n v="0"/>
    <s v="-"/>
    <n v="0"/>
    <n v="0"/>
    <s v="-"/>
    <n v="0"/>
    <n v="0"/>
    <s v="-"/>
    <n v="0"/>
    <n v="0"/>
    <s v="-"/>
    <n v="0"/>
  </r>
  <r>
    <s v="174"/>
    <x v="20"/>
    <x v="0"/>
    <s v="008"/>
    <s v="Z1B8050003"/>
    <s v="1667"/>
    <s v="FC"/>
    <s v="00168673-00168695"/>
    <s v=""/>
    <s v=""/>
    <s v=""/>
    <s v=""/>
    <n v="0"/>
    <s v=""/>
    <s v="VENTAS NO CONTRIBUYENTES"/>
    <s v=""/>
    <n v="63734797.918999985"/>
    <n v="0"/>
    <n v="46649670.175000004"/>
    <n v="0"/>
    <s v="-"/>
    <n v="0"/>
    <n v="14728558.399999999"/>
    <s v="-"/>
    <n v="2356569.344"/>
    <n v="0"/>
    <s v="-"/>
    <n v="0"/>
    <n v="0"/>
    <s v="-"/>
    <n v="0"/>
  </r>
  <r>
    <s v="175"/>
    <x v="20"/>
    <x v="0"/>
    <s v="009"/>
    <s v="Z1B8014458"/>
    <s v="1667"/>
    <s v="FC"/>
    <s v="00173032-00173096"/>
    <s v=""/>
    <s v=""/>
    <s v=""/>
    <s v=""/>
    <n v="0"/>
    <s v=""/>
    <s v="VENTAS NO CONTRIBUYENTES"/>
    <s v=""/>
    <n v="206325083.39839995"/>
    <n v="0"/>
    <n v="164424368.45000005"/>
    <n v="0"/>
    <s v="-"/>
    <n v="0"/>
    <n v="36121305.989999995"/>
    <s v="-"/>
    <n v="5779408.9584000008"/>
    <n v="0"/>
    <s v="-"/>
    <n v="0"/>
    <n v="0"/>
    <s v="-"/>
    <n v="0"/>
  </r>
  <r>
    <s v="176"/>
    <x v="20"/>
    <x v="0"/>
    <s v="010"/>
    <s v="Z1F0000341"/>
    <s v="1176"/>
    <s v="FC"/>
    <s v="00071371-00071392"/>
    <s v=""/>
    <s v=""/>
    <s v=""/>
    <s v=""/>
    <n v="0"/>
    <s v=""/>
    <s v="VENTAS NO CONTRIBUYENTES"/>
    <s v=""/>
    <n v="69308080.490600005"/>
    <n v="0"/>
    <n v="52542223.305000007"/>
    <n v="0"/>
    <s v="-"/>
    <n v="0"/>
    <n v="14453325.16"/>
    <s v="16"/>
    <n v="2312532.0256000003"/>
    <n v="0"/>
    <s v="-"/>
    <n v="0"/>
    <n v="0"/>
    <s v="-"/>
    <n v="0"/>
  </r>
  <r>
    <s v="177"/>
    <x v="20"/>
    <x v="0"/>
    <s v="011"/>
    <s v="Z1F0004616"/>
    <s v="0569"/>
    <s v="FC"/>
    <s v="00076980-00077116"/>
    <s v=""/>
    <s v=""/>
    <s v=""/>
    <s v=""/>
    <n v="0"/>
    <s v=""/>
    <s v="VENTAS NO CONTRIBUYENTES"/>
    <s v=""/>
    <n v="123025003.5556"/>
    <n v="0"/>
    <n v="111930588.5"/>
    <n v="0"/>
    <s v="-"/>
    <n v="0"/>
    <n v="9564150.9100000001"/>
    <s v="-"/>
    <n v="1530264.1456000002"/>
    <n v="0"/>
    <s v="-"/>
    <n v="0"/>
    <n v="0"/>
    <s v="-"/>
    <n v="0"/>
  </r>
  <r>
    <s v="178"/>
    <x v="20"/>
    <x v="0"/>
    <s v="012"/>
    <s v="Z1B8038506"/>
    <s v="1516"/>
    <s v="FC"/>
    <s v="0007105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79"/>
    <x v="20"/>
    <x v="0"/>
    <s v="013"/>
    <s v="Z1B8050578"/>
    <s v="1479"/>
    <s v="FC"/>
    <s v="00135919-00135947"/>
    <s v=""/>
    <s v=""/>
    <s v=""/>
    <s v=""/>
    <n v="0"/>
    <s v=""/>
    <s v="VENTAS NO CONTRIBUYENTES"/>
    <s v=""/>
    <n v="21649279.399999999"/>
    <n v="0"/>
    <n v="20779465"/>
    <n v="0"/>
    <s v="-"/>
    <n v="0"/>
    <n v="749840"/>
    <s v="-"/>
    <n v="119974.39999999999"/>
    <n v="0"/>
    <s v="-"/>
    <n v="0"/>
    <n v="0"/>
    <s v="-"/>
    <n v="0"/>
  </r>
  <r>
    <s v="180"/>
    <x v="20"/>
    <x v="0"/>
    <s v="013"/>
    <s v="Z1B8050578"/>
    <s v="1479"/>
    <s v="FC"/>
    <s v="00135948"/>
    <s v=""/>
    <s v=""/>
    <s v=""/>
    <s v=""/>
    <n v="0"/>
    <s v=""/>
    <s v="ABDUL KADER"/>
    <s v="V245246079 "/>
    <n v="427700"/>
    <n v="0"/>
    <n v="427700"/>
    <n v="0"/>
    <s v="-"/>
    <n v="0"/>
    <n v="0"/>
    <s v="-"/>
    <n v="0"/>
    <n v="0"/>
    <s v="-"/>
    <n v="0"/>
    <n v="0"/>
    <s v="-"/>
    <n v="0"/>
  </r>
  <r>
    <s v="181"/>
    <x v="20"/>
    <x v="0"/>
    <s v="013"/>
    <s v="Z1B8050578"/>
    <s v="1479"/>
    <s v="FC"/>
    <s v="00135949-00136027"/>
    <s v=""/>
    <s v=""/>
    <s v=""/>
    <s v=""/>
    <n v="0"/>
    <s v=""/>
    <s v="VENTAS NO CONTRIBUYENTES"/>
    <s v=""/>
    <n v="93539716.800000012"/>
    <n v="0"/>
    <n v="74786455"/>
    <n v="0"/>
    <s v="-"/>
    <n v="0"/>
    <n v="16166605"/>
    <s v="16"/>
    <n v="2586656.8000000003"/>
    <n v="0"/>
    <s v="-"/>
    <n v="0"/>
    <n v="0"/>
    <s v="-"/>
    <n v="0"/>
  </r>
  <r>
    <s v="182"/>
    <x v="20"/>
    <x v="0"/>
    <s v="014"/>
    <s v="Z1F0000338"/>
    <s v="1357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83"/>
    <x v="20"/>
    <x v="0"/>
    <s v="015"/>
    <s v="Z1B8050356"/>
    <s v="1491"/>
    <s v="FC"/>
    <s v="00085497-00085506"/>
    <s v=""/>
    <s v=""/>
    <s v=""/>
    <s v=""/>
    <n v="0"/>
    <s v=""/>
    <s v="VENTAS NO CONTRIBUYENTES"/>
    <s v=""/>
    <n v="31010464.149999999"/>
    <n v="0"/>
    <n v="17758461.75"/>
    <n v="0"/>
    <s v="-"/>
    <n v="0"/>
    <n v="11424140"/>
    <s v="16"/>
    <n v="1827862.4000000001"/>
    <n v="0"/>
    <s v="-"/>
    <n v="0"/>
    <n v="0"/>
    <s v="-"/>
    <n v="0"/>
  </r>
  <r>
    <s v="184"/>
    <x v="21"/>
    <x v="0"/>
    <s v="001"/>
    <s v="Z1F0000700"/>
    <s v="1335"/>
    <s v="FC"/>
    <s v="00105960-00106031"/>
    <s v=""/>
    <s v=""/>
    <s v=""/>
    <s v=""/>
    <n v="0"/>
    <s v=""/>
    <s v="VENTAS NO CONTRIBUYENTES"/>
    <s v=""/>
    <n v="237188006.4048"/>
    <n v="0"/>
    <n v="212145322.00999996"/>
    <n v="0"/>
    <s v="-"/>
    <n v="0"/>
    <n v="21588521.029999997"/>
    <s v="-"/>
    <n v="3454163.3648000006"/>
    <n v="0"/>
    <s v="-"/>
    <n v="0"/>
    <n v="0"/>
    <s v="-"/>
    <n v="0"/>
  </r>
  <r>
    <s v="185"/>
    <x v="21"/>
    <x v="0"/>
    <s v="001"/>
    <s v="Z1F0000700"/>
    <s v="1335"/>
    <s v="FC"/>
    <s v="00106032"/>
    <s v=""/>
    <s v=""/>
    <s v=""/>
    <s v=""/>
    <n v="0"/>
    <s v=""/>
    <s v="INVERSIONES MINIMARKETREY C.A"/>
    <s v="J-50029458-1"/>
    <n v="15242500"/>
    <n v="0"/>
    <n v="15242500"/>
    <n v="0"/>
    <s v="-"/>
    <n v="0"/>
    <n v="0"/>
    <s v="-"/>
    <n v="0"/>
    <n v="0"/>
    <s v="-"/>
    <n v="0"/>
    <n v="0"/>
    <s v="-"/>
    <n v="0"/>
  </r>
  <r>
    <s v="186"/>
    <x v="21"/>
    <x v="0"/>
    <s v="001"/>
    <s v="Z1F0000700"/>
    <s v="1335"/>
    <s v="FC"/>
    <s v="00106033-00106050"/>
    <s v=""/>
    <s v=""/>
    <s v=""/>
    <s v=""/>
    <n v="0"/>
    <s v=""/>
    <s v="VENTAS NO CONTRIBUYENTES"/>
    <s v=""/>
    <n v="57777588.694000006"/>
    <n v="0"/>
    <n v="46008906.25"/>
    <n v="0"/>
    <s v="-"/>
    <n v="0"/>
    <n v="10145415.9"/>
    <s v="16"/>
    <n v="1623266.5439999998"/>
    <n v="0"/>
    <s v="-"/>
    <n v="0"/>
    <n v="0"/>
    <s v="-"/>
    <n v="0"/>
  </r>
  <r>
    <s v="187"/>
    <x v="21"/>
    <x v="0"/>
    <s v="001"/>
    <s v="Z1B8050365"/>
    <s v="1262"/>
    <s v="FC"/>
    <s v="000088125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88"/>
    <x v="21"/>
    <x v="2"/>
    <s v="002"/>
    <s v="Z1F0008858"/>
    <s v="0691"/>
    <s v="FC"/>
    <s v="00092011-00092134"/>
    <s v=""/>
    <s v=""/>
    <s v=""/>
    <s v=""/>
    <n v="0"/>
    <s v=""/>
    <s v="VENTAS NO CONTRIBUYENTES"/>
    <s v=""/>
    <n v="107439453.44399999"/>
    <n v="0"/>
    <n v="98583161.25"/>
    <n v="0"/>
    <s v="-"/>
    <n v="0"/>
    <n v="7634734.6500000004"/>
    <s v="-"/>
    <n v="1221557.544"/>
    <n v="0"/>
    <s v="-"/>
    <n v="0"/>
    <n v="0"/>
    <s v="-"/>
    <n v="0"/>
  </r>
  <r>
    <s v="189"/>
    <x v="21"/>
    <x v="0"/>
    <s v="002"/>
    <s v="Z1B8050002"/>
    <s v="1671"/>
    <s v="FC"/>
    <s v="00158662-00158693"/>
    <s v=""/>
    <s v=""/>
    <s v=""/>
    <s v=""/>
    <n v="0"/>
    <s v=""/>
    <s v="VENTAS NO CONTRIBUYENTES"/>
    <s v=""/>
    <n v="185696975.98799998"/>
    <n v="0"/>
    <n v="136633707.57000005"/>
    <n v="0"/>
    <s v="-"/>
    <n v="0"/>
    <n v="42295921.049999997"/>
    <s v="-"/>
    <n v="6767347.3679999998"/>
    <n v="0"/>
    <s v="-"/>
    <n v="0"/>
    <n v="0"/>
    <s v="-"/>
    <n v="0"/>
  </r>
  <r>
    <s v="190"/>
    <x v="21"/>
    <x v="0"/>
    <s v="002"/>
    <s v="Z1B8050149"/>
    <s v="1592"/>
    <s v="FC"/>
    <s v="00196185-00196275"/>
    <m/>
    <m/>
    <m/>
    <m/>
    <n v="0"/>
    <m/>
    <s v="VENTAS NO CONTRIBUYENTES"/>
    <m/>
    <n v="106494357.31999999"/>
    <n v="0"/>
    <n v="106494357.31999999"/>
    <n v="0"/>
    <s v="-"/>
    <n v="0"/>
    <n v="0"/>
    <s v="-"/>
    <n v="0"/>
    <n v="0"/>
    <s v="-"/>
    <n v="0"/>
    <n v="0"/>
    <s v="-"/>
    <n v="0"/>
  </r>
  <r>
    <s v="191"/>
    <x v="21"/>
    <x v="2"/>
    <s v="003"/>
    <s v="Z1F0008965"/>
    <s v="0687"/>
    <s v="FC"/>
    <s v="00090800-00090924"/>
    <s v=""/>
    <s v=""/>
    <s v=""/>
    <s v=""/>
    <n v="0"/>
    <s v=""/>
    <s v="VENTAS NO CONTRIBUYENTES"/>
    <s v=""/>
    <n v="197219534.80759993"/>
    <n v="0"/>
    <n v="177810097.99999997"/>
    <n v="0"/>
    <s v="-"/>
    <n v="0"/>
    <n v="16732273.110000001"/>
    <s v="-"/>
    <n v="2677163.6976000001"/>
    <n v="0"/>
    <s v="-"/>
    <n v="0"/>
    <n v="0"/>
    <s v="-"/>
    <n v="0"/>
  </r>
  <r>
    <s v="192"/>
    <x v="21"/>
    <x v="0"/>
    <s v="003"/>
    <s v="Z1B8051199"/>
    <s v="1756"/>
    <s v="FC"/>
    <s v="00182924-00182994"/>
    <s v=""/>
    <s v=""/>
    <s v=""/>
    <s v=""/>
    <n v="0"/>
    <s v=""/>
    <s v="VENTAS NO CONTRIBUYENTES"/>
    <s v=""/>
    <n v="277438837.94560003"/>
    <n v="0"/>
    <n v="168092377.65000001"/>
    <n v="0"/>
    <s v="-"/>
    <n v="0"/>
    <n v="94264189.909999996"/>
    <s v="-"/>
    <n v="15082270.385600001"/>
    <n v="0"/>
    <s v="-"/>
    <n v="0"/>
    <n v="0"/>
    <s v="-"/>
    <n v="0"/>
  </r>
  <r>
    <s v="193"/>
    <x v="21"/>
    <x v="0"/>
    <s v="004"/>
    <s v="Z1B8050937"/>
    <s v="1599"/>
    <s v="FC"/>
    <s v="00151483-00151524"/>
    <s v=""/>
    <s v=""/>
    <s v=""/>
    <s v=""/>
    <n v="0"/>
    <s v=""/>
    <s v="VENTAS NO CONTRIBUYENTES"/>
    <s v=""/>
    <n v="195932751.29819998"/>
    <n v="0"/>
    <n v="151877457.68000001"/>
    <n v="0"/>
    <s v="-"/>
    <n v="0"/>
    <n v="37978701.394999996"/>
    <s v="-"/>
    <n v="6076592.2231999999"/>
    <n v="0"/>
    <s v="-"/>
    <n v="0"/>
    <n v="0"/>
    <s v="-"/>
    <n v="0"/>
  </r>
  <r>
    <s v="194"/>
    <x v="21"/>
    <x v="0"/>
    <s v="005"/>
    <s v="Z1B8050363"/>
    <s v="1749"/>
    <s v="FC"/>
    <s v="00162220-00162287"/>
    <s v=""/>
    <s v=""/>
    <s v=""/>
    <s v=""/>
    <n v="0"/>
    <s v=""/>
    <s v="VENTAS NO CONTRIBUYENTES"/>
    <s v=""/>
    <n v="219825360.89980003"/>
    <n v="0"/>
    <n v="180589146.33000001"/>
    <n v="0"/>
    <s v="-"/>
    <n v="0"/>
    <n v="33824322.905000001"/>
    <s v="-"/>
    <n v="5411891.6648000004"/>
    <n v="0"/>
    <s v="-"/>
    <n v="0"/>
    <n v="0"/>
    <s v="-"/>
    <n v="0"/>
  </r>
  <r>
    <s v="195"/>
    <x v="21"/>
    <x v="0"/>
    <s v="006"/>
    <s v="Z1B8044815"/>
    <s v="1657"/>
    <s v="FC"/>
    <s v="00142707"/>
    <s v=""/>
    <s v=""/>
    <s v=""/>
    <s v=""/>
    <n v="0"/>
    <s v=""/>
    <s v="GUATEQUE CAFE CULTURAL FP"/>
    <s v="V142147005"/>
    <n v="240786"/>
    <n v="0"/>
    <n v="240786"/>
    <n v="0"/>
    <s v="-"/>
    <n v="0"/>
    <n v="0"/>
    <s v="-"/>
    <n v="0"/>
    <n v="0"/>
    <s v="-"/>
    <n v="0"/>
    <n v="0"/>
    <s v="-"/>
    <n v="0"/>
  </r>
  <r>
    <s v="196"/>
    <x v="21"/>
    <x v="0"/>
    <s v="006"/>
    <s v="Z1B8044815"/>
    <s v="1657"/>
    <s v="FC"/>
    <s v="00142708-00142759"/>
    <s v=""/>
    <s v=""/>
    <s v=""/>
    <s v=""/>
    <n v="0"/>
    <s v=""/>
    <s v="VENTAS NO CONTRIBUYENTES"/>
    <s v=""/>
    <n v="177847327.9438"/>
    <n v="0"/>
    <n v="133410987.77000001"/>
    <n v="0"/>
    <s v="-"/>
    <n v="0"/>
    <n v="38307189.804999992"/>
    <s v="-"/>
    <n v="6129150.3688000003"/>
    <n v="0"/>
    <s v="-"/>
    <n v="0"/>
    <n v="0"/>
    <s v="-"/>
    <n v="0"/>
  </r>
  <r>
    <s v="197"/>
    <x v="21"/>
    <x v="0"/>
    <s v="006"/>
    <s v="Z1B8044815"/>
    <s v="1657"/>
    <s v="FC"/>
    <s v="00142760"/>
    <s v=""/>
    <s v=""/>
    <s v=""/>
    <s v=""/>
    <n v="0"/>
    <s v=""/>
    <s v="PACHE"/>
    <s v="V400617391"/>
    <n v="5884970"/>
    <n v="0"/>
    <n v="0"/>
    <n v="5073250"/>
    <s v="-"/>
    <n v="811720"/>
    <n v="0"/>
    <s v="-"/>
    <n v="0"/>
    <n v="0"/>
    <s v="-"/>
    <n v="0"/>
    <n v="0"/>
    <s v="-"/>
    <n v="0"/>
  </r>
  <r>
    <s v="198"/>
    <x v="21"/>
    <x v="0"/>
    <s v="006"/>
    <s v="Z1B8044815"/>
    <s v="1657"/>
    <s v="FC"/>
    <s v="00142761-00142774"/>
    <s v=""/>
    <s v=""/>
    <s v=""/>
    <s v=""/>
    <n v="0"/>
    <s v=""/>
    <s v="VENTAS NO CONTRIBUYENTES"/>
    <s v=""/>
    <n v="33816902.656400003"/>
    <n v="0"/>
    <n v="25481303.850000001"/>
    <n v="0"/>
    <s v="-"/>
    <n v="0"/>
    <n v="7185861.04"/>
    <s v="-"/>
    <n v="1149737.7664000001"/>
    <n v="0"/>
    <s v="-"/>
    <n v="0"/>
    <n v="0"/>
    <s v="-"/>
    <n v="0"/>
  </r>
  <r>
    <s v="199"/>
    <x v="21"/>
    <x v="0"/>
    <s v="006"/>
    <s v="Z1B8044815"/>
    <s v="1657"/>
    <s v="FC"/>
    <s v="00142775-00142706"/>
    <s v=""/>
    <s v=""/>
    <s v=""/>
    <s v=""/>
    <n v="0"/>
    <s v=""/>
    <s v="VENTAS NO CONTRIBUYENTES"/>
    <s v=""/>
    <n v="40870010.123600006"/>
    <n v="0"/>
    <n v="30122857.25"/>
    <n v="0"/>
    <s v="-"/>
    <n v="0"/>
    <n v="9264786.9600000009"/>
    <s v="-"/>
    <n v="1482365.9136000001"/>
    <n v="0"/>
    <s v="-"/>
    <n v="0"/>
    <n v="0"/>
    <s v="-"/>
    <n v="0"/>
  </r>
  <r>
    <s v="200"/>
    <x v="21"/>
    <x v="0"/>
    <s v="007"/>
    <s v="Z1B8050013"/>
    <s v="1712"/>
    <s v="FC"/>
    <s v="00168043-00168045"/>
    <s v=""/>
    <s v=""/>
    <s v=""/>
    <s v=""/>
    <n v="0"/>
    <s v=""/>
    <s v="VENTAS NO CONTRIBUYENTES"/>
    <s v=""/>
    <n v="45611706.200000003"/>
    <n v="0"/>
    <n v="36016830"/>
    <n v="0"/>
    <s v="-"/>
    <n v="0"/>
    <n v="8271445"/>
    <s v="16"/>
    <n v="1323431.2"/>
    <n v="0"/>
    <s v="-"/>
    <n v="0"/>
    <n v="0"/>
    <s v="-"/>
    <n v="0"/>
  </r>
  <r>
    <s v="201"/>
    <x v="21"/>
    <x v="0"/>
    <s v="007"/>
    <s v="Z1B8050013"/>
    <s v="1712"/>
    <s v="FC"/>
    <s v="00168046"/>
    <s v=""/>
    <s v=""/>
    <s v=""/>
    <s v=""/>
    <n v="0"/>
    <s v=""/>
    <s v="MULTISERVICIOS SOFPAC"/>
    <s v="J-411007340 "/>
    <n v="11025640.3156"/>
    <n v="0"/>
    <n v="6899325.25"/>
    <n v="3557168.16"/>
    <s v="16"/>
    <n v="569146.90560000006"/>
    <n v="0"/>
    <s v="-"/>
    <n v="0"/>
    <n v="0"/>
    <s v="-"/>
    <n v="0"/>
    <n v="0"/>
    <s v="-"/>
    <n v="0"/>
  </r>
  <r>
    <s v="202"/>
    <x v="21"/>
    <x v="0"/>
    <s v="007"/>
    <s v="Z1B8050013"/>
    <s v="1712"/>
    <s v="FC"/>
    <s v="00168047-00168077"/>
    <s v=""/>
    <s v=""/>
    <s v=""/>
    <s v=""/>
    <n v="0"/>
    <s v=""/>
    <s v="VENTAS NO CONTRIBUYENTES"/>
    <s v=""/>
    <n v="116437151.39060003"/>
    <n v="0"/>
    <n v="90829080.525000006"/>
    <n v="0"/>
    <s v="-"/>
    <n v="0"/>
    <n v="22075923.159999996"/>
    <s v="-"/>
    <n v="3532147.7055999995"/>
    <n v="0"/>
    <s v="-"/>
    <n v="0"/>
    <n v="0"/>
    <s v="-"/>
    <n v="0"/>
  </r>
  <r>
    <s v="203"/>
    <x v="21"/>
    <x v="0"/>
    <s v="008"/>
    <s v="Z1B8050003"/>
    <s v="1668"/>
    <s v="FC"/>
    <s v="00168696-00168771"/>
    <s v=""/>
    <s v=""/>
    <s v=""/>
    <s v=""/>
    <n v="0"/>
    <s v=""/>
    <s v="VENTAS NO CONTRIBUYENTES"/>
    <s v=""/>
    <n v="211043329.61920005"/>
    <n v="0"/>
    <n v="168562434.43000004"/>
    <n v="0"/>
    <s v="-"/>
    <n v="0"/>
    <n v="36621461.369999997"/>
    <s v="-"/>
    <n v="5859433.8191999998"/>
    <n v="0"/>
    <s v="-"/>
    <n v="0"/>
    <n v="0"/>
    <s v="-"/>
    <n v="0"/>
  </r>
  <r>
    <s v="204"/>
    <x v="21"/>
    <x v="0"/>
    <s v="009"/>
    <s v="Z1B8014458"/>
    <s v="1668"/>
    <s v="FC"/>
    <s v="00173097-00173112"/>
    <s v=""/>
    <s v=""/>
    <s v=""/>
    <s v=""/>
    <n v="0"/>
    <s v=""/>
    <s v="VENTAS NO CONTRIBUYENTES"/>
    <s v=""/>
    <n v="45352741.904200003"/>
    <n v="0"/>
    <n v="29092354.764999997"/>
    <n v="0"/>
    <s v="-"/>
    <n v="0"/>
    <n v="14017575.120000001"/>
    <s v="16"/>
    <n v="2242812.0192"/>
    <n v="0"/>
    <s v="-"/>
    <n v="0"/>
    <n v="0"/>
    <s v="-"/>
    <n v="0"/>
  </r>
  <r>
    <s v="205"/>
    <x v="21"/>
    <x v="0"/>
    <s v="010"/>
    <s v="Z1F0000341"/>
    <s v="1177"/>
    <s v="FC"/>
    <s v="00071393-00071462"/>
    <s v=""/>
    <s v=""/>
    <s v=""/>
    <s v=""/>
    <n v="0"/>
    <s v=""/>
    <s v="VENTAS NO CONTRIBUYENTES"/>
    <s v=""/>
    <n v="271274989.84439993"/>
    <n v="0"/>
    <n v="182553261.33500001"/>
    <n v="0"/>
    <s v="-"/>
    <n v="0"/>
    <n v="76484248.715000004"/>
    <s v="16"/>
    <n v="12237479.794400001"/>
    <n v="0"/>
    <s v="-"/>
    <n v="0"/>
    <n v="0"/>
    <s v="-"/>
    <n v="0"/>
  </r>
  <r>
    <s v="206"/>
    <x v="21"/>
    <x v="0"/>
    <s v="011"/>
    <s v="Z1F0004616"/>
    <s v="0570"/>
    <s v="FC"/>
    <s v="00077117-00077274"/>
    <s v=""/>
    <s v=""/>
    <s v=""/>
    <s v=""/>
    <n v="0"/>
    <s v=""/>
    <s v="VENTAS NO CONTRIBUYENTES"/>
    <s v=""/>
    <n v="138826030.97799999"/>
    <n v="0"/>
    <n v="127704190.75000001"/>
    <n v="0"/>
    <s v="-"/>
    <n v="0"/>
    <n v="9587793.3000000007"/>
    <s v="-"/>
    <n v="1534046.9280000001"/>
    <n v="0"/>
    <s v="-"/>
    <n v="0"/>
    <n v="0"/>
    <s v="-"/>
    <n v="0"/>
  </r>
  <r>
    <s v="207"/>
    <x v="21"/>
    <x v="0"/>
    <s v="012"/>
    <s v="Z1B8038506"/>
    <s v="1517"/>
    <s v="FC"/>
    <s v="0007105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08"/>
    <x v="21"/>
    <x v="0"/>
    <s v="013"/>
    <s v="Z1B8050578"/>
    <s v="1480"/>
    <s v="FC"/>
    <s v="00136028-00136100"/>
    <s v=""/>
    <s v=""/>
    <s v=""/>
    <s v=""/>
    <n v="0"/>
    <s v=""/>
    <s v="VENTAS NO CONTRIBUYENTES"/>
    <s v=""/>
    <n v="50086291.493200004"/>
    <n v="0"/>
    <n v="40601829"/>
    <n v="0"/>
    <s v="-"/>
    <n v="0"/>
    <n v="8176260.7699999996"/>
    <s v="-"/>
    <n v="1308201.7232000001"/>
    <n v="0"/>
    <s v="-"/>
    <n v="0"/>
    <n v="0"/>
    <s v="-"/>
    <n v="0"/>
  </r>
  <r>
    <s v="209"/>
    <x v="21"/>
    <x v="0"/>
    <s v="014"/>
    <s v="Z1F0000338"/>
    <s v="1358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0"/>
    <x v="21"/>
    <x v="0"/>
    <s v="015"/>
    <s v="Z1B8050356"/>
    <s v="1492"/>
    <s v="FC"/>
    <s v="0008550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1"/>
    <x v="22"/>
    <x v="0"/>
    <s v="001"/>
    <s v="Z1F0000700"/>
    <s v="1336"/>
    <s v="FC"/>
    <s v="00106051-00106127"/>
    <s v=""/>
    <s v=""/>
    <s v=""/>
    <s v=""/>
    <n v="0"/>
    <s v=""/>
    <s v="VENTAS NO CONTRIBUYENTES"/>
    <s v=""/>
    <n v="383002264.78039998"/>
    <n v="0"/>
    <n v="316388191.26999998"/>
    <n v="0"/>
    <s v="-"/>
    <n v="0"/>
    <n v="57425925.440000005"/>
    <s v="16"/>
    <n v="9188148.0703999996"/>
    <n v="0"/>
    <s v="-"/>
    <n v="0"/>
    <n v="0"/>
    <s v="-"/>
    <n v="0"/>
  </r>
  <r>
    <s v="212"/>
    <x v="22"/>
    <x v="0"/>
    <s v="001"/>
    <s v="Z1F0000700"/>
    <s v="1336"/>
    <s v="NC"/>
    <s v=""/>
    <s v="00000220"/>
    <s v=""/>
    <s v="00106061"/>
    <s v="23/10/2020"/>
    <n v="2856692"/>
    <s v="VEN"/>
    <s v="WILSON PIÑUELA"/>
    <s v="V12354248"/>
    <n v="-198835"/>
    <n v="0"/>
    <n v="-198835"/>
    <n v="0"/>
    <s v="-"/>
    <n v="0"/>
    <n v="0"/>
    <s v="-"/>
    <n v="0"/>
    <n v="0"/>
    <s v="-"/>
    <n v="0"/>
    <n v="0"/>
    <s v="-"/>
    <n v="0"/>
  </r>
  <r>
    <s v="213"/>
    <x v="22"/>
    <x v="2"/>
    <s v="002"/>
    <s v="Z1F0008858"/>
    <s v="0692"/>
    <s v="FC"/>
    <s v="00092135-00092278"/>
    <s v=""/>
    <s v=""/>
    <s v=""/>
    <s v=""/>
    <n v="0"/>
    <s v=""/>
    <s v="VENTAS NO CONTRIBUYENTES"/>
    <s v=""/>
    <n v="125608332.12080003"/>
    <n v="0"/>
    <n v="112852046.00000001"/>
    <n v="0"/>
    <s v="-"/>
    <n v="0"/>
    <n v="10996798.380000001"/>
    <s v="-"/>
    <n v="1759487.7407999998"/>
    <n v="0"/>
    <s v="-"/>
    <n v="0"/>
    <n v="0"/>
    <s v="-"/>
    <n v="0"/>
  </r>
  <r>
    <s v="214"/>
    <x v="22"/>
    <x v="0"/>
    <s v="002"/>
    <s v="Z1B8050002"/>
    <s v="1672"/>
    <s v="FC"/>
    <s v="00158694-00158743"/>
    <s v=""/>
    <s v=""/>
    <s v=""/>
    <s v=""/>
    <n v="0"/>
    <s v=""/>
    <s v="VENTAS NO CONTRIBUYENTES"/>
    <s v=""/>
    <n v="173689084.94279999"/>
    <n v="0"/>
    <n v="149383707.80000001"/>
    <n v="0"/>
    <s v="-"/>
    <n v="0"/>
    <n v="20952911.330000002"/>
    <s v="-"/>
    <n v="3352465.8128"/>
    <n v="0"/>
    <s v="-"/>
    <n v="0"/>
    <n v="0"/>
    <s v="-"/>
    <n v="0"/>
  </r>
  <r>
    <s v="215"/>
    <x v="22"/>
    <x v="0"/>
    <s v="002"/>
    <s v="Z1B8050149"/>
    <s v="1593"/>
    <s v="FC"/>
    <s v="00196276-00196344"/>
    <m/>
    <m/>
    <m/>
    <m/>
    <n v="0"/>
    <m/>
    <s v="VENTAS NO CONTRIBUYENTES"/>
    <m/>
    <n v="74076817.310000002"/>
    <n v="0"/>
    <n v="74076817.310000002"/>
    <n v="0"/>
    <s v="-"/>
    <n v="0"/>
    <n v="0"/>
    <s v="-"/>
    <n v="0"/>
    <n v="0"/>
    <s v="-"/>
    <n v="0"/>
    <n v="0"/>
    <s v="-"/>
    <n v="0"/>
  </r>
  <r>
    <s v="216"/>
    <x v="22"/>
    <x v="2"/>
    <s v="003"/>
    <s v="Z1F0008965"/>
    <s v="0688"/>
    <s v="FC"/>
    <s v="00090925-00091072"/>
    <s v=""/>
    <s v=""/>
    <s v=""/>
    <s v=""/>
    <n v="0"/>
    <s v=""/>
    <s v="VENTAS NO CONTRIBUYENTES"/>
    <s v=""/>
    <n v="133051949.57600002"/>
    <n v="0"/>
    <n v="122322769.00000001"/>
    <n v="0"/>
    <s v="-"/>
    <n v="0"/>
    <n v="9249293.5999999996"/>
    <s v="16"/>
    <n v="1479886.976"/>
    <n v="0"/>
    <s v="-"/>
    <n v="0"/>
    <n v="0"/>
    <s v="-"/>
    <n v="0"/>
  </r>
  <r>
    <s v="217"/>
    <x v="22"/>
    <x v="0"/>
    <s v="003"/>
    <s v="Z1B8051199"/>
    <s v="1757"/>
    <s v="FC"/>
    <s v="00182995"/>
    <s v=""/>
    <s v=""/>
    <s v=""/>
    <s v=""/>
    <n v="0"/>
    <s v=""/>
    <s v="INVERSIONES MINIMARKETREY C.A"/>
    <s v="RJ-500294581"/>
    <n v="15242500"/>
    <n v="0"/>
    <n v="15242500"/>
    <n v="0"/>
    <s v="-"/>
    <n v="0"/>
    <n v="0"/>
    <s v="-"/>
    <n v="0"/>
    <n v="0"/>
    <s v="-"/>
    <n v="0"/>
    <n v="0"/>
    <s v="-"/>
    <n v="0"/>
  </r>
  <r>
    <s v="218"/>
    <x v="22"/>
    <x v="0"/>
    <s v="003"/>
    <s v="Z1B8051199"/>
    <s v="1757"/>
    <s v="FC"/>
    <s v="00182996-00183044"/>
    <s v=""/>
    <s v=""/>
    <s v=""/>
    <s v=""/>
    <n v="0"/>
    <s v=""/>
    <s v="VENTAS NO CONTRIBUYENTES"/>
    <s v=""/>
    <n v="98937008.341200009"/>
    <n v="0"/>
    <n v="86164676.300000012"/>
    <n v="0"/>
    <s v="-"/>
    <n v="0"/>
    <n v="11010631.07"/>
    <s v="16"/>
    <n v="1761700.9711999998"/>
    <n v="0"/>
    <s v="-"/>
    <n v="0"/>
    <n v="0"/>
    <s v="-"/>
    <n v="0"/>
  </r>
  <r>
    <s v="219"/>
    <x v="22"/>
    <x v="0"/>
    <s v="003"/>
    <s v="Z1B8051199"/>
    <s v="1757"/>
    <s v="FC"/>
    <s v="00183045"/>
    <s v=""/>
    <s v=""/>
    <s v=""/>
    <s v=""/>
    <n v="0"/>
    <s v=""/>
    <s v="DISTRIBUIDORA KDER2007CA"/>
    <s v="J-296348626"/>
    <n v="5929182.8480000002"/>
    <n v="0"/>
    <n v="4556250"/>
    <n v="1183562.8"/>
    <s v="16"/>
    <n v="189370.04800000001"/>
    <n v="0"/>
    <s v="-"/>
    <n v="0"/>
    <n v="0"/>
    <s v="-"/>
    <n v="0"/>
    <n v="0"/>
    <s v="-"/>
    <n v="0"/>
  </r>
  <r>
    <s v="220"/>
    <x v="22"/>
    <x v="0"/>
    <s v="003"/>
    <s v="Z1B8051199"/>
    <s v="1757"/>
    <s v="FC"/>
    <s v="00183046-00183090"/>
    <s v=""/>
    <s v=""/>
    <s v=""/>
    <s v=""/>
    <n v="0"/>
    <s v=""/>
    <s v="VENTAS NO CONTRIBUYENTES"/>
    <s v=""/>
    <n v="204543980.01200002"/>
    <n v="0"/>
    <n v="152292893.38000003"/>
    <n v="0"/>
    <s v="-"/>
    <n v="0"/>
    <n v="45044040.199999996"/>
    <s v="16"/>
    <n v="7207046.4320000019"/>
    <n v="0"/>
    <s v="-"/>
    <n v="0"/>
    <n v="0"/>
    <s v="-"/>
    <n v="0"/>
  </r>
  <r>
    <s v="221"/>
    <x v="22"/>
    <x v="0"/>
    <s v="004"/>
    <s v="Z1B8050937"/>
    <s v="1600"/>
    <s v="FC"/>
    <s v="00151525-00151547"/>
    <s v=""/>
    <s v=""/>
    <s v=""/>
    <s v=""/>
    <n v="0"/>
    <s v=""/>
    <s v="VENTAS NO CONTRIBUYENTES"/>
    <s v=""/>
    <n v="59050180.400400005"/>
    <n v="0"/>
    <n v="50993127"/>
    <n v="0"/>
    <s v="-"/>
    <n v="0"/>
    <n v="6945735.6899999995"/>
    <s v="16"/>
    <n v="1111317.7104"/>
    <n v="0"/>
    <s v="-"/>
    <n v="0"/>
    <n v="0"/>
    <s v="-"/>
    <n v="0"/>
  </r>
  <r>
    <s v="222"/>
    <x v="22"/>
    <x v="0"/>
    <s v="005"/>
    <s v="Z1B8050363"/>
    <s v="1750"/>
    <s v="FC"/>
    <s v="00162288-00162304"/>
    <s v=""/>
    <s v=""/>
    <s v=""/>
    <s v=""/>
    <n v="0"/>
    <s v=""/>
    <s v="VENTAS NO CONTRIBUYENTES"/>
    <s v=""/>
    <n v="88273464.574399993"/>
    <n v="0"/>
    <n v="67656207.949999988"/>
    <n v="0"/>
    <s v="-"/>
    <n v="0"/>
    <n v="17773497.09"/>
    <s v="-"/>
    <n v="2843759.5344000002"/>
    <n v="0"/>
    <s v="-"/>
    <n v="0"/>
    <n v="0"/>
    <s v="-"/>
    <n v="0"/>
  </r>
  <r>
    <s v="223"/>
    <x v="22"/>
    <x v="0"/>
    <s v="005"/>
    <s v="Z1B8050363"/>
    <s v="1750"/>
    <s v="FC"/>
    <s v="00162305"/>
    <s v=""/>
    <s v=""/>
    <s v=""/>
    <s v=""/>
    <n v="0"/>
    <s v=""/>
    <s v="MIGUEL GRANIELY"/>
    <s v="V405298200 "/>
    <n v="2049024"/>
    <n v="0"/>
    <n v="0"/>
    <n v="1766400"/>
    <s v="16"/>
    <n v="282624"/>
    <n v="0"/>
    <s v="-"/>
    <n v="0"/>
    <n v="0"/>
    <s v="-"/>
    <n v="0"/>
    <n v="0"/>
    <s v="-"/>
    <n v="0"/>
  </r>
  <r>
    <s v="224"/>
    <x v="22"/>
    <x v="0"/>
    <s v="005"/>
    <s v="Z1B8050363"/>
    <s v="1750"/>
    <s v="FC"/>
    <s v="00162306-00162354"/>
    <s v=""/>
    <s v=""/>
    <s v=""/>
    <s v=""/>
    <n v="0"/>
    <s v=""/>
    <s v="VENTAS NO CONTRIBUYENTES"/>
    <s v=""/>
    <n v="141679860.69520003"/>
    <n v="0"/>
    <n v="115444260.5"/>
    <n v="0"/>
    <s v="-"/>
    <n v="0"/>
    <n v="22616896.719999999"/>
    <s v="16"/>
    <n v="3618703.4752000002"/>
    <n v="0"/>
    <s v="-"/>
    <n v="0"/>
    <n v="0"/>
    <s v="-"/>
    <n v="0"/>
  </r>
  <r>
    <s v="225"/>
    <x v="22"/>
    <x v="0"/>
    <s v="006"/>
    <s v="Z1B8044815"/>
    <s v="1658"/>
    <s v="FC"/>
    <s v="00142776-00142860"/>
    <s v=""/>
    <s v=""/>
    <s v=""/>
    <s v=""/>
    <n v="0"/>
    <s v=""/>
    <s v="VENTAS NO CONTRIBUYENTES"/>
    <s v=""/>
    <n v="334408161.66079998"/>
    <n v="0"/>
    <n v="281673274.49000001"/>
    <n v="0"/>
    <s v="-"/>
    <n v="0"/>
    <n v="45461109.630000003"/>
    <s v="16"/>
    <n v="7273777.5408000015"/>
    <n v="0"/>
    <s v="-"/>
    <n v="0"/>
    <n v="0"/>
    <s v="-"/>
    <n v="0"/>
  </r>
  <r>
    <s v="226"/>
    <x v="22"/>
    <x v="0"/>
    <s v="006"/>
    <s v="Z1B8044815"/>
    <s v="1658"/>
    <s v="NC"/>
    <s v=""/>
    <s v="00000177"/>
    <s v=""/>
    <s v="00142809"/>
    <s v="23/10/2020"/>
    <n v="13753598.390000001"/>
    <s v="VEN"/>
    <s v="MAILOR LEDESMA"/>
    <s v="V14215462"/>
    <n v="-230000"/>
    <n v="0"/>
    <n v="-230000"/>
    <n v="0"/>
    <s v="-"/>
    <n v="0"/>
    <n v="0"/>
    <s v="-"/>
    <n v="0"/>
    <n v="0"/>
    <s v="-"/>
    <n v="0"/>
    <n v="0"/>
    <s v="-"/>
    <n v="0"/>
  </r>
  <r>
    <s v="227"/>
    <x v="22"/>
    <x v="0"/>
    <s v="007"/>
    <s v="Z1B8050013"/>
    <s v="1713"/>
    <s v="FC"/>
    <s v="00168078-00168135"/>
    <s v=""/>
    <s v=""/>
    <s v=""/>
    <s v=""/>
    <n v="0"/>
    <s v=""/>
    <s v="VENTAS NO CONTRIBUYENTES"/>
    <s v=""/>
    <n v="161339250.18760002"/>
    <n v="0"/>
    <n v="131088674.07000004"/>
    <n v="0"/>
    <s v="-"/>
    <n v="0"/>
    <n v="26078082.859999996"/>
    <s v="16"/>
    <n v="4172493.2576000006"/>
    <n v="0"/>
    <s v="-"/>
    <n v="0"/>
    <n v="0"/>
    <s v="-"/>
    <n v="0"/>
  </r>
  <r>
    <s v="228"/>
    <x v="22"/>
    <x v="0"/>
    <s v="008"/>
    <s v="Z1B8050003"/>
    <s v="1669"/>
    <s v="FC"/>
    <s v="00168772-00168816"/>
    <s v=""/>
    <s v=""/>
    <s v=""/>
    <s v=""/>
    <n v="0"/>
    <s v=""/>
    <s v="VENTAS NO CONTRIBUYENTES"/>
    <s v=""/>
    <n v="215260925.9964"/>
    <n v="0"/>
    <n v="138694987.03999999"/>
    <n v="0"/>
    <s v="-"/>
    <n v="0"/>
    <n v="66005119.789999999"/>
    <s v="16"/>
    <n v="10560819.1664"/>
    <n v="0"/>
    <s v="-"/>
    <n v="0"/>
    <n v="0"/>
    <s v="-"/>
    <n v="0"/>
  </r>
  <r>
    <s v="229"/>
    <x v="22"/>
    <x v="0"/>
    <s v="009"/>
    <s v="Z1B8014458"/>
    <s v="1669"/>
    <s v="FC"/>
    <s v="00173113-00173176"/>
    <s v=""/>
    <s v=""/>
    <s v=""/>
    <s v=""/>
    <n v="0"/>
    <s v=""/>
    <s v="VENTAS NO CONTRIBUYENTES"/>
    <s v=""/>
    <n v="151021144.44279999"/>
    <n v="0"/>
    <n v="113068483.3"/>
    <n v="0"/>
    <s v="-"/>
    <n v="0"/>
    <n v="32717811.330000002"/>
    <s v="16"/>
    <n v="5234849.8128000004"/>
    <n v="0"/>
    <s v="-"/>
    <n v="0"/>
    <n v="0"/>
    <s v="-"/>
    <n v="0"/>
  </r>
  <r>
    <s v="230"/>
    <x v="22"/>
    <x v="0"/>
    <s v="010"/>
    <s v="Z1F0000341"/>
    <s v="1178"/>
    <s v="FC"/>
    <s v="00071463-00071512"/>
    <s v=""/>
    <s v=""/>
    <s v=""/>
    <s v=""/>
    <n v="0"/>
    <s v=""/>
    <s v="VENTAS NO CONTRIBUYENTES"/>
    <s v=""/>
    <n v="134109515.3592"/>
    <n v="0"/>
    <n v="90956349.999999985"/>
    <n v="0"/>
    <s v="-"/>
    <n v="0"/>
    <n v="37201004.620000005"/>
    <s v="16"/>
    <n v="5952160.7392000007"/>
    <n v="0"/>
    <s v="-"/>
    <n v="0"/>
    <n v="0"/>
    <s v="-"/>
    <n v="0"/>
  </r>
  <r>
    <s v="231"/>
    <x v="22"/>
    <x v="0"/>
    <s v="010"/>
    <s v="Z1F0000341"/>
    <s v="1178"/>
    <s v="FC"/>
    <s v="00071513"/>
    <s v=""/>
    <s v=""/>
    <s v=""/>
    <s v=""/>
    <n v="0"/>
    <s v=""/>
    <s v="ZEKAS LG C.A"/>
    <s v="J40004491-0"/>
    <n v="2387170"/>
    <n v="0"/>
    <n v="1053170"/>
    <n v="1150000"/>
    <s v="16"/>
    <n v="184000"/>
    <n v="0"/>
    <s v="-"/>
    <n v="0"/>
    <n v="0"/>
    <s v="-"/>
    <n v="0"/>
    <n v="0"/>
    <s v="-"/>
    <n v="0"/>
  </r>
  <r>
    <s v="232"/>
    <x v="22"/>
    <x v="0"/>
    <s v="010"/>
    <s v="Z1F0000341"/>
    <s v="1178"/>
    <s v="FC"/>
    <s v="00071514-00071519"/>
    <s v=""/>
    <s v=""/>
    <s v=""/>
    <s v=""/>
    <n v="0"/>
    <s v=""/>
    <s v="VENTAS NO CONTRIBUYENTES"/>
    <s v=""/>
    <n v="35270704.392800003"/>
    <n v="0"/>
    <n v="27935606.700000003"/>
    <n v="0"/>
    <s v="-"/>
    <n v="0"/>
    <n v="6323360.0800000001"/>
    <s v="16"/>
    <n v="1011737.6128"/>
    <n v="0"/>
    <s v="-"/>
    <n v="0"/>
    <n v="0"/>
    <s v="-"/>
    <n v="0"/>
  </r>
  <r>
    <s v="233"/>
    <x v="22"/>
    <x v="0"/>
    <s v="011"/>
    <s v="Z1F0004616"/>
    <s v="0571"/>
    <s v="FC"/>
    <s v="00077275-00077339"/>
    <s v=""/>
    <s v=""/>
    <s v=""/>
    <s v=""/>
    <n v="0"/>
    <s v=""/>
    <s v="VENTAS NO CONTRIBUYENTES"/>
    <s v=""/>
    <n v="67366192.004399985"/>
    <n v="0"/>
    <n v="63513423"/>
    <n v="0"/>
    <s v="-"/>
    <n v="0"/>
    <n v="3321352.59"/>
    <s v="-"/>
    <n v="531416.41440000001"/>
    <n v="0"/>
    <s v="-"/>
    <n v="0"/>
    <n v="0"/>
    <s v="-"/>
    <n v="0"/>
  </r>
  <r>
    <s v="234"/>
    <x v="22"/>
    <x v="0"/>
    <s v="011"/>
    <s v="Z1F0004616"/>
    <s v="0571"/>
    <s v="FC"/>
    <s v="00077340"/>
    <s v=""/>
    <s v=""/>
    <s v=""/>
    <s v=""/>
    <n v="0"/>
    <s v=""/>
    <s v="SEGURI MARKETING"/>
    <s v="J-29906325-8 "/>
    <n v="485042.4"/>
    <n v="0"/>
    <n v="0"/>
    <n v="418140"/>
    <s v="16"/>
    <n v="66902.399999999994"/>
    <n v="0"/>
    <s v="-"/>
    <n v="0"/>
    <n v="0"/>
    <s v="-"/>
    <n v="0"/>
    <n v="0"/>
    <s v="-"/>
    <n v="0"/>
  </r>
  <r>
    <s v="235"/>
    <x v="22"/>
    <x v="0"/>
    <s v="011"/>
    <s v="Z1F0004616"/>
    <s v="0571"/>
    <s v="FC"/>
    <s v="00077341-00077393"/>
    <s v=""/>
    <s v=""/>
    <s v=""/>
    <s v=""/>
    <n v="0"/>
    <s v=""/>
    <s v="VENTAS NO CONTRIBUYENTES"/>
    <s v=""/>
    <n v="41536568.868000001"/>
    <n v="0"/>
    <n v="39750607"/>
    <n v="0"/>
    <s v="-"/>
    <n v="0"/>
    <n v="1539622.3"/>
    <s v="16"/>
    <n v="246339.568"/>
    <n v="0"/>
    <s v="-"/>
    <n v="0"/>
    <n v="0"/>
    <s v="-"/>
    <n v="0"/>
  </r>
  <r>
    <s v="236"/>
    <x v="22"/>
    <x v="0"/>
    <s v="011"/>
    <s v="Z1F0004616"/>
    <s v="0571"/>
    <s v="FC"/>
    <s v="00077394"/>
    <s v=""/>
    <s v=""/>
    <s v=""/>
    <s v=""/>
    <n v="0"/>
    <s v=""/>
    <s v="INDUSTRIAS VENECHEN 2019 C.A"/>
    <s v="J-41263025-3 "/>
    <n v="480240"/>
    <n v="0"/>
    <n v="0"/>
    <n v="414000"/>
    <s v="16"/>
    <n v="66240"/>
    <n v="0"/>
    <s v="-"/>
    <n v="0"/>
    <n v="0"/>
    <s v="-"/>
    <n v="0"/>
    <n v="0"/>
    <s v="-"/>
    <n v="0"/>
  </r>
  <r>
    <s v="237"/>
    <x v="22"/>
    <x v="0"/>
    <s v="011"/>
    <s v="Z1F0004616"/>
    <s v="0571"/>
    <s v="FC"/>
    <s v="00077395-00077429"/>
    <s v=""/>
    <s v=""/>
    <s v=""/>
    <s v=""/>
    <n v="0"/>
    <s v=""/>
    <s v="VENTAS NO CONTRIBUYENTES"/>
    <s v=""/>
    <n v="32309887.131999999"/>
    <n v="0"/>
    <n v="29033319"/>
    <n v="0"/>
    <s v="-"/>
    <n v="0"/>
    <n v="2824627.7"/>
    <s v="-"/>
    <n v="451940.43200000003"/>
    <n v="0"/>
    <s v="-"/>
    <n v="0"/>
    <n v="0"/>
    <s v="-"/>
    <n v="0"/>
  </r>
  <r>
    <s v="238"/>
    <x v="22"/>
    <x v="0"/>
    <s v="012"/>
    <s v="Z1B8038506"/>
    <s v="1518"/>
    <s v="FC"/>
    <s v="00071053-00071060"/>
    <s v=""/>
    <s v=""/>
    <s v=""/>
    <s v=""/>
    <n v="0"/>
    <s v=""/>
    <s v="VENTAS NO CONTRIBUYENTES"/>
    <s v=""/>
    <n v="4022026"/>
    <n v="0"/>
    <n v="2629330"/>
    <n v="0"/>
    <s v="-"/>
    <n v="0"/>
    <n v="1200600"/>
    <s v="16"/>
    <n v="192096"/>
    <n v="0"/>
    <s v="-"/>
    <n v="0"/>
    <n v="0"/>
    <s v="-"/>
    <n v="0"/>
  </r>
  <r>
    <s v="239"/>
    <x v="22"/>
    <x v="0"/>
    <s v="013"/>
    <s v="Z1B8050578"/>
    <s v="1481"/>
    <s v="FC"/>
    <s v="00136101-00136159"/>
    <s v=""/>
    <s v=""/>
    <s v=""/>
    <s v=""/>
    <n v="0"/>
    <s v=""/>
    <s v="VENTAS NO CONTRIBUYENTES"/>
    <s v=""/>
    <n v="57344222.314800002"/>
    <n v="0"/>
    <n v="45583060"/>
    <n v="0"/>
    <s v="-"/>
    <n v="0"/>
    <n v="10138933.029999999"/>
    <s v="16"/>
    <n v="1622229.2848"/>
    <n v="0"/>
    <s v="-"/>
    <n v="0"/>
    <n v="0"/>
    <s v="-"/>
    <n v="0"/>
  </r>
  <r>
    <s v="240"/>
    <x v="22"/>
    <x v="0"/>
    <s v="014"/>
    <s v="Z1F0000338"/>
    <s v="1359"/>
    <s v="FC"/>
    <s v="00004836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41"/>
    <x v="22"/>
    <x v="0"/>
    <s v="015"/>
    <s v="Z1B8050356"/>
    <s v="1493"/>
    <s v="FC"/>
    <s v="00085507-00085508"/>
    <s v=""/>
    <s v=""/>
    <s v=""/>
    <s v=""/>
    <n v="0"/>
    <s v=""/>
    <s v="VENTAS NO CONTRIBUYENTES"/>
    <s v=""/>
    <n v="6628294.4000000004"/>
    <n v="0"/>
    <n v="4230296"/>
    <n v="0"/>
    <s v="-"/>
    <n v="0"/>
    <n v="2067240"/>
    <s v="16"/>
    <n v="330758.40000000002"/>
    <n v="0"/>
    <s v="-"/>
    <n v="0"/>
    <n v="0"/>
    <s v="-"/>
    <n v="0"/>
  </r>
  <r>
    <s v="242"/>
    <x v="23"/>
    <x v="0"/>
    <s v="001"/>
    <s v="Z1F0000700"/>
    <s v="1337"/>
    <s v="FC"/>
    <s v="00106128-00106192"/>
    <s v=""/>
    <s v=""/>
    <s v=""/>
    <s v=""/>
    <n v="0"/>
    <s v=""/>
    <s v="VENTAS NO CONTRIBUYENTES"/>
    <s v=""/>
    <n v="326324841.2572"/>
    <n v="0"/>
    <n v="248638678.26000005"/>
    <n v="0"/>
    <s v="-"/>
    <n v="0"/>
    <n v="66970830.170000002"/>
    <s v="-"/>
    <n v="10715332.827200001"/>
    <n v="0"/>
    <s v="-"/>
    <n v="0"/>
    <n v="0"/>
    <s v="-"/>
    <n v="0"/>
  </r>
  <r>
    <s v="243"/>
    <x v="23"/>
    <x v="2"/>
    <s v="002"/>
    <s v="Z1F0008858"/>
    <s v="0693"/>
    <s v="FC"/>
    <s v="00092279-00092401"/>
    <s v=""/>
    <s v=""/>
    <s v=""/>
    <s v=""/>
    <n v="0"/>
    <s v=""/>
    <s v="VENTAS NO CONTRIBUYENTES"/>
    <s v=""/>
    <n v="135058790.53040004"/>
    <n v="0"/>
    <n v="125782085"/>
    <n v="0"/>
    <s v="-"/>
    <n v="0"/>
    <n v="7997159.9400000004"/>
    <s v="-"/>
    <n v="1279545.5903999996"/>
    <n v="0"/>
    <s v="-"/>
    <n v="0"/>
    <n v="0"/>
    <s v="-"/>
    <n v="0"/>
  </r>
  <r>
    <s v="244"/>
    <x v="23"/>
    <x v="2"/>
    <s v="002"/>
    <s v="Z1F0008858"/>
    <s v="0693"/>
    <s v="FC"/>
    <s v="00092402"/>
    <s v=""/>
    <s v=""/>
    <s v=""/>
    <s v=""/>
    <n v="0"/>
    <s v=""/>
    <s v="GUATEQUE CAFE CULTURAL"/>
    <s v="V14214700-5 "/>
    <n v="1849200"/>
    <n v="0"/>
    <n v="1849200"/>
    <n v="0"/>
    <s v="-"/>
    <n v="0"/>
    <n v="0"/>
    <s v="-"/>
    <n v="0"/>
    <n v="0"/>
    <s v="-"/>
    <n v="0"/>
    <n v="0"/>
    <s v="-"/>
    <n v="0"/>
  </r>
  <r>
    <s v="245"/>
    <x v="23"/>
    <x v="2"/>
    <s v="002"/>
    <s v="Z1F0008858"/>
    <s v="0693"/>
    <s v="FC"/>
    <s v="00092403-00092417"/>
    <s v=""/>
    <s v=""/>
    <s v=""/>
    <s v=""/>
    <n v="0"/>
    <s v=""/>
    <s v="VENTAS NO CONTRIBUYENTES"/>
    <s v=""/>
    <n v="21278496.599999998"/>
    <n v="0"/>
    <n v="17065191"/>
    <n v="0"/>
    <s v="-"/>
    <n v="0"/>
    <n v="3632160"/>
    <s v="16"/>
    <n v="581145.59999999998"/>
    <n v="0"/>
    <s v="-"/>
    <n v="0"/>
    <n v="0"/>
    <s v="-"/>
    <n v="0"/>
  </r>
  <r>
    <s v="246"/>
    <x v="23"/>
    <x v="0"/>
    <s v="002"/>
    <s v="Z1B8050002"/>
    <s v="1673"/>
    <s v="FC"/>
    <s v="00158744-00158808"/>
    <s v=""/>
    <s v=""/>
    <s v=""/>
    <s v=""/>
    <n v="0"/>
    <s v=""/>
    <s v="VENTAS NO CONTRIBUYENTES"/>
    <s v=""/>
    <n v="297905597.06080002"/>
    <n v="0"/>
    <n v="193341829.26999998"/>
    <n v="0"/>
    <s v="-"/>
    <n v="0"/>
    <n v="90141179.129999995"/>
    <s v="-"/>
    <n v="14422588.660800001"/>
    <n v="0"/>
    <s v="-"/>
    <n v="0"/>
    <n v="0"/>
    <s v="-"/>
    <n v="0"/>
  </r>
  <r>
    <s v="247"/>
    <x v="23"/>
    <x v="0"/>
    <s v="002"/>
    <s v="Z1B8050002"/>
    <s v="1673"/>
    <s v="NC"/>
    <s v=""/>
    <s v="00000131"/>
    <s v=""/>
    <s v="00158754"/>
    <s v="24/10/2020"/>
    <n v="1216516"/>
    <s v="VEN"/>
    <s v="JESUS MONCADA"/>
    <s v="V3485346"/>
    <n v="-970830"/>
    <n v="0"/>
    <n v="-970830"/>
    <n v="0"/>
    <s v="-"/>
    <n v="0"/>
    <n v="0"/>
    <s v="-"/>
    <n v="0"/>
    <n v="0"/>
    <s v="-"/>
    <n v="0"/>
    <n v="0"/>
    <s v="-"/>
    <n v="0"/>
  </r>
  <r>
    <s v="248"/>
    <x v="23"/>
    <x v="0"/>
    <s v="002"/>
    <s v="Z1B8050149"/>
    <s v="1594"/>
    <s v="FC"/>
    <s v="00196345-00196427"/>
    <m/>
    <m/>
    <m/>
    <m/>
    <n v="0"/>
    <m/>
    <s v="VENTAS NO CONTRIBUYENTES"/>
    <m/>
    <n v="96850582.930000007"/>
    <n v="0"/>
    <n v="96850582.930000007"/>
    <n v="0"/>
    <s v="-"/>
    <n v="0"/>
    <n v="0"/>
    <s v="-"/>
    <n v="0"/>
    <n v="0"/>
    <s v="-"/>
    <n v="0"/>
    <n v="0"/>
    <s v="-"/>
    <n v="0"/>
  </r>
  <r>
    <s v="249"/>
    <x v="23"/>
    <x v="2"/>
    <s v="003"/>
    <s v="Z1F0008965"/>
    <s v="0689"/>
    <s v="FC"/>
    <s v="00091073-00091222"/>
    <s v=""/>
    <s v=""/>
    <s v=""/>
    <s v=""/>
    <n v="0"/>
    <s v=""/>
    <s v="VENTAS NO CONTRIBUYENTES"/>
    <s v=""/>
    <n v="132292350.19400001"/>
    <n v="0"/>
    <n v="126026367"/>
    <n v="0"/>
    <s v="-"/>
    <n v="0"/>
    <n v="5401709.6500000004"/>
    <s v="-"/>
    <n v="864273.54400000011"/>
    <n v="0"/>
    <s v="-"/>
    <n v="0"/>
    <n v="0"/>
    <s v="-"/>
    <n v="0"/>
  </r>
  <r>
    <s v="250"/>
    <x v="23"/>
    <x v="2"/>
    <s v="003"/>
    <s v="Z1F0008965"/>
    <s v="0689"/>
    <s v="FC"/>
    <s v="00091223"/>
    <s v=""/>
    <s v=""/>
    <s v=""/>
    <s v=""/>
    <n v="0"/>
    <s v=""/>
    <s v="ABDUL KADER"/>
    <s v="V245246079 "/>
    <n v="400200"/>
    <n v="0"/>
    <n v="400200"/>
    <n v="0"/>
    <s v="-"/>
    <n v="0"/>
    <n v="0"/>
    <s v="-"/>
    <n v="0"/>
    <n v="0"/>
    <s v="-"/>
    <n v="0"/>
    <n v="0"/>
    <s v="-"/>
    <n v="0"/>
  </r>
  <r>
    <s v="251"/>
    <x v="23"/>
    <x v="2"/>
    <s v="003"/>
    <s v="Z1F0008965"/>
    <s v="0689"/>
    <s v="FC"/>
    <s v="00091224-00091238"/>
    <s v=""/>
    <s v=""/>
    <s v=""/>
    <s v=""/>
    <n v="0"/>
    <s v=""/>
    <s v="VENTAS NO CONTRIBUYENTES"/>
    <s v=""/>
    <n v="16285536.800000001"/>
    <n v="0"/>
    <n v="15406164"/>
    <n v="0"/>
    <s v="-"/>
    <n v="0"/>
    <n v="758080"/>
    <s v="-"/>
    <n v="121292.8"/>
    <n v="0"/>
    <s v="-"/>
    <n v="0"/>
    <n v="0"/>
    <s v="-"/>
    <n v="0"/>
  </r>
  <r>
    <s v="252"/>
    <x v="23"/>
    <x v="0"/>
    <s v="003"/>
    <s v="Z1B8051199"/>
    <s v="1758"/>
    <s v="FC"/>
    <s v="00183091-00183168"/>
    <s v=""/>
    <s v=""/>
    <s v=""/>
    <s v=""/>
    <n v="0"/>
    <s v=""/>
    <s v="VENTAS NO CONTRIBUYENTES"/>
    <s v=""/>
    <n v="228801769.98199993"/>
    <n v="0"/>
    <n v="170107032.12"/>
    <n v="0"/>
    <s v="-"/>
    <n v="0"/>
    <n v="50598911.950000003"/>
    <s v="-"/>
    <n v="8095825.9120000014"/>
    <n v="0"/>
    <s v="-"/>
    <n v="0"/>
    <n v="0"/>
    <s v="-"/>
    <n v="0"/>
  </r>
  <r>
    <s v="253"/>
    <x v="23"/>
    <x v="0"/>
    <s v="004"/>
    <s v="Z1B8050937"/>
    <s v="1601"/>
    <s v="FC"/>
    <s v="00151548-00151569"/>
    <s v=""/>
    <s v=""/>
    <s v=""/>
    <s v=""/>
    <n v="0"/>
    <s v=""/>
    <s v="VENTAS NO CONTRIBUYENTES"/>
    <s v=""/>
    <n v="104268500.2448"/>
    <n v="0"/>
    <n v="84408431.370000005"/>
    <n v="0"/>
    <s v="-"/>
    <n v="0"/>
    <n v="17120749.030000001"/>
    <s v="16"/>
    <n v="2739319.8448000001"/>
    <n v="0"/>
    <s v="-"/>
    <n v="0"/>
    <n v="0"/>
    <s v="-"/>
    <n v="0"/>
  </r>
  <r>
    <s v="254"/>
    <x v="23"/>
    <x v="0"/>
    <s v="004"/>
    <s v="Z1B8050937"/>
    <s v="1601"/>
    <s v="FC"/>
    <s v="00151570"/>
    <s v=""/>
    <s v=""/>
    <s v=""/>
    <s v=""/>
    <n v="0"/>
    <s v=""/>
    <s v="OHSISALUD C.A"/>
    <s v="J-41151440-3 "/>
    <n v="6864549.9160000002"/>
    <n v="0"/>
    <n v="4162834.4"/>
    <n v="2329065.1"/>
    <s v="16"/>
    <n v="372650.41600000003"/>
    <n v="0"/>
    <s v="-"/>
    <n v="0"/>
    <n v="0"/>
    <s v="-"/>
    <n v="0"/>
    <n v="0"/>
    <s v="-"/>
    <n v="0"/>
  </r>
  <r>
    <s v="255"/>
    <x v="23"/>
    <x v="0"/>
    <s v="004"/>
    <s v="Z1B8050937"/>
    <s v="1601"/>
    <s v="FC"/>
    <s v="00151571-00151619"/>
    <s v=""/>
    <s v=""/>
    <s v=""/>
    <s v=""/>
    <n v="0"/>
    <s v=""/>
    <s v="VENTAS NO CONTRIBUYENTES"/>
    <s v=""/>
    <n v="146434252.1092"/>
    <n v="0"/>
    <n v="111445862.16999999"/>
    <n v="0"/>
    <s v="-"/>
    <n v="0"/>
    <n v="30162405.120000001"/>
    <s v="16"/>
    <n v="4825984.8192000007"/>
    <n v="0"/>
    <s v="-"/>
    <n v="0"/>
    <n v="0"/>
    <s v="-"/>
    <n v="0"/>
  </r>
  <r>
    <s v="256"/>
    <x v="23"/>
    <x v="0"/>
    <s v="005"/>
    <s v="Z1B8050363"/>
    <s v="1751"/>
    <s v="FC"/>
    <s v="00162355-00162470"/>
    <s v=""/>
    <s v=""/>
    <s v=""/>
    <s v=""/>
    <n v="0"/>
    <s v=""/>
    <s v="VENTAS NO CONTRIBUYENTES"/>
    <s v=""/>
    <n v="480414575.02439994"/>
    <n v="0"/>
    <n v="361366273.55999994"/>
    <n v="0"/>
    <s v="-"/>
    <n v="0"/>
    <n v="102627846.08999999"/>
    <s v="16"/>
    <n v="16420455.374399999"/>
    <n v="0"/>
    <s v="-"/>
    <n v="0"/>
    <n v="0"/>
    <s v="-"/>
    <n v="0"/>
  </r>
  <r>
    <s v="257"/>
    <x v="23"/>
    <x v="0"/>
    <s v="006"/>
    <s v="Z1B8044815"/>
    <s v="1659"/>
    <s v="FC"/>
    <s v="00142861-00142944"/>
    <s v=""/>
    <s v=""/>
    <s v=""/>
    <s v=""/>
    <n v="0"/>
    <s v=""/>
    <s v="VENTAS NO CONTRIBUYENTES"/>
    <s v=""/>
    <n v="332992261.4332"/>
    <n v="0"/>
    <n v="250331818.80000001"/>
    <n v="0"/>
    <s v="-"/>
    <n v="0"/>
    <n v="71259002.269999996"/>
    <s v="-"/>
    <n v="11401440.3632"/>
    <n v="0"/>
    <s v="-"/>
    <n v="0"/>
    <n v="0"/>
    <s v="-"/>
    <n v="0"/>
  </r>
  <r>
    <s v="258"/>
    <x v="23"/>
    <x v="0"/>
    <s v="007"/>
    <s v="Z1B8050013"/>
    <s v="1714"/>
    <s v="FC"/>
    <s v="00168136-00168185"/>
    <s v=""/>
    <s v=""/>
    <s v=""/>
    <s v=""/>
    <n v="0"/>
    <s v=""/>
    <s v="VENTAS NO CONTRIBUYENTES"/>
    <s v=""/>
    <n v="383017477.68320006"/>
    <n v="0"/>
    <n v="267405795.49000007"/>
    <n v="0"/>
    <s v="-"/>
    <n v="0"/>
    <n v="99665243.269999996"/>
    <s v="-"/>
    <n v="15946438.9232"/>
    <n v="0"/>
    <s v="-"/>
    <n v="0"/>
    <n v="0"/>
    <s v="-"/>
    <n v="0"/>
  </r>
  <r>
    <s v="259"/>
    <x v="23"/>
    <x v="0"/>
    <s v="008"/>
    <s v="Z1B8050003"/>
    <s v="1670"/>
    <s v="FC"/>
    <s v="00168817-00168880"/>
    <s v=""/>
    <s v=""/>
    <s v=""/>
    <s v=""/>
    <n v="0"/>
    <s v=""/>
    <s v="VENTAS NO CONTRIBUYENTES"/>
    <s v=""/>
    <n v="295579397.12000006"/>
    <n v="0"/>
    <n v="193330619.44"/>
    <n v="0"/>
    <s v="-"/>
    <n v="0"/>
    <n v="88145498"/>
    <s v="-"/>
    <n v="14103279.680000003"/>
    <n v="0"/>
    <s v="-"/>
    <n v="0"/>
    <n v="0"/>
    <s v="-"/>
    <n v="0"/>
  </r>
  <r>
    <s v="260"/>
    <x v="23"/>
    <x v="0"/>
    <s v="009"/>
    <s v="Z1B8014458"/>
    <s v="1670"/>
    <s v="FC"/>
    <s v="00173177-00173180"/>
    <s v=""/>
    <s v=""/>
    <s v=""/>
    <s v=""/>
    <n v="0"/>
    <s v=""/>
    <s v="VENTAS NO CONTRIBUYENTES"/>
    <s v=""/>
    <n v="19920072.148800001"/>
    <n v="0"/>
    <n v="9810241"/>
    <n v="0"/>
    <s v="-"/>
    <n v="0"/>
    <n v="8715371.6799999997"/>
    <s v="-"/>
    <n v="1394459.4688000001"/>
    <n v="0"/>
    <s v="-"/>
    <n v="0"/>
    <n v="0"/>
    <s v="-"/>
    <n v="0"/>
  </r>
  <r>
    <s v="261"/>
    <x v="23"/>
    <x v="0"/>
    <s v="009"/>
    <s v="Z1B8014458"/>
    <s v="1670"/>
    <s v="FC"/>
    <s v="00173181"/>
    <s v=""/>
    <s v=""/>
    <s v=""/>
    <s v=""/>
    <n v="0"/>
    <s v=""/>
    <s v="GRUPO CORPORATIVO MANUBER C.A"/>
    <s v="J-409821315"/>
    <n v="5613901.4000000004"/>
    <n v="0"/>
    <n v="3850887"/>
    <n v="1519840"/>
    <s v="16"/>
    <n v="243174.39999999999"/>
    <n v="0"/>
    <s v="-"/>
    <n v="0"/>
    <n v="0"/>
    <s v="-"/>
    <n v="0"/>
    <n v="0"/>
    <s v="-"/>
    <n v="0"/>
  </r>
  <r>
    <s v="262"/>
    <x v="23"/>
    <x v="0"/>
    <s v="009"/>
    <s v="Z1B8014458"/>
    <s v="1670"/>
    <s v="FC"/>
    <s v="00173182-00173204"/>
    <s v=""/>
    <s v=""/>
    <s v=""/>
    <s v=""/>
    <n v="0"/>
    <s v=""/>
    <s v="VENTAS NO CONTRIBUYENTES"/>
    <s v=""/>
    <n v="311105434.73799998"/>
    <n v="0"/>
    <n v="197778591.75"/>
    <n v="0"/>
    <s v="-"/>
    <n v="0"/>
    <n v="97695554.299999997"/>
    <s v="16"/>
    <n v="15631288.687999999"/>
    <n v="0"/>
    <s v="-"/>
    <n v="0"/>
    <n v="0"/>
    <s v="-"/>
    <n v="0"/>
  </r>
  <r>
    <s v="263"/>
    <x v="23"/>
    <x v="0"/>
    <s v="010"/>
    <s v="Z1F0000341"/>
    <s v="1179"/>
    <s v="FC"/>
    <s v="00071520-00071540"/>
    <s v=""/>
    <s v=""/>
    <s v=""/>
    <s v=""/>
    <n v="0"/>
    <s v=""/>
    <s v="VENTAS NO CONTRIBUYENTES"/>
    <s v=""/>
    <n v="79129553.304399997"/>
    <n v="0"/>
    <n v="64624527.5"/>
    <n v="0"/>
    <s v="-"/>
    <n v="0"/>
    <n v="12504332.59"/>
    <s v="16"/>
    <n v="2000693.2143999999"/>
    <n v="0"/>
    <s v="-"/>
    <n v="0"/>
    <n v="0"/>
    <s v="-"/>
    <n v="0"/>
  </r>
  <r>
    <s v="264"/>
    <x v="23"/>
    <x v="0"/>
    <s v="010"/>
    <s v="Z1F0000341"/>
    <s v="1179"/>
    <s v="FC"/>
    <s v="00071541"/>
    <s v=""/>
    <s v=""/>
    <s v=""/>
    <s v=""/>
    <n v="0"/>
    <s v=""/>
    <s v="RICHAR MEJIAS"/>
    <s v="V131541573"/>
    <n v="2141714"/>
    <n v="0"/>
    <n v="2141714"/>
    <n v="0"/>
    <s v="-"/>
    <n v="0"/>
    <n v="0"/>
    <s v="-"/>
    <n v="0"/>
    <n v="0"/>
    <s v="-"/>
    <n v="0"/>
    <n v="0"/>
    <s v="-"/>
    <n v="0"/>
  </r>
  <r>
    <s v="265"/>
    <x v="23"/>
    <x v="0"/>
    <s v="010"/>
    <s v="Z1F0000341"/>
    <s v="1179"/>
    <s v="FC"/>
    <s v="00071542-00071558"/>
    <s v=""/>
    <s v=""/>
    <s v=""/>
    <s v=""/>
    <n v="0"/>
    <s v=""/>
    <s v="VENTAS NO CONTRIBUYENTES"/>
    <s v=""/>
    <n v="37312285.898800001"/>
    <n v="0"/>
    <n v="23081736"/>
    <n v="0"/>
    <s v="-"/>
    <n v="0"/>
    <n v="12267715.43"/>
    <s v="16"/>
    <n v="1962834.4688000001"/>
    <n v="0"/>
    <s v="-"/>
    <n v="0"/>
    <n v="0"/>
    <s v="-"/>
    <n v="0"/>
  </r>
  <r>
    <s v="266"/>
    <x v="23"/>
    <x v="0"/>
    <s v="011"/>
    <s v="Z1F0004616"/>
    <s v="0572"/>
    <s v="FC"/>
    <s v="00077430-00077585"/>
    <s v=""/>
    <s v=""/>
    <s v=""/>
    <s v=""/>
    <n v="0"/>
    <s v=""/>
    <s v="VENTAS NO CONTRIBUYENTES"/>
    <s v=""/>
    <n v="146233853.15120003"/>
    <n v="0"/>
    <n v="134761487"/>
    <n v="0"/>
    <s v="-"/>
    <n v="0"/>
    <n v="9889970.8200000003"/>
    <s v="16"/>
    <n v="1582395.3311999997"/>
    <n v="0"/>
    <s v="-"/>
    <n v="0"/>
    <n v="0"/>
    <s v="-"/>
    <n v="0"/>
  </r>
  <r>
    <s v="267"/>
    <x v="23"/>
    <x v="0"/>
    <s v="012"/>
    <s v="Z1B8038506"/>
    <s v="1519"/>
    <s v="FC"/>
    <s v="00071061-00071068"/>
    <s v=""/>
    <s v=""/>
    <s v=""/>
    <s v=""/>
    <n v="0"/>
    <s v=""/>
    <s v="VENTAS NO CONTRIBUYENTES"/>
    <s v=""/>
    <n v="7060494.1507999999"/>
    <n v="0"/>
    <n v="5004800"/>
    <n v="0"/>
    <s v="-"/>
    <n v="0"/>
    <n v="1772150.13"/>
    <s v="-"/>
    <n v="283544.0208"/>
    <n v="0"/>
    <s v="-"/>
    <n v="0"/>
    <n v="0"/>
    <s v="-"/>
    <n v="0"/>
  </r>
  <r>
    <s v="268"/>
    <x v="23"/>
    <x v="0"/>
    <s v="013"/>
    <s v="Z1B8050578"/>
    <s v="1482"/>
    <s v="FC"/>
    <s v="00136160-00136187"/>
    <s v=""/>
    <s v=""/>
    <s v=""/>
    <s v=""/>
    <n v="0"/>
    <s v=""/>
    <s v="VENTAS NO CONTRIBUYENTES"/>
    <s v=""/>
    <n v="26266207.233599998"/>
    <n v="0"/>
    <n v="21569300"/>
    <n v="0"/>
    <s v="-"/>
    <n v="0"/>
    <n v="4049057.96"/>
    <s v="-"/>
    <n v="647849.27359999996"/>
    <n v="0"/>
    <s v="-"/>
    <n v="0"/>
    <n v="0"/>
    <s v="-"/>
    <n v="0"/>
  </r>
  <r>
    <s v="269"/>
    <x v="23"/>
    <x v="0"/>
    <s v="014"/>
    <s v="Z1F0000338"/>
    <s v="1360"/>
    <s v="FC"/>
    <s v="00048364-00048381"/>
    <s v=""/>
    <s v=""/>
    <s v=""/>
    <s v=""/>
    <n v="0"/>
    <s v=""/>
    <s v="VENTAS NO CONTRIBUYENTES"/>
    <s v=""/>
    <n v="11018052.399999999"/>
    <n v="0"/>
    <n v="9623222"/>
    <n v="0"/>
    <s v="-"/>
    <n v="0"/>
    <n v="1202440"/>
    <s v="-"/>
    <n v="192390.40000000002"/>
    <n v="0"/>
    <s v="-"/>
    <n v="0"/>
    <n v="0"/>
    <s v="-"/>
    <n v="0"/>
  </r>
  <r>
    <s v="270"/>
    <x v="23"/>
    <x v="0"/>
    <s v="015"/>
    <s v="Z1B8050356"/>
    <s v="1494"/>
    <s v="FC"/>
    <s v="00085509-00085551"/>
    <s v=""/>
    <s v=""/>
    <s v=""/>
    <s v=""/>
    <n v="0"/>
    <s v=""/>
    <s v="VENTAS NO CONTRIBUYENTES"/>
    <s v=""/>
    <n v="233632707.69240004"/>
    <n v="0"/>
    <n v="200481536.75"/>
    <n v="0"/>
    <s v="-"/>
    <n v="0"/>
    <n v="28578595.639999997"/>
    <s v="-"/>
    <n v="4572575.3024000004"/>
    <n v="0"/>
    <s v="-"/>
    <n v="0"/>
    <n v="0"/>
    <s v="-"/>
    <n v="0"/>
  </r>
  <r>
    <s v="271"/>
    <x v="24"/>
    <x v="0"/>
    <s v="001"/>
    <s v="Z1F0000700"/>
    <s v="1338"/>
    <s v="FC"/>
    <s v="00106193-00106235"/>
    <s v=""/>
    <s v=""/>
    <s v=""/>
    <s v=""/>
    <n v="0"/>
    <s v=""/>
    <s v="VENTAS NO CONTRIBUYENTES"/>
    <s v=""/>
    <n v="141893347.9188"/>
    <n v="0"/>
    <n v="117432162.94"/>
    <n v="0"/>
    <s v="-"/>
    <n v="0"/>
    <n v="21087228.43"/>
    <s v="-"/>
    <n v="3373956.5487999995"/>
    <n v="0"/>
    <s v="-"/>
    <n v="0"/>
    <n v="0"/>
    <s v="-"/>
    <n v="0"/>
  </r>
  <r>
    <s v="272"/>
    <x v="24"/>
    <x v="2"/>
    <s v="002"/>
    <s v="Z1F0008858"/>
    <s v="0694"/>
    <s v="FC"/>
    <s v="00092418-00092539"/>
    <s v=""/>
    <s v=""/>
    <s v=""/>
    <s v=""/>
    <n v="0"/>
    <s v=""/>
    <s v="VENTAS NO CONTRIBUYENTES"/>
    <s v=""/>
    <n v="127599131.28560002"/>
    <n v="0"/>
    <n v="107381668"/>
    <n v="0"/>
    <s v="-"/>
    <n v="0"/>
    <n v="17428847.66"/>
    <s v="16"/>
    <n v="2788615.6255999999"/>
    <n v="0"/>
    <s v="-"/>
    <n v="0"/>
    <n v="0"/>
    <s v="-"/>
    <n v="0"/>
  </r>
  <r>
    <s v="273"/>
    <x v="24"/>
    <x v="0"/>
    <s v="002"/>
    <s v="Z1B8050002"/>
    <s v="1674"/>
    <s v="FC"/>
    <s v="00158809-00158861"/>
    <s v=""/>
    <s v=""/>
    <s v=""/>
    <s v=""/>
    <n v="0"/>
    <s v=""/>
    <s v="VENTAS NO CONTRIBUYENTES"/>
    <s v=""/>
    <n v="282606182.93200004"/>
    <n v="0"/>
    <n v="204535358.39000005"/>
    <n v="0"/>
    <s v="-"/>
    <n v="0"/>
    <n v="67302434.950000003"/>
    <s v="16"/>
    <n v="10768389.592"/>
    <n v="0"/>
    <s v="-"/>
    <n v="0"/>
    <n v="0"/>
    <s v="-"/>
    <n v="0"/>
  </r>
  <r>
    <s v="274"/>
    <x v="24"/>
    <x v="0"/>
    <s v="002"/>
    <s v="Z1B8050149"/>
    <s v="1595"/>
    <s v="FC"/>
    <s v="00196428-00196497"/>
    <m/>
    <m/>
    <m/>
    <m/>
    <n v="0"/>
    <m/>
    <s v="VENTAS NO CONTRIBUYENTES"/>
    <m/>
    <n v="105053101.18000001"/>
    <n v="0"/>
    <n v="105053101.18000001"/>
    <n v="0"/>
    <s v="-"/>
    <n v="0"/>
    <n v="0"/>
    <s v="-"/>
    <n v="0"/>
    <n v="0"/>
    <s v="-"/>
    <n v="0"/>
    <n v="0"/>
    <s v="-"/>
    <n v="0"/>
  </r>
  <r>
    <s v="275"/>
    <x v="24"/>
    <x v="2"/>
    <s v="003"/>
    <s v="Z1F0008965"/>
    <s v="0690"/>
    <s v="FC"/>
    <s v="00091239-00091341"/>
    <s v=""/>
    <s v=""/>
    <s v=""/>
    <s v=""/>
    <n v="0"/>
    <s v=""/>
    <s v="VENTAS NO CONTRIBUYENTES"/>
    <s v=""/>
    <n v="105197397.15640001"/>
    <n v="0"/>
    <n v="98192575"/>
    <n v="0"/>
    <s v="-"/>
    <n v="0"/>
    <n v="6038639.7899999991"/>
    <s v="-"/>
    <n v="966182.36639999994"/>
    <n v="0"/>
    <s v="-"/>
    <n v="0"/>
    <n v="0"/>
    <s v="-"/>
    <n v="0"/>
  </r>
  <r>
    <s v="276"/>
    <x v="24"/>
    <x v="0"/>
    <s v="003"/>
    <s v="Z1B8051199"/>
    <s v="1759"/>
    <s v="FC"/>
    <s v="00183169-00183188"/>
    <s v=""/>
    <s v=""/>
    <s v=""/>
    <s v=""/>
    <n v="0"/>
    <s v=""/>
    <s v="VENTAS NO CONTRIBUYENTES"/>
    <s v=""/>
    <n v="60790359.923200004"/>
    <n v="0"/>
    <n v="47959002.5"/>
    <n v="0"/>
    <s v="-"/>
    <n v="0"/>
    <n v="11061515.02"/>
    <s v="16"/>
    <n v="1769842.4031999998"/>
    <n v="0"/>
    <s v="-"/>
    <n v="0"/>
    <n v="0"/>
    <s v="-"/>
    <n v="0"/>
  </r>
  <r>
    <s v="277"/>
    <x v="24"/>
    <x v="0"/>
    <s v="003"/>
    <s v="Z1B8051199"/>
    <s v="1759"/>
    <s v="FC"/>
    <s v="00183189"/>
    <s v=""/>
    <s v=""/>
    <s v=""/>
    <s v=""/>
    <n v="0"/>
    <s v=""/>
    <s v="TRANSPORTE REY"/>
    <s v="J298412445"/>
    <n v="3798220"/>
    <n v="0"/>
    <n v="3798220"/>
    <n v="0"/>
    <s v="-"/>
    <n v="0"/>
    <n v="0"/>
    <s v="-"/>
    <n v="0"/>
    <n v="0"/>
    <s v="-"/>
    <n v="0"/>
    <n v="0"/>
    <s v="-"/>
    <n v="0"/>
  </r>
  <r>
    <s v="278"/>
    <x v="24"/>
    <x v="0"/>
    <s v="003"/>
    <s v="Z1B8051199"/>
    <s v="1759"/>
    <s v="FC"/>
    <s v="00183190-00183220"/>
    <s v=""/>
    <s v=""/>
    <s v=""/>
    <s v=""/>
    <n v="0"/>
    <s v=""/>
    <s v="VENTAS NO CONTRIBUYENTES"/>
    <s v=""/>
    <n v="140256885.41360003"/>
    <n v="0"/>
    <n v="98748992.900000006"/>
    <n v="0"/>
    <s v="-"/>
    <n v="0"/>
    <n v="35782665.960000001"/>
    <s v="16"/>
    <n v="5725226.5536000002"/>
    <n v="0"/>
    <s v="-"/>
    <n v="0"/>
    <n v="0"/>
    <s v="-"/>
    <n v="0"/>
  </r>
  <r>
    <s v="279"/>
    <x v="24"/>
    <x v="0"/>
    <s v="004"/>
    <s v="Z1B8050937"/>
    <s v="1602"/>
    <s v="FC"/>
    <s v="00151620-00151673"/>
    <s v=""/>
    <s v=""/>
    <s v=""/>
    <s v=""/>
    <n v="0"/>
    <s v=""/>
    <s v="VENTAS NO CONTRIBUYENTES"/>
    <s v=""/>
    <n v="274931355.79079998"/>
    <n v="0"/>
    <n v="211112585.38999999"/>
    <n v="0"/>
    <s v="-"/>
    <n v="0"/>
    <n v="55016181.380000003"/>
    <s v="16"/>
    <n v="8802589.0208000001"/>
    <n v="0"/>
    <s v="-"/>
    <n v="0"/>
    <n v="0"/>
    <s v="-"/>
    <n v="0"/>
  </r>
  <r>
    <s v="280"/>
    <x v="24"/>
    <x v="0"/>
    <s v="004"/>
    <s v="Z1B8050937"/>
    <s v="1602"/>
    <s v="FC"/>
    <s v="00151674"/>
    <s v=""/>
    <s v=""/>
    <s v=""/>
    <s v=""/>
    <n v="0"/>
    <s v=""/>
    <s v="MIGUEL ALVAREZ"/>
    <s v="V14772733"/>
    <n v="2702431"/>
    <n v="0"/>
    <n v="2702431"/>
    <n v="0"/>
    <s v="-"/>
    <n v="0"/>
    <n v="0"/>
    <s v="-"/>
    <n v="0"/>
    <n v="0"/>
    <s v="-"/>
    <n v="0"/>
    <n v="0"/>
    <s v="-"/>
    <n v="0"/>
  </r>
  <r>
    <s v="281"/>
    <x v="24"/>
    <x v="0"/>
    <s v="004"/>
    <s v="Z1B8050937"/>
    <s v="1602"/>
    <s v="FC"/>
    <s v="00151675-00151691"/>
    <s v=""/>
    <s v=""/>
    <s v=""/>
    <s v=""/>
    <n v="0"/>
    <s v=""/>
    <s v="VENTAS NO CONTRIBUYENTES"/>
    <s v=""/>
    <n v="36313168.108000003"/>
    <n v="0"/>
    <n v="25070884.499999996"/>
    <n v="0"/>
    <s v="-"/>
    <n v="0"/>
    <n v="9691623.8000000007"/>
    <s v="16"/>
    <n v="1550659.8080000002"/>
    <n v="0"/>
    <s v="-"/>
    <n v="0"/>
    <n v="0"/>
    <s v="-"/>
    <n v="0"/>
  </r>
  <r>
    <s v="282"/>
    <x v="24"/>
    <x v="0"/>
    <s v="005"/>
    <s v="Z1B8050363"/>
    <s v="1752"/>
    <s v="FC"/>
    <s v="00162471-00162485"/>
    <s v=""/>
    <s v=""/>
    <s v=""/>
    <s v=""/>
    <n v="0"/>
    <s v=""/>
    <s v="VENTAS NO CONTRIBUYENTES"/>
    <s v=""/>
    <n v="61314340.246399999"/>
    <n v="0"/>
    <n v="50074755.100000001"/>
    <n v="0"/>
    <s v="-"/>
    <n v="0"/>
    <n v="9689297.5399999991"/>
    <s v="16"/>
    <n v="1550287.6063999999"/>
    <n v="0"/>
    <s v="-"/>
    <n v="0"/>
    <n v="0"/>
    <s v="-"/>
    <n v="0"/>
  </r>
  <r>
    <s v="283"/>
    <x v="24"/>
    <x v="0"/>
    <s v="005"/>
    <s v="Z1B8050363"/>
    <s v="1752"/>
    <s v="FC"/>
    <s v="00162486"/>
    <s v=""/>
    <s v=""/>
    <s v=""/>
    <s v=""/>
    <n v="0"/>
    <s v=""/>
    <s v="SEQUERA JOSE"/>
    <s v="V14214700-5 "/>
    <n v="6235925"/>
    <n v="0"/>
    <n v="4608445"/>
    <n v="1403000"/>
    <s v="16"/>
    <n v="224480"/>
    <n v="0"/>
    <s v="-"/>
    <n v="0"/>
    <n v="0"/>
    <s v="-"/>
    <n v="0"/>
    <n v="0"/>
    <s v="-"/>
    <n v="0"/>
  </r>
  <r>
    <s v="284"/>
    <x v="24"/>
    <x v="0"/>
    <s v="005"/>
    <s v="Z1B8050363"/>
    <s v="1752"/>
    <s v="FC"/>
    <s v="00162487-00162546"/>
    <s v=""/>
    <s v=""/>
    <s v=""/>
    <s v=""/>
    <n v="0"/>
    <s v=""/>
    <s v="VENTAS NO CONTRIBUYENTES"/>
    <s v=""/>
    <n v="262202277.59040007"/>
    <n v="0"/>
    <n v="193616363.00000006"/>
    <n v="0"/>
    <s v="-"/>
    <n v="0"/>
    <n v="59125788.439999998"/>
    <s v="-"/>
    <n v="9460126.1503999997"/>
    <n v="0"/>
    <s v="-"/>
    <n v="0"/>
    <n v="0"/>
    <s v="-"/>
    <n v="0"/>
  </r>
  <r>
    <s v="285"/>
    <x v="24"/>
    <x v="0"/>
    <s v="005"/>
    <s v="Z1B8050363"/>
    <s v="1752"/>
    <s v="NC"/>
    <s v=""/>
    <s v="00000166"/>
    <s v=""/>
    <s v="00158859"/>
    <s v="25/10/2020"/>
    <n v="239200"/>
    <s v="VEN"/>
    <s v="KEIVER MARTINEZ"/>
    <s v="V20115899"/>
    <n v="-239200"/>
    <n v="0"/>
    <n v="-239200"/>
    <n v="0"/>
    <s v="-"/>
    <n v="0"/>
    <n v="0"/>
    <s v="-"/>
    <n v="0"/>
    <n v="0"/>
    <s v="-"/>
    <n v="0"/>
    <n v="0"/>
    <s v="-"/>
    <n v="0"/>
  </r>
  <r>
    <s v="286"/>
    <x v="24"/>
    <x v="0"/>
    <s v="006"/>
    <s v="Z1B8044815"/>
    <s v="1660"/>
    <s v="FC"/>
    <s v="00142945-00143018"/>
    <s v=""/>
    <s v=""/>
    <s v=""/>
    <s v=""/>
    <n v="0"/>
    <s v=""/>
    <s v="VENTAS NO CONTRIBUYENTES"/>
    <s v=""/>
    <n v="301223523.352"/>
    <n v="0"/>
    <n v="233613162.37"/>
    <n v="0"/>
    <s v="-"/>
    <n v="0"/>
    <n v="58284793.949999996"/>
    <s v="16"/>
    <n v="9325567.0319999978"/>
    <n v="0"/>
    <s v="-"/>
    <n v="0"/>
    <n v="0"/>
    <s v="-"/>
    <n v="0"/>
  </r>
  <r>
    <s v="287"/>
    <x v="24"/>
    <x v="0"/>
    <s v="007"/>
    <s v="Z1B8050013"/>
    <s v="1715"/>
    <s v="FC"/>
    <s v="00168186-00168191"/>
    <s v=""/>
    <s v=""/>
    <s v=""/>
    <s v=""/>
    <n v="0"/>
    <s v=""/>
    <s v="VENTAS NO CONTRIBUYENTES"/>
    <s v=""/>
    <n v="29103495.160800003"/>
    <n v="0"/>
    <n v="21221710.000000004"/>
    <n v="0"/>
    <s v="-"/>
    <n v="0"/>
    <n v="6794642.3799999999"/>
    <s v="16"/>
    <n v="1087142.7808000001"/>
    <n v="0"/>
    <s v="-"/>
    <n v="0"/>
    <n v="0"/>
    <s v="-"/>
    <n v="0"/>
  </r>
  <r>
    <s v="288"/>
    <x v="24"/>
    <x v="0"/>
    <s v="007"/>
    <s v="Z1B8050013"/>
    <s v="1715"/>
    <s v="FC"/>
    <s v="00168192"/>
    <s v=""/>
    <s v=""/>
    <s v=""/>
    <s v=""/>
    <n v="0"/>
    <s v=""/>
    <s v="MVO"/>
    <s v="J29722424-6"/>
    <n v="1585183"/>
    <n v="0"/>
    <n v="1585183"/>
    <n v="0"/>
    <s v="-"/>
    <n v="0"/>
    <n v="0"/>
    <s v="-"/>
    <n v="0"/>
    <n v="0"/>
    <s v="-"/>
    <n v="0"/>
    <n v="0"/>
    <s v="-"/>
    <n v="0"/>
  </r>
  <r>
    <s v="289"/>
    <x v="24"/>
    <x v="0"/>
    <s v="007"/>
    <s v="Z1B8050013"/>
    <s v="1715"/>
    <s v="FC"/>
    <s v="00168193-00168204"/>
    <s v=""/>
    <s v=""/>
    <s v=""/>
    <s v=""/>
    <n v="0"/>
    <s v=""/>
    <s v="VENTAS NO CONTRIBUYENTES"/>
    <s v=""/>
    <n v="48305356.7676"/>
    <n v="0"/>
    <n v="39687538"/>
    <n v="0"/>
    <s v="-"/>
    <n v="0"/>
    <n v="7429154.1099999994"/>
    <s v="16"/>
    <n v="1188664.6576"/>
    <n v="0"/>
    <s v="-"/>
    <n v="0"/>
    <n v="0"/>
    <s v="-"/>
    <n v="0"/>
  </r>
  <r>
    <s v="290"/>
    <x v="24"/>
    <x v="0"/>
    <s v="007"/>
    <s v="Z1B8050013"/>
    <s v="1715"/>
    <s v="FC"/>
    <s v="00168205"/>
    <s v=""/>
    <s v=""/>
    <s v=""/>
    <s v=""/>
    <n v="0"/>
    <s v=""/>
    <s v="GRUPO CORPORATIVO MANUBER C.A"/>
    <s v="J409821315"/>
    <n v="2321704.4"/>
    <n v="0"/>
    <n v="1484486"/>
    <n v="721740"/>
    <s v="16"/>
    <n v="115478.39999999999"/>
    <n v="0"/>
    <s v="-"/>
    <n v="0"/>
    <n v="0"/>
    <s v="-"/>
    <n v="0"/>
    <n v="0"/>
    <s v="-"/>
    <n v="0"/>
  </r>
  <r>
    <s v="291"/>
    <x v="24"/>
    <x v="0"/>
    <s v="007"/>
    <s v="Z1B8050013"/>
    <s v="1715"/>
    <s v="FC"/>
    <s v="00168206-00168241"/>
    <s v=""/>
    <s v=""/>
    <s v=""/>
    <s v=""/>
    <n v="0"/>
    <s v=""/>
    <s v="VENTAS NO CONTRIBUYENTES"/>
    <s v=""/>
    <n v="136383505.52200001"/>
    <n v="0"/>
    <n v="96958535.989999995"/>
    <n v="0"/>
    <s v="-"/>
    <n v="0"/>
    <n v="33987042.700000003"/>
    <s v="16"/>
    <n v="5437926.8320000004"/>
    <n v="0"/>
    <s v="-"/>
    <n v="0"/>
    <n v="0"/>
    <s v="-"/>
    <n v="0"/>
  </r>
  <r>
    <s v="292"/>
    <x v="24"/>
    <x v="0"/>
    <s v="007"/>
    <s v="Z1B8050013"/>
    <s v="1715"/>
    <s v="FC"/>
    <s v="00168242"/>
    <s v=""/>
    <s v=""/>
    <s v=""/>
    <s v=""/>
    <n v="0"/>
    <s v=""/>
    <s v="MANTENIMIENTOS ARFERCA C.A"/>
    <s v="J41073527-9"/>
    <n v="13901612"/>
    <n v="0"/>
    <n v="12546268"/>
    <n v="1168400"/>
    <s v="16"/>
    <n v="186944"/>
    <n v="0"/>
    <s v="-"/>
    <n v="0"/>
    <n v="0"/>
    <s v="-"/>
    <n v="0"/>
    <n v="0"/>
    <s v="-"/>
    <n v="0"/>
  </r>
  <r>
    <s v="293"/>
    <x v="24"/>
    <x v="0"/>
    <s v="007"/>
    <s v="Z1B8050013"/>
    <s v="1715"/>
    <s v="FC"/>
    <s v="00168243-00168250"/>
    <s v=""/>
    <s v=""/>
    <s v=""/>
    <s v=""/>
    <n v="0"/>
    <s v=""/>
    <s v="VENTAS NO CONTRIBUYENTES"/>
    <s v=""/>
    <n v="20454575.200000003"/>
    <n v="0"/>
    <n v="17158528"/>
    <n v="0"/>
    <s v="-"/>
    <n v="0"/>
    <n v="2841420"/>
    <s v="16"/>
    <n v="454627.19999999995"/>
    <n v="0"/>
    <s v="-"/>
    <n v="0"/>
    <n v="0"/>
    <s v="-"/>
    <n v="0"/>
  </r>
  <r>
    <s v="294"/>
    <x v="24"/>
    <x v="0"/>
    <s v="008"/>
    <s v="Z1B8050003"/>
    <s v="1671"/>
    <s v="FC"/>
    <s v="00168881-00168930"/>
    <s v=""/>
    <s v=""/>
    <s v=""/>
    <s v=""/>
    <n v="0"/>
    <s v=""/>
    <s v="VENTAS NO CONTRIBUYENTES"/>
    <s v=""/>
    <n v="192792211.57679996"/>
    <n v="0"/>
    <n v="142128234.88000003"/>
    <n v="0"/>
    <s v="-"/>
    <n v="0"/>
    <n v="43675841.979999997"/>
    <s v="-"/>
    <n v="6988134.7167999996"/>
    <n v="0"/>
    <s v="-"/>
    <n v="0"/>
    <n v="0"/>
    <s v="-"/>
    <n v="0"/>
  </r>
  <r>
    <s v="295"/>
    <x v="24"/>
    <x v="0"/>
    <s v="008"/>
    <s v="Z1B8050003"/>
    <s v="1671"/>
    <s v="NC"/>
    <s v=""/>
    <s v="00000128"/>
    <s v=""/>
    <s v="00168920"/>
    <s v="25/10/2020"/>
    <n v="2711980.2"/>
    <s v="VEN"/>
    <s v="CARLOS NICHOLS"/>
    <s v="V13774855"/>
    <n v="-420000"/>
    <n v="0"/>
    <n v="-420000"/>
    <n v="0"/>
    <s v="-"/>
    <n v="0"/>
    <n v="0"/>
    <s v="-"/>
    <n v="0"/>
    <n v="0"/>
    <s v="-"/>
    <n v="0"/>
    <n v="0"/>
    <s v="-"/>
    <n v="0"/>
  </r>
  <r>
    <s v="296"/>
    <x v="24"/>
    <x v="0"/>
    <s v="009"/>
    <s v="Z1B8014458"/>
    <s v="1671"/>
    <s v="FC"/>
    <s v="00173205-00173259"/>
    <s v=""/>
    <s v=""/>
    <s v=""/>
    <s v=""/>
    <n v="0"/>
    <s v=""/>
    <s v="VENTAS NO CONTRIBUYENTES"/>
    <s v=""/>
    <n v="178498937.15440005"/>
    <n v="0"/>
    <n v="122668291.91000003"/>
    <n v="0"/>
    <s v="-"/>
    <n v="0"/>
    <n v="48129866.590000004"/>
    <s v="-"/>
    <n v="7700778.6544000003"/>
    <n v="0"/>
    <s v="-"/>
    <n v="0"/>
    <n v="0"/>
    <s v="-"/>
    <n v="0"/>
  </r>
  <r>
    <s v="297"/>
    <x v="24"/>
    <x v="0"/>
    <s v="010"/>
    <s v="Z1F0000341"/>
    <s v="1180"/>
    <s v="FC"/>
    <s v="00071559-00071605"/>
    <s v=""/>
    <s v=""/>
    <s v=""/>
    <s v=""/>
    <n v="0"/>
    <s v=""/>
    <s v="VENTAS NO CONTRIBUYENTES"/>
    <s v=""/>
    <n v="229933384.14599997"/>
    <n v="0"/>
    <n v="168624151.39999998"/>
    <n v="0"/>
    <s v="-"/>
    <n v="0"/>
    <n v="52852786.849999994"/>
    <s v="16"/>
    <n v="8456445.8959999997"/>
    <n v="0"/>
    <s v="-"/>
    <n v="0"/>
    <n v="0"/>
    <s v="-"/>
    <n v="0"/>
  </r>
  <r>
    <s v="298"/>
    <x v="24"/>
    <x v="0"/>
    <s v="010"/>
    <s v="Z1F0000341"/>
    <s v="1180"/>
    <s v="NC"/>
    <s v=""/>
    <s v="00000139"/>
    <s v=""/>
    <s v="00142988"/>
    <s v="25/10/2020"/>
    <n v="18990023.199999999"/>
    <s v="VEN"/>
    <s v="KEVIN CANCHICA"/>
    <s v="V26296592 "/>
    <n v="-711942"/>
    <n v="0"/>
    <n v="-711942"/>
    <n v="0"/>
    <s v="-"/>
    <n v="0"/>
    <n v="0"/>
    <s v="-"/>
    <n v="0"/>
    <n v="0"/>
    <s v="-"/>
    <n v="0"/>
    <n v="0"/>
    <s v="-"/>
    <n v="0"/>
  </r>
  <r>
    <s v="299"/>
    <x v="24"/>
    <x v="0"/>
    <s v="011"/>
    <s v="Z1F0004616"/>
    <s v="0573"/>
    <s v="FC"/>
    <s v="00077586-00077702"/>
    <s v=""/>
    <s v=""/>
    <s v=""/>
    <s v=""/>
    <n v="0"/>
    <s v=""/>
    <s v="VENTAS NO CONTRIBUYENTES"/>
    <s v=""/>
    <n v="95008485.59799999"/>
    <n v="0"/>
    <n v="84855752"/>
    <n v="0"/>
    <s v="-"/>
    <n v="0"/>
    <n v="8752356.5500000007"/>
    <s v="16"/>
    <n v="1400377.0480000002"/>
    <n v="0"/>
    <s v="-"/>
    <n v="0"/>
    <n v="0"/>
    <s v="-"/>
    <n v="0"/>
  </r>
  <r>
    <s v="300"/>
    <x v="24"/>
    <x v="0"/>
    <s v="011"/>
    <s v="Z1F0004616"/>
    <s v="0573"/>
    <s v="NC"/>
    <s v=""/>
    <s v="00000087"/>
    <s v=""/>
    <s v="00077642"/>
    <s v="10/11/2019"/>
    <n v="53998"/>
    <s v="VEN"/>
    <s v="MARILI MATAMOROS"/>
    <s v="V17742531 "/>
    <n v="-184000"/>
    <n v="0"/>
    <n v="-184000"/>
    <n v="0"/>
    <s v="-"/>
    <n v="0"/>
    <n v="0"/>
    <s v="-"/>
    <n v="0"/>
    <n v="0"/>
    <s v="-"/>
    <n v="0"/>
    <n v="0"/>
    <s v="-"/>
    <n v="0"/>
  </r>
  <r>
    <s v="301"/>
    <x v="24"/>
    <x v="0"/>
    <s v="012"/>
    <s v="Z1B8038506"/>
    <s v="1520"/>
    <s v="FC"/>
    <s v="00071069-00071074"/>
    <s v=""/>
    <s v=""/>
    <s v=""/>
    <s v=""/>
    <n v="0"/>
    <s v=""/>
    <s v="VENTAS NO CONTRIBUYENTES"/>
    <s v=""/>
    <n v="9568920"/>
    <n v="0"/>
    <n v="4312960"/>
    <n v="0"/>
    <s v="-"/>
    <n v="0"/>
    <n v="4531000"/>
    <s v="-"/>
    <n v="724960"/>
    <n v="0"/>
    <s v="-"/>
    <n v="0"/>
    <n v="0"/>
    <s v="-"/>
    <n v="0"/>
  </r>
  <r>
    <s v="302"/>
    <x v="24"/>
    <x v="0"/>
    <s v="012"/>
    <s v="Z1B8038506"/>
    <s v="1520"/>
    <s v="NC"/>
    <s v=""/>
    <s v="00000066"/>
    <s v=""/>
    <s v="00071070"/>
    <s v="25/10/2020"/>
    <n v="2635984"/>
    <s v="VEN"/>
    <s v="JULIO CORDERO"/>
    <s v="V8682969 "/>
    <n v="-2251792"/>
    <n v="0"/>
    <n v="0"/>
    <n v="0"/>
    <s v="-"/>
    <n v="0"/>
    <n v="-1941200"/>
    <s v="16"/>
    <n v="-310592"/>
    <n v="0"/>
    <s v="-"/>
    <n v="0"/>
    <n v="0"/>
    <s v="-"/>
    <n v="0"/>
  </r>
  <r>
    <s v="303"/>
    <x v="24"/>
    <x v="0"/>
    <s v="013"/>
    <s v="Z1B8050578"/>
    <s v="1483"/>
    <s v="FC"/>
    <s v="00136188-00136218"/>
    <s v=""/>
    <s v=""/>
    <s v=""/>
    <s v=""/>
    <n v="0"/>
    <s v=""/>
    <s v="VENTAS NO CONTRIBUYENTES"/>
    <s v=""/>
    <n v="30735126.721999999"/>
    <n v="0"/>
    <n v="20540240"/>
    <n v="0"/>
    <s v="-"/>
    <n v="0"/>
    <n v="8788695.4499999993"/>
    <s v="-"/>
    <n v="1406191.2719999999"/>
    <n v="0"/>
    <s v="-"/>
    <n v="0"/>
    <n v="0"/>
    <s v="-"/>
    <n v="0"/>
  </r>
  <r>
    <s v="304"/>
    <x v="24"/>
    <x v="0"/>
    <s v="014"/>
    <s v="Z1F0000338"/>
    <s v="1361"/>
    <s v="FC"/>
    <s v="00048382-00048411"/>
    <s v=""/>
    <s v=""/>
    <s v=""/>
    <s v=""/>
    <n v="0"/>
    <s v=""/>
    <s v="VENTAS NO CONTRIBUYENTES"/>
    <s v=""/>
    <n v="23195812.800000001"/>
    <n v="0"/>
    <n v="19168200"/>
    <n v="0"/>
    <s v="-"/>
    <n v="0"/>
    <n v="3472080"/>
    <s v="-"/>
    <n v="555532.80000000005"/>
    <n v="0"/>
    <s v="-"/>
    <n v="0"/>
    <n v="0"/>
    <s v="-"/>
    <n v="0"/>
  </r>
  <r>
    <s v="305"/>
    <x v="24"/>
    <x v="0"/>
    <s v="015"/>
    <s v="Z1B8050356"/>
    <s v="1495"/>
    <s v="FC"/>
    <s v="00085552-00085588"/>
    <s v=""/>
    <s v=""/>
    <s v=""/>
    <s v=""/>
    <n v="0"/>
    <s v=""/>
    <s v="VENTAS NO CONTRIBUYENTES"/>
    <s v=""/>
    <n v="232513161.27000001"/>
    <n v="0"/>
    <n v="181231315.77000001"/>
    <n v="0"/>
    <s v="-"/>
    <n v="0"/>
    <n v="44208487.500000007"/>
    <s v="16"/>
    <n v="7073358.0000000009"/>
    <n v="0"/>
    <s v="-"/>
    <n v="0"/>
    <n v="0"/>
    <s v="-"/>
    <n v="0"/>
  </r>
  <r>
    <s v="306"/>
    <x v="25"/>
    <x v="1"/>
    <s v="001"/>
    <s v="Z1F0017854"/>
    <s v="0240"/>
    <s v="FC"/>
    <s v="00013794-00013797"/>
    <s v=""/>
    <s v=""/>
    <s v=""/>
    <s v=""/>
    <n v="0"/>
    <s v=""/>
    <s v="VENTAS NO CONTRIBUYENTES"/>
    <s v=""/>
    <n v="6287739.5800000001"/>
    <n v="0"/>
    <n v="5205065.18"/>
    <n v="0"/>
    <s v="-"/>
    <n v="0"/>
    <n v="933340"/>
    <s v="16"/>
    <n v="149334.39999999999"/>
    <n v="0"/>
    <s v="-"/>
    <n v="0"/>
    <n v="0"/>
    <s v="-"/>
    <n v="0"/>
  </r>
  <r>
    <s v="307"/>
    <x v="25"/>
    <x v="1"/>
    <s v="001"/>
    <s v="Z1F0017854"/>
    <s v="0240"/>
    <s v="FC"/>
    <s v="00013798"/>
    <s v=""/>
    <s v=""/>
    <s v=""/>
    <s v=""/>
    <n v="0"/>
    <s v=""/>
    <s v="OPTICA LA ANTIGUA II SRL"/>
    <s v="J002894075"/>
    <n v="27604616.394400001"/>
    <n v="0"/>
    <n v="17822394"/>
    <n v="8432950.3399999999"/>
    <s v="16"/>
    <n v="1349272.0544"/>
    <n v="0"/>
    <s v="-"/>
    <n v="0"/>
    <n v="0"/>
    <s v="-"/>
    <n v="0"/>
    <n v="0"/>
    <s v="-"/>
    <n v="0"/>
  </r>
  <r>
    <s v="308"/>
    <x v="25"/>
    <x v="1"/>
    <s v="001"/>
    <s v="Z1F0017854"/>
    <s v="0240"/>
    <s v="FC"/>
    <s v="00013799-00013835"/>
    <s v=""/>
    <s v=""/>
    <s v=""/>
    <s v=""/>
    <n v="0"/>
    <s v=""/>
    <s v="VENTAS NO CONTRIBUYENTES"/>
    <s v=""/>
    <n v="119687149.31200001"/>
    <n v="0"/>
    <n v="77494742.550000012"/>
    <n v="0"/>
    <s v="-"/>
    <n v="0"/>
    <n v="36372764.450000003"/>
    <s v="16"/>
    <n v="5819642.311999999"/>
    <n v="0"/>
    <s v="-"/>
    <n v="0"/>
    <n v="0"/>
    <s v="-"/>
    <n v="0"/>
  </r>
  <r>
    <s v="309"/>
    <x v="25"/>
    <x v="0"/>
    <s v="001"/>
    <s v="Z1F0000700"/>
    <s v="1339"/>
    <s v="FC"/>
    <s v="00106236-00106294"/>
    <s v=""/>
    <s v=""/>
    <s v=""/>
    <s v=""/>
    <n v="0"/>
    <s v=""/>
    <s v="VENTAS NO CONTRIBUYENTES"/>
    <s v=""/>
    <n v="167749263.0828"/>
    <n v="0"/>
    <n v="129799981.60000001"/>
    <n v="0"/>
    <s v="-"/>
    <n v="0"/>
    <n v="32714897.830000002"/>
    <s v="16"/>
    <n v="5234383.6528000003"/>
    <n v="0"/>
    <s v="-"/>
    <n v="0"/>
    <n v="0"/>
    <s v="-"/>
    <n v="0"/>
  </r>
  <r>
    <s v="310"/>
    <x v="25"/>
    <x v="0"/>
    <s v="001"/>
    <s v="Z1F0000700"/>
    <s v="1339"/>
    <s v="FC"/>
    <s v="00106295"/>
    <s v=""/>
    <s v=""/>
    <s v=""/>
    <s v=""/>
    <n v="0"/>
    <s v=""/>
    <s v="CONFECCIONES MARMAR C.A"/>
    <s v="J-31478336-0"/>
    <n v="1640044.888"/>
    <n v="0"/>
    <n v="0"/>
    <n v="1413831.8"/>
    <s v="16"/>
    <n v="226213.08799999999"/>
    <n v="0"/>
    <s v="-"/>
    <n v="0"/>
    <n v="0"/>
    <s v="-"/>
    <n v="0"/>
    <n v="0"/>
    <s v="-"/>
    <n v="0"/>
  </r>
  <r>
    <s v="311"/>
    <x v="25"/>
    <x v="0"/>
    <s v="001"/>
    <s v="Z1F0000700"/>
    <s v="1339"/>
    <s v="FC"/>
    <s v="00106296"/>
    <s v=""/>
    <s v=""/>
    <s v=""/>
    <s v=""/>
    <n v="0"/>
    <s v=""/>
    <s v="WILLIAMS TORREALBA"/>
    <s v="V14675273"/>
    <n v="1854444"/>
    <n v="0"/>
    <n v="1854444"/>
    <n v="0"/>
    <s v="-"/>
    <n v="0"/>
    <n v="0"/>
    <s v="-"/>
    <n v="0"/>
    <n v="0"/>
    <s v="-"/>
    <n v="0"/>
    <n v="0"/>
    <s v="-"/>
    <n v="0"/>
  </r>
  <r>
    <s v="312"/>
    <x v="25"/>
    <x v="2"/>
    <s v="002"/>
    <s v="Z1F0008858"/>
    <s v="0695"/>
    <s v="FC"/>
    <s v="00092540-00092619"/>
    <s v=""/>
    <s v=""/>
    <s v=""/>
    <s v=""/>
    <n v="0"/>
    <s v=""/>
    <s v="VENTAS NO CONTRIBUYENTES"/>
    <s v=""/>
    <n v="66452443.661200002"/>
    <n v="0"/>
    <n v="60438923.25"/>
    <n v="0"/>
    <s v="-"/>
    <n v="0"/>
    <n v="5184069.32"/>
    <s v="16"/>
    <n v="829451.09119999991"/>
    <n v="0"/>
    <s v="-"/>
    <n v="0"/>
    <n v="0"/>
    <s v="-"/>
    <n v="0"/>
  </r>
  <r>
    <s v="313"/>
    <x v="25"/>
    <x v="2"/>
    <s v="002"/>
    <s v="Z1F0008858"/>
    <s v="0695"/>
    <s v="NC"/>
    <s v=""/>
    <s v="00000105"/>
    <s v=""/>
    <s v="00092600"/>
    <s v="26/10/2020"/>
    <n v="1344280"/>
    <s v="VEN"/>
    <s v="NATALY PADRINO"/>
    <s v="V21119934 "/>
    <n v="-92000"/>
    <n v="0"/>
    <n v="-92000"/>
    <n v="0"/>
    <s v="-"/>
    <n v="0"/>
    <n v="0"/>
    <s v="-"/>
    <n v="0"/>
    <n v="0"/>
    <s v="-"/>
    <n v="0"/>
    <n v="0"/>
    <s v="-"/>
    <n v="0"/>
  </r>
  <r>
    <s v="314"/>
    <x v="25"/>
    <x v="1"/>
    <s v="002"/>
    <s v="Z1F0017966"/>
    <s v="0241"/>
    <s v="FC"/>
    <s v="00005002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15"/>
    <x v="25"/>
    <x v="0"/>
    <s v="002"/>
    <s v="Z1B8050002"/>
    <s v="1675"/>
    <s v="FC"/>
    <s v="00158862-00158910"/>
    <s v=""/>
    <s v=""/>
    <s v=""/>
    <s v=""/>
    <n v="0"/>
    <s v=""/>
    <s v="VENTAS NO CONTRIBUYENTES"/>
    <s v=""/>
    <n v="214793521.93000001"/>
    <n v="0"/>
    <n v="167855978.80000001"/>
    <n v="0"/>
    <s v="-"/>
    <n v="0"/>
    <n v="40463399.25"/>
    <s v="16"/>
    <n v="6474143.8799999999"/>
    <n v="0"/>
    <s v="-"/>
    <n v="0"/>
    <n v="0"/>
    <s v="-"/>
    <n v="0"/>
  </r>
  <r>
    <s v="316"/>
    <x v="25"/>
    <x v="0"/>
    <s v="002"/>
    <s v="Z1B8050149"/>
    <s v="1596"/>
    <s v="FC"/>
    <s v="00196498-00196548"/>
    <m/>
    <m/>
    <m/>
    <m/>
    <n v="0"/>
    <m/>
    <s v="VENTAS NO CONTRIBUYENTES"/>
    <m/>
    <n v="77402588.129999995"/>
    <n v="0"/>
    <n v="77402588.129999995"/>
    <n v="0"/>
    <s v="-"/>
    <n v="0"/>
    <n v="0"/>
    <s v="-"/>
    <n v="0"/>
    <n v="0"/>
    <s v="-"/>
    <n v="0"/>
    <n v="0"/>
    <s v="-"/>
    <n v="0"/>
  </r>
  <r>
    <s v="317"/>
    <x v="25"/>
    <x v="2"/>
    <s v="003"/>
    <s v="Z1F0008965"/>
    <s v="0691"/>
    <s v="FC"/>
    <s v="00091342-00091351"/>
    <s v=""/>
    <s v=""/>
    <s v=""/>
    <s v=""/>
    <n v="0"/>
    <s v=""/>
    <s v="VENTAS NO CONTRIBUYENTES"/>
    <s v=""/>
    <n v="7530718.5999999996"/>
    <n v="0"/>
    <n v="7065953"/>
    <n v="0"/>
    <s v="-"/>
    <n v="0"/>
    <n v="400660"/>
    <s v="-"/>
    <n v="64105.599999999999"/>
    <n v="0"/>
    <s v="-"/>
    <n v="0"/>
    <n v="0"/>
    <s v="-"/>
    <n v="0"/>
  </r>
  <r>
    <s v="318"/>
    <x v="25"/>
    <x v="2"/>
    <s v="003"/>
    <s v="Z1F0008965"/>
    <s v="0691"/>
    <s v="FC"/>
    <s v="00091352"/>
    <s v=""/>
    <s v=""/>
    <s v=""/>
    <s v=""/>
    <n v="0"/>
    <s v=""/>
    <s v="INVERSIONES ZOGA CA"/>
    <s v="V402328753 "/>
    <n v="529600"/>
    <n v="0"/>
    <n v="529600"/>
    <n v="0"/>
    <s v="-"/>
    <n v="0"/>
    <n v="0"/>
    <s v="-"/>
    <n v="0"/>
    <n v="0"/>
    <s v="-"/>
    <n v="0"/>
    <n v="0"/>
    <s v="-"/>
    <n v="0"/>
  </r>
  <r>
    <s v="319"/>
    <x v="25"/>
    <x v="2"/>
    <s v="003"/>
    <s v="Z1F0008965"/>
    <s v="0691"/>
    <s v="FC"/>
    <s v="00091353-00091357"/>
    <s v=""/>
    <s v=""/>
    <s v=""/>
    <s v=""/>
    <n v="0"/>
    <s v=""/>
    <s v="VENTAS NO CONTRIBUYENTES"/>
    <s v=""/>
    <n v="3296145.5159999998"/>
    <n v="0"/>
    <n v="2788860"/>
    <n v="0"/>
    <s v="-"/>
    <n v="0"/>
    <n v="437315.1"/>
    <s v="-"/>
    <n v="69970.415999999997"/>
    <n v="0"/>
    <s v="-"/>
    <n v="0"/>
    <n v="0"/>
    <s v="-"/>
    <n v="0"/>
  </r>
  <r>
    <s v="320"/>
    <x v="25"/>
    <x v="2"/>
    <s v="003"/>
    <s v="Z1F0008965"/>
    <s v="0691"/>
    <s v="FC"/>
    <s v="00091358"/>
    <s v=""/>
    <s v=""/>
    <s v=""/>
    <s v=""/>
    <n v="0"/>
    <s v=""/>
    <s v="INVERSIONES ZOGA CA"/>
    <s v="V402328753 "/>
    <n v="58696"/>
    <n v="0"/>
    <n v="0"/>
    <n v="50600"/>
    <s v="16"/>
    <n v="8096"/>
    <n v="0"/>
    <s v="-"/>
    <n v="0"/>
    <n v="0"/>
    <s v="-"/>
    <n v="0"/>
    <n v="0"/>
    <s v="-"/>
    <n v="0"/>
  </r>
  <r>
    <s v="321"/>
    <x v="25"/>
    <x v="2"/>
    <s v="003"/>
    <s v="Z1F0008965"/>
    <s v="0691"/>
    <s v="FC"/>
    <s v="00091359-00091406"/>
    <s v=""/>
    <s v=""/>
    <s v=""/>
    <s v=""/>
    <n v="0"/>
    <s v=""/>
    <s v="VENTAS NO CONTRIBUYENTES"/>
    <s v=""/>
    <n v="52028424"/>
    <n v="0"/>
    <n v="47708932"/>
    <n v="0"/>
    <s v="-"/>
    <n v="0"/>
    <n v="3723700"/>
    <s v="16"/>
    <n v="595792"/>
    <n v="0"/>
    <s v="-"/>
    <n v="0"/>
    <n v="0"/>
    <s v="-"/>
    <n v="0"/>
  </r>
  <r>
    <s v="322"/>
    <x v="25"/>
    <x v="2"/>
    <s v="003"/>
    <s v="Z1F0008965"/>
    <s v="0691"/>
    <s v="FC"/>
    <s v="00091407"/>
    <s v=""/>
    <s v=""/>
    <s v=""/>
    <s v=""/>
    <n v="0"/>
    <s v=""/>
    <s v="MADELIN"/>
    <s v="V244562305 "/>
    <n v="280000"/>
    <n v="0"/>
    <n v="280000"/>
    <n v="0"/>
    <s v="-"/>
    <n v="0"/>
    <n v="0"/>
    <s v="-"/>
    <n v="0"/>
    <n v="0"/>
    <s v="-"/>
    <n v="0"/>
    <n v="0"/>
    <s v="-"/>
    <n v="0"/>
  </r>
  <r>
    <s v="323"/>
    <x v="25"/>
    <x v="2"/>
    <s v="003"/>
    <s v="Z1F0008965"/>
    <s v="0691"/>
    <s v="FC"/>
    <s v="00091408-00091437"/>
    <s v=""/>
    <s v=""/>
    <s v=""/>
    <s v=""/>
    <n v="0"/>
    <s v=""/>
    <s v="VENTAS NO CONTRIBUYENTES"/>
    <s v=""/>
    <n v="33622428.833999999"/>
    <n v="0"/>
    <n v="28605123"/>
    <n v="0"/>
    <s v="-"/>
    <n v="0"/>
    <n v="4325263.6500000004"/>
    <s v="-"/>
    <n v="692042.18399999989"/>
    <n v="0"/>
    <s v="-"/>
    <n v="0"/>
    <n v="0"/>
    <s v="-"/>
    <n v="0"/>
  </r>
  <r>
    <s v="324"/>
    <x v="25"/>
    <x v="1"/>
    <s v="003"/>
    <s v="Z1F0017848"/>
    <s v="0239"/>
    <s v="FC"/>
    <s v="00010434"/>
    <s v=""/>
    <s v=""/>
    <s v=""/>
    <s v=""/>
    <n v="0"/>
    <s v=""/>
    <s v="HECTOR"/>
    <s v=" V7299688"/>
    <n v="754400"/>
    <n v="0"/>
    <n v="754400"/>
    <n v="0"/>
    <s v="-"/>
    <n v="0"/>
    <n v="0"/>
    <s v="-"/>
    <n v="0"/>
    <n v="0"/>
    <s v="-"/>
    <n v="0"/>
    <n v="0"/>
    <s v="-"/>
    <n v="0"/>
  </r>
  <r>
    <s v="325"/>
    <x v="25"/>
    <x v="1"/>
    <s v="003"/>
    <s v="Z1F0017848"/>
    <s v="0239"/>
    <s v="FC"/>
    <s v="00010435"/>
    <s v=""/>
    <s v=""/>
    <s v=""/>
    <s v=""/>
    <n v="0"/>
    <s v=""/>
    <s v="GUIFEL CAFE"/>
    <s v="J406087882"/>
    <n v="6625649.8219999997"/>
    <n v="0"/>
    <n v="1237400"/>
    <n v="4645042.95"/>
    <s v="16"/>
    <n v="743206.87199999997"/>
    <n v="0"/>
    <s v="-"/>
    <n v="0"/>
    <n v="0"/>
    <s v="-"/>
    <n v="0"/>
    <n v="0"/>
    <s v="-"/>
    <n v="0"/>
  </r>
  <r>
    <s v="326"/>
    <x v="25"/>
    <x v="1"/>
    <s v="003"/>
    <s v="Z1F0017848"/>
    <s v="0239"/>
    <s v="FC"/>
    <s v="00010436-00010450"/>
    <s v=""/>
    <s v=""/>
    <s v=""/>
    <s v=""/>
    <n v="0"/>
    <s v=""/>
    <s v="VENTAS NO CONTRIBUYENTES"/>
    <s v=""/>
    <n v="30679395.3928"/>
    <n v="0"/>
    <n v="22450354.139999997"/>
    <n v="0"/>
    <s v="-"/>
    <n v="0"/>
    <n v="7094001.080000001"/>
    <s v="16"/>
    <n v="1135040.1727999998"/>
    <n v="0"/>
    <s v="-"/>
    <n v="0"/>
    <n v="0"/>
    <s v="-"/>
    <n v="0"/>
  </r>
  <r>
    <s v="327"/>
    <x v="25"/>
    <x v="0"/>
    <s v="003"/>
    <s v="Z1B8051199"/>
    <s v="1760"/>
    <s v="FC"/>
    <s v="00183221-00183280"/>
    <s v=""/>
    <s v=""/>
    <s v=""/>
    <s v=""/>
    <n v="0"/>
    <s v=""/>
    <s v="VENTAS NO CONTRIBUYENTES"/>
    <s v=""/>
    <n v="126654395.76000004"/>
    <n v="0"/>
    <n v="112495582.50000001"/>
    <n v="0"/>
    <s v="-"/>
    <n v="0"/>
    <n v="12205873.5"/>
    <s v="-"/>
    <n v="1952939.7599999995"/>
    <n v="0"/>
    <s v="-"/>
    <n v="0"/>
    <n v="0"/>
    <s v="-"/>
    <n v="0"/>
  </r>
  <r>
    <s v="328"/>
    <x v="25"/>
    <x v="0"/>
    <s v="003"/>
    <s v="Z1B8051199"/>
    <s v="1760"/>
    <s v="FC"/>
    <s v="00183281"/>
    <s v=""/>
    <s v=""/>
    <s v=""/>
    <s v=""/>
    <n v="0"/>
    <s v=""/>
    <s v="INACHINI SOLUCIONES C.A"/>
    <s v="J-31724677-2 "/>
    <n v="8871243.5999999996"/>
    <n v="0"/>
    <n v="8345114"/>
    <n v="453560"/>
    <s v="16"/>
    <n v="72569.600000000006"/>
    <n v="0"/>
    <s v="-"/>
    <n v="0"/>
    <n v="0"/>
    <s v="-"/>
    <n v="0"/>
    <n v="0"/>
    <s v="-"/>
    <n v="0"/>
  </r>
  <r>
    <s v="329"/>
    <x v="25"/>
    <x v="0"/>
    <s v="003"/>
    <s v="Z1B8051199"/>
    <s v="1760"/>
    <s v="FC"/>
    <s v="00183282-00183286"/>
    <s v=""/>
    <s v=""/>
    <s v=""/>
    <s v=""/>
    <n v="0"/>
    <s v=""/>
    <s v="VENTAS NO CONTRIBUYENTES"/>
    <s v=""/>
    <n v="15558424"/>
    <n v="0"/>
    <n v="13581436"/>
    <n v="0"/>
    <s v="-"/>
    <n v="0"/>
    <n v="1704300"/>
    <s v="16"/>
    <n v="272688"/>
    <n v="0"/>
    <s v="-"/>
    <n v="0"/>
    <n v="0"/>
    <s v="-"/>
    <n v="0"/>
  </r>
  <r>
    <s v="330"/>
    <x v="25"/>
    <x v="1"/>
    <s v="004"/>
    <s v="Z1F0017963"/>
    <s v="0238"/>
    <s v="FC"/>
    <s v="00005140-00005166"/>
    <s v=""/>
    <s v=""/>
    <s v=""/>
    <s v=""/>
    <n v="0"/>
    <s v=""/>
    <s v="VENTAS NO CONTRIBUYENTES"/>
    <s v=""/>
    <n v="100097629.0816"/>
    <n v="0"/>
    <n v="80597134.420000002"/>
    <n v="0"/>
    <s v="-"/>
    <n v="0"/>
    <n v="16810771.260000002"/>
    <s v="-"/>
    <n v="2689723.4016"/>
    <n v="0"/>
    <s v="-"/>
    <n v="0"/>
    <n v="0"/>
    <s v="-"/>
    <n v="0"/>
  </r>
  <r>
    <s v="331"/>
    <x v="25"/>
    <x v="1"/>
    <s v="004"/>
    <s v="Z1F0017963"/>
    <s v="0238"/>
    <s v="NC"/>
    <s v=""/>
    <s v="00000017"/>
    <s v=""/>
    <s v="00013800"/>
    <s v="26/10/2020"/>
    <n v="31009921.550000001"/>
    <s v="VEN"/>
    <s v="JESUS ALFONSO"/>
    <s v="V25579905"/>
    <n v="-2070000"/>
    <n v="0"/>
    <n v="-2070000"/>
    <n v="0"/>
    <s v="-"/>
    <n v="0"/>
    <n v="0"/>
    <s v="-"/>
    <n v="0"/>
    <n v="0"/>
    <s v="-"/>
    <n v="0"/>
    <n v="0"/>
    <s v="-"/>
    <n v="0"/>
  </r>
  <r>
    <s v="332"/>
    <x v="25"/>
    <x v="0"/>
    <s v="004"/>
    <s v="Z1B8050937"/>
    <s v="1603"/>
    <s v="FC"/>
    <s v="00151692-00151714"/>
    <s v=""/>
    <s v=""/>
    <s v=""/>
    <s v=""/>
    <n v="0"/>
    <s v=""/>
    <s v="VENTAS NO CONTRIBUYENTES"/>
    <s v=""/>
    <n v="48748041.080799989"/>
    <n v="0"/>
    <n v="38736270.299999997"/>
    <n v="0"/>
    <s v="-"/>
    <n v="0"/>
    <n v="8630836.879999999"/>
    <s v="16"/>
    <n v="1380933.9008000002"/>
    <n v="0"/>
    <s v="-"/>
    <n v="0"/>
    <n v="0"/>
    <s v="-"/>
    <n v="0"/>
  </r>
  <r>
    <s v="333"/>
    <x v="25"/>
    <x v="0"/>
    <s v="004"/>
    <s v="Z1B8050937"/>
    <s v="1603"/>
    <s v="NC"/>
    <s v=""/>
    <s v="00000149"/>
    <s v=""/>
    <s v="00151634"/>
    <s v="25/10/2020"/>
    <n v="834624"/>
    <s v="VEN"/>
    <s v="YERLY LARA"/>
    <s v="V12834046"/>
    <n v="-834624"/>
    <n v="0"/>
    <n v="-834624"/>
    <n v="0"/>
    <s v="-"/>
    <n v="0"/>
    <n v="0"/>
    <s v="-"/>
    <n v="0"/>
    <n v="0"/>
    <s v="-"/>
    <n v="0"/>
    <n v="0"/>
    <s v="-"/>
    <n v="0"/>
  </r>
  <r>
    <s v="334"/>
    <x v="25"/>
    <x v="1"/>
    <s v="005"/>
    <s v="Z1F0017998"/>
    <s v="0234"/>
    <s v="FC"/>
    <s v="00006964-00006995"/>
    <s v=""/>
    <s v=""/>
    <s v=""/>
    <s v=""/>
    <n v="0"/>
    <s v=""/>
    <s v="VENTAS NO CONTRIBUYENTES"/>
    <s v=""/>
    <n v="98639360.59800002"/>
    <n v="0"/>
    <n v="70937283.670000017"/>
    <n v="0"/>
    <s v="-"/>
    <n v="0"/>
    <n v="23881100.800000001"/>
    <s v="16"/>
    <n v="3820976.128"/>
    <n v="0"/>
    <s v="-"/>
    <n v="0"/>
    <n v="0"/>
    <s v="-"/>
    <n v="0"/>
  </r>
  <r>
    <s v="335"/>
    <x v="25"/>
    <x v="0"/>
    <s v="005"/>
    <s v="Z1B8050363"/>
    <s v="1753"/>
    <s v="FC"/>
    <s v="00162547-00162615"/>
    <s v=""/>
    <s v=""/>
    <s v=""/>
    <s v=""/>
    <n v="0"/>
    <s v=""/>
    <s v="VENTAS NO CONTRIBUYENTES"/>
    <s v=""/>
    <n v="195746484.52160001"/>
    <n v="0"/>
    <n v="154266619"/>
    <n v="0"/>
    <s v="-"/>
    <n v="0"/>
    <n v="35758504.759999998"/>
    <s v="16"/>
    <n v="5721360.7616000008"/>
    <n v="0"/>
    <s v="-"/>
    <n v="0"/>
    <n v="0"/>
    <s v="-"/>
    <n v="0"/>
  </r>
  <r>
    <s v="336"/>
    <x v="25"/>
    <x v="1"/>
    <s v="006"/>
    <s v="Z1F0017787"/>
    <s v="0211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37"/>
    <x v="25"/>
    <x v="0"/>
    <s v="006"/>
    <s v="Z1B8044815"/>
    <s v="1661"/>
    <s v="FC"/>
    <s v="00143019-00143081"/>
    <s v=""/>
    <s v=""/>
    <s v=""/>
    <s v=""/>
    <n v="0"/>
    <s v=""/>
    <s v="VENTAS NO CONTRIBUYENTES"/>
    <s v=""/>
    <n v="213439716.5616"/>
    <n v="0"/>
    <n v="168433852.39999998"/>
    <n v="0"/>
    <s v="-"/>
    <n v="0"/>
    <n v="38798158.760000005"/>
    <s v="-"/>
    <n v="6207705.4016000004"/>
    <n v="0"/>
    <s v="-"/>
    <n v="0"/>
    <n v="0"/>
    <s v="-"/>
    <n v="0"/>
  </r>
  <r>
    <s v="338"/>
    <x v="25"/>
    <x v="0"/>
    <s v="007"/>
    <s v="Z1B8050013"/>
    <s v="1716"/>
    <s v="FC"/>
    <s v="00168251-00168278"/>
    <s v=""/>
    <s v=""/>
    <s v=""/>
    <s v=""/>
    <n v="0"/>
    <s v=""/>
    <s v="VENTAS NO CONTRIBUYENTES"/>
    <s v=""/>
    <n v="93741217.600000009"/>
    <n v="0"/>
    <n v="69568604"/>
    <n v="0"/>
    <s v="-"/>
    <n v="0"/>
    <n v="20838460"/>
    <s v="-"/>
    <n v="3334153.6000000006"/>
    <n v="0"/>
    <s v="-"/>
    <n v="0"/>
    <n v="0"/>
    <s v="-"/>
    <n v="0"/>
  </r>
  <r>
    <s v="339"/>
    <x v="25"/>
    <x v="0"/>
    <s v="007"/>
    <s v="Z1B8050013"/>
    <s v="1716"/>
    <s v="FC"/>
    <s v="00168279"/>
    <s v=""/>
    <s v=""/>
    <s v=""/>
    <s v=""/>
    <n v="0"/>
    <s v=""/>
    <s v="?CLIENTE CONTAD"/>
    <s v="V403602565 "/>
    <n v="5588151.1880000001"/>
    <n v="0"/>
    <n v="2678016.5"/>
    <n v="2508736.7999999998"/>
    <s v="16"/>
    <n v="401397.88799999998"/>
    <n v="0"/>
    <s v="-"/>
    <n v="0"/>
    <n v="0"/>
    <s v="-"/>
    <n v="0"/>
    <n v="0"/>
    <s v="-"/>
    <n v="0"/>
  </r>
  <r>
    <s v="340"/>
    <x v="25"/>
    <x v="0"/>
    <s v="007"/>
    <s v="Z1B8050013"/>
    <s v="1716"/>
    <s v="FC"/>
    <s v="00168280-00168311"/>
    <s v=""/>
    <s v=""/>
    <s v=""/>
    <s v=""/>
    <n v="0"/>
    <s v=""/>
    <s v="VENTAS NO CONTRIBUYENTES"/>
    <s v=""/>
    <n v="126682854.01600002"/>
    <n v="0"/>
    <n v="98484744.790000007"/>
    <n v="0"/>
    <s v="-"/>
    <n v="0"/>
    <n v="24308714.850000001"/>
    <s v="16"/>
    <n v="3889394.3760000002"/>
    <n v="0"/>
    <s v="-"/>
    <n v="0"/>
    <n v="0"/>
    <s v="-"/>
    <n v="0"/>
  </r>
  <r>
    <s v="341"/>
    <x v="25"/>
    <x v="0"/>
    <s v="008"/>
    <s v="Z1B8050003"/>
    <s v="1672"/>
    <s v="FC"/>
    <s v="00168931-00168940"/>
    <s v=""/>
    <s v=""/>
    <s v=""/>
    <s v=""/>
    <n v="0"/>
    <s v=""/>
    <s v="VENTAS NO CONTRIBUYENTES"/>
    <s v=""/>
    <n v="42870673.912"/>
    <n v="0"/>
    <n v="34571572"/>
    <n v="0"/>
    <s v="-"/>
    <n v="0"/>
    <n v="7154398.2000000002"/>
    <s v="16"/>
    <n v="1144703.7120000001"/>
    <n v="0"/>
    <s v="-"/>
    <n v="0"/>
    <n v="0"/>
    <s v="-"/>
    <n v="0"/>
  </r>
  <r>
    <s v="342"/>
    <x v="25"/>
    <x v="0"/>
    <s v="009"/>
    <s v="Z1B8014458"/>
    <s v="1672"/>
    <s v="FC"/>
    <s v="00173260-00173313"/>
    <s v=""/>
    <s v=""/>
    <s v=""/>
    <s v=""/>
    <n v="0"/>
    <s v=""/>
    <s v="VENTAS NO CONTRIBUYENTES"/>
    <s v=""/>
    <n v="152001261.93560001"/>
    <n v="0"/>
    <n v="107812344.71000001"/>
    <n v="0"/>
    <s v="-"/>
    <n v="0"/>
    <n v="38093894.159999996"/>
    <s v="-"/>
    <n v="6095023.0655999994"/>
    <n v="0"/>
    <s v="-"/>
    <n v="0"/>
    <n v="0"/>
    <s v="-"/>
    <n v="0"/>
  </r>
  <r>
    <s v="343"/>
    <x v="25"/>
    <x v="0"/>
    <s v="010"/>
    <s v="Z1F0000341"/>
    <s v="1181"/>
    <s v="FC"/>
    <s v="00071605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44"/>
    <x v="25"/>
    <x v="0"/>
    <s v="011"/>
    <s v="Z1F0004616"/>
    <s v="0574"/>
    <s v="FC"/>
    <s v="00077703-00077808"/>
    <s v=""/>
    <s v=""/>
    <s v=""/>
    <s v=""/>
    <n v="0"/>
    <s v=""/>
    <s v="VENTAS NO CONTRIBUYENTES"/>
    <s v=""/>
    <n v="78099981.580000013"/>
    <n v="0"/>
    <n v="73748647"/>
    <n v="0"/>
    <s v="-"/>
    <n v="0"/>
    <n v="3751150.5"/>
    <s v="-"/>
    <n v="600184.07999999996"/>
    <n v="0"/>
    <s v="-"/>
    <n v="0"/>
    <n v="0"/>
    <s v="-"/>
    <n v="0"/>
  </r>
  <r>
    <s v="345"/>
    <x v="25"/>
    <x v="0"/>
    <s v="012"/>
    <s v="Z1B8038506"/>
    <s v="1521"/>
    <s v="FC"/>
    <s v="00071075-00071087"/>
    <s v=""/>
    <s v=""/>
    <s v=""/>
    <s v=""/>
    <n v="0"/>
    <s v=""/>
    <s v="VENTAS NO CONTRIBUYENTES"/>
    <s v=""/>
    <n v="27480773.205199998"/>
    <n v="0"/>
    <n v="19278600"/>
    <n v="0"/>
    <s v="-"/>
    <n v="0"/>
    <n v="7070838.9699999988"/>
    <s v="-"/>
    <n v="1131334.2352"/>
    <n v="0"/>
    <s v="-"/>
    <n v="0"/>
    <n v="0"/>
    <s v="-"/>
    <n v="0"/>
  </r>
  <r>
    <s v="346"/>
    <x v="25"/>
    <x v="0"/>
    <s v="013"/>
    <s v="Z1B8050578"/>
    <s v="1484"/>
    <s v="FC"/>
    <s v="00136219-00136249"/>
    <s v=""/>
    <s v=""/>
    <s v=""/>
    <s v=""/>
    <n v="0"/>
    <s v=""/>
    <s v="VENTAS NO CONTRIBUYENTES"/>
    <s v=""/>
    <n v="44209909.788399994"/>
    <n v="0"/>
    <n v="31701478.999999993"/>
    <n v="0"/>
    <s v="-"/>
    <n v="0"/>
    <n v="10783129.99"/>
    <s v="16"/>
    <n v="1725300.7984"/>
    <n v="0"/>
    <s v="-"/>
    <n v="0"/>
    <n v="0"/>
    <s v="-"/>
    <n v="0"/>
  </r>
  <r>
    <s v="347"/>
    <x v="25"/>
    <x v="0"/>
    <s v="014"/>
    <s v="Z1F0000338"/>
    <s v="1362"/>
    <s v="FC"/>
    <s v="00048412-00048442"/>
    <s v=""/>
    <s v=""/>
    <s v=""/>
    <s v=""/>
    <n v="0"/>
    <s v=""/>
    <s v="VENTAS NO CONTRIBUYENTES"/>
    <s v=""/>
    <n v="16321094.4"/>
    <n v="0"/>
    <n v="14931600"/>
    <n v="0"/>
    <s v="-"/>
    <n v="0"/>
    <n v="1197840"/>
    <s v="-"/>
    <n v="191654.39999999999"/>
    <n v="0"/>
    <s v="-"/>
    <n v="0"/>
    <n v="0"/>
    <s v="-"/>
    <n v="0"/>
  </r>
  <r>
    <s v="348"/>
    <x v="25"/>
    <x v="0"/>
    <s v="015"/>
    <s v="Z1B8050356"/>
    <s v="1496"/>
    <s v="FC"/>
    <s v="0008558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49"/>
    <x v="26"/>
    <x v="1"/>
    <s v="001"/>
    <s v="Z1F0017854"/>
    <s v="0241"/>
    <s v="FC"/>
    <s v="00013836-00013877"/>
    <s v=""/>
    <s v=""/>
    <s v=""/>
    <s v=""/>
    <n v="0"/>
    <s v=""/>
    <s v="VENTAS NO CONTRIBUYENTES"/>
    <s v=""/>
    <n v="192381726.75480005"/>
    <n v="0"/>
    <n v="142735994.23000005"/>
    <n v="0"/>
    <s v="-"/>
    <n v="0"/>
    <n v="42798045.280000001"/>
    <s v="16"/>
    <n v="6847687.2448000005"/>
    <n v="0"/>
    <s v="-"/>
    <n v="0"/>
    <n v="0"/>
    <s v="-"/>
    <n v="0"/>
  </r>
  <r>
    <s v="350"/>
    <x v="26"/>
    <x v="0"/>
    <s v="001"/>
    <s v="Z1F0000700"/>
    <s v="1340"/>
    <s v="FC"/>
    <s v="00106297-00106360"/>
    <s v=""/>
    <s v=""/>
    <s v=""/>
    <s v=""/>
    <n v="0"/>
    <s v=""/>
    <s v="VENTAS NO CONTRIBUYENTES"/>
    <s v=""/>
    <n v="216950532.73160005"/>
    <n v="0"/>
    <n v="155055475.15000001"/>
    <n v="0"/>
    <s v="-"/>
    <n v="0"/>
    <n v="53357808.259999998"/>
    <s v="16"/>
    <n v="8537249.3215999994"/>
    <n v="0"/>
    <s v="-"/>
    <n v="0"/>
    <n v="0"/>
    <s v="-"/>
    <n v="0"/>
  </r>
  <r>
    <s v="351"/>
    <x v="26"/>
    <x v="2"/>
    <s v="002"/>
    <s v="Z1F0008858"/>
    <s v="0696"/>
    <s v="FC"/>
    <s v="00092620-00092745"/>
    <s v=""/>
    <s v=""/>
    <s v=""/>
    <s v=""/>
    <n v="0"/>
    <s v=""/>
    <s v="VENTAS NO CONTRIBUYENTES"/>
    <s v=""/>
    <n v="116051529.99560001"/>
    <n v="0"/>
    <n v="105515383.5"/>
    <n v="0"/>
    <s v="-"/>
    <n v="0"/>
    <n v="9082884.9100000001"/>
    <s v="16"/>
    <n v="1453261.5856000001"/>
    <n v="0"/>
    <s v="-"/>
    <n v="0"/>
    <n v="0"/>
    <s v="-"/>
    <n v="0"/>
  </r>
  <r>
    <s v="352"/>
    <x v="26"/>
    <x v="1"/>
    <s v="002"/>
    <s v="Z1F0017966"/>
    <s v="0242"/>
    <s v="FC"/>
    <s v="00005002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53"/>
    <x v="26"/>
    <x v="0"/>
    <s v="002"/>
    <s v="Z1B8050002"/>
    <s v="1676"/>
    <s v="FC"/>
    <s v="00158911-00158916"/>
    <s v=""/>
    <s v=""/>
    <s v=""/>
    <s v=""/>
    <n v="0"/>
    <s v=""/>
    <s v="VENTAS NO CONTRIBUYENTES"/>
    <s v=""/>
    <n v="29604884.399999999"/>
    <n v="0"/>
    <n v="28862322"/>
    <n v="0"/>
    <s v="-"/>
    <n v="0"/>
    <n v="640140"/>
    <s v="-"/>
    <n v="102422.39999999999"/>
    <n v="0"/>
    <s v="-"/>
    <n v="0"/>
    <n v="0"/>
    <s v="-"/>
    <n v="0"/>
  </r>
  <r>
    <s v="354"/>
    <x v="26"/>
    <x v="0"/>
    <s v="002"/>
    <s v="Z1B8050002"/>
    <s v="1676"/>
    <s v="FC"/>
    <s v="00158917"/>
    <s v=""/>
    <s v=""/>
    <s v=""/>
    <s v=""/>
    <n v="0"/>
    <s v=""/>
    <s v="HERMANOS FRANCISCANOS DE CRUZ"/>
    <s v="J-07553680-0"/>
    <n v="13994544.800000001"/>
    <n v="0"/>
    <n v="11408116"/>
    <n v="2229680"/>
    <s v="16"/>
    <n v="356748.79999999999"/>
    <n v="0"/>
    <s v="-"/>
    <n v="0"/>
    <n v="0"/>
    <s v="-"/>
    <n v="0"/>
    <n v="0"/>
    <s v="-"/>
    <n v="0"/>
  </r>
  <r>
    <s v="355"/>
    <x v="26"/>
    <x v="0"/>
    <s v="002"/>
    <s v="Z1B8050002"/>
    <s v="1676"/>
    <s v="FC"/>
    <s v="00158918-00158939"/>
    <s v=""/>
    <s v=""/>
    <s v=""/>
    <s v=""/>
    <n v="0"/>
    <s v=""/>
    <s v="VENTAS NO CONTRIBUYENTES"/>
    <s v=""/>
    <n v="88158017.873999983"/>
    <n v="0"/>
    <n v="67701995.379999995"/>
    <n v="0"/>
    <s v="-"/>
    <n v="0"/>
    <n v="17634502.149999999"/>
    <s v="16"/>
    <n v="2821520.3439999991"/>
    <n v="0"/>
    <s v="-"/>
    <n v="0"/>
    <n v="0"/>
    <s v="-"/>
    <n v="0"/>
  </r>
  <r>
    <s v="356"/>
    <x v="26"/>
    <x v="0"/>
    <s v="002"/>
    <s v="Z1B8050149"/>
    <s v="1597"/>
    <s v="FC"/>
    <s v="00196549-00196593"/>
    <m/>
    <m/>
    <m/>
    <m/>
    <n v="0"/>
    <m/>
    <s v="VENTAS NO CONTRIBUYENTES"/>
    <m/>
    <n v="44378820.960000001"/>
    <n v="0"/>
    <n v="44378820.960000001"/>
    <n v="0"/>
    <s v="-"/>
    <n v="0"/>
    <n v="0"/>
    <s v="-"/>
    <n v="0"/>
    <n v="0"/>
    <s v="-"/>
    <n v="0"/>
    <n v="0"/>
    <s v="-"/>
    <n v="0"/>
  </r>
  <r>
    <s v="357"/>
    <x v="26"/>
    <x v="2"/>
    <s v="003"/>
    <s v="Z1F0008965"/>
    <s v="0692"/>
    <s v="FC"/>
    <s v="00091438-00091538"/>
    <s v=""/>
    <s v=""/>
    <s v=""/>
    <s v=""/>
    <n v="0"/>
    <s v=""/>
    <s v="VENTAS NO CONTRIBUYENTES"/>
    <s v=""/>
    <n v="106745242.6752"/>
    <n v="0"/>
    <n v="97302219.5"/>
    <n v="0"/>
    <s v="-"/>
    <n v="0"/>
    <n v="8140537.2199999997"/>
    <s v="16"/>
    <n v="1302485.9552000002"/>
    <n v="0"/>
    <s v="-"/>
    <n v="0"/>
    <n v="0"/>
    <s v="-"/>
    <n v="0"/>
  </r>
  <r>
    <s v="358"/>
    <x v="26"/>
    <x v="2"/>
    <s v="003"/>
    <s v="Z1F0008965"/>
    <s v="0692"/>
    <s v="NC"/>
    <s v=""/>
    <s v="00000096"/>
    <s v=""/>
    <s v="00091481"/>
    <s v="27/10/2020"/>
    <n v="1004976.24"/>
    <s v="VEN"/>
    <s v="SANCHEZ YULIETH"/>
    <s v="V20748891 "/>
    <n v="-282000"/>
    <n v="0"/>
    <n v="-282000"/>
    <n v="0"/>
    <s v="-"/>
    <n v="0"/>
    <n v="0"/>
    <s v="-"/>
    <n v="0"/>
    <n v="0"/>
    <s v="-"/>
    <n v="0"/>
    <n v="0"/>
    <s v="-"/>
    <n v="0"/>
  </r>
  <r>
    <s v="359"/>
    <x v="26"/>
    <x v="1"/>
    <s v="003"/>
    <s v="Z1F0017848"/>
    <s v="0240"/>
    <s v="FC"/>
    <s v="00010451-00010464"/>
    <s v=""/>
    <s v=""/>
    <s v=""/>
    <s v=""/>
    <n v="0"/>
    <s v=""/>
    <s v="VENTAS NO CONTRIBUYENTES"/>
    <s v=""/>
    <n v="49545388.501199998"/>
    <n v="0"/>
    <n v="38680241.170000002"/>
    <n v="0"/>
    <s v="-"/>
    <n v="0"/>
    <n v="9366506.3200000003"/>
    <s v="16"/>
    <n v="1498641.0111999998"/>
    <n v="0"/>
    <s v="-"/>
    <n v="0"/>
    <n v="0"/>
    <s v="-"/>
    <n v="0"/>
  </r>
  <r>
    <s v="360"/>
    <x v="26"/>
    <x v="1"/>
    <s v="003"/>
    <s v="Z1F0017848"/>
    <s v="0240"/>
    <s v="FC"/>
    <s v="00010465"/>
    <s v=""/>
    <s v=""/>
    <s v=""/>
    <s v=""/>
    <n v="0"/>
    <s v=""/>
    <s v="HOTEL BOSQUE DORADO C.A"/>
    <s v="J307028793"/>
    <n v="288415.5"/>
    <n v="0"/>
    <n v="288415.5"/>
    <n v="0"/>
    <s v="-"/>
    <n v="0"/>
    <n v="0"/>
    <s v="-"/>
    <n v="0"/>
    <n v="0"/>
    <s v="-"/>
    <n v="0"/>
    <n v="0"/>
    <s v="-"/>
    <n v="0"/>
  </r>
  <r>
    <s v="361"/>
    <x v="26"/>
    <x v="1"/>
    <s v="003"/>
    <s v="Z1F0017848"/>
    <s v="0240"/>
    <s v="FC"/>
    <s v="00010466-00010504"/>
    <s v=""/>
    <s v=""/>
    <s v=""/>
    <s v=""/>
    <n v="0"/>
    <s v=""/>
    <s v="VENTAS NO CONTRIBUYENTES"/>
    <s v=""/>
    <n v="107589631.42640001"/>
    <n v="0"/>
    <n v="81946242.180000007"/>
    <n v="0"/>
    <s v="-"/>
    <n v="0"/>
    <n v="22106370.039999999"/>
    <s v="-"/>
    <n v="3537019.2064000005"/>
    <n v="0"/>
    <s v="-"/>
    <n v="0"/>
    <n v="0"/>
    <s v="-"/>
    <n v="0"/>
  </r>
  <r>
    <s v="362"/>
    <x v="26"/>
    <x v="0"/>
    <s v="003"/>
    <s v="Z1B8051199"/>
    <s v="1761"/>
    <s v="FC"/>
    <s v="00183287-00183346"/>
    <s v=""/>
    <s v=""/>
    <s v=""/>
    <s v=""/>
    <n v="0"/>
    <s v=""/>
    <s v="VENTAS NO CONTRIBUYENTES"/>
    <s v=""/>
    <n v="188971224.08720002"/>
    <n v="0"/>
    <n v="158004033.25000006"/>
    <n v="0"/>
    <s v="-"/>
    <n v="0"/>
    <n v="26695854.169999998"/>
    <s v="16"/>
    <n v="4271336.6671999991"/>
    <n v="0"/>
    <s v="-"/>
    <n v="0"/>
    <n v="0"/>
    <s v="-"/>
    <n v="0"/>
  </r>
  <r>
    <s v="363"/>
    <x v="26"/>
    <x v="1"/>
    <s v="004"/>
    <s v="Z1F0017963"/>
    <s v="0239"/>
    <s v="FC"/>
    <s v="00005167-00005194"/>
    <s v=""/>
    <s v=""/>
    <s v=""/>
    <s v=""/>
    <n v="0"/>
    <s v=""/>
    <s v="VENTAS NO CONTRIBUYENTES"/>
    <s v=""/>
    <n v="120445371.47479999"/>
    <n v="0"/>
    <n v="71799813.569999993"/>
    <n v="0"/>
    <s v="-"/>
    <n v="0"/>
    <n v="41935825.780000009"/>
    <s v="16"/>
    <n v="6709732.1248000003"/>
    <n v="0"/>
    <s v="-"/>
    <n v="0"/>
    <n v="0"/>
    <s v="-"/>
    <n v="0"/>
  </r>
  <r>
    <s v="364"/>
    <x v="26"/>
    <x v="0"/>
    <s v="004"/>
    <s v="Z1B8050937"/>
    <s v="1604"/>
    <s v="FC"/>
    <s v="00151715-00151760"/>
    <s v=""/>
    <s v=""/>
    <s v=""/>
    <s v=""/>
    <n v="0"/>
    <s v=""/>
    <s v="VENTAS NO CONTRIBUYENTES"/>
    <s v=""/>
    <n v="279225081.81480002"/>
    <n v="0"/>
    <n v="216761712.37000003"/>
    <n v="0"/>
    <s v="-"/>
    <n v="0"/>
    <n v="53847732.280000001"/>
    <s v="-"/>
    <n v="8615637.1647999994"/>
    <n v="0"/>
    <s v="-"/>
    <n v="0"/>
    <n v="0"/>
    <s v="-"/>
    <n v="0"/>
  </r>
  <r>
    <s v="365"/>
    <x v="26"/>
    <x v="1"/>
    <s v="005"/>
    <s v="Z1F0017998"/>
    <s v="0235"/>
    <s v="FC"/>
    <s v="00006996-00007036"/>
    <s v=""/>
    <s v=""/>
    <s v=""/>
    <s v=""/>
    <n v="0"/>
    <s v=""/>
    <s v="VENTAS NO CONTRIBUYENTES"/>
    <s v=""/>
    <n v="148222131.7272"/>
    <n v="0"/>
    <n v="112988859.34999998"/>
    <n v="0"/>
    <s v="-"/>
    <n v="0"/>
    <n v="30373510.670000002"/>
    <s v="16"/>
    <n v="4859761.707200001"/>
    <n v="0"/>
    <s v="-"/>
    <n v="0"/>
    <n v="0"/>
    <s v="-"/>
    <n v="0"/>
  </r>
  <r>
    <s v="366"/>
    <x v="26"/>
    <x v="0"/>
    <s v="005"/>
    <s v="Z1B8050363"/>
    <s v="1754"/>
    <s v="FC"/>
    <s v="00162616-00162686"/>
    <s v=""/>
    <s v=""/>
    <s v=""/>
    <s v=""/>
    <n v="0"/>
    <s v=""/>
    <s v="VENTAS NO CONTRIBUYENTES"/>
    <s v=""/>
    <n v="229221359.21120003"/>
    <n v="0"/>
    <n v="183938050.82000002"/>
    <n v="0"/>
    <s v="-"/>
    <n v="0"/>
    <n v="39037334.82"/>
    <s v="16"/>
    <n v="6245973.5712000001"/>
    <n v="0"/>
    <s v="-"/>
    <n v="0"/>
    <n v="0"/>
    <s v="-"/>
    <n v="0"/>
  </r>
  <r>
    <s v="367"/>
    <x v="26"/>
    <x v="0"/>
    <s v="005"/>
    <s v="Z1B8050363"/>
    <s v="1754"/>
    <s v="FC"/>
    <s v="00162687"/>
    <s v=""/>
    <s v=""/>
    <s v=""/>
    <s v=""/>
    <n v="0"/>
    <s v=""/>
    <s v="SERVICEMETAL"/>
    <s v="J-31226497-7"/>
    <n v="5686398.4000000004"/>
    <n v="0"/>
    <n v="2256000"/>
    <n v="2957240"/>
    <s v="16"/>
    <n v="473158.40000000002"/>
    <n v="0"/>
    <s v="-"/>
    <n v="0"/>
    <n v="0"/>
    <s v="-"/>
    <n v="0"/>
    <n v="0"/>
    <s v="-"/>
    <n v="0"/>
  </r>
  <r>
    <s v="368"/>
    <x v="26"/>
    <x v="0"/>
    <s v="005"/>
    <s v="Z1B8050363"/>
    <s v="1754"/>
    <s v="FC"/>
    <s v="00162688-00162699"/>
    <s v=""/>
    <s v=""/>
    <s v=""/>
    <s v=""/>
    <n v="0"/>
    <s v=""/>
    <s v="VENTAS NO CONTRIBUYENTES"/>
    <s v=""/>
    <n v="16498886.504800001"/>
    <n v="0"/>
    <n v="13681060"/>
    <n v="0"/>
    <s v="-"/>
    <n v="0"/>
    <n v="2429160.7800000003"/>
    <s v="16"/>
    <n v="388665.72480000003"/>
    <n v="0"/>
    <s v="-"/>
    <n v="0"/>
    <n v="0"/>
    <s v="-"/>
    <n v="0"/>
  </r>
  <r>
    <s v="369"/>
    <x v="26"/>
    <x v="1"/>
    <s v="006"/>
    <s v="Z1F0017787"/>
    <s v="0212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70"/>
    <x v="26"/>
    <x v="0"/>
    <s v="006"/>
    <s v="Z1B8044815"/>
    <s v="1662"/>
    <s v="FC"/>
    <s v="00143082-00143148"/>
    <s v=""/>
    <s v=""/>
    <s v=""/>
    <s v=""/>
    <n v="0"/>
    <s v=""/>
    <s v="VENTAS NO CONTRIBUYENTES"/>
    <s v=""/>
    <n v="253793986.47960001"/>
    <n v="0"/>
    <n v="200627345.94"/>
    <n v="0"/>
    <s v="-"/>
    <n v="0"/>
    <n v="45833310.809999995"/>
    <s v="16"/>
    <n v="7333329.7295999993"/>
    <n v="0"/>
    <s v="-"/>
    <n v="0"/>
    <n v="0"/>
    <s v="-"/>
    <n v="0"/>
  </r>
  <r>
    <s v="371"/>
    <x v="26"/>
    <x v="0"/>
    <s v="006"/>
    <s v="Z1B8044815"/>
    <s v="1662"/>
    <s v="NC"/>
    <s v=""/>
    <s v="00000178"/>
    <s v=""/>
    <s v="00143105"/>
    <s v="27/10/2020"/>
    <n v="28350.400000000001"/>
    <s v="VEN"/>
    <s v="XAVIER GARCIAS"/>
    <s v="V25948515 "/>
    <n v="-28350.400000000001"/>
    <n v="0"/>
    <n v="0"/>
    <n v="0"/>
    <s v="-"/>
    <n v="0"/>
    <n v="-24440"/>
    <s v="16"/>
    <n v="-3910.4"/>
    <n v="0"/>
    <s v="-"/>
    <n v="0"/>
    <n v="0"/>
    <s v="-"/>
    <n v="0"/>
  </r>
  <r>
    <s v="372"/>
    <x v="26"/>
    <x v="0"/>
    <s v="007"/>
    <s v="Z1B8050013"/>
    <s v="1717"/>
    <s v="FC"/>
    <s v="00168313-00168388"/>
    <s v=""/>
    <s v=""/>
    <s v=""/>
    <s v=""/>
    <n v="0"/>
    <s v=""/>
    <s v="VENTAS NO CONTRIBUYENTES"/>
    <s v=""/>
    <n v="195292962.42680004"/>
    <n v="0"/>
    <n v="158828268.78000003"/>
    <n v="0"/>
    <s v="-"/>
    <n v="0"/>
    <n v="31435080.729999997"/>
    <s v="-"/>
    <n v="5029612.9168000007"/>
    <n v="0"/>
    <s v="-"/>
    <n v="0"/>
    <n v="0"/>
    <s v="-"/>
    <n v="0"/>
  </r>
  <r>
    <s v="373"/>
    <x v="26"/>
    <x v="0"/>
    <s v="007"/>
    <s v="Z1B8050013"/>
    <s v="1717"/>
    <s v="NC"/>
    <s v=""/>
    <s v="00000179"/>
    <s v=""/>
    <s v="00168335"/>
    <s v="27/10/2020"/>
    <n v="2362015.98"/>
    <s v="VEN"/>
    <s v="OMAR ZAVARCE"/>
    <s v="V5597754"/>
    <n v="-95175"/>
    <n v="0"/>
    <n v="-95175"/>
    <n v="0"/>
    <s v="-"/>
    <n v="0"/>
    <n v="0"/>
    <s v="-"/>
    <n v="0"/>
    <n v="0"/>
    <s v="-"/>
    <n v="0"/>
    <n v="0"/>
    <s v="-"/>
    <n v="0"/>
  </r>
  <r>
    <s v="374"/>
    <x v="26"/>
    <x v="0"/>
    <s v="008"/>
    <s v="Z1B8050003"/>
    <s v="1673"/>
    <s v="FC"/>
    <s v="00168941-00169007"/>
    <s v=""/>
    <s v=""/>
    <s v=""/>
    <s v=""/>
    <n v="0"/>
    <s v=""/>
    <s v="VENTAS NO CONTRIBUYENTES"/>
    <s v=""/>
    <n v="234684634.52839997"/>
    <n v="0"/>
    <n v="183386018.63"/>
    <n v="0"/>
    <s v="-"/>
    <n v="0"/>
    <n v="44222944.739999995"/>
    <s v="16"/>
    <n v="7075671.1583999991"/>
    <n v="0"/>
    <s v="-"/>
    <n v="0"/>
    <n v="0"/>
    <s v="-"/>
    <n v="0"/>
  </r>
  <r>
    <s v="375"/>
    <x v="26"/>
    <x v="0"/>
    <s v="009"/>
    <s v="Z1B8014458"/>
    <s v="1673"/>
    <s v="FC"/>
    <s v="00173314-00173315"/>
    <s v=""/>
    <s v=""/>
    <s v=""/>
    <s v=""/>
    <n v="0"/>
    <s v=""/>
    <s v="VENTAS NO CONTRIBUYENTES"/>
    <s v=""/>
    <n v="12203305.6964"/>
    <n v="0"/>
    <n v="10676029.350000001"/>
    <n v="0"/>
    <s v="-"/>
    <n v="0"/>
    <n v="1316617.54"/>
    <s v="-"/>
    <n v="210658.8064"/>
    <n v="0"/>
    <s v="-"/>
    <n v="0"/>
    <n v="0"/>
    <s v="-"/>
    <n v="0"/>
  </r>
  <r>
    <s v="376"/>
    <x v="26"/>
    <x v="0"/>
    <s v="009"/>
    <s v="Z1B8014458"/>
    <s v="1673"/>
    <s v="FC"/>
    <s v="00173316"/>
    <s v=""/>
    <s v=""/>
    <s v=""/>
    <s v=""/>
    <n v="0"/>
    <s v=""/>
    <s v="SERVICIOS TODO EN CROMADO 2021 CA"/>
    <s v="J406483303"/>
    <n v="6232771"/>
    <n v="0"/>
    <n v="5856583"/>
    <n v="324300"/>
    <s v="16"/>
    <n v="51888"/>
    <n v="0"/>
    <s v="-"/>
    <n v="0"/>
    <n v="0"/>
    <s v="-"/>
    <n v="0"/>
    <n v="0"/>
    <s v="-"/>
    <n v="0"/>
  </r>
  <r>
    <s v="377"/>
    <x v="26"/>
    <x v="0"/>
    <s v="009"/>
    <s v="Z1B8014458"/>
    <s v="1673"/>
    <s v="FC"/>
    <s v="00173317-00173318"/>
    <s v=""/>
    <s v=""/>
    <s v=""/>
    <s v=""/>
    <n v="0"/>
    <s v=""/>
    <s v="VENTAS NO CONTRIBUYENTES"/>
    <s v=""/>
    <n v="4808567.1843999997"/>
    <n v="0"/>
    <n v="3510787.5"/>
    <n v="0"/>
    <s v="-"/>
    <n v="0"/>
    <n v="1118775.5900000001"/>
    <s v="16"/>
    <n v="179004.0944"/>
    <n v="0"/>
    <s v="-"/>
    <n v="0"/>
    <n v="0"/>
    <s v="-"/>
    <n v="0"/>
  </r>
  <r>
    <s v="378"/>
    <x v="26"/>
    <x v="0"/>
    <s v="010"/>
    <s v="Z1F0000341"/>
    <s v="1182"/>
    <s v="FC"/>
    <s v="00071606-00071608"/>
    <s v=""/>
    <s v=""/>
    <s v=""/>
    <s v=""/>
    <n v="0"/>
    <s v=""/>
    <s v="VENTAS NO CONTRIBUYENTES"/>
    <s v=""/>
    <n v="10051461.5"/>
    <n v="0"/>
    <n v="9113717.5"/>
    <n v="0"/>
    <s v="-"/>
    <n v="0"/>
    <n v="808400"/>
    <s v="16"/>
    <n v="129344"/>
    <n v="0"/>
    <s v="-"/>
    <n v="0"/>
    <n v="0"/>
    <s v="-"/>
    <n v="0"/>
  </r>
  <r>
    <s v="379"/>
    <x v="26"/>
    <x v="0"/>
    <s v="011"/>
    <s v="Z1F0004616"/>
    <s v="0575"/>
    <s v="FC"/>
    <s v="00077809-00077921"/>
    <s v=""/>
    <s v=""/>
    <s v=""/>
    <s v=""/>
    <n v="0"/>
    <s v=""/>
    <s v="VENTAS NO CONTRIBUYENTES"/>
    <s v=""/>
    <n v="105311981.60000002"/>
    <n v="0"/>
    <n v="96472654"/>
    <n v="0"/>
    <s v="-"/>
    <n v="0"/>
    <n v="7620110"/>
    <s v="-"/>
    <n v="1219217.6000000001"/>
    <n v="0"/>
    <s v="-"/>
    <n v="0"/>
    <n v="0"/>
    <s v="-"/>
    <n v="0"/>
  </r>
  <r>
    <s v="380"/>
    <x v="26"/>
    <x v="0"/>
    <s v="011"/>
    <s v="Z1F0004616"/>
    <s v="0575"/>
    <s v="NC"/>
    <s v=""/>
    <s v="00000088"/>
    <s v=""/>
    <s v="00077874"/>
    <s v="27/10/2020"/>
    <n v="2131450"/>
    <s v="VEN"/>
    <s v="DANISA COLLAZO"/>
    <s v="V26215565 "/>
    <n v="-188000"/>
    <n v="0"/>
    <n v="-188000"/>
    <n v="0"/>
    <s v="-"/>
    <n v="0"/>
    <n v="0"/>
    <s v="-"/>
    <n v="0"/>
    <n v="0"/>
    <s v="-"/>
    <n v="0"/>
    <n v="0"/>
    <s v="-"/>
    <n v="0"/>
  </r>
  <r>
    <s v="381"/>
    <x v="26"/>
    <x v="0"/>
    <s v="012"/>
    <s v="Z1B8038506"/>
    <s v="1522"/>
    <s v="FC"/>
    <s v="00071088-00071096"/>
    <s v=""/>
    <s v=""/>
    <s v=""/>
    <s v=""/>
    <n v="0"/>
    <s v=""/>
    <s v="VENTAS NO CONTRIBUYENTES"/>
    <s v=""/>
    <n v="12200183.3508"/>
    <n v="0"/>
    <n v="3282949.9999999991"/>
    <n v="0"/>
    <s v="-"/>
    <n v="0"/>
    <n v="7687270.1299999999"/>
    <s v="16"/>
    <n v="1229963.2208"/>
    <n v="0"/>
    <s v="-"/>
    <n v="0"/>
    <n v="0"/>
    <s v="-"/>
    <n v="0"/>
  </r>
  <r>
    <s v="382"/>
    <x v="26"/>
    <x v="0"/>
    <s v="013"/>
    <s v="Z1B8050578"/>
    <s v="1485"/>
    <s v="FC"/>
    <s v="00136250-00136292"/>
    <s v=""/>
    <s v=""/>
    <s v=""/>
    <s v=""/>
    <n v="0"/>
    <s v=""/>
    <s v="VENTAS NO CONTRIBUYENTES"/>
    <s v=""/>
    <n v="37126930.594000004"/>
    <n v="0"/>
    <n v="30050525"/>
    <n v="0"/>
    <s v="-"/>
    <n v="0"/>
    <n v="6100349.6500000004"/>
    <s v="-"/>
    <n v="976055.94400000013"/>
    <n v="0"/>
    <s v="-"/>
    <n v="0"/>
    <n v="0"/>
    <s v="-"/>
    <n v="0"/>
  </r>
  <r>
    <s v="383"/>
    <x v="26"/>
    <x v="0"/>
    <s v="014"/>
    <s v="Z1F0000338"/>
    <s v="1363"/>
    <s v="FC"/>
    <s v="00048443-00048476"/>
    <s v=""/>
    <s v=""/>
    <s v=""/>
    <s v=""/>
    <n v="0"/>
    <s v=""/>
    <s v="VENTAS NO CONTRIBUYENTES"/>
    <s v=""/>
    <n v="21510621.600000001"/>
    <n v="0"/>
    <n v="20524900"/>
    <n v="0"/>
    <s v="-"/>
    <n v="0"/>
    <n v="849760"/>
    <s v="-"/>
    <n v="135961.60000000001"/>
    <n v="0"/>
    <s v="-"/>
    <n v="0"/>
    <n v="0"/>
    <s v="-"/>
    <n v="0"/>
  </r>
  <r>
    <s v="384"/>
    <x v="26"/>
    <x v="0"/>
    <s v="015"/>
    <s v="Z1B8050356"/>
    <s v="1497"/>
    <s v="FC"/>
    <s v="00085589-00085604"/>
    <s v=""/>
    <s v=""/>
    <s v=""/>
    <s v=""/>
    <n v="0"/>
    <s v=""/>
    <s v="VENTAS NO CONTRIBUYENTES"/>
    <s v=""/>
    <n v="78828765.084399998"/>
    <n v="0"/>
    <n v="66157317.349999994"/>
    <n v="0"/>
    <s v="-"/>
    <n v="0"/>
    <n v="10923661.84"/>
    <s v="16"/>
    <n v="1747785.8944000001"/>
    <n v="0"/>
    <s v="-"/>
    <n v="0"/>
    <n v="0"/>
    <s v="-"/>
    <n v="0"/>
  </r>
  <r>
    <s v="385"/>
    <x v="26"/>
    <x v="0"/>
    <s v="015"/>
    <s v="Z1B8050356"/>
    <s v="1497"/>
    <s v="NC"/>
    <s v=""/>
    <s v="00000051"/>
    <s v=""/>
    <s v="00085301"/>
    <s v="5/10/2020"/>
    <n v="10788800"/>
    <s v="VEN"/>
    <s v="WILLIAMS TORREALBA"/>
    <s v="V14675273"/>
    <n v="-10788800"/>
    <n v="0"/>
    <n v="-10788800"/>
    <n v="0"/>
    <s v="-"/>
    <n v="0"/>
    <n v="0"/>
    <s v="-"/>
    <n v="0"/>
    <n v="0"/>
    <s v="-"/>
    <n v="0"/>
    <n v="0"/>
    <s v="-"/>
    <n v="0"/>
  </r>
  <r>
    <s v="386"/>
    <x v="26"/>
    <x v="0"/>
    <s v="015"/>
    <s v="Z1B8050356"/>
    <s v="1497"/>
    <s v="NC"/>
    <s v=""/>
    <s v="00000052"/>
    <s v=""/>
    <s v="00085302"/>
    <s v="5/10/2020"/>
    <n v="13200000"/>
    <s v="VEN"/>
    <s v="WILLIAMS TORREALBA"/>
    <s v="V14675273"/>
    <n v="-13200000"/>
    <n v="0"/>
    <n v="-13200000"/>
    <n v="0"/>
    <s v="-"/>
    <n v="0"/>
    <n v="0"/>
    <s v="-"/>
    <n v="0"/>
    <n v="0"/>
    <s v="-"/>
    <n v="0"/>
    <n v="0"/>
    <s v="-"/>
    <n v="0"/>
  </r>
  <r>
    <s v="387"/>
    <x v="27"/>
    <x v="1"/>
    <s v="001"/>
    <s v="Z1F0017854"/>
    <s v="0242"/>
    <s v="FC"/>
    <s v="00013878-00013928"/>
    <m/>
    <m/>
    <m/>
    <m/>
    <n v="0"/>
    <m/>
    <s v="VENTAS NO CONTRIBUYENTES"/>
    <m/>
    <n v="147110558.13"/>
    <n v="0"/>
    <n v="107100425.93000001"/>
    <n v="0"/>
    <m/>
    <n v="0"/>
    <n v="34491493.280000001"/>
    <m/>
    <n v="5518638.9199999999"/>
    <n v="0"/>
    <s v="-"/>
    <n v="0"/>
    <n v="0"/>
    <s v="-"/>
    <n v="0"/>
  </r>
  <r>
    <s v="388"/>
    <x v="27"/>
    <x v="0"/>
    <s v="001"/>
    <s v="Z1F0000700"/>
    <s v="1341"/>
    <s v="FC"/>
    <s v="00106361-00106421"/>
    <s v=""/>
    <s v=""/>
    <s v=""/>
    <s v=""/>
    <n v="0"/>
    <s v=""/>
    <s v="VENTAS NO CONTRIBUYENTES"/>
    <s v=""/>
    <n v="188073261.34760001"/>
    <n v="0"/>
    <n v="149030964.61000001"/>
    <n v="0"/>
    <s v="-"/>
    <n v="0"/>
    <n v="33657152.359999999"/>
    <s v="16"/>
    <n v="5385144.3775999993"/>
    <n v="0"/>
    <s v="-"/>
    <n v="0"/>
    <n v="0"/>
    <s v="-"/>
    <n v="0"/>
  </r>
  <r>
    <s v="389"/>
    <x v="27"/>
    <x v="2"/>
    <s v="002"/>
    <s v="Z1F0008858"/>
    <s v="0697"/>
    <s v="FC"/>
    <s v="00092746-00092876"/>
    <s v=""/>
    <s v=""/>
    <s v=""/>
    <s v=""/>
    <n v="0"/>
    <s v=""/>
    <s v="VENTAS NO CONTRIBUYENTES"/>
    <s v=""/>
    <n v="123399008.23399997"/>
    <n v="0"/>
    <n v="115056827.75"/>
    <n v="0"/>
    <s v="-"/>
    <n v="0"/>
    <n v="7191534.9000000004"/>
    <s v="-"/>
    <n v="1150645.584"/>
    <n v="0"/>
    <s v="-"/>
    <n v="0"/>
    <n v="0"/>
    <s v="-"/>
    <n v="0"/>
  </r>
  <r>
    <s v="390"/>
    <x v="27"/>
    <x v="1"/>
    <s v="002"/>
    <s v="Z1F0017966"/>
    <s v="0243"/>
    <s v="FC"/>
    <s v="00005003-0005024"/>
    <s v=""/>
    <s v=""/>
    <s v=""/>
    <s v=""/>
    <n v="0"/>
    <s v=""/>
    <s v="VENTAS NO CONTRIBUYENTES"/>
    <m/>
    <n v="77368491.349999994"/>
    <n v="0"/>
    <n v="53387647.039999999"/>
    <n v="0"/>
    <s v="-"/>
    <n v="0"/>
    <n v="20673141.649999999"/>
    <s v="-"/>
    <n v="3307702.66"/>
    <n v="0"/>
    <s v="-"/>
    <n v="0"/>
    <n v="0"/>
    <s v="-"/>
    <n v="0"/>
  </r>
  <r>
    <s v="391"/>
    <x v="27"/>
    <x v="0"/>
    <s v="002"/>
    <s v="Z1B8050002"/>
    <s v="1677"/>
    <s v="FC"/>
    <s v="00158940-00158965"/>
    <s v=""/>
    <s v=""/>
    <s v=""/>
    <s v=""/>
    <n v="0"/>
    <s v=""/>
    <s v="VENTAS NO CONTRIBUYENTES"/>
    <s v=""/>
    <n v="116868128.70279999"/>
    <n v="0"/>
    <n v="90162577"/>
    <n v="0"/>
    <s v="-"/>
    <n v="0"/>
    <n v="23022027.329999998"/>
    <s v="16"/>
    <n v="3683524.3728000005"/>
    <n v="0"/>
    <s v="-"/>
    <n v="0"/>
    <n v="0"/>
    <s v="-"/>
    <n v="0"/>
  </r>
  <r>
    <s v="392"/>
    <x v="27"/>
    <x v="0"/>
    <s v="002"/>
    <s v="Z1B8050149"/>
    <s v="1598"/>
    <s v="FC"/>
    <s v="00196549-00196593"/>
    <m/>
    <m/>
    <m/>
    <m/>
    <n v="0"/>
    <m/>
    <s v="VENTAS NO CONTRIBUYENTES"/>
    <m/>
    <n v="84135978.5"/>
    <n v="0"/>
    <n v="84135978.5"/>
    <n v="0"/>
    <s v="-"/>
    <n v="0"/>
    <n v="0"/>
    <s v="-"/>
    <n v="0"/>
    <n v="0"/>
    <s v="-"/>
    <n v="0"/>
    <n v="0"/>
    <s v="-"/>
    <n v="0"/>
  </r>
  <r>
    <s v="393"/>
    <x v="27"/>
    <x v="2"/>
    <s v="003"/>
    <s v="Z1F0008965"/>
    <s v="0693"/>
    <s v="FC"/>
    <s v="00091539-00091642"/>
    <s v=""/>
    <s v=""/>
    <s v=""/>
    <s v=""/>
    <n v="0"/>
    <s v=""/>
    <s v="VENTAS NO CONTRIBUYENTES"/>
    <s v=""/>
    <n v="108529430.36499999"/>
    <n v="0"/>
    <n v="103580314"/>
    <n v="0"/>
    <s v="-"/>
    <n v="0"/>
    <n v="4266479.625"/>
    <s v="-"/>
    <n v="682636.74"/>
    <n v="0"/>
    <s v="-"/>
    <n v="0"/>
    <n v="0"/>
    <s v="-"/>
    <n v="0"/>
  </r>
  <r>
    <s v="394"/>
    <x v="27"/>
    <x v="1"/>
    <s v="003"/>
    <s v="Z1F0017848"/>
    <s v="0241"/>
    <s v="FC"/>
    <s v="00010505-00010546"/>
    <s v=""/>
    <s v=""/>
    <s v=""/>
    <s v=""/>
    <n v="0"/>
    <s v=""/>
    <s v="VENTAS NO CONTRIBUYENTES"/>
    <s v=""/>
    <n v="104124637.01000001"/>
    <n v="0"/>
    <n v="77808771.430000007"/>
    <n v="0"/>
    <s v="-"/>
    <n v="0"/>
    <n v="22686091.02"/>
    <s v="-"/>
    <n v="3629774.56"/>
    <n v="0"/>
    <s v="-"/>
    <n v="0"/>
    <n v="0"/>
    <s v="-"/>
    <n v="0"/>
  </r>
  <r>
    <s v="395"/>
    <x v="27"/>
    <x v="0"/>
    <s v="003"/>
    <s v="Z1B8051199"/>
    <s v="1762"/>
    <s v="FC"/>
    <s v="00183347"/>
    <s v=""/>
    <s v=""/>
    <s v=""/>
    <s v=""/>
    <n v="0"/>
    <s v=""/>
    <s v="SEQUERA JOSE"/>
    <s v="V14214700-5"/>
    <n v="913448.75"/>
    <n v="0"/>
    <n v="913448.75"/>
    <n v="0"/>
    <s v="-"/>
    <n v="0"/>
    <n v="0"/>
    <s v="-"/>
    <n v="0"/>
    <n v="0"/>
    <s v="-"/>
    <n v="0"/>
    <n v="0"/>
    <s v="-"/>
    <n v="0"/>
  </r>
  <r>
    <s v="396"/>
    <x v="27"/>
    <x v="0"/>
    <s v="003"/>
    <s v="Z1B8051199"/>
    <s v="1762"/>
    <s v="FC"/>
    <s v="00183348-00183409"/>
    <s v=""/>
    <s v=""/>
    <s v=""/>
    <s v=""/>
    <n v="0"/>
    <s v=""/>
    <s v="VENTAS NO CONTRIBUYENTES"/>
    <s v=""/>
    <n v="156414259.57319993"/>
    <n v="0"/>
    <n v="125336079.53000002"/>
    <n v="0"/>
    <s v="-"/>
    <n v="0"/>
    <n v="26791534.52"/>
    <s v="-"/>
    <n v="4286645.5231999997"/>
    <n v="0"/>
    <s v="-"/>
    <n v="0"/>
    <n v="0"/>
    <s v="-"/>
    <n v="0"/>
  </r>
  <r>
    <s v="397"/>
    <x v="27"/>
    <x v="1"/>
    <s v="004"/>
    <s v="Z1F0017963"/>
    <s v="0240"/>
    <s v="FC"/>
    <s v="00005195-00005231"/>
    <m/>
    <m/>
    <m/>
    <m/>
    <n v="0"/>
    <m/>
    <s v="VENTAS NO CONTRIBUYENTES"/>
    <m/>
    <n v="162365042.75"/>
    <n v="0"/>
    <n v="114507573.05"/>
    <n v="0"/>
    <m/>
    <n v="0"/>
    <n v="41256439.399999999"/>
    <s v="-"/>
    <n v="6601030.2999999998"/>
    <n v="0"/>
    <s v="-"/>
    <n v="0"/>
    <n v="0"/>
    <s v="-"/>
    <n v="0"/>
  </r>
  <r>
    <s v="398"/>
    <x v="27"/>
    <x v="0"/>
    <s v="004"/>
    <s v="Z1B8050937"/>
    <s v="1605"/>
    <s v="FC"/>
    <s v="00151761-00151842"/>
    <s v=""/>
    <s v=""/>
    <s v=""/>
    <s v=""/>
    <n v="0"/>
    <s v=""/>
    <s v="VENTAS NO CONTRIBUYENTES"/>
    <s v=""/>
    <n v="300536802.23319995"/>
    <n v="0"/>
    <n v="250204897.81999996"/>
    <n v="0"/>
    <s v="-"/>
    <n v="0"/>
    <n v="43389572.770000003"/>
    <s v="-"/>
    <n v="6942331.6431999998"/>
    <n v="0"/>
    <s v="-"/>
    <n v="0"/>
    <n v="0"/>
    <s v="-"/>
    <n v="0"/>
  </r>
  <r>
    <s v="399"/>
    <x v="27"/>
    <x v="0"/>
    <s v="004"/>
    <s v="Z1B8050937"/>
    <s v="1605"/>
    <s v="NC"/>
    <s v=""/>
    <s v="00000150"/>
    <s v=""/>
    <s v="00151790"/>
    <s v="28/10/2020"/>
    <n v="323988"/>
    <s v="VEN"/>
    <s v="WILLIAMS TORREALBA"/>
    <s v="V14675273"/>
    <n v="-323988"/>
    <n v="0"/>
    <n v="0"/>
    <n v="0"/>
    <s v="-"/>
    <n v="0"/>
    <n v="-279300"/>
    <s v="16"/>
    <n v="-44688"/>
    <n v="0"/>
    <s v="-"/>
    <n v="0"/>
    <n v="0"/>
    <s v="-"/>
    <n v="0"/>
  </r>
  <r>
    <s v="400"/>
    <x v="27"/>
    <x v="1"/>
    <s v="005"/>
    <s v="Z1F0017998"/>
    <s v="0236"/>
    <s v="FC"/>
    <s v="00007036"/>
    <m/>
    <m/>
    <m/>
    <m/>
    <n v="0"/>
    <m/>
    <s v="CAJA SIN ACTIVIDAD"/>
    <m/>
    <n v="0"/>
    <n v="0"/>
    <n v="0"/>
    <n v="0"/>
    <s v="-"/>
    <n v="0"/>
    <n v="0"/>
    <m/>
    <n v="0"/>
    <n v="0"/>
    <s v="-"/>
    <n v="0"/>
    <n v="0"/>
    <s v="-"/>
    <n v="0"/>
  </r>
  <r>
    <s v="401"/>
    <x v="27"/>
    <x v="0"/>
    <s v="005"/>
    <s v="Z1B8050363"/>
    <s v="1755"/>
    <s v="FC"/>
    <s v="00162700-00162791"/>
    <s v=""/>
    <s v=""/>
    <s v=""/>
    <s v=""/>
    <n v="0"/>
    <s v=""/>
    <s v="VENTAS NO CONTRIBUYENTES"/>
    <s v=""/>
    <n v="208234876.88859999"/>
    <n v="0"/>
    <n v="172912816.18000001"/>
    <n v="0"/>
    <s v="-"/>
    <n v="0"/>
    <n v="30450052.335000001"/>
    <s v="16"/>
    <n v="4872008.3735999996"/>
    <n v="0"/>
    <s v="-"/>
    <n v="0"/>
    <n v="0"/>
    <s v="-"/>
    <n v="0"/>
  </r>
  <r>
    <s v="402"/>
    <x v="27"/>
    <x v="1"/>
    <s v="006"/>
    <s v="Z1F0017787"/>
    <s v="0213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03"/>
    <x v="27"/>
    <x v="0"/>
    <s v="006"/>
    <s v="Z1B8044815"/>
    <s v="1663"/>
    <s v="FC"/>
    <s v="00143150-00143234"/>
    <s v=""/>
    <s v=""/>
    <s v=""/>
    <s v=""/>
    <n v="0"/>
    <s v=""/>
    <s v="VENTAS NO CONTRIBUYENTES"/>
    <s v=""/>
    <n v="244068591.051"/>
    <n v="0"/>
    <n v="195399115.75"/>
    <n v="0"/>
    <s v="-"/>
    <n v="0"/>
    <n v="41956444.224999994"/>
    <s v="16"/>
    <n v="6713031.0759999994"/>
    <n v="0"/>
    <s v="-"/>
    <n v="0"/>
    <n v="0"/>
    <s v="-"/>
    <n v="0"/>
  </r>
  <r>
    <s v="404"/>
    <x v="27"/>
    <x v="0"/>
    <s v="007"/>
    <s v="Z1B8050013"/>
    <s v="1718"/>
    <s v="FC"/>
    <s v="00168389-00168398"/>
    <s v=""/>
    <s v=""/>
    <s v=""/>
    <s v=""/>
    <n v="0"/>
    <s v=""/>
    <s v="VENTAS NO CONTRIBUYENTES"/>
    <s v=""/>
    <n v="14373437.25"/>
    <n v="0"/>
    <n v="13978645.75"/>
    <n v="0"/>
    <s v="-"/>
    <n v="0"/>
    <n v="340337.5"/>
    <s v="-"/>
    <n v="54454"/>
    <n v="0"/>
    <s v="-"/>
    <n v="0"/>
    <n v="0"/>
    <s v="-"/>
    <n v="0"/>
  </r>
  <r>
    <s v="405"/>
    <x v="27"/>
    <x v="0"/>
    <s v="007"/>
    <s v="Z1B8050013"/>
    <s v="1718"/>
    <s v="FC"/>
    <s v="00168399"/>
    <s v=""/>
    <s v=""/>
    <s v=""/>
    <s v=""/>
    <n v="0"/>
    <s v=""/>
    <s v="CENTRO MEDICO DOCENTE EL PASO,C.A.04241703241"/>
    <s v="J301897064"/>
    <n v="715615.6"/>
    <n v="0"/>
    <n v="0"/>
    <n v="616910"/>
    <s v="16"/>
    <n v="98705.600000000006"/>
    <n v="0"/>
    <s v="-"/>
    <n v="0"/>
    <n v="0"/>
    <s v="-"/>
    <n v="0"/>
    <n v="0"/>
    <s v="-"/>
    <n v="0"/>
  </r>
  <r>
    <s v="406"/>
    <x v="27"/>
    <x v="0"/>
    <s v="007"/>
    <s v="Z1B8050013"/>
    <s v="1718"/>
    <s v="FC"/>
    <s v="00168400-00168461"/>
    <s v=""/>
    <s v=""/>
    <s v=""/>
    <s v=""/>
    <n v="0"/>
    <s v=""/>
    <s v="VENTAS NO CONTRIBUYENTES"/>
    <s v=""/>
    <n v="219765167.98160005"/>
    <n v="0"/>
    <n v="166359874.03"/>
    <n v="0"/>
    <s v="-"/>
    <n v="0"/>
    <n v="46039046.509999998"/>
    <s v="-"/>
    <n v="7366247.4415999986"/>
    <n v="0"/>
    <s v="-"/>
    <n v="0"/>
    <n v="0"/>
    <s v="-"/>
    <n v="0"/>
  </r>
  <r>
    <s v="407"/>
    <x v="27"/>
    <x v="0"/>
    <s v="008"/>
    <s v="Z1B8050003"/>
    <s v="1674"/>
    <s v="FC"/>
    <s v="00169008-00169045"/>
    <s v=""/>
    <s v=""/>
    <s v=""/>
    <s v=""/>
    <n v="0"/>
    <s v=""/>
    <s v="VENTAS NO CONTRIBUYENTES"/>
    <s v=""/>
    <n v="73270140.180399999"/>
    <n v="0"/>
    <n v="63767283.659999996"/>
    <n v="0"/>
    <s v="-"/>
    <n v="0"/>
    <n v="8192117.6899999995"/>
    <s v="16"/>
    <n v="1310738.8304000001"/>
    <n v="0"/>
    <s v="-"/>
    <n v="0"/>
    <n v="0"/>
    <s v="-"/>
    <n v="0"/>
  </r>
  <r>
    <s v="408"/>
    <x v="27"/>
    <x v="0"/>
    <s v="008"/>
    <s v="Z1B8050003"/>
    <s v="1674"/>
    <s v="FC"/>
    <s v="00169046"/>
    <s v=""/>
    <s v=""/>
    <s v=""/>
    <s v=""/>
    <n v="0"/>
    <s v=""/>
    <s v="GRUPO CORPORATIVO MANUBER C.A"/>
    <s v="J-409821315 "/>
    <n v="4184260.92"/>
    <n v="0"/>
    <n v="2248120"/>
    <n v="1669087"/>
    <s v="16"/>
    <n v="267053.92"/>
    <n v="0"/>
    <s v="-"/>
    <n v="0"/>
    <n v="0"/>
    <s v="-"/>
    <n v="0"/>
    <n v="0"/>
    <s v="-"/>
    <n v="0"/>
  </r>
  <r>
    <s v="409"/>
    <x v="27"/>
    <x v="0"/>
    <s v="008"/>
    <s v="Z1B8050003"/>
    <s v="1674"/>
    <s v="FC"/>
    <s v="00169047-00169075"/>
    <s v=""/>
    <s v=""/>
    <s v=""/>
    <s v=""/>
    <n v="0"/>
    <s v=""/>
    <s v="VENTAS NO CONTRIBUYENTES"/>
    <s v=""/>
    <n v="78978214.797600001"/>
    <n v="0"/>
    <n v="49941377.420000002"/>
    <n v="0"/>
    <s v="-"/>
    <n v="0"/>
    <n v="25031756.359999999"/>
    <s v="16"/>
    <n v="4005081.0175999999"/>
    <n v="0"/>
    <s v="-"/>
    <n v="0"/>
    <n v="0"/>
    <s v="-"/>
    <n v="0"/>
  </r>
  <r>
    <s v="410"/>
    <x v="27"/>
    <x v="0"/>
    <s v="009"/>
    <s v="Z1B8014458"/>
    <s v="1523"/>
    <s v="FC"/>
    <s v="0007109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11"/>
    <x v="27"/>
    <x v="0"/>
    <s v="011"/>
    <s v="Z1F0004616"/>
    <s v="0576"/>
    <s v="FC"/>
    <s v="00077922-00078058"/>
    <s v=""/>
    <s v=""/>
    <s v=""/>
    <s v=""/>
    <n v="0"/>
    <s v=""/>
    <s v="VENTAS NO CONTRIBUYENTES"/>
    <s v=""/>
    <n v="169047853.16919997"/>
    <n v="0"/>
    <n v="159311528.74999997"/>
    <n v="0"/>
    <s v="-"/>
    <n v="0"/>
    <n v="8393383.120000001"/>
    <s v="-"/>
    <n v="1342941.2992"/>
    <n v="0"/>
    <s v="-"/>
    <n v="0"/>
    <n v="0"/>
    <s v="-"/>
    <n v="0"/>
  </r>
  <r>
    <s v="412"/>
    <x v="27"/>
    <x v="0"/>
    <s v="011"/>
    <s v="Z1F0004616"/>
    <s v="0576"/>
    <s v="NC"/>
    <s v=""/>
    <s v="00000089"/>
    <s v=""/>
    <s v="00078030"/>
    <s v="11/11/2019"/>
    <n v="12109.99"/>
    <s v="VEN"/>
    <s v="GREGORIO PACHECO"/>
    <s v="V6285659 "/>
    <n v="-817320"/>
    <n v="0"/>
    <n v="-817320"/>
    <n v="0"/>
    <s v="-"/>
    <n v="0"/>
    <n v="0"/>
    <s v="-"/>
    <n v="0"/>
    <n v="0"/>
    <s v="-"/>
    <n v="0"/>
    <n v="0"/>
    <s v="-"/>
    <n v="0"/>
  </r>
  <r>
    <s v="413"/>
    <x v="27"/>
    <x v="0"/>
    <s v="012"/>
    <s v="Z1B8038506"/>
    <s v="1523"/>
    <s v="FC"/>
    <s v="0007109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4"/>
    <x v="27"/>
    <x v="0"/>
    <s v="013"/>
    <s v="Z1B8050578"/>
    <s v="1486"/>
    <s v="FC"/>
    <s v="00136293-00136368"/>
    <s v=""/>
    <s v=""/>
    <s v=""/>
    <s v=""/>
    <n v="0"/>
    <s v=""/>
    <s v="VENTAS NO CONTRIBUYENTES"/>
    <s v=""/>
    <n v="65128799.299999997"/>
    <n v="0"/>
    <n v="53807222.5"/>
    <n v="0"/>
    <s v="-"/>
    <n v="0"/>
    <n v="9759980"/>
    <s v="-"/>
    <n v="1561596.8000000003"/>
    <n v="0"/>
    <s v="-"/>
    <n v="0"/>
    <n v="0"/>
    <s v="-"/>
    <n v="0"/>
  </r>
  <r>
    <s v="415"/>
    <x v="27"/>
    <x v="0"/>
    <s v="013"/>
    <s v="Z1B8050578"/>
    <s v="1486"/>
    <s v="NC"/>
    <s v=""/>
    <s v="00000033"/>
    <s v=""/>
    <s v="00136318"/>
    <s v="28/10/2020"/>
    <n v="945624"/>
    <s v="VEN"/>
    <s v="ROSSANNA RODRIGUEZ"/>
    <s v="V8683463 "/>
    <n v="-387100"/>
    <n v="0"/>
    <n v="-387100"/>
    <n v="0"/>
    <s v="-"/>
    <n v="0"/>
    <n v="0"/>
    <s v="-"/>
    <n v="0"/>
    <n v="0"/>
    <s v="-"/>
    <n v="0"/>
    <n v="0"/>
    <s v="-"/>
    <n v="0"/>
  </r>
  <r>
    <s v="416"/>
    <x v="27"/>
    <x v="0"/>
    <s v="014"/>
    <s v="Z1F0000338"/>
    <s v="1364"/>
    <s v="FC"/>
    <s v="00048477-00048497"/>
    <s v=""/>
    <s v=""/>
    <s v=""/>
    <s v=""/>
    <n v="0"/>
    <s v=""/>
    <s v="VENTAS NO CONTRIBUYENTES"/>
    <s v=""/>
    <n v="17860950.800000001"/>
    <n v="0"/>
    <n v="16958900"/>
    <n v="0"/>
    <s v="-"/>
    <n v="0"/>
    <n v="777630"/>
    <s v="-"/>
    <n v="124420.8"/>
    <n v="0"/>
    <s v="-"/>
    <n v="0"/>
    <n v="0"/>
    <s v="-"/>
    <n v="0"/>
  </r>
  <r>
    <s v="417"/>
    <x v="27"/>
    <x v="0"/>
    <s v="015"/>
    <s v="Z1B8050356"/>
    <s v="1498"/>
    <s v="FC"/>
    <s v="0008560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8"/>
    <x v="28"/>
    <x v="1"/>
    <s v="001"/>
    <s v="Z1F0017854"/>
    <s v="0243"/>
    <s v="FC"/>
    <s v="00013929-00013996"/>
    <m/>
    <m/>
    <m/>
    <m/>
    <n v="0"/>
    <m/>
    <s v="VENTAS NO CONTRIBUYENTES"/>
    <m/>
    <n v="213040423.07000002"/>
    <n v="0"/>
    <n v="160164784.31"/>
    <n v="0"/>
    <m/>
    <n v="0"/>
    <n v="45582447.210000001"/>
    <m/>
    <n v="7293191.5499999998"/>
    <n v="0"/>
    <s v="-"/>
    <n v="0"/>
    <n v="0"/>
    <s v="-"/>
    <n v="0"/>
  </r>
  <r>
    <s v="419"/>
    <x v="28"/>
    <x v="0"/>
    <s v="001"/>
    <s v="Z1F0000700"/>
    <s v="1342"/>
    <s v="FC"/>
    <s v="00106422-00106484"/>
    <s v=""/>
    <s v=""/>
    <s v=""/>
    <s v=""/>
    <n v="0"/>
    <s v=""/>
    <s v="VENTAS NO CONTRIBUYENTES"/>
    <s v=""/>
    <n v="206988248.5952"/>
    <n v="0"/>
    <n v="171545899.5"/>
    <n v="0"/>
    <s v="-"/>
    <n v="0"/>
    <n v="30553749.219999999"/>
    <s v="-"/>
    <n v="4888599.8752000006"/>
    <n v="0"/>
    <s v="-"/>
    <n v="0"/>
    <n v="0"/>
    <s v="-"/>
    <n v="0"/>
  </r>
  <r>
    <s v="420"/>
    <x v="28"/>
    <x v="2"/>
    <s v="002"/>
    <s v="Z1F0008858"/>
    <s v="0698"/>
    <s v="FC"/>
    <s v="00092877-00093010"/>
    <s v=""/>
    <s v=""/>
    <s v=""/>
    <s v=""/>
    <n v="0"/>
    <s v=""/>
    <s v="VENTAS NO CONTRIBUYENTES"/>
    <s v=""/>
    <n v="143485995.82280001"/>
    <n v="0"/>
    <n v="132042875.00000001"/>
    <n v="0"/>
    <s v="-"/>
    <n v="0"/>
    <n v="9864759.3300000001"/>
    <s v="-"/>
    <n v="1578361.4928000001"/>
    <n v="0"/>
    <s v="-"/>
    <n v="0"/>
    <n v="0"/>
    <s v="-"/>
    <n v="0"/>
  </r>
  <r>
    <s v="421"/>
    <x v="28"/>
    <x v="1"/>
    <s v="002"/>
    <s v="Z1F0017966"/>
    <s v="0244"/>
    <s v="FC"/>
    <s v="00005025-00005065"/>
    <s v=""/>
    <s v=""/>
    <s v=""/>
    <s v=""/>
    <n v="0"/>
    <s v=""/>
    <s v="VENTAS NO CONTRIBUYENTES"/>
    <m/>
    <n v="177921736.26999998"/>
    <n v="0"/>
    <n v="125494091.2"/>
    <n v="0"/>
    <s v="-"/>
    <n v="0"/>
    <n v="45196245.75"/>
    <s v="-"/>
    <n v="7231399.3200000003"/>
    <n v="0"/>
    <s v="-"/>
    <n v="0"/>
    <n v="0"/>
    <s v="-"/>
    <n v="0"/>
  </r>
  <r>
    <s v="422"/>
    <x v="28"/>
    <x v="0"/>
    <s v="002"/>
    <s v="Z1B8050002"/>
    <s v="1678"/>
    <s v="FC"/>
    <s v="002063341"/>
    <s v=""/>
    <s v=""/>
    <s v=""/>
    <s v=""/>
    <n v="0"/>
    <s v=""/>
    <s v="FREDDY LAMEDA"/>
    <s v="V3223766"/>
    <n v="9317502.9171999991"/>
    <n v="0"/>
    <n v="8585900"/>
    <n v="0"/>
    <s v="-"/>
    <n v="0"/>
    <n v="630692.17000000004"/>
    <s v="16"/>
    <n v="100910.7472"/>
    <n v="0"/>
    <s v="-"/>
    <n v="0"/>
    <n v="0"/>
    <s v="-"/>
    <n v="0"/>
  </r>
  <r>
    <s v="423"/>
    <x v="28"/>
    <x v="0"/>
    <s v="002"/>
    <s v="Z1B8050002"/>
    <s v="1678"/>
    <s v="FC"/>
    <s v="00158966-00158970"/>
    <s v=""/>
    <s v=""/>
    <s v=""/>
    <s v=""/>
    <n v="0"/>
    <s v=""/>
    <s v="VENTAS NO CONTRIBUYENTES"/>
    <s v=""/>
    <n v="4539677.4932000004"/>
    <n v="0"/>
    <n v="2556326"/>
    <n v="0"/>
    <s v="-"/>
    <n v="0"/>
    <n v="1709785.77"/>
    <s v="-"/>
    <n v="273565.72320000001"/>
    <n v="0"/>
    <s v="-"/>
    <n v="0"/>
    <n v="0"/>
    <s v="-"/>
    <n v="0"/>
  </r>
  <r>
    <s v="424"/>
    <x v="28"/>
    <x v="0"/>
    <s v="002"/>
    <s v="Z1B8050002"/>
    <s v="1678"/>
    <s v="FC"/>
    <s v="00158972-00159011"/>
    <s v=""/>
    <s v=""/>
    <s v=""/>
    <s v=""/>
    <n v="0"/>
    <s v=""/>
    <s v="VENTAS NO CONTRIBUYENTES"/>
    <s v=""/>
    <n v="130178796.79640001"/>
    <n v="0"/>
    <n v="95887608.710000008"/>
    <n v="0"/>
    <s v="-"/>
    <n v="0"/>
    <n v="29561369.039999999"/>
    <s v="16"/>
    <n v="4729819.0464000003"/>
    <n v="0"/>
    <s v="-"/>
    <n v="0"/>
    <n v="0"/>
    <s v="-"/>
    <n v="0"/>
  </r>
  <r>
    <s v="425"/>
    <x v="28"/>
    <x v="0"/>
    <s v="002"/>
    <s v="Z1B8050149"/>
    <s v="1599"/>
    <s v="FC"/>
    <s v="00196594-00196715"/>
    <m/>
    <m/>
    <m/>
    <m/>
    <n v="0"/>
    <m/>
    <s v="VENTAS NO CONTRIBUYENTES"/>
    <m/>
    <n v="63324056.75"/>
    <n v="0"/>
    <n v="63324056.75"/>
    <n v="0"/>
    <s v="-"/>
    <n v="0"/>
    <n v="0"/>
    <s v="-"/>
    <n v="0"/>
    <n v="0"/>
    <s v="-"/>
    <n v="0"/>
    <n v="0"/>
    <s v="-"/>
    <n v="0"/>
  </r>
  <r>
    <s v="426"/>
    <x v="28"/>
    <x v="2"/>
    <s v="003"/>
    <s v="Z1F0008965"/>
    <s v="0694"/>
    <s v="FC"/>
    <s v="00091643-00091763"/>
    <s v=""/>
    <s v=""/>
    <s v=""/>
    <s v=""/>
    <n v="0"/>
    <s v=""/>
    <s v="VENTAS NO CONTRIBUYENTES"/>
    <s v=""/>
    <n v="135419097.502"/>
    <n v="0"/>
    <n v="125096500"/>
    <n v="0"/>
    <s v="-"/>
    <n v="0"/>
    <n v="8898790.9499999993"/>
    <s v="-"/>
    <n v="1423806.5520000001"/>
    <n v="0"/>
    <s v="-"/>
    <n v="0"/>
    <n v="0"/>
    <s v="-"/>
    <n v="0"/>
  </r>
  <r>
    <s v="427"/>
    <x v="28"/>
    <x v="2"/>
    <s v="003"/>
    <s v="Z1F0008965"/>
    <s v="0694"/>
    <s v="NC"/>
    <s v=""/>
    <s v="00000097"/>
    <s v=""/>
    <s v="00091744"/>
    <s v="29/10/2020"/>
    <n v="58400"/>
    <s v="VEN"/>
    <s v="CARLOS OCHOA"/>
    <s v="V8679606 "/>
    <n v="-58400"/>
    <n v="0"/>
    <n v="-58400"/>
    <n v="0"/>
    <s v="-"/>
    <n v="0"/>
    <n v="0"/>
    <s v="-"/>
    <n v="0"/>
    <n v="0"/>
    <s v="-"/>
    <n v="0"/>
    <n v="0"/>
    <s v="-"/>
    <n v="0"/>
  </r>
  <r>
    <s v="428"/>
    <x v="28"/>
    <x v="1"/>
    <s v="003"/>
    <s v="Z1F0017848"/>
    <s v="0242"/>
    <s v="FC"/>
    <s v="0001054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29"/>
    <x v="28"/>
    <x v="1"/>
    <s v="003"/>
    <s v="Z1F0017848"/>
    <s v="0243"/>
    <s v="FC"/>
    <s v="0001054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30"/>
    <x v="28"/>
    <x v="0"/>
    <s v="003"/>
    <s v="Z1B8051199"/>
    <s v="1763"/>
    <s v="FC"/>
    <s v="003088357"/>
    <s v=""/>
    <s v=""/>
    <s v=""/>
    <s v=""/>
    <n v="0"/>
    <s v=""/>
    <s v="FAVER CHACON"/>
    <s v="V15913308 "/>
    <n v="15167735"/>
    <n v="0"/>
    <n v="12472475"/>
    <n v="0"/>
    <s v="-"/>
    <n v="0"/>
    <n v="2323500"/>
    <s v="16"/>
    <n v="371760"/>
    <n v="0"/>
    <s v="-"/>
    <n v="0"/>
    <n v="0"/>
    <s v="-"/>
    <n v="0"/>
  </r>
  <r>
    <s v="431"/>
    <x v="28"/>
    <x v="0"/>
    <s v="003"/>
    <s v="Z1B8051199"/>
    <s v="1763"/>
    <s v="FC"/>
    <s v="003088393"/>
    <s v=""/>
    <s v=""/>
    <s v=""/>
    <s v=""/>
    <n v="0"/>
    <s v=""/>
    <s v="EILYN CHAVEZ"/>
    <s v="V21470671 "/>
    <n v="11970150"/>
    <n v="0"/>
    <n v="12074550"/>
    <n v="0"/>
    <s v="-"/>
    <n v="0"/>
    <n v="-90000"/>
    <s v="16"/>
    <n v="-14400"/>
    <n v="0"/>
    <s v="-"/>
    <n v="0"/>
    <n v="0"/>
    <s v="-"/>
    <n v="0"/>
  </r>
  <r>
    <s v="432"/>
    <x v="28"/>
    <x v="0"/>
    <s v="003"/>
    <s v="Z1B8051199"/>
    <s v="1763"/>
    <s v="FC"/>
    <s v="003088399"/>
    <s v=""/>
    <s v=""/>
    <s v=""/>
    <s v=""/>
    <n v="0"/>
    <s v=""/>
    <s v="YAJAIRA USECHE"/>
    <s v="V11036190 "/>
    <n v="9940400"/>
    <n v="0"/>
    <n v="10288400"/>
    <n v="0"/>
    <s v="-"/>
    <n v="0"/>
    <n v="-300000"/>
    <s v="16"/>
    <n v="-48000"/>
    <n v="0"/>
    <s v="-"/>
    <n v="0"/>
    <n v="0"/>
    <s v="-"/>
    <n v="0"/>
  </r>
  <r>
    <s v="433"/>
    <x v="28"/>
    <x v="0"/>
    <s v="003"/>
    <s v="Z1B8051199"/>
    <s v="1763"/>
    <s v="FC"/>
    <s v="00183410-00183415"/>
    <s v=""/>
    <s v=""/>
    <s v=""/>
    <s v=""/>
    <n v="0"/>
    <s v=""/>
    <s v="VENTAS NO CONTRIBUYENTES"/>
    <s v=""/>
    <n v="15214975"/>
    <n v="0"/>
    <n v="13718575"/>
    <n v="0"/>
    <s v="-"/>
    <n v="0"/>
    <n v="1290000"/>
    <s v="-"/>
    <n v="206400"/>
    <n v="0"/>
    <s v="-"/>
    <n v="0"/>
    <n v="0"/>
    <s v="-"/>
    <n v="0"/>
  </r>
  <r>
    <s v="434"/>
    <x v="28"/>
    <x v="0"/>
    <s v="003"/>
    <s v="Z1B8051199"/>
    <s v="1763"/>
    <s v="FC"/>
    <s v="00183420-00183455"/>
    <s v=""/>
    <s v=""/>
    <s v=""/>
    <s v=""/>
    <n v="0"/>
    <s v=""/>
    <s v="VENTAS NO CONTRIBUYENTES"/>
    <s v=""/>
    <n v="148890789.07839999"/>
    <n v="0"/>
    <n v="124090693.5"/>
    <n v="0"/>
    <s v="-"/>
    <n v="0"/>
    <n v="21379392.739999998"/>
    <s v="-"/>
    <n v="3420702.8383999998"/>
    <n v="0"/>
    <s v="-"/>
    <n v="0"/>
    <n v="0"/>
    <s v="-"/>
    <n v="0"/>
  </r>
  <r>
    <s v="435"/>
    <x v="28"/>
    <x v="0"/>
    <s v="003"/>
    <s v="Z1B8051199"/>
    <s v="1763"/>
    <s v="FC"/>
    <s v="00183457-00183461"/>
    <s v=""/>
    <s v=""/>
    <s v=""/>
    <s v=""/>
    <n v="0"/>
    <s v=""/>
    <s v="VENTAS NO CONTRIBUYENTES"/>
    <s v=""/>
    <n v="10825685.41"/>
    <n v="0"/>
    <n v="5787101"/>
    <n v="0"/>
    <s v="-"/>
    <n v="0"/>
    <n v="4343607.25"/>
    <s v="16"/>
    <n v="694977.15999999992"/>
    <n v="0"/>
    <s v="-"/>
    <n v="0"/>
    <n v="0"/>
    <s v="-"/>
    <n v="0"/>
  </r>
  <r>
    <s v="436"/>
    <x v="28"/>
    <x v="0"/>
    <s v="003"/>
    <s v="Z1B8051199"/>
    <s v="1763"/>
    <s v="FC"/>
    <s v="00183463-00183470"/>
    <s v=""/>
    <s v=""/>
    <s v=""/>
    <s v=""/>
    <n v="0"/>
    <s v=""/>
    <s v="VENTAS NO CONTRIBUYENTES"/>
    <s v=""/>
    <n v="15754009.120000001"/>
    <n v="0"/>
    <n v="14690289.120000001"/>
    <n v="0"/>
    <s v="-"/>
    <n v="0"/>
    <n v="917000"/>
    <s v="-"/>
    <n v="146720"/>
    <n v="0"/>
    <s v="-"/>
    <n v="0"/>
    <n v="0"/>
    <s v="-"/>
    <n v="0"/>
  </r>
  <r>
    <s v="437"/>
    <x v="28"/>
    <x v="1"/>
    <s v="004"/>
    <s v="Z1F0017963"/>
    <s v="0241"/>
    <s v="FC"/>
    <s v="00005232-00005253"/>
    <m/>
    <m/>
    <m/>
    <m/>
    <n v="0"/>
    <m/>
    <s v="VENTAS NO CONTRIBUYENTES"/>
    <m/>
    <n v="104601319.55"/>
    <n v="0"/>
    <n v="70158431.760000005"/>
    <n v="0"/>
    <m/>
    <n v="0"/>
    <n v="29692144.649999999"/>
    <m/>
    <n v="4750743.1399999997"/>
    <n v="0"/>
    <s v="-"/>
    <n v="0"/>
    <n v="0"/>
    <s v="-"/>
    <n v="0"/>
  </r>
  <r>
    <s v="438"/>
    <x v="28"/>
    <x v="0"/>
    <s v="004"/>
    <s v="Z1B8050937"/>
    <s v="1606"/>
    <s v="FC"/>
    <s v="00151843-00151858"/>
    <s v=""/>
    <s v=""/>
    <s v=""/>
    <s v=""/>
    <n v="0"/>
    <s v=""/>
    <s v="VENTAS NO CONTRIBUYENTES"/>
    <s v=""/>
    <n v="42854613.524800003"/>
    <n v="0"/>
    <n v="31492651"/>
    <n v="0"/>
    <s v="-"/>
    <n v="0"/>
    <n v="9794795.2800000012"/>
    <s v="-"/>
    <n v="1567167.2448"/>
    <n v="0"/>
    <s v="-"/>
    <n v="0"/>
    <n v="0"/>
    <s v="-"/>
    <n v="0"/>
  </r>
  <r>
    <s v="439"/>
    <x v="28"/>
    <x v="0"/>
    <s v="004"/>
    <s v="Z1B8050937"/>
    <s v="1606"/>
    <s v="FC"/>
    <s v="00151863-00151864"/>
    <s v=""/>
    <s v=""/>
    <s v=""/>
    <s v=""/>
    <n v="0"/>
    <s v=""/>
    <s v="VENTAS NO CONTRIBUYENTES"/>
    <s v=""/>
    <n v="11307502.5"/>
    <n v="0"/>
    <n v="11186862.5"/>
    <n v="0"/>
    <s v="-"/>
    <n v="0"/>
    <n v="104000"/>
    <s v="16"/>
    <n v="16640"/>
    <n v="0"/>
    <s v="-"/>
    <n v="0"/>
    <n v="0"/>
    <s v="-"/>
    <n v="0"/>
  </r>
  <r>
    <s v="440"/>
    <x v="28"/>
    <x v="0"/>
    <s v="004"/>
    <s v="Z1B8050937"/>
    <s v="1606"/>
    <s v="FC"/>
    <s v="00151867-00151893"/>
    <s v=""/>
    <s v=""/>
    <s v=""/>
    <s v=""/>
    <n v="0"/>
    <s v=""/>
    <s v="VENTAS NO CONTRIBUYENTES"/>
    <s v=""/>
    <n v="180217488.50360003"/>
    <n v="0"/>
    <n v="149699343.48000002"/>
    <n v="0"/>
    <s v="-"/>
    <n v="0"/>
    <n v="26308745.710000001"/>
    <s v="16"/>
    <n v="4209399.3136"/>
    <n v="0"/>
    <s v="-"/>
    <n v="0"/>
    <n v="0"/>
    <s v="-"/>
    <n v="0"/>
  </r>
  <r>
    <s v="441"/>
    <x v="28"/>
    <x v="1"/>
    <s v="005"/>
    <s v="Z1F0017998"/>
    <s v="0237"/>
    <s v="FC"/>
    <s v="00007037-00007090"/>
    <m/>
    <m/>
    <m/>
    <m/>
    <n v="0"/>
    <m/>
    <s v="VENTAS NO CONTRIBUYENTES"/>
    <m/>
    <n v="179204159.18000001"/>
    <n v="0"/>
    <n v="138339392.75999999"/>
    <n v="0"/>
    <m/>
    <n v="0"/>
    <n v="35228246.909999996"/>
    <m/>
    <n v="5636519.5099999998"/>
    <n v="0"/>
    <s v="-"/>
    <n v="0"/>
    <n v="0"/>
    <s v="-"/>
    <n v="0"/>
  </r>
  <r>
    <s v="442"/>
    <x v="28"/>
    <x v="0"/>
    <s v="005"/>
    <s v="Z1B8050363"/>
    <s v="1756"/>
    <s v="FC"/>
    <s v="00162792-00162858"/>
    <s v=""/>
    <s v=""/>
    <s v=""/>
    <s v=""/>
    <n v="0"/>
    <s v=""/>
    <s v="VENTAS NO CONTRIBUYENTES"/>
    <s v=""/>
    <n v="216497662.51320001"/>
    <n v="0"/>
    <n v="178734702.62"/>
    <n v="0"/>
    <s v="-"/>
    <n v="0"/>
    <n v="32554275.77"/>
    <s v="16"/>
    <n v="5208684.1231999993"/>
    <n v="0"/>
    <s v="-"/>
    <n v="0"/>
    <n v="0"/>
    <s v="-"/>
    <n v="0"/>
  </r>
  <r>
    <s v="443"/>
    <x v="28"/>
    <x v="0"/>
    <s v="005"/>
    <s v="Z1B8050363"/>
    <s v="1756"/>
    <s v="FC"/>
    <s v="00162861-00162868"/>
    <s v=""/>
    <s v=""/>
    <s v=""/>
    <s v=""/>
    <n v="0"/>
    <s v=""/>
    <s v="VENTAS NO CONTRIBUYENTES"/>
    <s v=""/>
    <n v="57452059.117200002"/>
    <n v="0"/>
    <n v="50466939.119999997"/>
    <n v="0"/>
    <s v="-"/>
    <n v="0"/>
    <n v="6021655.1699999999"/>
    <s v="-"/>
    <n v="963464.82720000006"/>
    <n v="0"/>
    <s v="-"/>
    <n v="0"/>
    <n v="0"/>
    <s v="-"/>
    <n v="0"/>
  </r>
  <r>
    <s v="444"/>
    <x v="28"/>
    <x v="1"/>
    <s v="006"/>
    <s v="Z1F0017787"/>
    <s v="0214"/>
    <s v="FC"/>
    <s v="000013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45"/>
    <x v="28"/>
    <x v="0"/>
    <s v="006"/>
    <s v="Z1B8044815"/>
    <s v="1664"/>
    <s v="FC"/>
    <s v="00143235-00143310"/>
    <s v=""/>
    <s v=""/>
    <s v=""/>
    <s v=""/>
    <n v="0"/>
    <s v=""/>
    <s v="VENTAS NO CONTRIBUYENTES"/>
    <s v=""/>
    <n v="218561773.51880002"/>
    <n v="0"/>
    <n v="184997263.5"/>
    <n v="0"/>
    <s v="-"/>
    <n v="0"/>
    <n v="28934922.43"/>
    <s v="16"/>
    <n v="4629587.588800001"/>
    <n v="0"/>
    <s v="-"/>
    <n v="0"/>
    <n v="0"/>
    <s v="-"/>
    <n v="0"/>
  </r>
  <r>
    <s v="446"/>
    <x v="28"/>
    <x v="0"/>
    <s v="007"/>
    <s v="Z1B8050013"/>
    <s v="1719"/>
    <s v="FC"/>
    <s v="00168462-00168486"/>
    <s v=""/>
    <s v=""/>
    <s v=""/>
    <s v=""/>
    <n v="0"/>
    <s v=""/>
    <s v="VENTAS NO CONTRIBUYENTES"/>
    <s v=""/>
    <n v="137582605.0564"/>
    <n v="0"/>
    <n v="109978181"/>
    <n v="0"/>
    <s v="-"/>
    <n v="0"/>
    <n v="23796917.289999999"/>
    <s v="-"/>
    <n v="3807506.7664000005"/>
    <n v="0"/>
    <s v="-"/>
    <n v="0"/>
    <n v="0"/>
    <s v="-"/>
    <n v="0"/>
  </r>
  <r>
    <s v="447"/>
    <x v="28"/>
    <x v="0"/>
    <s v="007"/>
    <s v="Z1B8050013"/>
    <s v="1719"/>
    <s v="FC"/>
    <s v="00168489-00168516"/>
    <s v=""/>
    <s v=""/>
    <s v=""/>
    <s v=""/>
    <n v="0"/>
    <s v=""/>
    <s v="VENTAS NO CONTRIBUYENTES"/>
    <s v=""/>
    <n v="138071488.95680001"/>
    <n v="0"/>
    <n v="104582366.12"/>
    <n v="0"/>
    <s v="-"/>
    <n v="0"/>
    <n v="28869933.479999997"/>
    <s v="16"/>
    <n v="4619189.3568000002"/>
    <n v="0"/>
    <s v="-"/>
    <n v="0"/>
    <n v="0"/>
    <s v="-"/>
    <n v="0"/>
  </r>
  <r>
    <s v="448"/>
    <x v="28"/>
    <x v="0"/>
    <s v="008"/>
    <s v="Z1B8050003"/>
    <s v="1675"/>
    <s v="FC"/>
    <s v="00169076-00169148"/>
    <s v=""/>
    <s v=""/>
    <s v=""/>
    <s v=""/>
    <n v="0"/>
    <s v=""/>
    <s v="VENTAS NO CONTRIBUYENTES"/>
    <s v=""/>
    <n v="206097083.3204"/>
    <n v="0"/>
    <n v="161048218.91"/>
    <n v="0"/>
    <s v="-"/>
    <n v="0"/>
    <n v="38835227.940000005"/>
    <s v="-"/>
    <n v="6213636.4704000009"/>
    <n v="0"/>
    <s v="-"/>
    <n v="0"/>
    <n v="0"/>
    <s v="-"/>
    <n v="0"/>
  </r>
  <r>
    <s v="449"/>
    <x v="28"/>
    <x v="0"/>
    <s v="008"/>
    <s v="Z1B8050003"/>
    <s v="1675"/>
    <s v="FC"/>
    <s v="00169149"/>
    <s v=""/>
    <s v=""/>
    <s v=""/>
    <s v=""/>
    <n v="0"/>
    <s v=""/>
    <s v="ONET VISION"/>
    <s v="J315259036"/>
    <n v="3452495"/>
    <n v="0"/>
    <n v="3392175"/>
    <n v="52000"/>
    <s v="16"/>
    <n v="8320"/>
    <n v="0"/>
    <s v="-"/>
    <n v="0"/>
    <n v="0"/>
    <s v="-"/>
    <n v="0"/>
    <n v="0"/>
    <s v="-"/>
    <n v="0"/>
  </r>
  <r>
    <s v="450"/>
    <x v="28"/>
    <x v="0"/>
    <s v="008"/>
    <s v="Z1B8050003"/>
    <s v="1675"/>
    <s v="FC"/>
    <s v="00169150-00169158"/>
    <s v=""/>
    <s v=""/>
    <s v=""/>
    <s v=""/>
    <n v="0"/>
    <s v=""/>
    <s v="VENTAS NO CONTRIBUYENTES"/>
    <s v=""/>
    <n v="11910940"/>
    <n v="0"/>
    <n v="10708600"/>
    <n v="0"/>
    <s v="-"/>
    <n v="0"/>
    <n v="1036500"/>
    <s v="16"/>
    <n v="165840"/>
    <n v="0"/>
    <s v="-"/>
    <n v="0"/>
    <n v="0"/>
    <s v="-"/>
    <n v="0"/>
  </r>
  <r>
    <s v="451"/>
    <x v="28"/>
    <x v="0"/>
    <s v="009"/>
    <s v="Z1B8014458"/>
    <s v="1674"/>
    <s v="FC"/>
    <s v="00173319-00173330"/>
    <s v=""/>
    <s v=""/>
    <s v=""/>
    <s v=""/>
    <n v="0"/>
    <s v=""/>
    <s v="VENTAS NO CONTRIBUYENTES"/>
    <s v=""/>
    <n v="37182071.546800002"/>
    <n v="0"/>
    <n v="25904251.999999996"/>
    <n v="0"/>
    <s v="-"/>
    <n v="0"/>
    <n v="9722258.2300000004"/>
    <s v="16"/>
    <n v="1555561.3168000001"/>
    <n v="0"/>
    <s v="-"/>
    <n v="0"/>
    <n v="0"/>
    <s v="-"/>
    <n v="0"/>
  </r>
  <r>
    <s v="452"/>
    <x v="28"/>
    <x v="0"/>
    <s v="009"/>
    <s v="Z1B8014458"/>
    <s v="1674"/>
    <s v="FC"/>
    <s v="00173333-00173375"/>
    <s v=""/>
    <s v=""/>
    <s v=""/>
    <s v=""/>
    <n v="0"/>
    <s v=""/>
    <s v="VENTAS NO CONTRIBUYENTES"/>
    <s v=""/>
    <n v="284327351.27720004"/>
    <n v="0"/>
    <n v="228642987.15999997"/>
    <n v="0"/>
    <s v="-"/>
    <n v="0"/>
    <n v="48003762.170000002"/>
    <s v="16"/>
    <n v="7680601.9472000003"/>
    <n v="0"/>
    <s v="-"/>
    <n v="0"/>
    <n v="0"/>
    <s v="-"/>
    <n v="0"/>
  </r>
  <r>
    <s v="453"/>
    <x v="28"/>
    <x v="0"/>
    <s v="010"/>
    <s v="Z1F0000341"/>
    <s v="1183"/>
    <s v="FC"/>
    <s v="00071609-00071611"/>
    <s v=""/>
    <s v=""/>
    <s v=""/>
    <s v=""/>
    <n v="0"/>
    <s v=""/>
    <s v="VENTAS NO CONTRIBUYENTES"/>
    <s v=""/>
    <n v="8973100"/>
    <n v="0"/>
    <n v="6421100"/>
    <n v="0"/>
    <s v="-"/>
    <n v="0"/>
    <n v="2200000"/>
    <s v="-"/>
    <n v="352000"/>
    <n v="0"/>
    <s v="-"/>
    <n v="0"/>
    <n v="0"/>
    <s v="-"/>
    <n v="0"/>
  </r>
  <r>
    <s v="454"/>
    <x v="28"/>
    <x v="0"/>
    <s v="010"/>
    <s v="Z1F0000341"/>
    <s v="1183"/>
    <s v="FC"/>
    <s v="00071612"/>
    <s v=""/>
    <s v=""/>
    <s v=""/>
    <s v=""/>
    <n v="0"/>
    <s v=""/>
    <s v="LAEN ELECTRIC, C.A"/>
    <s v="J-31124236-8"/>
    <n v="3468128.08"/>
    <n v="0"/>
    <n v="3468128.08"/>
    <n v="0"/>
    <s v="-"/>
    <n v="0"/>
    <n v="0"/>
    <s v="-"/>
    <n v="0"/>
    <n v="0"/>
    <s v="-"/>
    <n v="0"/>
    <n v="0"/>
    <s v="-"/>
    <n v="0"/>
  </r>
  <r>
    <s v="455"/>
    <x v="28"/>
    <x v="0"/>
    <s v="010"/>
    <s v="Z1F0000341"/>
    <s v="1183"/>
    <s v="FC"/>
    <s v="00071613-00071622"/>
    <s v=""/>
    <s v=""/>
    <s v=""/>
    <s v=""/>
    <n v="0"/>
    <s v=""/>
    <s v="VENTAS NO CONTRIBUYENTES"/>
    <s v=""/>
    <n v="48941885"/>
    <n v="0"/>
    <n v="38550025"/>
    <n v="0"/>
    <s v="-"/>
    <n v="0"/>
    <n v="8958500"/>
    <s v="16"/>
    <n v="1433360"/>
    <n v="0"/>
    <s v="-"/>
    <n v="0"/>
    <n v="0"/>
    <s v="-"/>
    <n v="0"/>
  </r>
  <r>
    <s v="456"/>
    <x v="28"/>
    <x v="0"/>
    <s v="010"/>
    <s v="Z1F0000341"/>
    <s v="1183"/>
    <s v="FC"/>
    <s v="00071623"/>
    <s v=""/>
    <s v=""/>
    <s v=""/>
    <s v=""/>
    <n v="0"/>
    <s v=""/>
    <s v="BIORENACER DAD.CA"/>
    <s v="J-41030023-0"/>
    <n v="2552000"/>
    <n v="0"/>
    <n v="0"/>
    <n v="2200000"/>
    <s v="16"/>
    <n v="352000"/>
    <n v="0"/>
    <s v="-"/>
    <n v="0"/>
    <n v="0"/>
    <s v="-"/>
    <n v="0"/>
    <n v="0"/>
    <s v="-"/>
    <n v="0"/>
  </r>
  <r>
    <s v="457"/>
    <x v="28"/>
    <x v="0"/>
    <s v="010"/>
    <s v="Z1F0000341"/>
    <s v="1183"/>
    <s v="FC"/>
    <s v="00071624-00071639"/>
    <s v=""/>
    <s v=""/>
    <s v=""/>
    <s v=""/>
    <n v="0"/>
    <s v=""/>
    <s v="VENTAS NO CONTRIBUYENTES"/>
    <s v=""/>
    <n v="34675579.601599999"/>
    <n v="0"/>
    <n v="25118000"/>
    <n v="0"/>
    <s v="-"/>
    <n v="0"/>
    <n v="8239292.7599999998"/>
    <s v="-"/>
    <n v="1318286.8415999999"/>
    <n v="0"/>
    <s v="-"/>
    <n v="0"/>
    <n v="0"/>
    <s v="-"/>
    <n v="0"/>
  </r>
  <r>
    <s v="458"/>
    <x v="28"/>
    <x v="0"/>
    <s v="011"/>
    <s v="Z1F0004616"/>
    <s v="0577"/>
    <s v="FC"/>
    <s v="00078059-00078115"/>
    <s v=""/>
    <s v=""/>
    <s v=""/>
    <s v=""/>
    <n v="0"/>
    <s v=""/>
    <s v="VENTAS NO CONTRIBUYENTES"/>
    <s v=""/>
    <n v="75954035"/>
    <n v="0"/>
    <n v="74439075"/>
    <n v="0"/>
    <s v="-"/>
    <n v="0"/>
    <n v="1306000"/>
    <s v="-"/>
    <n v="208960"/>
    <n v="0"/>
    <s v="-"/>
    <n v="0"/>
    <n v="0"/>
    <s v="-"/>
    <n v="0"/>
  </r>
  <r>
    <s v="459"/>
    <x v="28"/>
    <x v="0"/>
    <s v="011"/>
    <s v="Z1F0004616"/>
    <s v="0577"/>
    <s v="FC"/>
    <s v="00078116"/>
    <s v=""/>
    <s v=""/>
    <s v=""/>
    <s v=""/>
    <n v="0"/>
    <s v=""/>
    <s v="DANIEL"/>
    <s v="V110364163 "/>
    <n v="1843000"/>
    <n v="0"/>
    <n v="1843000"/>
    <n v="0"/>
    <s v="-"/>
    <n v="0"/>
    <n v="0"/>
    <s v="-"/>
    <n v="0"/>
    <n v="0"/>
    <s v="-"/>
    <n v="0"/>
    <n v="0"/>
    <s v="-"/>
    <n v="0"/>
  </r>
  <r>
    <s v="460"/>
    <x v="28"/>
    <x v="0"/>
    <s v="011"/>
    <s v="Z1F0004616"/>
    <s v="0577"/>
    <s v="FC"/>
    <s v="00078117-00078202"/>
    <s v=""/>
    <s v=""/>
    <s v=""/>
    <s v=""/>
    <n v="0"/>
    <s v=""/>
    <s v="VENTAS NO CONTRIBUYENTES"/>
    <s v=""/>
    <n v="96288209.995200008"/>
    <n v="0"/>
    <n v="87125600.000000015"/>
    <n v="0"/>
    <s v="-"/>
    <n v="0"/>
    <n v="7898801.7199999997"/>
    <s v="-"/>
    <n v="1263808.2751999998"/>
    <n v="0"/>
    <s v="-"/>
    <n v="0"/>
    <n v="0"/>
    <s v="-"/>
    <n v="0"/>
  </r>
  <r>
    <s v="461"/>
    <x v="28"/>
    <x v="0"/>
    <s v="012"/>
    <s v="Z1B8038506"/>
    <s v="1524"/>
    <s v="FC"/>
    <s v="0007109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62"/>
    <x v="28"/>
    <x v="0"/>
    <s v="013"/>
    <s v="Z1B8050578"/>
    <s v="1487"/>
    <s v="FC"/>
    <s v="00136369-00136475"/>
    <s v=""/>
    <s v=""/>
    <s v=""/>
    <s v=""/>
    <n v="0"/>
    <s v=""/>
    <s v="VENTAS NO CONTRIBUYENTES"/>
    <s v=""/>
    <n v="90303708.744800001"/>
    <n v="0"/>
    <n v="78523300"/>
    <n v="0"/>
    <s v="-"/>
    <n v="0"/>
    <n v="10155524.780000001"/>
    <s v="16"/>
    <n v="1624883.9648"/>
    <n v="0"/>
    <s v="-"/>
    <n v="0"/>
    <n v="0"/>
    <s v="-"/>
    <n v="0"/>
  </r>
  <r>
    <s v="463"/>
    <x v="28"/>
    <x v="0"/>
    <s v="014"/>
    <s v="Z1F0000338"/>
    <s v="1365"/>
    <s v="FC"/>
    <s v="00048498-00048512"/>
    <s v=""/>
    <s v=""/>
    <s v=""/>
    <s v=""/>
    <n v="0"/>
    <s v=""/>
    <s v="VENTAS NO CONTRIBUYENTES"/>
    <s v=""/>
    <n v="13528520"/>
    <n v="0"/>
    <n v="12285000"/>
    <n v="0"/>
    <s v="-"/>
    <n v="0"/>
    <n v="1072000"/>
    <s v="-"/>
    <n v="171520"/>
    <n v="0"/>
    <s v="-"/>
    <n v="0"/>
    <n v="0"/>
    <s v="-"/>
    <n v="0"/>
  </r>
  <r>
    <s v="464"/>
    <x v="29"/>
    <x v="1"/>
    <s v="001"/>
    <s v="Z1F0017854"/>
    <s v="0244"/>
    <s v="FC"/>
    <s v="00013997-00014035"/>
    <m/>
    <m/>
    <m/>
    <m/>
    <n v="0"/>
    <m/>
    <s v="VENTAS NO CONTRIBUYENTES"/>
    <m/>
    <n v="133733183.92"/>
    <n v="0"/>
    <n v="99559487.719999999"/>
    <n v="0"/>
    <m/>
    <n v="0"/>
    <n v="29460082.93"/>
    <m/>
    <n v="4713613.2699999996"/>
    <n v="0"/>
    <s v="-"/>
    <n v="0"/>
    <n v="0"/>
    <s v="-"/>
    <n v="0"/>
  </r>
  <r>
    <s v="465"/>
    <x v="29"/>
    <x v="0"/>
    <s v="001"/>
    <s v="Z1F0000700"/>
    <s v="1343"/>
    <s v="FC"/>
    <s v="00106485-00106589"/>
    <s v=""/>
    <s v=""/>
    <s v=""/>
    <s v=""/>
    <n v="0"/>
    <s v=""/>
    <s v="VENTAS NO CONTRIBUYENTES"/>
    <s v=""/>
    <n v="270973363.24959993"/>
    <n v="0"/>
    <n v="223085572.98999995"/>
    <n v="0"/>
    <s v="-"/>
    <n v="0"/>
    <n v="41282577.809999995"/>
    <s v="16"/>
    <n v="6605212.4496000009"/>
    <n v="0"/>
    <s v="-"/>
    <n v="0"/>
    <n v="0"/>
    <s v="-"/>
    <n v="0"/>
  </r>
  <r>
    <s v="466"/>
    <x v="29"/>
    <x v="2"/>
    <s v="002"/>
    <s v="Z1F0008858"/>
    <s v="0699"/>
    <s v="FC"/>
    <s v="00093011-00093121"/>
    <s v=""/>
    <s v=""/>
    <s v=""/>
    <s v=""/>
    <n v="0"/>
    <s v=""/>
    <s v="VENTAS NO CONTRIBUYENTES"/>
    <s v=""/>
    <n v="108901680.22200003"/>
    <n v="0"/>
    <n v="102080020.72"/>
    <n v="0"/>
    <s v="-"/>
    <n v="0"/>
    <n v="5880740.9500000002"/>
    <s v="-"/>
    <n v="940918.55200000003"/>
    <n v="0"/>
    <s v="-"/>
    <n v="0"/>
    <n v="0"/>
    <s v="-"/>
    <n v="0"/>
  </r>
  <r>
    <s v="467"/>
    <x v="29"/>
    <x v="1"/>
    <s v="002"/>
    <s v="Z1F0017966"/>
    <s v="0245"/>
    <s v="FC"/>
    <s v="00005066-00005097"/>
    <s v=""/>
    <s v=""/>
    <s v=""/>
    <s v=""/>
    <n v="0"/>
    <s v=""/>
    <s v="VENTAS NO CONTRIBUYENTES"/>
    <m/>
    <n v="178638332.37"/>
    <n v="0"/>
    <n v="111522563.62"/>
    <n v="0"/>
    <s v="-"/>
    <n v="0"/>
    <n v="57858421.340000004"/>
    <s v="-"/>
    <n v="9257347.4100000001"/>
    <n v="0"/>
    <s v="-"/>
    <n v="0"/>
    <n v="0"/>
    <s v="-"/>
    <n v="0"/>
  </r>
  <r>
    <s v="468"/>
    <x v="29"/>
    <x v="0"/>
    <s v="002"/>
    <s v="Z1B8050002"/>
    <s v="1679"/>
    <s v="FC"/>
    <s v="00159012-00159040"/>
    <s v=""/>
    <s v=""/>
    <s v=""/>
    <s v=""/>
    <n v="0"/>
    <s v=""/>
    <s v="VENTAS NO CONTRIBUYENTES"/>
    <s v=""/>
    <n v="153420194.70519996"/>
    <n v="0"/>
    <n v="137575027.71000001"/>
    <n v="0"/>
    <s v="-"/>
    <n v="0"/>
    <n v="13659626.719999999"/>
    <s v="16"/>
    <n v="2185540.2752"/>
    <n v="0"/>
    <s v="-"/>
    <n v="0"/>
    <n v="0"/>
    <s v="-"/>
    <n v="0"/>
  </r>
  <r>
    <s v="469"/>
    <x v="29"/>
    <x v="0"/>
    <s v="002"/>
    <s v="Z1B8050002"/>
    <s v="1679"/>
    <s v="FC"/>
    <s v="00159041"/>
    <s v=""/>
    <s v=""/>
    <s v=""/>
    <s v=""/>
    <n v="0"/>
    <s v=""/>
    <s v="PANADERIA Y DELICATESES KEIVERY PAN"/>
    <s v="J-413044994"/>
    <n v="17085000"/>
    <n v="0"/>
    <n v="17085000"/>
    <n v="0"/>
    <s v="-"/>
    <n v="0"/>
    <n v="0"/>
    <s v="-"/>
    <n v="0"/>
    <n v="0"/>
    <s v="-"/>
    <n v="0"/>
    <n v="0"/>
    <s v="-"/>
    <n v="0"/>
  </r>
  <r>
    <s v="470"/>
    <x v="29"/>
    <x v="0"/>
    <s v="002"/>
    <s v="Z1B8050002"/>
    <s v="1679"/>
    <s v="FC"/>
    <s v="00159042-00159076"/>
    <s v=""/>
    <s v=""/>
    <s v=""/>
    <s v=""/>
    <n v="0"/>
    <s v=""/>
    <s v="VENTAS NO CONTRIBUYENTES"/>
    <s v=""/>
    <n v="162982012.11040002"/>
    <n v="0"/>
    <n v="114698765.81"/>
    <n v="0"/>
    <s v="-"/>
    <n v="0"/>
    <n v="41623488.189999998"/>
    <s v="-"/>
    <n v="6659758.1104000006"/>
    <n v="0"/>
    <s v="-"/>
    <n v="0"/>
    <n v="0"/>
    <s v="-"/>
    <n v="0"/>
  </r>
  <r>
    <s v="471"/>
    <x v="29"/>
    <x v="0"/>
    <s v="002"/>
    <s v="Z1B8050002"/>
    <s v="1679"/>
    <s v="NC"/>
    <s v=""/>
    <s v="00000132"/>
    <s v=""/>
    <s v="00159017"/>
    <s v="30/10/2020"/>
    <n v="1109250"/>
    <s v="VEN"/>
    <s v="YUDIT ALASTRE"/>
    <s v="V25986354 "/>
    <n v="-272671.5"/>
    <n v="0"/>
    <n v="-272671.5"/>
    <n v="0"/>
    <s v="-"/>
    <n v="0"/>
    <n v="0"/>
    <s v="-"/>
    <n v="0"/>
    <n v="0"/>
    <s v="-"/>
    <n v="0"/>
    <n v="0"/>
    <s v="-"/>
    <n v="0"/>
  </r>
  <r>
    <s v="472"/>
    <x v="29"/>
    <x v="0"/>
    <s v="002"/>
    <s v="Z1B8050149"/>
    <s v="1600"/>
    <s v="FC"/>
    <s v="00196716-00196767"/>
    <m/>
    <m/>
    <m/>
    <m/>
    <n v="0"/>
    <m/>
    <s v="VENTAS NO CONTRIBUYENTES"/>
    <m/>
    <n v="78826673.310000002"/>
    <n v="0"/>
    <n v="78826673.310000002"/>
    <n v="0"/>
    <s v="-"/>
    <n v="0"/>
    <n v="0"/>
    <s v="-"/>
    <n v="0"/>
    <n v="0"/>
    <s v="-"/>
    <n v="0"/>
    <n v="0"/>
    <s v="-"/>
    <n v="0"/>
  </r>
  <r>
    <s v="473"/>
    <x v="29"/>
    <x v="2"/>
    <s v="003"/>
    <s v="Z1F0008965"/>
    <s v="0695"/>
    <s v="FC"/>
    <s v="00091764-00091790"/>
    <s v=""/>
    <s v=""/>
    <s v=""/>
    <s v=""/>
    <n v="0"/>
    <s v=""/>
    <s v="VENTAS NO CONTRIBUYENTES"/>
    <s v=""/>
    <n v="36561992.125599995"/>
    <n v="0"/>
    <n v="35442212.620000005"/>
    <n v="0"/>
    <s v="-"/>
    <n v="0"/>
    <n v="965327.16"/>
    <s v="-"/>
    <n v="154452.3456"/>
    <n v="0"/>
    <s v="-"/>
    <n v="0"/>
    <n v="0"/>
    <s v="-"/>
    <n v="0"/>
  </r>
  <r>
    <s v="474"/>
    <x v="29"/>
    <x v="2"/>
    <s v="003"/>
    <s v="Z1F0008965"/>
    <s v="0695"/>
    <s v="FC"/>
    <s v="00091791"/>
    <s v=""/>
    <s v=""/>
    <s v=""/>
    <s v=""/>
    <n v="0"/>
    <s v=""/>
    <s v="INVERCIONE FUWENSA"/>
    <s v="J293808715 "/>
    <n v="3220800"/>
    <n v="0"/>
    <n v="3220800"/>
    <n v="0"/>
    <s v="-"/>
    <n v="0"/>
    <n v="0"/>
    <s v="-"/>
    <n v="0"/>
    <n v="0"/>
    <s v="-"/>
    <n v="0"/>
    <n v="0"/>
    <s v="-"/>
    <n v="0"/>
  </r>
  <r>
    <s v="475"/>
    <x v="29"/>
    <x v="2"/>
    <s v="003"/>
    <s v="Z1F0008965"/>
    <s v="0695"/>
    <s v="FC"/>
    <s v="00091792-00091811"/>
    <s v=""/>
    <s v=""/>
    <s v=""/>
    <s v=""/>
    <n v="0"/>
    <s v=""/>
    <s v="VENTAS NO CONTRIBUYENTES"/>
    <s v=""/>
    <n v="29516137.901999999"/>
    <n v="0"/>
    <n v="28044758"/>
    <n v="0"/>
    <s v="-"/>
    <n v="0"/>
    <n v="1268430.95"/>
    <s v="16"/>
    <n v="202948.95200000002"/>
    <n v="0"/>
    <s v="-"/>
    <n v="0"/>
    <n v="0"/>
    <s v="-"/>
    <n v="0"/>
  </r>
  <r>
    <s v="476"/>
    <x v="29"/>
    <x v="2"/>
    <s v="003"/>
    <s v="Z1F0008965"/>
    <s v="0695"/>
    <s v="FC"/>
    <s v="00091812"/>
    <s v=""/>
    <s v=""/>
    <s v=""/>
    <s v=""/>
    <n v="0"/>
    <s v=""/>
    <s v="INVERCIONE FUWENSA"/>
    <s v="J293808715 "/>
    <n v="2790000"/>
    <n v="0"/>
    <n v="2790000"/>
    <n v="0"/>
    <s v="-"/>
    <n v="0"/>
    <n v="0"/>
    <s v="-"/>
    <n v="0"/>
    <n v="0"/>
    <s v="-"/>
    <n v="0"/>
    <n v="0"/>
    <s v="-"/>
    <n v="0"/>
  </r>
  <r>
    <s v="477"/>
    <x v="29"/>
    <x v="2"/>
    <s v="003"/>
    <s v="Z1F0008965"/>
    <s v="0695"/>
    <s v="FC"/>
    <s v="00091813-00091872"/>
    <s v=""/>
    <s v=""/>
    <s v=""/>
    <s v=""/>
    <n v="0"/>
    <s v=""/>
    <s v="VENTAS NO CONTRIBUYENTES"/>
    <s v=""/>
    <n v="74417662.370800003"/>
    <n v="0"/>
    <n v="69288704.24000001"/>
    <n v="0"/>
    <s v="-"/>
    <n v="0"/>
    <n v="4421515.6300000008"/>
    <s v="16"/>
    <n v="707442.50080000004"/>
    <n v="0"/>
    <s v="-"/>
    <n v="0"/>
    <n v="0"/>
    <s v="-"/>
    <n v="0"/>
  </r>
  <r>
    <s v="478"/>
    <x v="29"/>
    <x v="1"/>
    <s v="003"/>
    <s v="Z1F0017848"/>
    <s v="0244"/>
    <s v="FC"/>
    <s v="00010547-00010619"/>
    <s v=""/>
    <s v=""/>
    <s v=""/>
    <s v=""/>
    <n v="0"/>
    <s v=""/>
    <s v="VENTAS NO CONTRIBUYENTES"/>
    <s v=""/>
    <n v="288990434.13"/>
    <n v="0"/>
    <n v="189602490.80000001"/>
    <n v="0"/>
    <s v="-"/>
    <n v="0"/>
    <n v="85679261.489999995"/>
    <s v="-"/>
    <n v="13708681.84"/>
    <n v="0"/>
    <s v="-"/>
    <n v="0"/>
    <n v="0"/>
    <s v="-"/>
    <n v="0"/>
  </r>
  <r>
    <s v="479"/>
    <x v="29"/>
    <x v="0"/>
    <s v="003"/>
    <s v="Z1B8051199"/>
    <s v="1764"/>
    <s v="FC"/>
    <s v="00183471-00183561"/>
    <s v=""/>
    <s v=""/>
    <s v=""/>
    <s v=""/>
    <n v="0"/>
    <s v=""/>
    <s v="VENTAS NO CONTRIBUYENTES"/>
    <s v=""/>
    <n v="324196196.51839995"/>
    <n v="0"/>
    <n v="250169288.24000001"/>
    <n v="0"/>
    <s v="-"/>
    <n v="0"/>
    <n v="63816300.239999995"/>
    <s v="16"/>
    <n v="10210608.0384"/>
    <n v="0"/>
    <s v="-"/>
    <n v="0"/>
    <n v="0"/>
    <s v="-"/>
    <n v="0"/>
  </r>
  <r>
    <s v="480"/>
    <x v="29"/>
    <x v="1"/>
    <s v="004"/>
    <s v="Z1F0017963"/>
    <s v="0242"/>
    <s v="FC"/>
    <s v="00005254-00005283"/>
    <m/>
    <m/>
    <m/>
    <m/>
    <n v="0"/>
    <m/>
    <s v="VENTAS NO CONTRIBUYENTES"/>
    <m/>
    <n v="110016955.15000001"/>
    <n v="0"/>
    <n v="74602443.430000007"/>
    <n v="0"/>
    <m/>
    <n v="0"/>
    <n v="30529751.48"/>
    <m/>
    <n v="4884760.24"/>
    <n v="0"/>
    <s v="-"/>
    <n v="0"/>
    <n v="0"/>
    <s v="-"/>
    <n v="0"/>
  </r>
  <r>
    <s v="481"/>
    <x v="29"/>
    <x v="0"/>
    <s v="004"/>
    <s v="Z1B8050937"/>
    <s v="1607"/>
    <s v="FC"/>
    <s v="00151894-00151934"/>
    <s v=""/>
    <s v=""/>
    <s v=""/>
    <s v=""/>
    <n v="0"/>
    <s v=""/>
    <s v="VENTAS NO CONTRIBUYENTES"/>
    <s v=""/>
    <n v="140399717.71959999"/>
    <n v="0"/>
    <n v="119450544.53"/>
    <n v="0"/>
    <s v="-"/>
    <n v="0"/>
    <n v="18059632.059999999"/>
    <s v="-"/>
    <n v="2889541.1295999996"/>
    <n v="0"/>
    <s v="-"/>
    <n v="0"/>
    <n v="0"/>
    <s v="-"/>
    <n v="0"/>
  </r>
  <r>
    <s v="482"/>
    <x v="29"/>
    <x v="0"/>
    <s v="004"/>
    <s v="Z1B8050937"/>
    <s v="1607"/>
    <s v="FC"/>
    <s v="00151936-00151969"/>
    <s v=""/>
    <s v=""/>
    <s v=""/>
    <s v=""/>
    <n v="0"/>
    <s v=""/>
    <s v="VENTAS NO CONTRIBUYENTES"/>
    <s v=""/>
    <n v="171246033.93280002"/>
    <n v="0"/>
    <n v="132437011.2"/>
    <n v="0"/>
    <s v="-"/>
    <n v="0"/>
    <n v="33456054.080000002"/>
    <s v="16"/>
    <n v="5352968.6528000003"/>
    <n v="0"/>
    <s v="-"/>
    <n v="0"/>
    <n v="0"/>
    <s v="-"/>
    <n v="0"/>
  </r>
  <r>
    <s v="483"/>
    <x v="29"/>
    <x v="1"/>
    <s v="005"/>
    <s v="Z1F0017998"/>
    <s v="0238"/>
    <s v="FC"/>
    <s v="00007091-00007156"/>
    <m/>
    <m/>
    <m/>
    <m/>
    <n v="0"/>
    <m/>
    <s v="VENTAS NO CONTRIBUYENTES"/>
    <m/>
    <n v="259586640.09"/>
    <n v="0"/>
    <n v="202316879.49000001"/>
    <n v="0"/>
    <m/>
    <n v="0"/>
    <n v="49370483.280000001"/>
    <m/>
    <n v="7899277.3200000003"/>
    <n v="0"/>
    <s v="-"/>
    <n v="0"/>
    <n v="0"/>
    <s v="-"/>
    <n v="0"/>
  </r>
  <r>
    <s v="484"/>
    <x v="29"/>
    <x v="1"/>
    <s v="005"/>
    <s v="Z1F0017998"/>
    <s v="0238"/>
    <s v="NC"/>
    <s v="00000023"/>
    <m/>
    <m/>
    <m/>
    <m/>
    <n v="0"/>
    <m/>
    <s v="VENTAS NO CONTRIBUYENTES"/>
    <m/>
    <n v="-943296"/>
    <n v="0"/>
    <n v="-943296"/>
    <n v="0"/>
    <m/>
    <n v="0"/>
    <n v="0"/>
    <m/>
    <n v="0"/>
    <n v="0"/>
    <s v="-"/>
    <n v="0"/>
    <n v="0"/>
    <s v="-"/>
    <n v="0"/>
  </r>
  <r>
    <s v="485"/>
    <x v="29"/>
    <x v="0"/>
    <s v="005"/>
    <s v="Z1B8050363"/>
    <s v="1757"/>
    <s v="FC"/>
    <s v="00162869-00162976"/>
    <s v=""/>
    <s v=""/>
    <s v=""/>
    <s v=""/>
    <n v="0"/>
    <s v=""/>
    <s v="VENTAS NO CONTRIBUYENTES"/>
    <s v=""/>
    <n v="340548342.21319991"/>
    <n v="0"/>
    <n v="279738337.88999999"/>
    <n v="0"/>
    <s v="-"/>
    <n v="0"/>
    <n v="52422417.520000003"/>
    <s v="-"/>
    <n v="8387586.8032000028"/>
    <n v="0"/>
    <s v="-"/>
    <n v="0"/>
    <n v="0"/>
    <s v="-"/>
    <n v="0"/>
  </r>
  <r>
    <s v="486"/>
    <x v="29"/>
    <x v="1"/>
    <s v="006"/>
    <s v="Z1F0017787"/>
    <s v="0215"/>
    <s v="FC"/>
    <s v="00001393-00001461"/>
    <s v=""/>
    <s v=""/>
    <s v=""/>
    <s v=""/>
    <n v="0"/>
    <s v=""/>
    <s v="VENTAS NO CONTRIBUYENTES"/>
    <s v=""/>
    <n v="103044502.23"/>
    <n v="0"/>
    <n v="71061048.209999993"/>
    <n v="0"/>
    <s v="-"/>
    <n v="0"/>
    <n v="27571943.120000001"/>
    <s v="-"/>
    <n v="4411510.9000000004"/>
    <n v="0"/>
    <s v="-"/>
    <n v="0"/>
    <n v="0"/>
    <s v="-"/>
    <n v="0"/>
  </r>
  <r>
    <s v="487"/>
    <x v="29"/>
    <x v="0"/>
    <s v="006"/>
    <s v="Z1B8044815"/>
    <s v="1665"/>
    <s v="FC"/>
    <s v="00143311-00143396"/>
    <s v=""/>
    <s v=""/>
    <s v=""/>
    <s v=""/>
    <n v="0"/>
    <s v=""/>
    <s v="VENTAS NO CONTRIBUYENTES"/>
    <s v=""/>
    <n v="259806995.30399999"/>
    <n v="0"/>
    <n v="201541881.76999998"/>
    <n v="0"/>
    <s v="-"/>
    <n v="0"/>
    <n v="50228546.149999999"/>
    <s v="-"/>
    <n v="8036567.3839999996"/>
    <n v="0"/>
    <s v="-"/>
    <n v="0"/>
    <n v="0"/>
    <s v="-"/>
    <n v="0"/>
  </r>
  <r>
    <s v="488"/>
    <x v="29"/>
    <x v="0"/>
    <s v="007"/>
    <s v="Z1B8050013"/>
    <s v="1720"/>
    <s v="FC"/>
    <s v="00168517-00168560"/>
    <s v=""/>
    <s v=""/>
    <s v=""/>
    <s v=""/>
    <n v="0"/>
    <s v=""/>
    <s v="VENTAS NO CONTRIBUYENTES"/>
    <s v=""/>
    <n v="159767313.05240002"/>
    <n v="0"/>
    <n v="128615320.61999999"/>
    <n v="0"/>
    <s v="-"/>
    <n v="0"/>
    <n v="26855165.889999997"/>
    <s v="-"/>
    <n v="4296826.5423999988"/>
    <n v="0"/>
    <s v="-"/>
    <n v="0"/>
    <n v="0"/>
    <s v="-"/>
    <n v="0"/>
  </r>
  <r>
    <s v="489"/>
    <x v="29"/>
    <x v="0"/>
    <s v="007"/>
    <s v="Z1B8050013"/>
    <s v="1720"/>
    <s v="FC"/>
    <s v="00168561"/>
    <s v=""/>
    <s v=""/>
    <s v=""/>
    <s v=""/>
    <n v="0"/>
    <s v=""/>
    <s v="CORPORACION XDV C.A"/>
    <s v="J-00361006-2"/>
    <n v="2087442"/>
    <n v="0"/>
    <n v="2087442"/>
    <n v="0"/>
    <s v="-"/>
    <n v="0"/>
    <n v="0"/>
    <s v="-"/>
    <n v="0"/>
    <n v="0"/>
    <s v="-"/>
    <n v="0"/>
    <n v="0"/>
    <s v="-"/>
    <n v="0"/>
  </r>
  <r>
    <s v="490"/>
    <x v="29"/>
    <x v="0"/>
    <s v="007"/>
    <s v="Z1B8050013"/>
    <s v="1720"/>
    <s v="FC"/>
    <s v="00168562-00168618"/>
    <s v=""/>
    <s v=""/>
    <s v=""/>
    <s v=""/>
    <n v="0"/>
    <s v=""/>
    <s v="VENTAS NO CONTRIBUYENTES"/>
    <s v=""/>
    <n v="253593330.20879996"/>
    <n v="0"/>
    <n v="180382541.44999999"/>
    <n v="0"/>
    <s v="-"/>
    <n v="0"/>
    <n v="63112748.93"/>
    <s v="-"/>
    <n v="10098039.828800002"/>
    <n v="0"/>
    <s v="-"/>
    <n v="0"/>
    <n v="0"/>
    <s v="-"/>
    <n v="0"/>
  </r>
  <r>
    <s v="491"/>
    <x v="29"/>
    <x v="0"/>
    <s v="008"/>
    <s v="Z1B8050003"/>
    <s v="1676"/>
    <s v="FC"/>
    <s v="00169159-00169170"/>
    <s v=""/>
    <s v=""/>
    <s v=""/>
    <s v=""/>
    <n v="0"/>
    <s v=""/>
    <s v="VENTAS NO CONTRIBUYENTES"/>
    <s v=""/>
    <n v="50615040.054400004"/>
    <n v="0"/>
    <n v="37666463.679999992"/>
    <n v="0"/>
    <s v="-"/>
    <n v="0"/>
    <n v="11162565.84"/>
    <s v="-"/>
    <n v="1786010.5344"/>
    <n v="0"/>
    <s v="-"/>
    <n v="0"/>
    <n v="0"/>
    <s v="-"/>
    <n v="0"/>
  </r>
  <r>
    <s v="492"/>
    <x v="29"/>
    <x v="0"/>
    <s v="008"/>
    <s v="Z1B8050003"/>
    <s v="1676"/>
    <s v="FC"/>
    <s v="00169171"/>
    <s v=""/>
    <s v=""/>
    <s v=""/>
    <s v=""/>
    <n v="0"/>
    <s v=""/>
    <s v="ADMINISTRADORA SILMAR 2018 C.A"/>
    <s v="J-409517780"/>
    <n v="7814215"/>
    <n v="0"/>
    <n v="7814215"/>
    <n v="0"/>
    <s v="-"/>
    <n v="0"/>
    <n v="0"/>
    <s v="-"/>
    <n v="0"/>
    <n v="0"/>
    <s v="-"/>
    <n v="0"/>
    <n v="0"/>
    <s v="-"/>
    <n v="0"/>
  </r>
  <r>
    <s v="493"/>
    <x v="29"/>
    <x v="0"/>
    <s v="008"/>
    <s v="Z1B8050003"/>
    <s v="1676"/>
    <s v="FC"/>
    <s v="00169172"/>
    <s v=""/>
    <s v=""/>
    <s v=""/>
    <s v=""/>
    <n v="0"/>
    <s v=""/>
    <s v="PPFAR.C.A"/>
    <s v="J-294051910"/>
    <n v="2480001"/>
    <n v="0"/>
    <n v="2480001"/>
    <n v="0"/>
    <s v="-"/>
    <n v="0"/>
    <n v="0"/>
    <s v="-"/>
    <n v="0"/>
    <n v="0"/>
    <s v="-"/>
    <n v="0"/>
    <n v="0"/>
    <s v="-"/>
    <n v="0"/>
  </r>
  <r>
    <s v="494"/>
    <x v="29"/>
    <x v="0"/>
    <s v="008"/>
    <s v="Z1B8050003"/>
    <s v="1676"/>
    <s v="FC"/>
    <s v="00169173-00169176"/>
    <s v=""/>
    <s v=""/>
    <s v=""/>
    <s v=""/>
    <n v="0"/>
    <s v=""/>
    <s v="VENTAS NO CONTRIBUYENTES"/>
    <s v=""/>
    <n v="13429644.620000001"/>
    <n v="0"/>
    <n v="12980028.620000001"/>
    <n v="0"/>
    <s v="-"/>
    <n v="0"/>
    <n v="387600"/>
    <s v="-"/>
    <n v="62016"/>
    <n v="0"/>
    <s v="-"/>
    <n v="0"/>
    <n v="0"/>
    <s v="-"/>
    <n v="0"/>
  </r>
  <r>
    <s v="495"/>
    <x v="29"/>
    <x v="0"/>
    <s v="008"/>
    <s v="Z1B8050003"/>
    <s v="1676"/>
    <s v="FC"/>
    <s v="00169179-00169213"/>
    <s v=""/>
    <s v=""/>
    <s v=""/>
    <s v=""/>
    <n v="0"/>
    <s v=""/>
    <s v="VENTAS NO CONTRIBUYENTES"/>
    <s v=""/>
    <n v="118225989.82400002"/>
    <n v="0"/>
    <n v="88681111.840000004"/>
    <n v="0"/>
    <s v="-"/>
    <n v="0"/>
    <n v="25469722.399999999"/>
    <s v="-"/>
    <n v="4075155.5839999998"/>
    <n v="0"/>
    <s v="-"/>
    <n v="0"/>
    <n v="0"/>
    <s v="-"/>
    <n v="0"/>
  </r>
  <r>
    <s v="496"/>
    <x v="29"/>
    <x v="0"/>
    <s v="008"/>
    <s v="Z1B8050003"/>
    <s v="1676"/>
    <s v="FC"/>
    <s v="00169214"/>
    <s v=""/>
    <s v=""/>
    <s v=""/>
    <s v=""/>
    <n v="0"/>
    <s v=""/>
    <s v="IDECA"/>
    <s v="J-31324373-6"/>
    <n v="2693208"/>
    <n v="0"/>
    <n v="2172600"/>
    <n v="448800"/>
    <s v="16"/>
    <n v="71808"/>
    <n v="0"/>
    <s v="-"/>
    <n v="0"/>
    <n v="0"/>
    <s v="-"/>
    <n v="0"/>
    <n v="0"/>
    <s v="-"/>
    <n v="0"/>
  </r>
  <r>
    <s v="497"/>
    <x v="29"/>
    <x v="0"/>
    <s v="008"/>
    <s v="Z1B8050003"/>
    <s v="1676"/>
    <s v="FC"/>
    <s v="00169215-00169252"/>
    <s v=""/>
    <s v=""/>
    <s v=""/>
    <s v=""/>
    <n v="0"/>
    <s v=""/>
    <s v="VENTAS NO CONTRIBUYENTES"/>
    <s v=""/>
    <n v="122328272.02080002"/>
    <n v="0"/>
    <n v="88335370"/>
    <n v="0"/>
    <s v="-"/>
    <n v="0"/>
    <n v="29304225.879999999"/>
    <s v="-"/>
    <n v="4688676.1408000011"/>
    <n v="0"/>
    <s v="-"/>
    <n v="0"/>
    <n v="0"/>
    <s v="-"/>
    <n v="0"/>
  </r>
  <r>
    <s v="498"/>
    <x v="29"/>
    <x v="0"/>
    <s v="009"/>
    <s v="Z1B8014458"/>
    <s v="1675"/>
    <s v="FC"/>
    <s v="00173377-00173382"/>
    <s v=""/>
    <s v=""/>
    <s v=""/>
    <s v=""/>
    <n v="0"/>
    <s v=""/>
    <s v="VENTAS NO CONTRIBUYENTES"/>
    <s v=""/>
    <n v="9882832.2168000005"/>
    <n v="0"/>
    <n v="7391687"/>
    <n v="0"/>
    <s v="-"/>
    <n v="0"/>
    <n v="2147538.98"/>
    <s v="-"/>
    <n v="343606.23680000001"/>
    <n v="0"/>
    <s v="-"/>
    <n v="0"/>
    <n v="0"/>
    <s v="-"/>
    <n v="0"/>
  </r>
  <r>
    <s v="499"/>
    <x v="29"/>
    <x v="0"/>
    <s v="009"/>
    <s v="Z1B8014458"/>
    <s v="1675"/>
    <s v="FC"/>
    <s v="00173384-00173409"/>
    <s v=""/>
    <s v=""/>
    <s v=""/>
    <s v=""/>
    <n v="0"/>
    <s v=""/>
    <s v="VENTAS NO CONTRIBUYENTES"/>
    <s v=""/>
    <n v="100304987.9356"/>
    <n v="0"/>
    <n v="80012122.040000007"/>
    <n v="0"/>
    <s v="-"/>
    <n v="0"/>
    <n v="17493849.91"/>
    <s v="-"/>
    <n v="2799015.9855999998"/>
    <n v="0"/>
    <s v="-"/>
    <n v="0"/>
    <n v="0"/>
    <s v="-"/>
    <n v="0"/>
  </r>
  <r>
    <s v="500"/>
    <x v="29"/>
    <x v="0"/>
    <s v="009"/>
    <s v="Z1B8014458"/>
    <s v="1675"/>
    <s v="FC"/>
    <s v="00173410"/>
    <s v=""/>
    <s v=""/>
    <s v=""/>
    <s v=""/>
    <n v="0"/>
    <s v=""/>
    <s v="GLOBALCOPYPLOT C.A."/>
    <s v="J-41233127-2"/>
    <n v="3868500.45"/>
    <n v="0"/>
    <n v="3806974.05"/>
    <n v="53040"/>
    <s v="16"/>
    <n v="8486.4"/>
    <n v="0"/>
    <s v="-"/>
    <n v="0"/>
    <n v="0"/>
    <s v="-"/>
    <n v="0"/>
    <n v="0"/>
    <s v="-"/>
    <n v="0"/>
  </r>
  <r>
    <s v="501"/>
    <x v="29"/>
    <x v="0"/>
    <s v="009"/>
    <s v="Z1B8014458"/>
    <s v="1675"/>
    <s v="FC"/>
    <s v="00173411-00173419"/>
    <s v=""/>
    <s v=""/>
    <s v=""/>
    <s v=""/>
    <n v="0"/>
    <s v=""/>
    <s v="VENTAS NO CONTRIBUYENTES"/>
    <s v=""/>
    <n v="29988167.003200002"/>
    <n v="0"/>
    <n v="19344574.800000001"/>
    <n v="0"/>
    <s v="-"/>
    <n v="0"/>
    <n v="9175510.5199999996"/>
    <s v="-"/>
    <n v="1468081.6832000001"/>
    <n v="0"/>
    <s v="-"/>
    <n v="0"/>
    <n v="0"/>
    <s v="-"/>
    <n v="0"/>
  </r>
  <r>
    <s v="502"/>
    <x v="29"/>
    <x v="0"/>
    <s v="010"/>
    <s v="Z1F0000341"/>
    <s v="1184"/>
    <s v="FC"/>
    <s v="00071640-00071678"/>
    <s v=""/>
    <s v=""/>
    <s v=""/>
    <s v=""/>
    <n v="0"/>
    <s v=""/>
    <s v="VENTAS NO CONTRIBUYENTES"/>
    <s v=""/>
    <n v="205616326.24919999"/>
    <n v="0"/>
    <n v="170822814.85999998"/>
    <n v="0"/>
    <s v="-"/>
    <n v="0"/>
    <n v="29994406.369999997"/>
    <s v="-"/>
    <n v="4799105.0192"/>
    <n v="0"/>
    <s v="-"/>
    <n v="0"/>
    <n v="0"/>
    <s v="-"/>
    <n v="0"/>
  </r>
  <r>
    <s v="503"/>
    <x v="29"/>
    <x v="0"/>
    <s v="011"/>
    <s v="Z1F0004616"/>
    <s v="0578"/>
    <s v="FC"/>
    <s v="00078203-00078362"/>
    <s v=""/>
    <s v=""/>
    <s v=""/>
    <s v=""/>
    <n v="0"/>
    <s v=""/>
    <s v="VENTAS NO CONTRIBUYENTES"/>
    <s v=""/>
    <n v="192099110.64400002"/>
    <n v="0"/>
    <n v="181618952.72"/>
    <n v="0"/>
    <s v="-"/>
    <n v="0"/>
    <n v="9034618.9000000004"/>
    <s v="-"/>
    <n v="1445539.024"/>
    <n v="0"/>
    <s v="-"/>
    <n v="0"/>
    <n v="0"/>
    <s v="-"/>
    <n v="0"/>
  </r>
  <r>
    <s v="504"/>
    <x v="29"/>
    <x v="0"/>
    <s v="012"/>
    <s v="Z1B8038506"/>
    <s v="1525"/>
    <s v="FC"/>
    <s v="00071097-00071098"/>
    <s v=""/>
    <s v=""/>
    <s v=""/>
    <s v=""/>
    <n v="0"/>
    <s v=""/>
    <s v="VENTAS NO CONTRIBUYENTES"/>
    <s v=""/>
    <n v="2206260"/>
    <n v="0"/>
    <n v="2206260"/>
    <n v="0"/>
    <s v="-"/>
    <n v="0"/>
    <n v="0"/>
    <s v="-"/>
    <n v="0"/>
    <n v="0"/>
    <s v="-"/>
    <n v="0"/>
    <n v="0"/>
    <s v="-"/>
    <n v="0"/>
  </r>
  <r>
    <s v="505"/>
    <x v="29"/>
    <x v="0"/>
    <s v="012"/>
    <s v="Z1B8038506"/>
    <s v="1525"/>
    <s v="FC"/>
    <s v="00071099"/>
    <s v=""/>
    <s v=""/>
    <s v=""/>
    <s v=""/>
    <n v="0"/>
    <s v=""/>
    <s v="ELECTRICO REX C.A"/>
    <s v="J-40380662-4 "/>
    <n v="13583136"/>
    <n v="0"/>
    <n v="0"/>
    <n v="11709600"/>
    <s v="16"/>
    <n v="1873536"/>
    <n v="0"/>
    <s v="-"/>
    <n v="0"/>
    <n v="0"/>
    <s v="-"/>
    <n v="0"/>
    <n v="0"/>
    <s v="-"/>
    <n v="0"/>
  </r>
  <r>
    <s v="506"/>
    <x v="29"/>
    <x v="0"/>
    <s v="012"/>
    <s v="Z1B8038506"/>
    <s v="1525"/>
    <s v="FC"/>
    <s v="00071100-00071102"/>
    <s v=""/>
    <s v=""/>
    <s v=""/>
    <s v=""/>
    <n v="0"/>
    <s v=""/>
    <s v="VENTAS NO CONTRIBUYENTES"/>
    <s v=""/>
    <n v="4088515.51"/>
    <n v="0"/>
    <n v="450175.50999999978"/>
    <n v="0"/>
    <s v="-"/>
    <n v="0"/>
    <n v="3136500"/>
    <s v="16"/>
    <n v="501840"/>
    <n v="0"/>
    <s v="-"/>
    <n v="0"/>
    <n v="0"/>
    <s v="-"/>
    <n v="0"/>
  </r>
  <r>
    <s v="507"/>
    <x v="29"/>
    <x v="0"/>
    <s v="012"/>
    <s v="Z1B8038506"/>
    <s v="1525"/>
    <s v="FC"/>
    <s v="00071103"/>
    <s v=""/>
    <s v=""/>
    <s v=""/>
    <s v=""/>
    <n v="0"/>
    <s v=""/>
    <s v="HERMANOS FRANCISCANOS DE CRUZ"/>
    <s v="J-07553680-0"/>
    <n v="2121396"/>
    <n v="0"/>
    <n v="459000"/>
    <n v="1433100"/>
    <s v="16"/>
    <n v="229296"/>
    <n v="0"/>
    <s v="-"/>
    <n v="0"/>
    <n v="0"/>
    <s v="-"/>
    <n v="0"/>
    <n v="0"/>
    <s v="-"/>
    <n v="0"/>
  </r>
  <r>
    <s v="508"/>
    <x v="29"/>
    <x v="0"/>
    <s v="012"/>
    <s v="Z1B8038506"/>
    <s v="1525"/>
    <s v="FC"/>
    <s v="00071104-00071119"/>
    <s v=""/>
    <s v=""/>
    <s v=""/>
    <s v=""/>
    <n v="0"/>
    <s v=""/>
    <s v="VENTAS NO CONTRIBUYENTES"/>
    <s v=""/>
    <n v="20111114.625200003"/>
    <n v="0"/>
    <n v="14274820.000000004"/>
    <n v="0"/>
    <s v="-"/>
    <n v="0"/>
    <n v="5031288.47"/>
    <s v="16"/>
    <n v="805006.15519999992"/>
    <n v="0"/>
    <s v="-"/>
    <n v="0"/>
    <n v="0"/>
    <s v="-"/>
    <n v="0"/>
  </r>
  <r>
    <s v="509"/>
    <x v="29"/>
    <x v="0"/>
    <s v="013"/>
    <s v="Z1B8050578"/>
    <s v="1488"/>
    <s v="FC"/>
    <s v="00136476-00136568"/>
    <s v=""/>
    <s v=""/>
    <s v=""/>
    <s v=""/>
    <n v="0"/>
    <s v=""/>
    <s v="VENTAS NO CONTRIBUYENTES"/>
    <s v=""/>
    <n v="112777625.56"/>
    <n v="0"/>
    <n v="86074576.359999999"/>
    <n v="0"/>
    <s v="-"/>
    <n v="0"/>
    <n v="23019870"/>
    <s v="16"/>
    <n v="3683179.1999999997"/>
    <n v="0"/>
    <s v="-"/>
    <n v="0"/>
    <n v="0"/>
    <s v="-"/>
    <n v="0"/>
  </r>
  <r>
    <s v="510"/>
    <x v="29"/>
    <x v="0"/>
    <s v="013"/>
    <s v="Z1B8050578"/>
    <s v="1488"/>
    <s v="NC"/>
    <s v=""/>
    <s v="00000034"/>
    <s v=""/>
    <s v="00136563"/>
    <s v="4/4/2019"/>
    <n v="164600.35"/>
    <s v="VEN"/>
    <s v="LILIANA JOSEFINA"/>
    <s v="V10281417 "/>
    <n v="-615264"/>
    <n v="0"/>
    <n v="0"/>
    <n v="0"/>
    <s v="-"/>
    <n v="0"/>
    <n v="-530400"/>
    <s v="16"/>
    <n v="-84864"/>
    <n v="0"/>
    <s v="-"/>
    <n v="0"/>
    <n v="0"/>
    <s v="-"/>
    <n v="0"/>
  </r>
  <r>
    <s v="511"/>
    <x v="29"/>
    <x v="0"/>
    <s v="014"/>
    <s v="Z1F0000338"/>
    <s v="1366"/>
    <s v="FC"/>
    <s v="00048513-00048562"/>
    <s v=""/>
    <s v=""/>
    <s v=""/>
    <s v=""/>
    <n v="0"/>
    <s v=""/>
    <s v="VENTAS NO CONTRIBUYENTES"/>
    <s v=""/>
    <n v="44364879.599999994"/>
    <n v="0"/>
    <n v="40560300"/>
    <n v="0"/>
    <s v="-"/>
    <n v="0"/>
    <n v="3279810"/>
    <s v="-"/>
    <n v="524769.6"/>
    <n v="0"/>
    <s v="-"/>
    <n v="0"/>
    <n v="0"/>
    <s v="-"/>
    <n v="0"/>
  </r>
  <r>
    <s v="512"/>
    <x v="29"/>
    <x v="0"/>
    <s v="015"/>
    <s v="Z1B8050356"/>
    <s v="1499"/>
    <s v="FC"/>
    <s v="0008560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13"/>
    <x v="30"/>
    <x v="0"/>
    <s v="001"/>
    <s v="Z1F0000700"/>
    <s v="1344"/>
    <s v="FC"/>
    <s v="00106590-00106701"/>
    <s v=""/>
    <s v=""/>
    <s v=""/>
    <s v=""/>
    <n v="0"/>
    <s v=""/>
    <s v="VENTAS NO CONTRIBUYENTES"/>
    <s v=""/>
    <n v="534329570.59639996"/>
    <n v="0"/>
    <n v="446320347.05999994"/>
    <n v="0"/>
    <s v="-"/>
    <n v="0"/>
    <n v="75870020.289999992"/>
    <s v="16"/>
    <n v="12139203.246399999"/>
    <n v="0"/>
    <s v="-"/>
    <n v="0"/>
    <n v="0"/>
    <s v="-"/>
    <n v="0"/>
  </r>
  <r>
    <s v="514"/>
    <x v="30"/>
    <x v="1"/>
    <s v="001"/>
    <s v="Z1F0017854"/>
    <s v=""/>
    <s v="FC"/>
    <s v="00014092"/>
    <s v=""/>
    <s v=""/>
    <s v=""/>
    <s v=""/>
    <n v="0"/>
    <s v=""/>
    <s v="JAIME REMOLINA"/>
    <s v="V15147003"/>
    <n v="14066520.687999999"/>
    <n v="0"/>
    <n v="2006375.5999999996"/>
    <n v="0"/>
    <s v="-"/>
    <n v="0"/>
    <n v="10396676.800000001"/>
    <s v="16"/>
    <n v="1663468.2879999999"/>
    <n v="0"/>
    <s v="-"/>
    <n v="0"/>
    <n v="0"/>
    <s v="-"/>
    <n v="0"/>
  </r>
  <r>
    <s v="515"/>
    <x v="30"/>
    <x v="1"/>
    <s v="001"/>
    <s v="Z1F0017854"/>
    <s v=""/>
    <s v="FC"/>
    <s v="001014034-001014089"/>
    <s v=""/>
    <s v=""/>
    <s v=""/>
    <s v=""/>
    <n v="0"/>
    <s v=""/>
    <s v="VENTAS NO CONTRIBUYENTES"/>
    <s v=""/>
    <n v="283102116.60359997"/>
    <n v="0"/>
    <n v="198989467.43000001"/>
    <n v="0"/>
    <s v="-"/>
    <n v="0"/>
    <n v="72510904.459999979"/>
    <s v="16"/>
    <n v="11601744.713600004"/>
    <n v="0"/>
    <s v="-"/>
    <n v="0"/>
    <n v="0"/>
    <s v="-"/>
    <n v="0"/>
  </r>
  <r>
    <s v="516"/>
    <x v="30"/>
    <x v="2"/>
    <s v="002"/>
    <s v="Z1F0008858"/>
    <s v="0700"/>
    <s v="FC"/>
    <s v="00093122-00093253"/>
    <s v=""/>
    <s v=""/>
    <s v=""/>
    <s v=""/>
    <n v="0"/>
    <s v=""/>
    <s v="VENTAS NO CONTRIBUYENTES"/>
    <s v=""/>
    <n v="187059880.87079999"/>
    <n v="0"/>
    <n v="175357136.62"/>
    <n v="0"/>
    <s v="-"/>
    <n v="0"/>
    <n v="10088572.629999999"/>
    <s v="-"/>
    <n v="1614171.6208000001"/>
    <n v="0"/>
    <s v="-"/>
    <n v="0"/>
    <n v="0"/>
    <s v="-"/>
    <n v="0"/>
  </r>
  <r>
    <s v="517"/>
    <x v="30"/>
    <x v="0"/>
    <s v="002"/>
    <s v="Z1B8050002"/>
    <s v="1680"/>
    <s v="FC"/>
    <s v="00159077-00159086"/>
    <s v=""/>
    <s v=""/>
    <s v=""/>
    <s v=""/>
    <n v="0"/>
    <s v=""/>
    <s v="VENTAS NO CONTRIBUYENTES"/>
    <s v=""/>
    <n v="52181232.125599995"/>
    <n v="0"/>
    <n v="40148300.800000012"/>
    <n v="0"/>
    <s v="-"/>
    <n v="0"/>
    <n v="10373216.66"/>
    <s v="-"/>
    <n v="1659714.6656000002"/>
    <n v="0"/>
    <s v="-"/>
    <n v="0"/>
    <n v="0"/>
    <s v="-"/>
    <n v="0"/>
  </r>
  <r>
    <s v="518"/>
    <x v="30"/>
    <x v="0"/>
    <s v="002"/>
    <s v="Z1B8050002"/>
    <s v="1680"/>
    <s v="FC"/>
    <s v="00159087"/>
    <s v=""/>
    <s v=""/>
    <s v=""/>
    <s v=""/>
    <n v="0"/>
    <s v=""/>
    <s v="SERVICIOS TODO EN CROMSDO 2021,CA"/>
    <s v="J-406483303"/>
    <n v="5169684"/>
    <n v="0"/>
    <n v="4777604"/>
    <n v="338000"/>
    <s v="16"/>
    <n v="54080"/>
    <n v="0"/>
    <s v="-"/>
    <n v="0"/>
    <n v="0"/>
    <s v="-"/>
    <n v="0"/>
    <n v="0"/>
    <s v="-"/>
    <n v="0"/>
  </r>
  <r>
    <s v="519"/>
    <x v="30"/>
    <x v="0"/>
    <s v="002"/>
    <s v="Z1B8050002"/>
    <s v="1680"/>
    <s v="FC"/>
    <s v="00159088-00159152"/>
    <s v=""/>
    <s v=""/>
    <s v=""/>
    <s v=""/>
    <n v="0"/>
    <s v=""/>
    <s v="VENTAS NO CONTRIBUYENTES"/>
    <s v=""/>
    <n v="367621410.74480003"/>
    <n v="0"/>
    <n v="279333117.02999997"/>
    <n v="0"/>
    <s v="-"/>
    <n v="0"/>
    <n v="76110598.030000016"/>
    <s v="16"/>
    <n v="12177695.684800001"/>
    <n v="0"/>
    <s v="-"/>
    <n v="0"/>
    <n v="0"/>
    <s v="-"/>
    <n v="0"/>
  </r>
  <r>
    <s v="520"/>
    <x v="30"/>
    <x v="0"/>
    <s v="002"/>
    <s v="Z1B8050149"/>
    <s v="1601"/>
    <s v="FC"/>
    <s v="00196768-00196836"/>
    <m/>
    <m/>
    <m/>
    <m/>
    <n v="0"/>
    <m/>
    <s v="VENTAS NO CONTRIBUYENTES"/>
    <m/>
    <n v="123857698.7"/>
    <n v="0"/>
    <n v="123857698.7"/>
    <n v="0"/>
    <s v="-"/>
    <n v="0"/>
    <n v="0"/>
    <s v="-"/>
    <n v="0"/>
    <n v="0"/>
    <s v="-"/>
    <n v="0"/>
    <n v="0"/>
    <s v="-"/>
    <n v="0"/>
  </r>
  <r>
    <s v="521"/>
    <x v="30"/>
    <x v="0"/>
    <s v="002"/>
    <s v="Z1B8050149"/>
    <s v="1601"/>
    <s v="NC"/>
    <s v="00001177"/>
    <m/>
    <m/>
    <m/>
    <m/>
    <n v="0"/>
    <m/>
    <s v="VENTAS NO CONTRIBUYENTES"/>
    <m/>
    <n v="-1650000"/>
    <n v="0"/>
    <n v="-1650000"/>
    <n v="0"/>
    <s v="-"/>
    <n v="0"/>
    <n v="0"/>
    <s v="-"/>
    <n v="0"/>
    <n v="0"/>
    <s v="-"/>
    <n v="0"/>
    <n v="0"/>
    <s v="-"/>
    <n v="0"/>
  </r>
  <r>
    <s v="522"/>
    <x v="30"/>
    <x v="1"/>
    <s v="002"/>
    <s v="Z1F0017966"/>
    <s v="-"/>
    <s v="FC"/>
    <s v="00005098-00005105"/>
    <s v=""/>
    <s v=""/>
    <s v=""/>
    <s v=""/>
    <n v="0"/>
    <s v=""/>
    <s v="VENTAS NO CONTRIBUYENTES"/>
    <s v=""/>
    <n v="88048286.284000009"/>
    <n v="0"/>
    <n v="67772612.180000007"/>
    <n v="0"/>
    <s v="-"/>
    <n v="0"/>
    <n v="17479029.399999999"/>
    <s v="16"/>
    <n v="2796644.7039999999"/>
    <n v="0"/>
    <s v="-"/>
    <n v="0"/>
    <n v="0"/>
    <s v="-"/>
    <n v="0"/>
  </r>
  <r>
    <s v="523"/>
    <x v="30"/>
    <x v="1"/>
    <s v="002"/>
    <s v="Z1F0017966"/>
    <s v=""/>
    <s v="FC"/>
    <s v="00005106"/>
    <s v=""/>
    <s v=""/>
    <s v=""/>
    <s v=""/>
    <n v="0"/>
    <s v=""/>
    <s v="JVGDSOLUCIONES EMPRESARIALES C.A"/>
    <s v="J299110396"/>
    <n v="2541760"/>
    <n v="0"/>
    <n v="2541760"/>
    <n v="0"/>
    <s v="-"/>
    <n v="0"/>
    <n v="0"/>
    <s v="-"/>
    <n v="0"/>
    <n v="0"/>
    <s v="-"/>
    <n v="0"/>
    <n v="0"/>
    <s v="-"/>
    <n v="0"/>
  </r>
  <r>
    <s v="524"/>
    <x v="30"/>
    <x v="1"/>
    <s v="002"/>
    <s v="Z1F0017966"/>
    <s v="-"/>
    <s v="FC"/>
    <s v="00005107-00005108"/>
    <s v=""/>
    <s v=""/>
    <s v=""/>
    <s v=""/>
    <n v="0"/>
    <s v=""/>
    <s v="VENTAS NO CONTRIBUYENTES"/>
    <s v=""/>
    <n v="7951808"/>
    <n v="0"/>
    <n v="7384800"/>
    <n v="0"/>
    <s v="-"/>
    <n v="0"/>
    <n v="488800"/>
    <s v="-"/>
    <n v="78208"/>
    <n v="0"/>
    <s v="-"/>
    <n v="0"/>
    <n v="0"/>
    <s v="-"/>
    <n v="0"/>
  </r>
  <r>
    <s v="525"/>
    <x v="30"/>
    <x v="1"/>
    <s v="002"/>
    <s v="Z1F0017966"/>
    <s v=""/>
    <s v="FC"/>
    <s v="002005110-002005125"/>
    <s v=""/>
    <s v=""/>
    <s v=""/>
    <s v=""/>
    <n v="0"/>
    <s v=""/>
    <s v="VENTAS NO CONTRIBUYENTES"/>
    <s v=""/>
    <n v="91873745.315599993"/>
    <n v="0"/>
    <n v="78039637.620000005"/>
    <n v="0"/>
    <s v="-"/>
    <n v="0"/>
    <n v="11925954.91"/>
    <s v="-"/>
    <n v="1908152.7856000001"/>
    <n v="0"/>
    <s v="-"/>
    <n v="0"/>
    <n v="0"/>
    <s v="-"/>
    <n v="0"/>
  </r>
  <r>
    <s v="526"/>
    <x v="30"/>
    <x v="1"/>
    <s v="002"/>
    <s v="Z1F0017966"/>
    <s v=""/>
    <s v="FC"/>
    <s v="002005126"/>
    <s v=""/>
    <s v=""/>
    <s v=""/>
    <s v=""/>
    <n v="0"/>
    <s v=""/>
    <s v="ADMIN MARSALA 20 .CA"/>
    <s v="J302905516"/>
    <n v="2076544.4"/>
    <n v="0"/>
    <n v="612578"/>
    <n v="1262040"/>
    <s v="16"/>
    <n v="201926.39999999999"/>
    <n v="0"/>
    <s v="-"/>
    <n v="0"/>
    <n v="0"/>
    <s v="-"/>
    <n v="0"/>
    <n v="0"/>
    <s v="-"/>
    <n v="0"/>
  </r>
  <r>
    <s v="527"/>
    <x v="30"/>
    <x v="2"/>
    <s v="003"/>
    <s v="Z1F0008965"/>
    <s v="0696"/>
    <s v="FC"/>
    <s v="00091873-00091982"/>
    <s v=""/>
    <s v=""/>
    <s v=""/>
    <s v=""/>
    <n v="0"/>
    <s v=""/>
    <s v="VENTAS NO CONTRIBUYENTES"/>
    <s v=""/>
    <n v="163469505.12200004"/>
    <n v="0"/>
    <n v="149921912.74000001"/>
    <n v="0"/>
    <s v="-"/>
    <n v="0"/>
    <n v="11678958.949999999"/>
    <s v="-"/>
    <n v="1868633.4319999993"/>
    <n v="0"/>
    <s v="-"/>
    <n v="0"/>
    <n v="0"/>
    <s v="-"/>
    <n v="0"/>
  </r>
  <r>
    <s v="528"/>
    <x v="30"/>
    <x v="0"/>
    <s v="003"/>
    <s v="Z1B8051199"/>
    <s v="1765"/>
    <s v="FC"/>
    <s v="00183562-00183668"/>
    <s v=""/>
    <s v=""/>
    <s v=""/>
    <s v=""/>
    <n v="0"/>
    <s v=""/>
    <s v="VENTAS NO CONTRIBUYENTES"/>
    <s v=""/>
    <n v="486398096.07840002"/>
    <n v="0"/>
    <n v="398244727.2299999"/>
    <n v="0"/>
    <s v="-"/>
    <n v="0"/>
    <n v="75994283.489999995"/>
    <s v="-"/>
    <n v="12159085.358400002"/>
    <n v="0"/>
    <s v="-"/>
    <n v="0"/>
    <n v="0"/>
    <s v="-"/>
    <n v="0"/>
  </r>
  <r>
    <s v="529"/>
    <x v="30"/>
    <x v="1"/>
    <s v="003"/>
    <s v="Z1F0017848"/>
    <s v="-"/>
    <s v="FC"/>
    <s v="00010620-00010635"/>
    <s v=""/>
    <s v=""/>
    <s v=""/>
    <s v=""/>
    <n v="0"/>
    <s v=""/>
    <s v="VENTAS NO CONTRIBUYENTES"/>
    <s v=""/>
    <n v="45854797.011600003"/>
    <n v="0"/>
    <n v="36708142.769999996"/>
    <n v="0"/>
    <s v="-"/>
    <n v="0"/>
    <n v="7885046.7600000007"/>
    <s v="16"/>
    <n v="1261607.4816000001"/>
    <n v="0"/>
    <s v="-"/>
    <n v="0"/>
    <n v="0"/>
    <s v="-"/>
    <n v="0"/>
  </r>
  <r>
    <s v="530"/>
    <x v="30"/>
    <x v="1"/>
    <s v="003"/>
    <s v="Z1F0017848"/>
    <s v=""/>
    <s v="FC"/>
    <s v="003010636-003010645"/>
    <s v=""/>
    <s v=""/>
    <s v=""/>
    <s v=""/>
    <n v="0"/>
    <s v=""/>
    <s v="VENTAS NO CONTRIBUYENTES"/>
    <s v=""/>
    <n v="55708313.443999998"/>
    <n v="0"/>
    <n v="34989678.839999996"/>
    <n v="0"/>
    <s v="-"/>
    <n v="0"/>
    <n v="17860891.899999999"/>
    <s v="16"/>
    <n v="2857742.7039999999"/>
    <n v="0"/>
    <s v="-"/>
    <n v="0"/>
    <n v="0"/>
    <s v="-"/>
    <n v="0"/>
  </r>
  <r>
    <s v="531"/>
    <x v="30"/>
    <x v="1"/>
    <s v="003"/>
    <s v="Z1F0017848"/>
    <s v=""/>
    <s v="FC"/>
    <s v="003010646"/>
    <s v=""/>
    <s v=""/>
    <s v=""/>
    <s v=""/>
    <n v="0"/>
    <s v=""/>
    <s v="ETNAGROUP C.A"/>
    <s v="J500093926"/>
    <n v="5350075.9976000004"/>
    <n v="0"/>
    <n v="635284.00000000047"/>
    <n v="4064475.86"/>
    <s v="16"/>
    <n v="650316.13760000002"/>
    <n v="0"/>
    <s v="-"/>
    <n v="0"/>
    <n v="0"/>
    <s v="-"/>
    <n v="0"/>
    <n v="0"/>
    <s v="-"/>
    <n v="0"/>
  </r>
  <r>
    <s v="532"/>
    <x v="30"/>
    <x v="1"/>
    <s v="003"/>
    <s v="Z1F0017848"/>
    <s v=""/>
    <s v="FC"/>
    <s v="003010647"/>
    <s v=""/>
    <s v=""/>
    <s v=""/>
    <s v=""/>
    <n v="0"/>
    <s v=""/>
    <s v="ETNAGROUP C.A"/>
    <s v="J500093926"/>
    <n v="9848888.3999939002"/>
    <n v="0"/>
    <n v="1547650"/>
    <n v="7156240"/>
    <s v="16"/>
    <n v="1144998.4000091599"/>
    <n v="0"/>
    <s v="-"/>
    <n v="0"/>
    <n v="0"/>
    <s v="-"/>
    <n v="0"/>
    <n v="0"/>
    <s v="-"/>
    <n v="0"/>
  </r>
  <r>
    <s v="533"/>
    <x v="30"/>
    <x v="1"/>
    <s v="003"/>
    <s v="Z1F0017848"/>
    <s v=""/>
    <s v="FC"/>
    <s v="003010648-003010662"/>
    <s v=""/>
    <s v=""/>
    <s v=""/>
    <s v=""/>
    <n v="0"/>
    <s v=""/>
    <s v="VENTAS NO CONTRIBUYENTES"/>
    <s v=""/>
    <n v="69669018.327199996"/>
    <n v="0"/>
    <n v="37687083.559999995"/>
    <n v="0"/>
    <s v="-"/>
    <n v="0"/>
    <n v="27570633.420000002"/>
    <s v="-"/>
    <n v="4411301.3471999997"/>
    <n v="0"/>
    <s v="-"/>
    <n v="0"/>
    <n v="0"/>
    <s v="-"/>
    <n v="0"/>
  </r>
  <r>
    <s v="534"/>
    <x v="30"/>
    <x v="0"/>
    <s v="004"/>
    <s v="Z1B8050937"/>
    <s v="1608"/>
    <s v="FC"/>
    <s v="00151970-00151976"/>
    <s v=""/>
    <s v=""/>
    <s v=""/>
    <s v=""/>
    <n v="0"/>
    <s v=""/>
    <s v="VENTAS NO CONTRIBUYENTES"/>
    <s v=""/>
    <n v="23699947.528800003"/>
    <n v="0"/>
    <n v="19409482"/>
    <n v="0"/>
    <s v="-"/>
    <n v="0"/>
    <n v="3698677.1799999997"/>
    <s v="-"/>
    <n v="591788.34880000004"/>
    <n v="0"/>
    <s v="-"/>
    <n v="0"/>
    <n v="0"/>
    <s v="-"/>
    <n v="0"/>
  </r>
  <r>
    <s v="535"/>
    <x v="30"/>
    <x v="0"/>
    <s v="004"/>
    <s v="Z1B8050937"/>
    <s v="1608"/>
    <s v="FC"/>
    <s v="00151977"/>
    <s v=""/>
    <s v=""/>
    <s v=""/>
    <s v=""/>
    <n v="0"/>
    <s v=""/>
    <s v="INVERSIONES SUVICLA 17 C.A."/>
    <s v="J407519123"/>
    <n v="15619947.808"/>
    <n v="0"/>
    <n v="11688077"/>
    <n v="3389543.8"/>
    <s v="16"/>
    <n v="542327.00800000003"/>
    <n v="0"/>
    <s v="-"/>
    <n v="0"/>
    <n v="0"/>
    <s v="-"/>
    <n v="0"/>
    <n v="0"/>
    <s v="-"/>
    <n v="0"/>
  </r>
  <r>
    <s v="536"/>
    <x v="30"/>
    <x v="0"/>
    <s v="004"/>
    <s v="Z1B8050937"/>
    <s v="1608"/>
    <s v="FC"/>
    <s v="00151978-00152046"/>
    <s v=""/>
    <s v=""/>
    <s v=""/>
    <s v=""/>
    <n v="0"/>
    <s v=""/>
    <s v="VENTAS NO CONTRIBUYENTES"/>
    <s v=""/>
    <n v="661665088.66920018"/>
    <n v="0"/>
    <n v="451782048.14999998"/>
    <n v="0"/>
    <s v="-"/>
    <n v="0"/>
    <n v="180933655.62000003"/>
    <s v="-"/>
    <n v="28949384.899199996"/>
    <n v="0"/>
    <s v="-"/>
    <n v="0"/>
    <n v="0"/>
    <s v="-"/>
    <n v="0"/>
  </r>
  <r>
    <s v="537"/>
    <x v="30"/>
    <x v="1"/>
    <s v="004"/>
    <s v="Z1F0017963"/>
    <s v=""/>
    <s v="FC"/>
    <s v="00005283-00005322"/>
    <s v=""/>
    <s v=""/>
    <s v=""/>
    <s v=""/>
    <n v="0"/>
    <s v=""/>
    <s v="VENTAS NO CONTRIBUYENTES"/>
    <s v=""/>
    <n v="238628158.71759999"/>
    <n v="0"/>
    <n v="129080831.14000002"/>
    <n v="0"/>
    <s v="-"/>
    <n v="0"/>
    <n v="94437351.360000014"/>
    <s v="16"/>
    <n v="15109976.217600005"/>
    <n v="0"/>
    <s v="-"/>
    <n v="0"/>
    <n v="0"/>
    <s v="-"/>
    <n v="0"/>
  </r>
  <r>
    <s v="538"/>
    <x v="30"/>
    <x v="1"/>
    <s v="004"/>
    <s v="Z1F0017963"/>
    <s v=""/>
    <s v="NC"/>
    <s v=""/>
    <s v="004000160"/>
    <s v=""/>
    <s v="003010650"/>
    <s v="8/9/2019"/>
    <n v="20020"/>
    <s v="VEN"/>
    <s v="CARLOS VALDERRAMA"/>
    <s v="V20108363"/>
    <n v="-235248"/>
    <n v="0"/>
    <n v="0"/>
    <n v="0"/>
    <s v="-"/>
    <n v="0"/>
    <n v="-202800"/>
    <s v="16"/>
    <n v="-32448"/>
    <n v="0"/>
    <s v="-"/>
    <n v="0"/>
    <n v="0"/>
    <s v="-"/>
    <n v="0"/>
  </r>
  <r>
    <s v="539"/>
    <x v="30"/>
    <x v="0"/>
    <s v="005"/>
    <s v="Z1B8050363"/>
    <s v="1758"/>
    <s v="FC"/>
    <s v="00162977-00163087"/>
    <s v=""/>
    <s v=""/>
    <s v=""/>
    <s v=""/>
    <n v="0"/>
    <s v=""/>
    <s v="VENTAS NO CONTRIBUYENTES"/>
    <s v=""/>
    <n v="522805916.16520005"/>
    <n v="0"/>
    <n v="381958739.69"/>
    <n v="0"/>
    <s v="-"/>
    <n v="0"/>
    <n v="121419979.72000001"/>
    <s v="-"/>
    <n v="19427196.755200002"/>
    <n v="0"/>
    <s v="-"/>
    <n v="0"/>
    <n v="0"/>
    <s v="-"/>
    <n v="0"/>
  </r>
  <r>
    <s v="540"/>
    <x v="30"/>
    <x v="0"/>
    <s v="005"/>
    <s v="Z1B8050363"/>
    <s v="1758"/>
    <s v="NC"/>
    <s v=""/>
    <s v="00000167"/>
    <s v=""/>
    <s v="00163072"/>
    <s v="31/10/2020"/>
    <n v="26241047.370000001"/>
    <s v="VEN"/>
    <s v="EMILY CASTRO"/>
    <s v="V17742281 "/>
    <n v="-26241047.372000001"/>
    <n v="0"/>
    <n v="-12387960"/>
    <n v="0"/>
    <s v="-"/>
    <n v="0"/>
    <n v="-11942316.699999999"/>
    <s v="16"/>
    <n v="-1910770.672"/>
    <n v="0"/>
    <s v="-"/>
    <n v="0"/>
    <n v="0"/>
    <s v="-"/>
    <n v="0"/>
  </r>
  <r>
    <s v="541"/>
    <x v="30"/>
    <x v="1"/>
    <s v="005"/>
    <s v="Z1F0017998"/>
    <s v=""/>
    <s v="FC"/>
    <s v="00007155-00007199"/>
    <s v=""/>
    <s v=""/>
    <s v=""/>
    <s v=""/>
    <n v="0"/>
    <s v=""/>
    <s v="VENTAS NO CONTRIBUYENTES"/>
    <s v=""/>
    <n v="270460260.3664"/>
    <n v="0"/>
    <n v="188339231.63000003"/>
    <n v="0"/>
    <s v="-"/>
    <n v="0"/>
    <n v="70793990.289999992"/>
    <s v="-"/>
    <n v="11327038.446400002"/>
    <n v="0"/>
    <s v="-"/>
    <n v="0"/>
    <n v="0"/>
    <s v="-"/>
    <n v="0"/>
  </r>
  <r>
    <s v="542"/>
    <x v="30"/>
    <x v="0"/>
    <s v="006"/>
    <s v="Z1B8044815"/>
    <s v="1666"/>
    <s v="FC"/>
    <s v="00143397-00143468"/>
    <s v=""/>
    <s v=""/>
    <s v=""/>
    <s v=""/>
    <n v="0"/>
    <s v=""/>
    <s v="VENTAS NO CONTRIBUYENTES"/>
    <s v=""/>
    <n v="363077291.29759997"/>
    <n v="0"/>
    <n v="265246036.50999999"/>
    <n v="0"/>
    <s v="-"/>
    <n v="0"/>
    <n v="84337288.610000014"/>
    <s v="-"/>
    <n v="13493966.177599998"/>
    <n v="0"/>
    <s v="-"/>
    <n v="0"/>
    <n v="0"/>
    <s v="-"/>
    <n v="0"/>
  </r>
  <r>
    <s v="543"/>
    <x v="30"/>
    <x v="1"/>
    <s v="006"/>
    <s v="Z1F0017787"/>
    <s v=""/>
    <s v="FC"/>
    <s v="00001462-00001478"/>
    <s v=""/>
    <s v=""/>
    <s v=""/>
    <s v=""/>
    <n v="0"/>
    <s v=""/>
    <s v="VENTAS NO CONTRIBUYENTES"/>
    <s v=""/>
    <n v="87985502.730399996"/>
    <n v="0"/>
    <n v="65109178.469999999"/>
    <n v="0"/>
    <s v="-"/>
    <n v="0"/>
    <n v="19720969.190000001"/>
    <s v="-"/>
    <n v="3155355.0704000001"/>
    <n v="0"/>
    <s v="-"/>
    <n v="0"/>
    <n v="0"/>
    <s v="-"/>
    <n v="0"/>
  </r>
  <r>
    <s v="544"/>
    <x v="30"/>
    <x v="1"/>
    <s v="006"/>
    <s v="Z1F0017787"/>
    <s v=""/>
    <s v="FC"/>
    <s v="00001479"/>
    <s v=""/>
    <s v=""/>
    <s v=""/>
    <s v=""/>
    <n v="0"/>
    <s v=""/>
    <s v="ONET VISION C.A"/>
    <s v="J315259036"/>
    <n v="2381808"/>
    <n v="0"/>
    <n v="2351648"/>
    <n v="26000"/>
    <s v="16"/>
    <n v="4160"/>
    <n v="0"/>
    <s v="-"/>
    <n v="0"/>
    <n v="0"/>
    <s v="-"/>
    <n v="0"/>
    <n v="0"/>
    <s v="-"/>
    <n v="0"/>
  </r>
  <r>
    <s v="545"/>
    <x v="30"/>
    <x v="1"/>
    <s v="006"/>
    <s v="Z1F0017787"/>
    <s v=""/>
    <s v="FC"/>
    <s v="00001480-00001494"/>
    <s v=""/>
    <s v=""/>
    <s v=""/>
    <s v=""/>
    <n v="0"/>
    <s v=""/>
    <s v="VENTAS NO CONTRIBUYENTES"/>
    <s v=""/>
    <n v="47992292.959999993"/>
    <n v="0"/>
    <n v="38447361.719999999"/>
    <n v="0"/>
    <s v="-"/>
    <n v="0"/>
    <n v="8228389"/>
    <s v="-"/>
    <n v="1316542.24"/>
    <n v="0"/>
    <s v="-"/>
    <n v="0"/>
    <n v="0"/>
    <s v="-"/>
    <n v="0"/>
  </r>
  <r>
    <s v="546"/>
    <x v="30"/>
    <x v="1"/>
    <s v="006"/>
    <s v="Z1F0017787"/>
    <s v=""/>
    <s v="FC"/>
    <s v="00001495"/>
    <s v=""/>
    <s v=""/>
    <s v=""/>
    <s v=""/>
    <n v="0"/>
    <s v=""/>
    <s v="INVERSIONES SI SE PUEDE"/>
    <s v="J412775600"/>
    <n v="13165551.9"/>
    <n v="0"/>
    <n v="4604937.5"/>
    <n v="7379840"/>
    <s v="16"/>
    <n v="1180774.3999999999"/>
    <n v="0"/>
    <s v="-"/>
    <n v="0"/>
    <n v="0"/>
    <s v="-"/>
    <n v="0"/>
    <n v="0"/>
    <s v="-"/>
    <n v="0"/>
  </r>
  <r>
    <s v="547"/>
    <x v="30"/>
    <x v="1"/>
    <s v="006"/>
    <s v="Z1F0017787"/>
    <s v=""/>
    <s v="FC"/>
    <s v="00001496-00001497"/>
    <s v=""/>
    <s v=""/>
    <s v=""/>
    <s v=""/>
    <n v="0"/>
    <s v=""/>
    <s v="VENTAS NO CONTRIBUYENTES"/>
    <s v=""/>
    <n v="6565436.7999999998"/>
    <n v="0"/>
    <n v="4337216"/>
    <n v="0"/>
    <s v="-"/>
    <n v="0"/>
    <n v="1920880"/>
    <s v="16"/>
    <n v="307340.79999999999"/>
    <n v="0"/>
    <s v="-"/>
    <n v="0"/>
    <n v="0"/>
    <s v="-"/>
    <n v="0"/>
  </r>
  <r>
    <s v="548"/>
    <x v="30"/>
    <x v="1"/>
    <s v="006"/>
    <s v="Z1F0017787"/>
    <s v=""/>
    <s v="FC"/>
    <s v="00001498"/>
    <s v=""/>
    <s v=""/>
    <s v=""/>
    <s v=""/>
    <n v="0"/>
    <s v=""/>
    <s v="CAFE MIL SABORES"/>
    <s v="J401303986"/>
    <n v="2609800"/>
    <n v="0"/>
    <n v="2609800"/>
    <n v="0"/>
    <s v="-"/>
    <n v="0"/>
    <n v="0"/>
    <s v="-"/>
    <n v="0"/>
    <n v="0"/>
    <s v="-"/>
    <n v="0"/>
    <n v="0"/>
    <s v="-"/>
    <n v="0"/>
  </r>
  <r>
    <s v="549"/>
    <x v="30"/>
    <x v="0"/>
    <s v="007"/>
    <s v="Z1B8050013"/>
    <s v="1721"/>
    <s v="FC"/>
    <s v="00168619-00168643"/>
    <s v=""/>
    <s v=""/>
    <s v=""/>
    <s v=""/>
    <n v="0"/>
    <s v=""/>
    <s v="VENTAS NO CONTRIBUYENTES"/>
    <s v=""/>
    <n v="100605852.14719999"/>
    <n v="0"/>
    <n v="66429568.000000015"/>
    <n v="0"/>
    <s v="-"/>
    <n v="0"/>
    <n v="29462313.920000002"/>
    <s v="-"/>
    <n v="4713970.2271999996"/>
    <n v="0"/>
    <s v="-"/>
    <n v="0"/>
    <n v="0"/>
    <s v="-"/>
    <n v="0"/>
  </r>
  <r>
    <s v="550"/>
    <x v="30"/>
    <x v="0"/>
    <s v="007"/>
    <s v="Z1B8050013"/>
    <s v="1721"/>
    <s v="FC"/>
    <s v="00168644"/>
    <s v=""/>
    <s v=""/>
    <s v=""/>
    <s v=""/>
    <n v="0"/>
    <s v=""/>
    <s v="GRUPO CORPORATIVO MANUBER C.A"/>
    <s v="J409821315"/>
    <n v="5228338.2"/>
    <n v="0"/>
    <n v="4229439"/>
    <n v="861120"/>
    <s v="16"/>
    <n v="137779.20000000001"/>
    <n v="0"/>
    <s v="-"/>
    <n v="0"/>
    <n v="0"/>
    <s v="-"/>
    <n v="0"/>
    <n v="0"/>
    <s v="-"/>
    <n v="0"/>
  </r>
  <r>
    <s v="551"/>
    <x v="30"/>
    <x v="0"/>
    <s v="007"/>
    <s v="Z1B8050013"/>
    <s v="1721"/>
    <s v="FC"/>
    <s v="00168645-00168679"/>
    <s v=""/>
    <s v=""/>
    <s v=""/>
    <s v=""/>
    <n v="0"/>
    <s v=""/>
    <s v="VENTAS NO CONTRIBUYENTES"/>
    <s v=""/>
    <n v="288365325.29119998"/>
    <n v="0"/>
    <n v="230578641.67000002"/>
    <n v="0"/>
    <s v="-"/>
    <n v="0"/>
    <n v="49816106.57"/>
    <s v="16"/>
    <n v="7970577.0511999987"/>
    <n v="0"/>
    <s v="-"/>
    <n v="0"/>
    <n v="0"/>
    <s v="-"/>
    <n v="0"/>
  </r>
  <r>
    <s v="552"/>
    <x v="30"/>
    <x v="0"/>
    <s v="007"/>
    <s v="Z1B8050013"/>
    <s v="1721"/>
    <s v="FC"/>
    <s v="00168680"/>
    <s v=""/>
    <s v=""/>
    <s v=""/>
    <s v=""/>
    <n v="0"/>
    <s v=""/>
    <s v="MANUEL DIAZ"/>
    <s v="V121592828"/>
    <n v="5058679.5999999996"/>
    <n v="0"/>
    <n v="5058679.5999999996"/>
    <n v="0"/>
    <s v="-"/>
    <n v="0"/>
    <n v="0"/>
    <s v="-"/>
    <n v="0"/>
    <n v="0"/>
    <s v="-"/>
    <n v="0"/>
    <n v="0"/>
    <s v="-"/>
    <n v="0"/>
  </r>
  <r>
    <s v="553"/>
    <x v="30"/>
    <x v="0"/>
    <s v="007"/>
    <s v="Z1B8050013"/>
    <s v="1721"/>
    <s v="FC"/>
    <s v="00168681-00168685"/>
    <s v=""/>
    <s v=""/>
    <s v=""/>
    <s v=""/>
    <n v="0"/>
    <s v=""/>
    <s v="VENTAS NO CONTRIBUYENTES"/>
    <s v=""/>
    <n v="42426110.008000001"/>
    <n v="0"/>
    <n v="28270602.400000002"/>
    <n v="0"/>
    <s v="-"/>
    <n v="0"/>
    <n v="12203023.800000001"/>
    <s v="16"/>
    <n v="1952483.808"/>
    <n v="0"/>
    <s v="-"/>
    <n v="0"/>
    <n v="0"/>
    <s v="-"/>
    <n v="0"/>
  </r>
  <r>
    <s v="554"/>
    <x v="30"/>
    <x v="0"/>
    <s v="008"/>
    <s v="Z1B8050003"/>
    <s v="1677"/>
    <s v="FC"/>
    <s v="00169253-00169285"/>
    <s v=""/>
    <s v=""/>
    <s v=""/>
    <s v=""/>
    <n v="0"/>
    <s v=""/>
    <s v="VENTAS NO CONTRIBUYENTES"/>
    <s v=""/>
    <n v="183016315.02079999"/>
    <n v="0"/>
    <n v="145145135.12"/>
    <n v="0"/>
    <s v="-"/>
    <n v="0"/>
    <n v="32647568.880000003"/>
    <s v="-"/>
    <n v="5223611.020800001"/>
    <n v="0"/>
    <s v="-"/>
    <n v="0"/>
    <n v="0"/>
    <s v="-"/>
    <n v="0"/>
  </r>
  <r>
    <s v="555"/>
    <x v="30"/>
    <x v="0"/>
    <s v="008"/>
    <s v="Z1B8050003"/>
    <s v="1677"/>
    <s v="FC"/>
    <s v="00169286"/>
    <s v=""/>
    <s v=""/>
    <s v=""/>
    <s v=""/>
    <n v="0"/>
    <s v=""/>
    <s v="ZEKAS LG.C.A"/>
    <s v="J-40004491-0 "/>
    <n v="3298510.8"/>
    <n v="0"/>
    <n v="2026362"/>
    <n v="1096680"/>
    <s v="16"/>
    <n v="175468.79999999999"/>
    <n v="0"/>
    <s v="-"/>
    <n v="0"/>
    <n v="0"/>
    <s v="-"/>
    <n v="0"/>
    <n v="0"/>
    <s v="-"/>
    <n v="0"/>
  </r>
  <r>
    <s v="556"/>
    <x v="30"/>
    <x v="0"/>
    <s v="008"/>
    <s v="Z1B8050003"/>
    <s v="1677"/>
    <s v="FC"/>
    <s v="00169287-00169302"/>
    <s v=""/>
    <s v=""/>
    <s v=""/>
    <s v=""/>
    <n v="0"/>
    <s v=""/>
    <s v="VENTAS NO CONTRIBUYENTES"/>
    <s v=""/>
    <n v="68657697.904799998"/>
    <n v="0"/>
    <n v="59222760.439999998"/>
    <n v="0"/>
    <s v="-"/>
    <n v="0"/>
    <n v="8133566.7800000003"/>
    <s v="16"/>
    <n v="1301370.6848000002"/>
    <n v="0"/>
    <s v="-"/>
    <n v="0"/>
    <n v="0"/>
    <s v="-"/>
    <n v="0"/>
  </r>
  <r>
    <s v="557"/>
    <x v="30"/>
    <x v="0"/>
    <s v="008"/>
    <s v="Z1B8050003"/>
    <s v="1677"/>
    <s v="FC"/>
    <s v="00169303"/>
    <s v=""/>
    <s v=""/>
    <s v=""/>
    <s v=""/>
    <n v="0"/>
    <s v=""/>
    <s v="MATADERO MAELLA"/>
    <s v="J-00071382-0 "/>
    <n v="104173105.43640003"/>
    <n v="0"/>
    <n v="12717200"/>
    <n v="78841297.790000007"/>
    <s v="16"/>
    <n v="12614607.646400001"/>
    <n v="0"/>
    <s v="-"/>
    <n v="0"/>
    <n v="0"/>
    <s v="-"/>
    <n v="0"/>
    <n v="0"/>
    <s v="-"/>
    <n v="0"/>
  </r>
  <r>
    <s v="558"/>
    <x v="30"/>
    <x v="0"/>
    <s v="008"/>
    <s v="Z1B8050003"/>
    <s v="1677"/>
    <s v="FC"/>
    <s v="00169304-00169355"/>
    <s v=""/>
    <s v=""/>
    <s v=""/>
    <s v=""/>
    <n v="0"/>
    <s v=""/>
    <s v="VENTAS NO CONTRIBUYENTES"/>
    <s v=""/>
    <n v="355763231.91959995"/>
    <n v="0"/>
    <n v="281548223.46999997"/>
    <n v="0"/>
    <s v="-"/>
    <n v="0"/>
    <n v="63978455.559999995"/>
    <s v="16"/>
    <n v="10236552.889600003"/>
    <n v="0"/>
    <s v="-"/>
    <n v="0"/>
    <n v="0"/>
    <s v="-"/>
    <n v="0"/>
  </r>
  <r>
    <s v="559"/>
    <x v="30"/>
    <x v="0"/>
    <s v="008"/>
    <s v="Z1B8050003"/>
    <s v="1677"/>
    <s v="NC"/>
    <s v=""/>
    <s v="00000130"/>
    <s v=""/>
    <s v="00169288"/>
    <s v="31/10/2020"/>
    <n v="1889158"/>
    <s v="VEN"/>
    <s v="TIBISAY PERDOMO"/>
    <s v="V6279377 "/>
    <n v="-491814"/>
    <n v="0"/>
    <n v="-491814"/>
    <n v="0"/>
    <s v="-"/>
    <n v="0"/>
    <n v="0"/>
    <s v="-"/>
    <n v="0"/>
    <n v="0"/>
    <s v="-"/>
    <n v="0"/>
    <n v="0"/>
    <s v="-"/>
    <n v="0"/>
  </r>
  <r>
    <s v="560"/>
    <x v="30"/>
    <x v="0"/>
    <s v="009"/>
    <s v="Z1B8014458"/>
    <s v="1676"/>
    <s v="FC"/>
    <s v="00173422-00173498"/>
    <s v=""/>
    <s v=""/>
    <s v=""/>
    <s v=""/>
    <n v="0"/>
    <s v=""/>
    <s v="VENTAS NO CONTRIBUYENTES"/>
    <s v=""/>
    <n v="397372981.61159998"/>
    <n v="0"/>
    <n v="302034028.40999997"/>
    <n v="0"/>
    <s v="-"/>
    <n v="0"/>
    <n v="82188752.760000005"/>
    <s v="16"/>
    <n v="13150200.441599997"/>
    <n v="0"/>
    <s v="-"/>
    <n v="0"/>
    <n v="0"/>
    <s v="-"/>
    <n v="0"/>
  </r>
  <r>
    <s v="561"/>
    <x v="30"/>
    <x v="0"/>
    <s v="010"/>
    <s v="Z1F0000341"/>
    <s v="1185"/>
    <s v="FC"/>
    <s v="00071679-00071701"/>
    <s v=""/>
    <s v=""/>
    <s v=""/>
    <s v=""/>
    <n v="0"/>
    <s v=""/>
    <s v="VENTAS NO CONTRIBUYENTES"/>
    <s v=""/>
    <n v="111438219.6548"/>
    <n v="0"/>
    <n v="90375688.109999999"/>
    <n v="0"/>
    <s v="-"/>
    <n v="0"/>
    <n v="18157354.780000001"/>
    <s v="16"/>
    <n v="2905176.7648"/>
    <n v="0"/>
    <s v="-"/>
    <n v="0"/>
    <n v="0"/>
    <s v="-"/>
    <n v="0"/>
  </r>
  <r>
    <s v="562"/>
    <x v="30"/>
    <x v="0"/>
    <s v="010"/>
    <s v="Z1F0000341"/>
    <s v="1185"/>
    <s v="FC"/>
    <s v="00071705-00071708"/>
    <s v=""/>
    <s v=""/>
    <s v=""/>
    <s v=""/>
    <n v="0"/>
    <s v=""/>
    <s v="VENTAS NO CONTRIBUYENTES"/>
    <s v=""/>
    <n v="6612855.9983999999"/>
    <n v="0"/>
    <n v="5202856"/>
    <n v="0"/>
    <s v="-"/>
    <n v="0"/>
    <n v="1215517.24"/>
    <s v="-"/>
    <n v="194482.75839999999"/>
    <n v="0"/>
    <s v="-"/>
    <n v="0"/>
    <n v="0"/>
    <s v="-"/>
    <n v="0"/>
  </r>
  <r>
    <s v="563"/>
    <x v="30"/>
    <x v="0"/>
    <s v="010"/>
    <s v="Z1F0000341"/>
    <s v="1185"/>
    <s v="FC"/>
    <s v="00071709"/>
    <s v=""/>
    <s v=""/>
    <s v=""/>
    <s v=""/>
    <n v="0"/>
    <s v=""/>
    <s v="OH SI SALUD C.A"/>
    <s v="J41151440-3"/>
    <n v="8870162.5999999996"/>
    <n v="0"/>
    <n v="7637221.8000000007"/>
    <n v="1062880"/>
    <s v="16"/>
    <n v="170060.79999999999"/>
    <n v="0"/>
    <s v="-"/>
    <n v="0"/>
    <n v="0"/>
    <s v="-"/>
    <n v="0"/>
    <n v="0"/>
    <s v="-"/>
    <n v="0"/>
  </r>
  <r>
    <s v="564"/>
    <x v="30"/>
    <x v="0"/>
    <s v="010"/>
    <s v="Z1F0000341"/>
    <s v="1185"/>
    <s v="FC"/>
    <s v="00071710-00071744"/>
    <s v=""/>
    <s v=""/>
    <s v=""/>
    <s v=""/>
    <n v="0"/>
    <s v=""/>
    <s v="VENTAS NO CONTRIBUYENTES"/>
    <s v=""/>
    <n v="223177541.12760004"/>
    <n v="0"/>
    <n v="163587754.91000003"/>
    <n v="0"/>
    <s v="-"/>
    <n v="0"/>
    <n v="51370505.359999992"/>
    <s v="16"/>
    <n v="8219280.8575999998"/>
    <n v="0"/>
    <s v="-"/>
    <n v="0"/>
    <n v="0"/>
    <s v="-"/>
    <n v="0"/>
  </r>
  <r>
    <s v="565"/>
    <x v="30"/>
    <x v="0"/>
    <s v="011"/>
    <s v="Z1F0004616"/>
    <s v="0579"/>
    <s v="FC"/>
    <s v="00078363-00078500"/>
    <s v=""/>
    <s v=""/>
    <s v=""/>
    <s v=""/>
    <n v="0"/>
    <s v=""/>
    <s v="VENTAS NO CONTRIBUYENTES"/>
    <s v=""/>
    <n v="190215469.26879999"/>
    <n v="0"/>
    <n v="174763032.5"/>
    <n v="0"/>
    <s v="-"/>
    <n v="0"/>
    <n v="13321066.179999998"/>
    <s v="-"/>
    <n v="2131370.5888"/>
    <n v="0"/>
    <s v="-"/>
    <n v="0"/>
    <n v="0"/>
    <s v="-"/>
    <n v="0"/>
  </r>
  <r>
    <s v="566"/>
    <x v="30"/>
    <x v="0"/>
    <s v="012"/>
    <s v="Z1B8038506"/>
    <s v="1526"/>
    <s v="FC"/>
    <s v="00071120-00071139"/>
    <s v=""/>
    <s v=""/>
    <s v=""/>
    <s v=""/>
    <n v="0"/>
    <s v=""/>
    <s v="VENTAS NO CONTRIBUYENTES"/>
    <s v=""/>
    <n v="20791451.199999999"/>
    <n v="0"/>
    <n v="6558344"/>
    <n v="0"/>
    <s v="-"/>
    <n v="0"/>
    <n v="12269920"/>
    <s v="16"/>
    <n v="1963187.2"/>
    <n v="0"/>
    <s v="-"/>
    <n v="0"/>
    <n v="0"/>
    <s v="-"/>
    <n v="0"/>
  </r>
  <r>
    <s v="567"/>
    <x v="30"/>
    <x v="0"/>
    <s v="013"/>
    <s v="Z1B8050578"/>
    <s v="1489"/>
    <s v="FC"/>
    <s v="00136569-00136571"/>
    <s v=""/>
    <s v=""/>
    <s v=""/>
    <s v=""/>
    <n v="0"/>
    <s v=""/>
    <s v="VENTAS NO CONTRIBUYENTES"/>
    <s v=""/>
    <n v="4237000"/>
    <n v="0"/>
    <n v="4237000"/>
    <n v="0"/>
    <s v="-"/>
    <n v="0"/>
    <n v="0"/>
    <s v="-"/>
    <n v="0"/>
    <n v="0"/>
    <s v="-"/>
    <n v="0"/>
    <n v="0"/>
    <s v="-"/>
    <n v="0"/>
  </r>
  <r>
    <s v="568"/>
    <x v="30"/>
    <x v="0"/>
    <s v="013"/>
    <s v="Z1B8050578"/>
    <s v="1489"/>
    <s v="FC"/>
    <s v="00136572"/>
    <s v=""/>
    <s v=""/>
    <s v=""/>
    <s v=""/>
    <n v="0"/>
    <s v=""/>
    <s v="COMERCIAL FERRETERIA PIGOOM"/>
    <s v="J-30626502-3 "/>
    <n v="1253600"/>
    <n v="0"/>
    <n v="1253600"/>
    <n v="0"/>
    <s v="-"/>
    <n v="0"/>
    <n v="0"/>
    <s v="-"/>
    <n v="0"/>
    <n v="0"/>
    <s v="-"/>
    <n v="0"/>
    <n v="0"/>
    <s v="-"/>
    <n v="0"/>
  </r>
  <r>
    <s v="569"/>
    <x v="30"/>
    <x v="0"/>
    <s v="013"/>
    <s v="Z1B8050578"/>
    <s v="1489"/>
    <s v="FC"/>
    <s v="00136573-00136699"/>
    <s v=""/>
    <s v=""/>
    <s v=""/>
    <s v=""/>
    <n v="0"/>
    <s v=""/>
    <s v="VENTAS NO CONTRIBUYENTES"/>
    <s v=""/>
    <n v="152115362.41160002"/>
    <n v="0"/>
    <n v="127998671.23999999"/>
    <n v="0"/>
    <s v="-"/>
    <n v="0"/>
    <n v="20790251.010000002"/>
    <s v="-"/>
    <n v="3326440.1615999998"/>
    <n v="0"/>
    <s v="-"/>
    <n v="0"/>
    <n v="0"/>
    <s v="-"/>
    <n v="0"/>
  </r>
  <r>
    <s v="570"/>
    <x v="30"/>
    <x v="0"/>
    <s v="014"/>
    <s v="Z1F0000338"/>
    <s v="1367"/>
    <s v="FC"/>
    <s v="00048563-00048623"/>
    <s v=""/>
    <s v=""/>
    <s v=""/>
    <s v=""/>
    <n v="0"/>
    <s v=""/>
    <s v="VENTAS NO CONTRIBUYENTES"/>
    <s v=""/>
    <n v="55243968"/>
    <n v="0"/>
    <n v="41858960"/>
    <n v="0"/>
    <s v="-"/>
    <n v="0"/>
    <n v="11538800"/>
    <s v="-"/>
    <n v="1846207.9999999998"/>
    <n v="0"/>
    <s v="-"/>
    <n v="0"/>
    <n v="0"/>
    <s v="-"/>
    <n v="0"/>
  </r>
  <r>
    <s v="571"/>
    <x v="30"/>
    <x v="0"/>
    <s v="015"/>
    <s v="Z1B8050356"/>
    <s v="-"/>
    <s v="FC"/>
    <s v="00085605-00085663"/>
    <s v=""/>
    <s v=""/>
    <s v=""/>
    <s v=""/>
    <n v="0"/>
    <s v=""/>
    <s v="VENTAS NO CONTRIBUYENTES"/>
    <s v=""/>
    <n v="342833177.72639996"/>
    <n v="0"/>
    <n v="279615898.17000002"/>
    <n v="0"/>
    <s v="-"/>
    <n v="0"/>
    <n v="54497654.789999999"/>
    <s v="-"/>
    <n v="8719624.7664000001"/>
    <n v="0"/>
    <s v="-"/>
    <n v="0"/>
    <n v="0"/>
    <s v="-"/>
    <n v="0"/>
  </r>
  <r>
    <s v="572"/>
    <x v="30"/>
    <x v="0"/>
    <s v="015"/>
    <s v="Z1B8050356"/>
    <s v="1500"/>
    <s v="FC"/>
    <s v="00085605-00085663"/>
    <s v=""/>
    <s v=""/>
    <s v=""/>
    <s v=""/>
    <n v="0"/>
    <s v=""/>
    <s v="VENTAS NO CONTRIBUYENTES"/>
    <s v=""/>
    <n v="342833177.73000002"/>
    <n v="0"/>
    <n v="279615898.17000002"/>
    <n v="0"/>
    <s v="-"/>
    <n v="0"/>
    <n v="54497654.789999999"/>
    <s v="-"/>
    <n v="8719624.7664000001"/>
    <n v="0"/>
    <s v="-"/>
    <n v="0"/>
    <n v="0"/>
    <s v="-"/>
    <n v="0"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4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211">
        <item h="1" m="1" x="137"/>
        <item h="1" m="1" x="34"/>
        <item h="1" m="1" x="110"/>
        <item h="1" m="1" x="185"/>
        <item h="1" m="1" x="82"/>
        <item h="1" m="1" x="157"/>
        <item h="1" m="1" x="55"/>
        <item h="1" m="1" x="130"/>
        <item h="1" m="1" x="204"/>
        <item h="1" m="1" x="102"/>
        <item h="1" m="1" x="177"/>
        <item h="1" m="1" x="74"/>
        <item h="1" m="1" x="150"/>
        <item h="1" m="1" x="47"/>
        <item h="1" m="1" x="122"/>
        <item h="1" m="1" x="94"/>
        <item h="1" m="1" x="169"/>
        <item h="1" m="1" x="66"/>
        <item h="1" m="1" x="142"/>
        <item h="1" m="1" x="39"/>
        <item h="1" m="1" x="115"/>
        <item h="1" m="1" x="190"/>
        <item h="1" m="1" x="87"/>
        <item h="1" m="1" x="162"/>
        <item h="1" m="1" x="100"/>
        <item h="1" m="1" x="175"/>
        <item h="1" m="1" x="72"/>
        <item h="1" m="1" x="148"/>
        <item h="1" m="1" x="45"/>
        <item h="1" m="1" x="120"/>
        <item h="1" m="1" x="195"/>
        <item h="1" m="1" x="92"/>
        <item h="1" m="1" x="167"/>
        <item h="1" m="1" x="64"/>
        <item h="1" m="1" x="140"/>
        <item h="1" m="1" x="37"/>
        <item h="1" m="1" x="113"/>
        <item h="1" m="1" x="188"/>
        <item h="1" m="1" x="85"/>
        <item h="1" m="1" x="160"/>
        <item h="1" m="1" x="58"/>
        <item h="1" m="1" x="133"/>
        <item h="1" m="1" x="207"/>
        <item h="1" m="1" x="105"/>
        <item h="1" m="1" x="180"/>
        <item h="1" m="1" x="77"/>
        <item h="1" m="1" x="152"/>
        <item h="1" m="1" x="50"/>
        <item h="1" m="1" x="197"/>
        <item h="1" m="1" x="125"/>
        <item h="1" m="1" x="200"/>
        <item h="1" m="1" x="97"/>
        <item h="1" m="1" x="172"/>
        <item h="1" m="1" x="69"/>
        <item h="1" m="1" x="145"/>
        <item h="1" m="1" x="42"/>
        <item h="1" m="1" x="83"/>
        <item h="1" m="1" x="158"/>
        <item h="1" m="1" x="56"/>
        <item h="1" m="1" x="131"/>
        <item h="1" m="1" x="205"/>
        <item h="1" m="1" x="103"/>
        <item h="1" m="1" x="178"/>
        <item h="1" m="1" x="75"/>
        <item h="1" m="1" x="151"/>
        <item h="1" m="1" x="48"/>
        <item h="1" m="1" x="123"/>
        <item h="1" m="1" x="198"/>
        <item h="1" m="1" x="95"/>
        <item h="1" m="1" x="170"/>
        <item h="1" m="1" x="67"/>
        <item h="1" m="1" x="143"/>
        <item h="1" m="1" x="40"/>
        <item h="1" m="1" x="116"/>
        <item h="1" m="1" x="191"/>
        <item h="1" m="1" x="88"/>
        <item h="1" m="1" x="163"/>
        <item h="1" m="1" x="155"/>
        <item h="1" m="1" x="80"/>
        <item h="1" m="1" x="183"/>
        <item h="1" m="1" x="108"/>
        <item h="1" m="1" x="32"/>
        <item h="1" m="1" x="135"/>
        <item h="1" m="1" x="60"/>
        <item h="1" m="1" x="53"/>
        <item h="1" m="1" x="128"/>
        <item h="1" m="1" x="65"/>
        <item h="1" m="1" x="141"/>
        <item h="1" m="1" x="38"/>
        <item h="1" m="1" x="114"/>
        <item h="1" m="1" x="189"/>
        <item h="1" m="1" x="86"/>
        <item h="1" m="1" x="161"/>
        <item h="1" m="1" x="59"/>
        <item h="1" m="1" x="134"/>
        <item h="1" m="1" x="208"/>
        <item h="1" m="1" x="106"/>
        <item h="1" m="1" x="181"/>
        <item h="1" x="31"/>
        <item h="1" m="1" x="78"/>
        <item h="1" m="1" x="153"/>
        <item h="1" m="1" x="51"/>
        <item h="1" m="1" x="126"/>
        <item h="1" m="1" x="201"/>
        <item h="1" m="1" x="98"/>
        <item h="1" m="1" x="173"/>
        <item h="1" m="1" x="70"/>
        <item h="1" m="1" x="146"/>
        <item h="1" m="1" x="43"/>
        <item h="1" m="1" x="118"/>
        <item h="1" m="1" x="193"/>
        <item h="1" m="1" x="90"/>
        <item h="1" m="1" x="165"/>
        <item h="1" m="1" x="62"/>
        <item h="1" m="1" x="138"/>
        <item h="1" m="1" x="35"/>
        <item h="1" m="1" x="111"/>
        <item h="1" m="1" x="186"/>
        <item h="1" m="1" x="49"/>
        <item h="1" m="1" x="124"/>
        <item h="1" m="1" x="199"/>
        <item h="1" m="1" x="96"/>
        <item h="1" m="1" x="171"/>
        <item h="1" m="1" x="68"/>
        <item h="1" m="1" x="144"/>
        <item h="1" m="1" x="41"/>
        <item h="1" m="1" x="117"/>
        <item h="1" m="1" x="192"/>
        <item h="1" m="1" x="89"/>
        <item h="1" m="1" x="164"/>
        <item h="1" m="1" x="61"/>
        <item h="1" m="1" x="136"/>
        <item h="1" m="1" x="33"/>
        <item h="1" m="1" x="109"/>
        <item h="1" m="1" x="184"/>
        <item h="1" m="1" x="81"/>
        <item h="1" m="1" x="156"/>
        <item h="1" m="1" x="54"/>
        <item h="1" m="1" x="129"/>
        <item h="1" m="1" x="203"/>
        <item h="1" m="1" x="101"/>
        <item h="1" m="1" x="176"/>
        <item h="1" m="1" x="73"/>
        <item h="1" m="1" x="149"/>
        <item h="1" m="1" x="46"/>
        <item h="1" m="1" x="121"/>
        <item h="1" m="1" x="196"/>
        <item h="1" m="1" x="93"/>
        <item h="1" m="1" x="168"/>
        <item h="1" m="1" x="209"/>
        <item h="1" m="1" x="107"/>
        <item h="1" m="1" x="182"/>
        <item h="1" m="1" x="79"/>
        <item h="1" m="1" x="154"/>
        <item h="1" m="1" x="52"/>
        <item h="1" m="1" x="127"/>
        <item h="1" m="1" x="202"/>
        <item h="1" m="1" x="99"/>
        <item h="1" m="1" x="174"/>
        <item h="1" m="1" x="71"/>
        <item h="1" m="1" x="147"/>
        <item h="1" m="1" x="44"/>
        <item h="1" m="1" x="119"/>
        <item h="1" m="1" x="194"/>
        <item h="1" m="1" x="91"/>
        <item h="1" m="1" x="166"/>
        <item h="1" m="1" x="63"/>
        <item h="1" m="1" x="139"/>
        <item h="1" m="1" x="36"/>
        <item h="1" m="1" x="112"/>
        <item h="1" m="1" x="187"/>
        <item h="1" m="1" x="84"/>
        <item h="1" m="1" x="159"/>
        <item h="1" m="1" x="57"/>
        <item h="1" m="1" x="132"/>
        <item h="1" m="1" x="206"/>
        <item h="1" m="1" x="104"/>
        <item h="1" m="1" x="179"/>
        <item h="1" m="1" x="7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t="default"/>
      </items>
    </pivotField>
    <pivotField axis="axisRow" showAll="0">
      <items count="6">
        <item x="0"/>
        <item x="2"/>
        <item x="1"/>
        <item m="1" x="4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210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137" nd="1"/>
        <i x="34" nd="1"/>
        <i x="110" nd="1"/>
        <i x="185" nd="1"/>
        <i x="82" nd="1"/>
        <i x="157" nd="1"/>
        <i x="55" nd="1"/>
        <i x="130" nd="1"/>
        <i x="204" nd="1"/>
        <i x="102" nd="1"/>
        <i x="177" nd="1"/>
        <i x="74" nd="1"/>
        <i x="150" nd="1"/>
        <i x="47" nd="1"/>
        <i x="122" nd="1"/>
        <i x="197" nd="1"/>
        <i x="94" nd="1"/>
        <i x="169" nd="1"/>
        <i x="66" nd="1"/>
        <i x="142" nd="1"/>
        <i x="39" nd="1"/>
        <i x="115" nd="1"/>
        <i x="190" nd="1"/>
        <i x="87" nd="1"/>
        <i x="162" nd="1"/>
        <i x="100" nd="1"/>
        <i x="175" nd="1"/>
        <i x="72" nd="1"/>
        <i x="148" nd="1"/>
        <i x="45" nd="1"/>
        <i x="120" nd="1"/>
        <i x="195" nd="1"/>
        <i x="92" nd="1"/>
        <i x="167" nd="1"/>
        <i x="64" nd="1"/>
        <i x="140" nd="1"/>
        <i x="37" nd="1"/>
        <i x="113" nd="1"/>
        <i x="188" nd="1"/>
        <i x="85" nd="1"/>
        <i x="160" nd="1"/>
        <i x="58" nd="1"/>
        <i x="133" nd="1"/>
        <i x="207" nd="1"/>
        <i x="105" nd="1"/>
        <i x="180" nd="1"/>
        <i x="77" nd="1"/>
        <i x="152" nd="1"/>
        <i x="50" nd="1"/>
        <i x="125" nd="1"/>
        <i x="200" nd="1"/>
        <i x="97" nd="1"/>
        <i x="172" nd="1"/>
        <i x="69" nd="1"/>
        <i x="145" nd="1"/>
        <i x="42" nd="1"/>
        <i x="83" nd="1"/>
        <i x="158" nd="1"/>
        <i x="56" nd="1"/>
        <i x="131" nd="1"/>
        <i x="205" nd="1"/>
        <i x="103" nd="1"/>
        <i x="178" nd="1"/>
        <i x="75" nd="1"/>
        <i x="151" nd="1"/>
        <i x="48" nd="1"/>
        <i x="123" nd="1"/>
        <i x="198" nd="1"/>
        <i x="95" nd="1"/>
        <i x="170" nd="1"/>
        <i x="67" nd="1"/>
        <i x="143" nd="1"/>
        <i x="40" nd="1"/>
        <i x="116" nd="1"/>
        <i x="191" nd="1"/>
        <i x="88" nd="1"/>
        <i x="163" nd="1"/>
        <i x="60" nd="1"/>
        <i x="135" nd="1"/>
        <i x="32" nd="1"/>
        <i x="108" nd="1"/>
        <i x="183" nd="1"/>
        <i x="80" nd="1"/>
        <i x="155" nd="1"/>
        <i x="53" nd="1"/>
        <i x="128" nd="1"/>
        <i x="65" nd="1"/>
        <i x="141" nd="1"/>
        <i x="38" nd="1"/>
        <i x="114" nd="1"/>
        <i x="189" nd="1"/>
        <i x="86" nd="1"/>
        <i x="161" nd="1"/>
        <i x="59" nd="1"/>
        <i x="134" nd="1"/>
        <i x="208" nd="1"/>
        <i x="106" nd="1"/>
        <i x="181" nd="1"/>
        <i x="78" nd="1"/>
        <i x="153" nd="1"/>
        <i x="51" nd="1"/>
        <i x="126" nd="1"/>
        <i x="201" nd="1"/>
        <i x="98" nd="1"/>
        <i x="173" nd="1"/>
        <i x="70" nd="1"/>
        <i x="146" nd="1"/>
        <i x="43" nd="1"/>
        <i x="118" nd="1"/>
        <i x="193" nd="1"/>
        <i x="90" nd="1"/>
        <i x="165" nd="1"/>
        <i x="62" nd="1"/>
        <i x="138" nd="1"/>
        <i x="35" nd="1"/>
        <i x="111" nd="1"/>
        <i x="186" nd="1"/>
        <i x="49" nd="1"/>
        <i x="124" nd="1"/>
        <i x="199" nd="1"/>
        <i x="96" nd="1"/>
        <i x="171" nd="1"/>
        <i x="68" nd="1"/>
        <i x="144" nd="1"/>
        <i x="41" nd="1"/>
        <i x="117" nd="1"/>
        <i x="192" nd="1"/>
        <i x="89" nd="1"/>
        <i x="164" nd="1"/>
        <i x="61" nd="1"/>
        <i x="136" nd="1"/>
        <i x="33" nd="1"/>
        <i x="109" nd="1"/>
        <i x="184" nd="1"/>
        <i x="81" nd="1"/>
        <i x="156" nd="1"/>
        <i x="54" nd="1"/>
        <i x="129" nd="1"/>
        <i x="203" nd="1"/>
        <i x="101" nd="1"/>
        <i x="176" nd="1"/>
        <i x="73" nd="1"/>
        <i x="149" nd="1"/>
        <i x="46" nd="1"/>
        <i x="121" nd="1"/>
        <i x="196" nd="1"/>
        <i x="93" nd="1"/>
        <i x="168" nd="1"/>
        <i x="209" nd="1"/>
        <i x="107" nd="1"/>
        <i x="182" nd="1"/>
        <i x="79" nd="1"/>
        <i x="154" nd="1"/>
        <i x="52" nd="1"/>
        <i x="127" nd="1"/>
        <i x="202" nd="1"/>
        <i x="99" nd="1"/>
        <i x="174" nd="1"/>
        <i x="71" nd="1"/>
        <i x="147" nd="1"/>
        <i x="44" nd="1"/>
        <i x="119" nd="1"/>
        <i x="194" nd="1"/>
        <i x="91" nd="1"/>
        <i x="166" nd="1"/>
        <i x="63" nd="1"/>
        <i x="139" nd="1"/>
        <i x="36" nd="1"/>
        <i x="112" nd="1"/>
        <i x="187" nd="1"/>
        <i x="84" nd="1"/>
        <i x="159" nd="1"/>
        <i x="57" nd="1"/>
        <i x="132" nd="1"/>
        <i x="206" nd="1"/>
        <i x="104" nd="1"/>
        <i x="179" nd="1"/>
        <i x="76" nd="1"/>
        <i x="3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5">
        <i x="0" s="1"/>
        <i x="2" s="1"/>
        <i x="1" s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7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43"/>
  <sheetViews>
    <sheetView topLeftCell="A7" zoomScaleNormal="100" workbookViewId="0">
      <selection activeCell="I22" sqref="I22"/>
    </sheetView>
  </sheetViews>
  <sheetFormatPr baseColWidth="10" defaultRowHeight="15" x14ac:dyDescent="0.25"/>
  <cols>
    <col min="1" max="1" width="10.140625" style="4" customWidth="1"/>
    <col min="2" max="2" width="17.42578125" style="4" bestFit="1" customWidth="1"/>
    <col min="3" max="3" width="17.28515625" style="4" bestFit="1" customWidth="1"/>
    <col min="4" max="4" width="17.42578125" style="4" bestFit="1" customWidth="1"/>
    <col min="5" max="5" width="17.5703125" style="4" bestFit="1" customWidth="1"/>
    <col min="6" max="6" width="18.140625" style="4" bestFit="1" customWidth="1"/>
    <col min="7" max="7" width="17.7109375" style="4" bestFit="1" customWidth="1"/>
    <col min="8" max="8" width="23.140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21" ht="21" x14ac:dyDescent="0.35">
      <c r="A3" s="143" t="s">
        <v>1002</v>
      </c>
    </row>
    <row r="5" spans="1:21" x14ac:dyDescent="0.25">
      <c r="F5" s="5"/>
      <c r="G5" s="5"/>
      <c r="H5" s="5"/>
      <c r="I5" s="5"/>
      <c r="J5" s="5"/>
      <c r="K5" s="5"/>
    </row>
    <row r="6" spans="1:21" x14ac:dyDescent="0.25">
      <c r="C6" s="5"/>
      <c r="D6" s="5"/>
      <c r="E6" s="5"/>
      <c r="L6" s="5"/>
      <c r="M6" s="5"/>
      <c r="N6" s="5">
        <v>0</v>
      </c>
      <c r="O6" s="5"/>
      <c r="P6" s="5">
        <v>0</v>
      </c>
      <c r="Q6" s="5">
        <v>0</v>
      </c>
      <c r="R6" s="5"/>
      <c r="S6" s="5"/>
    </row>
    <row r="9" spans="1:21" s="12" customFormat="1" ht="30" x14ac:dyDescent="0.25">
      <c r="A9" s="142" t="s">
        <v>328</v>
      </c>
      <c r="B9" s="161" t="s">
        <v>316</v>
      </c>
      <c r="C9" s="162"/>
      <c r="D9" s="142" t="s">
        <v>997</v>
      </c>
      <c r="E9" s="142" t="s">
        <v>998</v>
      </c>
      <c r="F9" s="142" t="s">
        <v>301</v>
      </c>
      <c r="G9" s="142" t="s">
        <v>299</v>
      </c>
      <c r="H9" s="142" t="s">
        <v>298</v>
      </c>
      <c r="I9" s="148" t="s">
        <v>296</v>
      </c>
      <c r="J9" s="142" t="s">
        <v>295</v>
      </c>
      <c r="K9" s="148" t="s">
        <v>293</v>
      </c>
      <c r="L9" s="142" t="s">
        <v>292</v>
      </c>
      <c r="M9" s="148" t="s">
        <v>290</v>
      </c>
    </row>
    <row r="10" spans="1:21" x14ac:dyDescent="0.25">
      <c r="A10" s="141" t="s">
        <v>1004</v>
      </c>
      <c r="B10" s="139">
        <v>44105</v>
      </c>
      <c r="C10" s="48">
        <v>44119</v>
      </c>
      <c r="D10" s="138">
        <v>0.3</v>
      </c>
      <c r="E10" s="126">
        <v>0</v>
      </c>
      <c r="F10" s="147">
        <f>SUM(G10:M10)</f>
        <v>35128466482.589966</v>
      </c>
      <c r="G10" s="136">
        <v>26830003989.453552</v>
      </c>
      <c r="H10" s="136">
        <v>118471113.38999999</v>
      </c>
      <c r="I10" s="136">
        <v>18955378.142400004</v>
      </c>
      <c r="J10" s="136">
        <v>7021844714.7604084</v>
      </c>
      <c r="K10" s="136">
        <v>1123495154.3635993</v>
      </c>
      <c r="L10" s="136">
        <v>14533456</v>
      </c>
      <c r="M10" s="136">
        <v>1162676.48</v>
      </c>
      <c r="N10" s="5"/>
      <c r="O10" s="5"/>
      <c r="P10" s="5"/>
    </row>
    <row r="11" spans="1:21" x14ac:dyDescent="0.25">
      <c r="A11" s="140" t="s">
        <v>1005</v>
      </c>
      <c r="B11" s="139">
        <v>44120</v>
      </c>
      <c r="C11" s="48">
        <v>44135</v>
      </c>
      <c r="D11" s="138">
        <v>0.3</v>
      </c>
      <c r="E11" s="126">
        <v>0</v>
      </c>
      <c r="F11" s="147">
        <f>SUM(G11:M11)</f>
        <v>34983599354.386269</v>
      </c>
      <c r="G11" s="136">
        <v>26976364504.573181</v>
      </c>
      <c r="H11" s="136">
        <v>143399704.61250001</v>
      </c>
      <c r="I11" s="136">
        <v>22943952.738006413</v>
      </c>
      <c r="J11" s="136">
        <v>6759388959.0325003</v>
      </c>
      <c r="K11" s="136">
        <v>1081502233.4300799</v>
      </c>
      <c r="L11" s="136"/>
      <c r="M11" s="136"/>
    </row>
    <row r="12" spans="1:21" s="60" customFormat="1" x14ac:dyDescent="0.25">
      <c r="D12" s="146"/>
      <c r="F12" s="145">
        <f t="shared" ref="F12:M12" si="0">SUM(F10:F11)</f>
        <v>70112065836.976227</v>
      </c>
      <c r="G12" s="145">
        <f t="shared" si="0"/>
        <v>53806368494.026733</v>
      </c>
      <c r="H12" s="145">
        <f t="shared" si="0"/>
        <v>261870818.0025</v>
      </c>
      <c r="I12" s="145">
        <f t="shared" si="0"/>
        <v>41899330.880406417</v>
      </c>
      <c r="J12" s="145">
        <f t="shared" si="0"/>
        <v>13781233673.792908</v>
      </c>
      <c r="K12" s="145">
        <f t="shared" si="0"/>
        <v>2204997387.7936792</v>
      </c>
      <c r="L12" s="145">
        <f t="shared" si="0"/>
        <v>14533456</v>
      </c>
      <c r="M12" s="145">
        <f t="shared" si="0"/>
        <v>1162676.48</v>
      </c>
    </row>
    <row r="13" spans="1:21" x14ac:dyDescent="0.25">
      <c r="D13" s="135"/>
      <c r="I13" s="5"/>
    </row>
    <row r="14" spans="1:2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ht="18.75" customHeight="1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21" s="5" customFormat="1" x14ac:dyDescent="0.25">
      <c r="E16" s="52" t="s">
        <v>340</v>
      </c>
      <c r="F16" s="40">
        <f>+F12</f>
        <v>70112065836.976227</v>
      </c>
      <c r="H16" s="40">
        <f>+I12+K12+M12</f>
        <v>2248059395.1540856</v>
      </c>
      <c r="I16" s="131" t="s">
        <v>1000</v>
      </c>
    </row>
    <row r="17" spans="1:27" x14ac:dyDescent="0.25">
      <c r="A17" s="5"/>
      <c r="B17" s="66"/>
      <c r="C17" s="133"/>
      <c r="D17" s="66"/>
      <c r="E17" s="134" t="s">
        <v>2785</v>
      </c>
      <c r="F17" s="132">
        <f>33879153168.2182+33984853273.6</f>
        <v>67864006441.818199</v>
      </c>
      <c r="G17" s="131"/>
      <c r="H17" s="132">
        <f>1104446186.16809+1143613208.99</f>
        <v>2248059395.1580901</v>
      </c>
      <c r="I17" s="131" t="s">
        <v>999</v>
      </c>
      <c r="J17" s="131"/>
      <c r="K17" s="65"/>
    </row>
    <row r="18" spans="1:27" x14ac:dyDescent="0.25">
      <c r="E18" s="130" t="s">
        <v>1001</v>
      </c>
      <c r="F18" s="129">
        <f>+F16-F17</f>
        <v>2248059395.1580276</v>
      </c>
      <c r="G18" s="144"/>
      <c r="H18" s="129">
        <f>+H16-H17</f>
        <v>-4.0044784545898438E-3</v>
      </c>
      <c r="I18" s="131" t="s">
        <v>998</v>
      </c>
    </row>
    <row r="19" spans="1:27" x14ac:dyDescent="0.25">
      <c r="E19" s="130"/>
      <c r="F19" s="5">
        <f>+F18-H16</f>
        <v>3.9420127868652344E-3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E20" s="5"/>
      <c r="F20" s="5"/>
      <c r="G20" s="5"/>
      <c r="H20" s="13">
        <f>+OCTUBRE!Q2881</f>
        <v>100160094052.83</v>
      </c>
      <c r="I20" s="13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E21" s="5"/>
      <c r="F21" s="5"/>
      <c r="G21" s="5"/>
      <c r="H21" s="7">
        <f>+F16</f>
        <v>70112065836.976227</v>
      </c>
      <c r="J21" s="5"/>
    </row>
    <row r="22" spans="1:27" x14ac:dyDescent="0.25">
      <c r="A22" s="5"/>
      <c r="B22" s="5"/>
      <c r="C22" s="5"/>
      <c r="D22" s="5"/>
      <c r="E22" s="5"/>
      <c r="F22" s="5"/>
      <c r="G22" s="5"/>
      <c r="H22" s="5">
        <f>+H20-H21</f>
        <v>30048028215.853775</v>
      </c>
      <c r="I22" s="5"/>
      <c r="J22" s="5"/>
      <c r="K22" s="5"/>
    </row>
    <row r="23" spans="1:27" ht="21" x14ac:dyDescent="0.35">
      <c r="A23" s="143" t="s">
        <v>1003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42" t="s">
        <v>328</v>
      </c>
      <c r="B26" s="161" t="s">
        <v>316</v>
      </c>
      <c r="C26" s="162"/>
      <c r="D26" s="142" t="s">
        <v>997</v>
      </c>
      <c r="E26" s="142" t="s">
        <v>996</v>
      </c>
      <c r="F26" s="142" t="s">
        <v>995</v>
      </c>
      <c r="G26" s="142" t="s">
        <v>301</v>
      </c>
      <c r="H26" s="142" t="s">
        <v>299</v>
      </c>
      <c r="I26" s="142" t="s">
        <v>298</v>
      </c>
      <c r="J26" s="142" t="s">
        <v>292</v>
      </c>
    </row>
    <row r="27" spans="1:27" x14ac:dyDescent="0.25">
      <c r="A27" s="141" t="s">
        <v>1004</v>
      </c>
      <c r="B27" s="139">
        <v>44105</v>
      </c>
      <c r="C27" s="48">
        <v>44119</v>
      </c>
      <c r="D27" s="138">
        <v>0</v>
      </c>
      <c r="E27" s="126">
        <v>33984853273.599998</v>
      </c>
      <c r="F27" s="126">
        <f>+E27-G27</f>
        <v>-3.963470458984375E-3</v>
      </c>
      <c r="G27" s="137">
        <f>SUM(H27:J27)</f>
        <v>33984853273.603962</v>
      </c>
      <c r="H27" s="136">
        <f>+G10</f>
        <v>26830003989.453552</v>
      </c>
      <c r="I27" s="136">
        <f>+H10+J10</f>
        <v>7140315828.1504087</v>
      </c>
      <c r="J27" s="136">
        <f>+L10</f>
        <v>14533456</v>
      </c>
      <c r="K27" s="5"/>
      <c r="L27" s="5"/>
    </row>
    <row r="28" spans="1:27" x14ac:dyDescent="0.25">
      <c r="A28" s="140" t="s">
        <v>1005</v>
      </c>
      <c r="B28" s="139">
        <v>44120</v>
      </c>
      <c r="C28" s="48">
        <v>44135</v>
      </c>
      <c r="D28" s="138">
        <v>0</v>
      </c>
      <c r="E28" s="126">
        <v>33879153168.218201</v>
      </c>
      <c r="F28" s="126">
        <f>+E28-G28</f>
        <v>0</v>
      </c>
      <c r="G28" s="137">
        <f>SUM(H28:J28)</f>
        <v>33879153168.218182</v>
      </c>
      <c r="H28" s="136">
        <f>+G11</f>
        <v>26976364504.573181</v>
      </c>
      <c r="I28" s="136">
        <f>+H11+J11</f>
        <v>6902788663.6450005</v>
      </c>
      <c r="J28" s="136">
        <f>+L11</f>
        <v>0</v>
      </c>
    </row>
    <row r="29" spans="1:27" x14ac:dyDescent="0.25">
      <c r="D29" s="135"/>
    </row>
    <row r="30" spans="1:27" x14ac:dyDescent="0.25">
      <c r="D30" s="135"/>
      <c r="F30" s="5"/>
      <c r="G30" s="5">
        <f>SUM(G27:G29)</f>
        <v>67864006441.822144</v>
      </c>
    </row>
    <row r="31" spans="1:27" ht="18.75" customHeight="1" x14ac:dyDescent="0.25">
      <c r="G31" s="5"/>
      <c r="H31" s="5"/>
      <c r="I31" s="5"/>
      <c r="J31" s="5"/>
      <c r="K31" s="5"/>
    </row>
    <row r="32" spans="1:27" s="5" customFormat="1" x14ac:dyDescent="0.25">
      <c r="F32" s="134" t="s">
        <v>994</v>
      </c>
      <c r="G32" s="40">
        <f>+G30</f>
        <v>67864006441.822144</v>
      </c>
    </row>
    <row r="33" spans="1:11" x14ac:dyDescent="0.25">
      <c r="A33" s="5"/>
      <c r="B33" s="66"/>
      <c r="C33" s="133"/>
      <c r="D33" s="66"/>
      <c r="F33" s="52"/>
      <c r="G33" s="132"/>
      <c r="H33" s="66"/>
      <c r="I33" s="131"/>
      <c r="J33" s="131"/>
      <c r="K33" s="65"/>
    </row>
    <row r="34" spans="1:11" x14ac:dyDescent="0.25">
      <c r="F34" s="130"/>
    </row>
    <row r="35" spans="1:11" x14ac:dyDescent="0.25">
      <c r="G35" s="7"/>
    </row>
    <row r="43" spans="1:11" x14ac:dyDescent="0.25">
      <c r="J43" s="5">
        <v>0</v>
      </c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1" tint="4.9989318521683403E-2"/>
  </sheetPr>
  <dimension ref="A1:AV2889"/>
  <sheetViews>
    <sheetView zoomScale="85" zoomScaleNormal="85" workbookViewId="0">
      <pane ySplit="1" topLeftCell="A453" activePane="bottomLeft" state="frozen"/>
      <selection activeCell="P1" sqref="P1"/>
      <selection pane="bottomLeft" activeCell="I370" sqref="I370"/>
    </sheetView>
  </sheetViews>
  <sheetFormatPr baseColWidth="10" defaultRowHeight="15" x14ac:dyDescent="0.25"/>
  <cols>
    <col min="1" max="1" width="6.28515625" style="4" bestFit="1" customWidth="1"/>
    <col min="2" max="2" width="14.85546875" style="53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7.285156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6.140625" style="4" customWidth="1"/>
    <col min="26" max="26" width="14.42578125" style="4" customWidth="1"/>
    <col min="27" max="27" width="10.140625" style="4" customWidth="1"/>
    <col min="28" max="28" width="14.85546875" style="4" customWidth="1"/>
    <col min="29" max="29" width="16.28515625" style="4" customWidth="1"/>
    <col min="30" max="30" width="8" style="4" customWidth="1"/>
    <col min="31" max="31" width="15.7109375" style="4" customWidth="1"/>
    <col min="32" max="32" width="18.28515625" style="4" bestFit="1" customWidth="1"/>
    <col min="33" max="16384" width="11.42578125" style="4"/>
  </cols>
  <sheetData>
    <row r="1" spans="1:48" s="12" customFormat="1" x14ac:dyDescent="0.25">
      <c r="A1" s="115" t="s">
        <v>317</v>
      </c>
      <c r="B1" s="117" t="s">
        <v>316</v>
      </c>
      <c r="C1" s="115" t="s">
        <v>315</v>
      </c>
      <c r="D1" s="115" t="s">
        <v>314</v>
      </c>
      <c r="E1" s="115" t="s">
        <v>313</v>
      </c>
      <c r="F1" s="115" t="s">
        <v>312</v>
      </c>
      <c r="G1" s="115" t="s">
        <v>311</v>
      </c>
      <c r="H1" s="115" t="s">
        <v>310</v>
      </c>
      <c r="I1" s="116" t="s">
        <v>309</v>
      </c>
      <c r="J1" s="116" t="s">
        <v>308</v>
      </c>
      <c r="K1" s="116" t="s">
        <v>307</v>
      </c>
      <c r="L1" s="116" t="s">
        <v>306</v>
      </c>
      <c r="M1" s="116" t="s">
        <v>305</v>
      </c>
      <c r="N1" s="115" t="s">
        <v>304</v>
      </c>
      <c r="O1" s="115" t="s">
        <v>303</v>
      </c>
      <c r="P1" s="115" t="s">
        <v>302</v>
      </c>
      <c r="Q1" s="116" t="s">
        <v>301</v>
      </c>
      <c r="R1" s="116" t="s">
        <v>300</v>
      </c>
      <c r="S1" s="116" t="s">
        <v>299</v>
      </c>
      <c r="T1" s="116" t="s">
        <v>298</v>
      </c>
      <c r="U1" s="115" t="s">
        <v>297</v>
      </c>
      <c r="V1" s="116" t="s">
        <v>296</v>
      </c>
      <c r="W1" s="116" t="s">
        <v>295</v>
      </c>
      <c r="X1" s="115" t="s">
        <v>294</v>
      </c>
      <c r="Y1" s="116" t="s">
        <v>293</v>
      </c>
      <c r="Z1" s="116" t="s">
        <v>292</v>
      </c>
      <c r="AA1" s="115" t="s">
        <v>291</v>
      </c>
      <c r="AB1" s="116" t="s">
        <v>290</v>
      </c>
      <c r="AC1" s="116" t="s">
        <v>289</v>
      </c>
      <c r="AD1" s="115" t="s">
        <v>288</v>
      </c>
      <c r="AE1" s="116" t="s">
        <v>287</v>
      </c>
    </row>
    <row r="2" spans="1:48" s="152" customFormat="1" hidden="1" x14ac:dyDescent="0.25">
      <c r="A2" s="69" t="s">
        <v>285</v>
      </c>
      <c r="B2" s="68">
        <v>44105</v>
      </c>
      <c r="C2" s="69" t="s">
        <v>6</v>
      </c>
      <c r="D2" s="69" t="s">
        <v>50</v>
      </c>
      <c r="E2" s="69" t="s">
        <v>236</v>
      </c>
      <c r="F2" s="69" t="s">
        <v>595</v>
      </c>
      <c r="G2" s="69" t="s">
        <v>3</v>
      </c>
      <c r="H2" s="69" t="s">
        <v>1006</v>
      </c>
      <c r="I2" s="151" t="s">
        <v>1</v>
      </c>
      <c r="J2" s="70" t="s">
        <v>1</v>
      </c>
      <c r="K2" s="70" t="s">
        <v>1</v>
      </c>
      <c r="L2" s="70" t="s">
        <v>1</v>
      </c>
      <c r="M2" s="70">
        <v>0</v>
      </c>
      <c r="N2" s="69" t="s">
        <v>1</v>
      </c>
      <c r="O2" s="69" t="s">
        <v>2</v>
      </c>
      <c r="P2" s="69" t="s">
        <v>1</v>
      </c>
      <c r="Q2" s="70">
        <v>276008588.86880004</v>
      </c>
      <c r="R2" s="70">
        <v>0</v>
      </c>
      <c r="S2" s="70">
        <v>228200145.66000003</v>
      </c>
      <c r="T2" s="70">
        <v>0</v>
      </c>
      <c r="U2" s="69" t="s">
        <v>0</v>
      </c>
      <c r="V2" s="70">
        <v>0</v>
      </c>
      <c r="W2" s="70">
        <v>41214175.18</v>
      </c>
      <c r="X2" s="69" t="s">
        <v>9</v>
      </c>
      <c r="Y2" s="70">
        <v>6594268.0288000004</v>
      </c>
      <c r="Z2" s="70">
        <v>0</v>
      </c>
      <c r="AA2" s="69" t="s">
        <v>0</v>
      </c>
      <c r="AB2" s="70">
        <v>0</v>
      </c>
      <c r="AC2" s="70">
        <v>0</v>
      </c>
      <c r="AD2" s="69" t="s">
        <v>0</v>
      </c>
      <c r="AE2" s="70">
        <v>0</v>
      </c>
      <c r="AF2" s="69">
        <v>0</v>
      </c>
      <c r="AG2" s="69" t="s">
        <v>0</v>
      </c>
      <c r="AH2" s="70">
        <v>0</v>
      </c>
      <c r="AI2" s="70">
        <v>0</v>
      </c>
      <c r="AJ2" s="69" t="s">
        <v>0</v>
      </c>
      <c r="AK2" s="70">
        <v>0</v>
      </c>
      <c r="AL2" s="70">
        <v>0</v>
      </c>
      <c r="AM2" s="73" t="s">
        <v>1</v>
      </c>
      <c r="AN2" s="69" t="s">
        <v>1</v>
      </c>
      <c r="AO2" s="73" t="s">
        <v>1</v>
      </c>
      <c r="AP2" s="69" t="s">
        <v>1</v>
      </c>
      <c r="AU2" s="152">
        <v>276008588.86880004</v>
      </c>
      <c r="AV2" s="152">
        <v>0</v>
      </c>
    </row>
    <row r="3" spans="1:48" s="152" customFormat="1" hidden="1" x14ac:dyDescent="0.25">
      <c r="A3" s="69" t="s">
        <v>284</v>
      </c>
      <c r="B3" s="68">
        <v>44105</v>
      </c>
      <c r="C3" s="69" t="s">
        <v>28</v>
      </c>
      <c r="D3" s="69" t="s">
        <v>50</v>
      </c>
      <c r="E3" s="69" t="s">
        <v>227</v>
      </c>
      <c r="F3" s="69" t="s">
        <v>1007</v>
      </c>
      <c r="G3" s="69" t="s">
        <v>3</v>
      </c>
      <c r="H3" s="69" t="s">
        <v>1008</v>
      </c>
      <c r="I3" s="70" t="s">
        <v>1</v>
      </c>
      <c r="J3" s="70" t="s">
        <v>1</v>
      </c>
      <c r="K3" s="70" t="s">
        <v>1</v>
      </c>
      <c r="L3" s="70" t="s">
        <v>1</v>
      </c>
      <c r="M3" s="70">
        <v>0</v>
      </c>
      <c r="N3" s="69" t="s">
        <v>1</v>
      </c>
      <c r="O3" s="69" t="s">
        <v>2</v>
      </c>
      <c r="P3" s="69" t="s">
        <v>1</v>
      </c>
      <c r="Q3" s="70">
        <v>124801513.53479998</v>
      </c>
      <c r="R3" s="70">
        <v>0</v>
      </c>
      <c r="S3" s="70">
        <v>85399962.569999978</v>
      </c>
      <c r="T3" s="70">
        <v>0</v>
      </c>
      <c r="U3" s="69" t="s">
        <v>0</v>
      </c>
      <c r="V3" s="70">
        <v>0</v>
      </c>
      <c r="W3" s="70">
        <v>33966854.280000001</v>
      </c>
      <c r="X3" s="69" t="s">
        <v>0</v>
      </c>
      <c r="Y3" s="70">
        <v>5434696.6847999999</v>
      </c>
      <c r="Z3" s="70">
        <v>0</v>
      </c>
      <c r="AA3" s="69" t="s">
        <v>0</v>
      </c>
      <c r="AB3" s="70">
        <v>0</v>
      </c>
      <c r="AC3" s="70">
        <v>0</v>
      </c>
      <c r="AD3" s="69" t="s">
        <v>0</v>
      </c>
      <c r="AE3" s="70">
        <v>0</v>
      </c>
      <c r="AF3" s="69">
        <v>0</v>
      </c>
      <c r="AG3" s="69" t="s">
        <v>0</v>
      </c>
      <c r="AH3" s="70">
        <v>0</v>
      </c>
      <c r="AI3" s="70">
        <v>0</v>
      </c>
      <c r="AJ3" s="69" t="s">
        <v>0</v>
      </c>
      <c r="AK3" s="70">
        <v>0</v>
      </c>
      <c r="AL3" s="70">
        <v>0</v>
      </c>
      <c r="AM3" s="73" t="s">
        <v>1</v>
      </c>
      <c r="AN3" s="69" t="s">
        <v>1</v>
      </c>
      <c r="AO3" s="73" t="s">
        <v>1</v>
      </c>
      <c r="AP3" s="69" t="s">
        <v>1</v>
      </c>
      <c r="AU3" s="152">
        <v>124801513.53479998</v>
      </c>
      <c r="AV3" s="152">
        <v>0</v>
      </c>
    </row>
    <row r="4" spans="1:48" s="152" customFormat="1" hidden="1" x14ac:dyDescent="0.25">
      <c r="A4" s="69" t="s">
        <v>283</v>
      </c>
      <c r="B4" s="68">
        <v>44105</v>
      </c>
      <c r="C4" s="69" t="s">
        <v>6</v>
      </c>
      <c r="D4" s="69" t="s">
        <v>50</v>
      </c>
      <c r="E4" s="69" t="s">
        <v>473</v>
      </c>
      <c r="F4" s="69" t="s">
        <v>1009</v>
      </c>
      <c r="G4" s="69" t="s">
        <v>3</v>
      </c>
      <c r="H4" s="69" t="s">
        <v>952</v>
      </c>
      <c r="I4" s="70"/>
      <c r="J4" s="70"/>
      <c r="K4" s="70"/>
      <c r="L4" s="70"/>
      <c r="M4" s="70">
        <v>0</v>
      </c>
      <c r="N4" s="69"/>
      <c r="O4" s="69" t="s">
        <v>99</v>
      </c>
      <c r="P4" s="69"/>
      <c r="Q4" s="70">
        <v>0</v>
      </c>
      <c r="R4" s="70">
        <v>0</v>
      </c>
      <c r="S4" s="70">
        <v>0</v>
      </c>
      <c r="T4" s="70">
        <v>0</v>
      </c>
      <c r="U4" s="69"/>
      <c r="V4" s="70">
        <v>0</v>
      </c>
      <c r="W4" s="70">
        <v>0</v>
      </c>
      <c r="X4" s="69"/>
      <c r="Y4" s="70">
        <v>0</v>
      </c>
      <c r="Z4" s="70">
        <v>0</v>
      </c>
      <c r="AA4" s="69"/>
      <c r="AB4" s="70">
        <v>0</v>
      </c>
      <c r="AC4" s="70">
        <v>0</v>
      </c>
      <c r="AD4" s="69"/>
      <c r="AE4" s="70">
        <v>0</v>
      </c>
      <c r="AF4" s="69">
        <v>0</v>
      </c>
      <c r="AG4" s="69">
        <v>0</v>
      </c>
      <c r="AH4" s="70">
        <v>0</v>
      </c>
      <c r="AI4" s="70">
        <v>0</v>
      </c>
      <c r="AJ4" s="69"/>
      <c r="AK4" s="70"/>
      <c r="AL4" s="70"/>
      <c r="AM4" s="73"/>
      <c r="AN4" s="69"/>
      <c r="AO4" s="73"/>
      <c r="AP4" s="69"/>
      <c r="AU4" s="152">
        <v>0</v>
      </c>
      <c r="AV4" s="152">
        <v>0</v>
      </c>
    </row>
    <row r="5" spans="1:48" s="152" customFormat="1" hidden="1" x14ac:dyDescent="0.25">
      <c r="A5" s="69" t="s">
        <v>282</v>
      </c>
      <c r="B5" s="68">
        <v>44105</v>
      </c>
      <c r="C5" s="69" t="s">
        <v>28</v>
      </c>
      <c r="D5" s="69" t="s">
        <v>50</v>
      </c>
      <c r="E5" s="69" t="s">
        <v>227</v>
      </c>
      <c r="F5" s="69" t="s">
        <v>1010</v>
      </c>
      <c r="G5" s="69" t="s">
        <v>3</v>
      </c>
      <c r="H5" s="69" t="s">
        <v>1011</v>
      </c>
      <c r="I5" s="70"/>
      <c r="J5" s="70"/>
      <c r="K5" s="70"/>
      <c r="L5" s="70"/>
      <c r="M5" s="70">
        <v>0</v>
      </c>
      <c r="N5" s="69" t="s">
        <v>1</v>
      </c>
      <c r="O5" s="69" t="s">
        <v>2</v>
      </c>
      <c r="P5" s="69"/>
      <c r="Q5" s="70">
        <v>76043760.325599998</v>
      </c>
      <c r="R5" s="70">
        <v>0</v>
      </c>
      <c r="S5" s="70">
        <v>54027000.480000004</v>
      </c>
      <c r="T5" s="70">
        <v>0</v>
      </c>
      <c r="U5" s="69"/>
      <c r="V5" s="70">
        <v>0</v>
      </c>
      <c r="W5" s="70">
        <v>18979965.379999999</v>
      </c>
      <c r="X5" s="69"/>
      <c r="Y5" s="70">
        <v>3036794.4656000007</v>
      </c>
      <c r="Z5" s="70">
        <v>0</v>
      </c>
      <c r="AA5" s="69"/>
      <c r="AB5" s="70">
        <v>0</v>
      </c>
      <c r="AC5" s="70">
        <v>0</v>
      </c>
      <c r="AD5" s="69"/>
      <c r="AE5" s="70">
        <v>0</v>
      </c>
      <c r="AF5" s="69"/>
      <c r="AG5" s="69"/>
      <c r="AH5" s="70">
        <v>0</v>
      </c>
      <c r="AI5" s="70">
        <v>0</v>
      </c>
      <c r="AJ5" s="69"/>
      <c r="AK5" s="70"/>
      <c r="AL5" s="70"/>
      <c r="AM5" s="73"/>
      <c r="AN5" s="69"/>
      <c r="AO5" s="73"/>
      <c r="AP5" s="69"/>
      <c r="AU5" s="152">
        <v>76043760.325599998</v>
      </c>
      <c r="AV5" s="152">
        <v>0</v>
      </c>
    </row>
    <row r="6" spans="1:48" s="152" customFormat="1" hidden="1" x14ac:dyDescent="0.25">
      <c r="A6" s="69" t="s">
        <v>281</v>
      </c>
      <c r="B6" s="68">
        <v>44105</v>
      </c>
      <c r="C6" s="69" t="s">
        <v>28</v>
      </c>
      <c r="D6" s="69" t="s">
        <v>43</v>
      </c>
      <c r="E6" s="69" t="s">
        <v>218</v>
      </c>
      <c r="F6" s="69" t="s">
        <v>1012</v>
      </c>
      <c r="G6" s="69" t="s">
        <v>3</v>
      </c>
      <c r="H6" s="69" t="s">
        <v>1013</v>
      </c>
      <c r="I6" s="70" t="s">
        <v>1</v>
      </c>
      <c r="J6" s="70" t="s">
        <v>1</v>
      </c>
      <c r="K6" s="70" t="s">
        <v>1</v>
      </c>
      <c r="L6" s="70" t="s">
        <v>1</v>
      </c>
      <c r="M6" s="70">
        <v>0</v>
      </c>
      <c r="N6" s="69" t="s">
        <v>1</v>
      </c>
      <c r="O6" s="69" t="s">
        <v>2</v>
      </c>
      <c r="P6" s="69" t="s">
        <v>1</v>
      </c>
      <c r="Q6" s="70">
        <v>18576682.502</v>
      </c>
      <c r="R6" s="70">
        <v>0</v>
      </c>
      <c r="S6" s="70">
        <v>13031628</v>
      </c>
      <c r="T6" s="70">
        <v>0</v>
      </c>
      <c r="U6" s="69"/>
      <c r="V6" s="70">
        <v>0</v>
      </c>
      <c r="W6" s="70">
        <v>4780219.3999999994</v>
      </c>
      <c r="X6" s="69">
        <v>0</v>
      </c>
      <c r="Y6" s="70">
        <v>764835.10200000007</v>
      </c>
      <c r="Z6" s="70">
        <v>0</v>
      </c>
      <c r="AA6" s="69" t="s">
        <v>0</v>
      </c>
      <c r="AB6" s="70">
        <v>0</v>
      </c>
      <c r="AC6" s="70">
        <v>0</v>
      </c>
      <c r="AD6" s="69" t="s">
        <v>0</v>
      </c>
      <c r="AE6" s="70">
        <v>0</v>
      </c>
      <c r="AF6" s="69">
        <v>0</v>
      </c>
      <c r="AG6" s="69" t="s">
        <v>0</v>
      </c>
      <c r="AH6" s="70">
        <v>0</v>
      </c>
      <c r="AI6" s="70">
        <v>0</v>
      </c>
      <c r="AJ6" s="69" t="s">
        <v>0</v>
      </c>
      <c r="AK6" s="70">
        <v>0</v>
      </c>
      <c r="AL6" s="70">
        <v>0</v>
      </c>
      <c r="AM6" s="73" t="s">
        <v>1</v>
      </c>
      <c r="AN6" s="69" t="s">
        <v>1</v>
      </c>
      <c r="AO6" s="73" t="s">
        <v>1</v>
      </c>
      <c r="AP6" s="69" t="s">
        <v>1</v>
      </c>
      <c r="AU6" s="152">
        <v>18576682.502</v>
      </c>
      <c r="AV6" s="152">
        <v>0</v>
      </c>
    </row>
    <row r="7" spans="1:48" s="152" customFormat="1" hidden="1" x14ac:dyDescent="0.25">
      <c r="A7" s="69" t="s">
        <v>280</v>
      </c>
      <c r="B7" s="68">
        <v>44105</v>
      </c>
      <c r="C7" s="69" t="s">
        <v>28</v>
      </c>
      <c r="D7" s="69" t="s">
        <v>43</v>
      </c>
      <c r="E7" s="69" t="s">
        <v>218</v>
      </c>
      <c r="F7" s="69" t="s">
        <v>1014</v>
      </c>
      <c r="G7" s="69" t="s">
        <v>3</v>
      </c>
      <c r="H7" s="69" t="s">
        <v>1015</v>
      </c>
      <c r="I7" s="70" t="s">
        <v>1</v>
      </c>
      <c r="J7" s="70" t="s">
        <v>1</v>
      </c>
      <c r="K7" s="70" t="s">
        <v>1</v>
      </c>
      <c r="L7" s="70" t="s">
        <v>1</v>
      </c>
      <c r="M7" s="70">
        <v>0</v>
      </c>
      <c r="N7" s="69" t="s">
        <v>1</v>
      </c>
      <c r="O7" s="69" t="s">
        <v>2</v>
      </c>
      <c r="P7" s="69" t="s">
        <v>1</v>
      </c>
      <c r="Q7" s="70">
        <v>115052987.9684</v>
      </c>
      <c r="R7" s="70">
        <v>0</v>
      </c>
      <c r="S7" s="70">
        <v>88812059</v>
      </c>
      <c r="T7" s="70">
        <v>0</v>
      </c>
      <c r="U7" s="69" t="s">
        <v>0</v>
      </c>
      <c r="V7" s="70">
        <v>0</v>
      </c>
      <c r="W7" s="70">
        <v>22621490.489999998</v>
      </c>
      <c r="X7" s="69" t="s">
        <v>9</v>
      </c>
      <c r="Y7" s="70">
        <v>3619438.4783999999</v>
      </c>
      <c r="Z7" s="70">
        <v>0</v>
      </c>
      <c r="AA7" s="69" t="s">
        <v>0</v>
      </c>
      <c r="AB7" s="70">
        <v>0</v>
      </c>
      <c r="AC7" s="70">
        <v>0</v>
      </c>
      <c r="AD7" s="69" t="s">
        <v>0</v>
      </c>
      <c r="AE7" s="70">
        <v>0</v>
      </c>
      <c r="AF7" s="69">
        <v>0</v>
      </c>
      <c r="AG7" s="69" t="s">
        <v>0</v>
      </c>
      <c r="AH7" s="70">
        <v>0</v>
      </c>
      <c r="AI7" s="70">
        <v>0</v>
      </c>
      <c r="AJ7" s="69" t="s">
        <v>0</v>
      </c>
      <c r="AK7" s="70">
        <v>0</v>
      </c>
      <c r="AL7" s="70">
        <v>0</v>
      </c>
      <c r="AM7" s="73" t="s">
        <v>1</v>
      </c>
      <c r="AN7" s="69" t="s">
        <v>1</v>
      </c>
      <c r="AO7" s="73" t="s">
        <v>1</v>
      </c>
      <c r="AP7" s="69" t="s">
        <v>1</v>
      </c>
      <c r="AU7" s="152">
        <v>115052987.9684</v>
      </c>
      <c r="AV7" s="152">
        <v>0</v>
      </c>
    </row>
    <row r="8" spans="1:48" s="152" customFormat="1" x14ac:dyDescent="0.25">
      <c r="A8" s="69" t="s">
        <v>279</v>
      </c>
      <c r="B8" s="68">
        <v>44105</v>
      </c>
      <c r="C8" s="69" t="s">
        <v>36</v>
      </c>
      <c r="D8" s="69" t="s">
        <v>43</v>
      </c>
      <c r="E8" s="69" t="s">
        <v>223</v>
      </c>
      <c r="F8" s="69" t="s">
        <v>1016</v>
      </c>
      <c r="G8" s="69" t="s">
        <v>3</v>
      </c>
      <c r="H8" s="69" t="s">
        <v>1017</v>
      </c>
      <c r="I8" s="70" t="s">
        <v>1</v>
      </c>
      <c r="J8" s="70" t="s">
        <v>1</v>
      </c>
      <c r="K8" s="70" t="s">
        <v>1</v>
      </c>
      <c r="L8" s="70" t="s">
        <v>1</v>
      </c>
      <c r="M8" s="70">
        <v>0</v>
      </c>
      <c r="N8" s="69" t="s">
        <v>1</v>
      </c>
      <c r="O8" s="69" t="s">
        <v>2</v>
      </c>
      <c r="P8" s="69" t="s">
        <v>1</v>
      </c>
      <c r="Q8" s="70">
        <v>23995701.735199995</v>
      </c>
      <c r="R8" s="70">
        <v>0</v>
      </c>
      <c r="S8" s="70">
        <v>18734858.609999999</v>
      </c>
      <c r="T8" s="70">
        <v>0</v>
      </c>
      <c r="U8" s="69" t="s">
        <v>0</v>
      </c>
      <c r="V8" s="70">
        <v>0</v>
      </c>
      <c r="W8" s="70">
        <v>3840210.9699999997</v>
      </c>
      <c r="X8" s="69" t="s">
        <v>0</v>
      </c>
      <c r="Y8" s="70">
        <v>614433.7551999999</v>
      </c>
      <c r="Z8" s="70">
        <v>0</v>
      </c>
      <c r="AA8" s="69" t="s">
        <v>0</v>
      </c>
      <c r="AB8" s="70">
        <v>0</v>
      </c>
      <c r="AC8" s="70">
        <v>746480</v>
      </c>
      <c r="AD8" s="69" t="s">
        <v>278</v>
      </c>
      <c r="AE8" s="70">
        <v>59718.400000000001</v>
      </c>
      <c r="AF8" s="69">
        <v>0</v>
      </c>
      <c r="AG8" s="69" t="s">
        <v>0</v>
      </c>
      <c r="AH8" s="70">
        <v>0</v>
      </c>
      <c r="AI8" s="70">
        <v>0</v>
      </c>
      <c r="AJ8" s="69" t="s">
        <v>0</v>
      </c>
      <c r="AK8" s="70">
        <v>0</v>
      </c>
      <c r="AL8" s="70">
        <v>0</v>
      </c>
      <c r="AM8" s="73" t="s">
        <v>1</v>
      </c>
      <c r="AN8" s="69" t="s">
        <v>1</v>
      </c>
      <c r="AO8" s="73" t="s">
        <v>1</v>
      </c>
      <c r="AP8" s="69" t="s">
        <v>1</v>
      </c>
      <c r="AU8" s="152">
        <v>23995701.735199995</v>
      </c>
      <c r="AV8" s="152">
        <v>0</v>
      </c>
    </row>
    <row r="9" spans="1:48" s="60" customFormat="1" x14ac:dyDescent="0.25">
      <c r="A9" s="69" t="s">
        <v>278</v>
      </c>
      <c r="B9" s="68">
        <v>44105</v>
      </c>
      <c r="C9" s="69" t="s">
        <v>36</v>
      </c>
      <c r="D9" s="69" t="s">
        <v>43</v>
      </c>
      <c r="E9" s="69" t="s">
        <v>223</v>
      </c>
      <c r="F9" s="69" t="s">
        <v>1016</v>
      </c>
      <c r="G9" s="69" t="s">
        <v>3</v>
      </c>
      <c r="H9" s="69" t="s">
        <v>1018</v>
      </c>
      <c r="I9" s="70" t="s">
        <v>1</v>
      </c>
      <c r="J9" s="70" t="s">
        <v>1</v>
      </c>
      <c r="K9" s="70" t="s">
        <v>1</v>
      </c>
      <c r="L9" s="70" t="s">
        <v>1</v>
      </c>
      <c r="M9" s="70">
        <v>0</v>
      </c>
      <c r="N9" s="69" t="s">
        <v>1</v>
      </c>
      <c r="O9" s="69" t="s">
        <v>1019</v>
      </c>
      <c r="P9" s="69" t="s">
        <v>1020</v>
      </c>
      <c r="Q9" s="70">
        <v>428331.78639999998</v>
      </c>
      <c r="R9" s="70">
        <v>0</v>
      </c>
      <c r="S9" s="70">
        <v>0</v>
      </c>
      <c r="T9" s="70">
        <v>369251.54</v>
      </c>
      <c r="U9" s="69" t="s">
        <v>9</v>
      </c>
      <c r="V9" s="70">
        <v>59080.246400000004</v>
      </c>
      <c r="W9" s="70">
        <v>0</v>
      </c>
      <c r="X9" s="69" t="s">
        <v>0</v>
      </c>
      <c r="Y9" s="70">
        <v>0</v>
      </c>
      <c r="Z9" s="70">
        <v>0</v>
      </c>
      <c r="AA9" s="69" t="s">
        <v>0</v>
      </c>
      <c r="AB9" s="70">
        <v>0</v>
      </c>
      <c r="AC9" s="70">
        <v>0</v>
      </c>
      <c r="AD9" s="69" t="s">
        <v>0</v>
      </c>
      <c r="AE9" s="70">
        <v>0</v>
      </c>
      <c r="AF9" s="69">
        <v>0</v>
      </c>
      <c r="AG9" s="69" t="s">
        <v>0</v>
      </c>
      <c r="AH9" s="70">
        <v>0</v>
      </c>
      <c r="AI9" s="70">
        <v>0</v>
      </c>
      <c r="AJ9" s="69" t="s">
        <v>0</v>
      </c>
      <c r="AK9" s="70">
        <v>0</v>
      </c>
      <c r="AL9" s="70">
        <v>0</v>
      </c>
      <c r="AM9" s="73" t="s">
        <v>1</v>
      </c>
      <c r="AN9" s="69" t="s">
        <v>1</v>
      </c>
      <c r="AO9" s="73" t="s">
        <v>1</v>
      </c>
      <c r="AP9" s="69" t="s">
        <v>1</v>
      </c>
      <c r="AU9" s="60">
        <v>428331.78639999998</v>
      </c>
      <c r="AV9" s="60">
        <v>0</v>
      </c>
    </row>
    <row r="10" spans="1:48" s="60" customFormat="1" x14ac:dyDescent="0.25">
      <c r="A10" s="69" t="s">
        <v>277</v>
      </c>
      <c r="B10" s="68">
        <v>44105</v>
      </c>
      <c r="C10" s="69" t="s">
        <v>36</v>
      </c>
      <c r="D10" s="69" t="s">
        <v>43</v>
      </c>
      <c r="E10" s="69" t="s">
        <v>223</v>
      </c>
      <c r="F10" s="69" t="s">
        <v>1016</v>
      </c>
      <c r="G10" s="69" t="s">
        <v>3</v>
      </c>
      <c r="H10" s="69" t="s">
        <v>1021</v>
      </c>
      <c r="I10" s="70" t="s">
        <v>1</v>
      </c>
      <c r="J10" s="70" t="s">
        <v>1</v>
      </c>
      <c r="K10" s="70" t="s">
        <v>1</v>
      </c>
      <c r="L10" s="70" t="s">
        <v>1</v>
      </c>
      <c r="M10" s="70">
        <v>0</v>
      </c>
      <c r="N10" s="69" t="s">
        <v>1</v>
      </c>
      <c r="O10" s="69" t="s">
        <v>2</v>
      </c>
      <c r="P10" s="69" t="s">
        <v>1</v>
      </c>
      <c r="Q10" s="70">
        <v>82276375.9384</v>
      </c>
      <c r="R10" s="70">
        <v>0</v>
      </c>
      <c r="S10" s="70">
        <v>74615429.710000008</v>
      </c>
      <c r="T10" s="70">
        <v>0</v>
      </c>
      <c r="U10" s="69" t="s">
        <v>0</v>
      </c>
      <c r="V10" s="70">
        <v>0</v>
      </c>
      <c r="W10" s="70">
        <v>6604263.9900000002</v>
      </c>
      <c r="X10" s="69" t="s">
        <v>9</v>
      </c>
      <c r="Y10" s="70">
        <v>1056682.2383999999</v>
      </c>
      <c r="Z10" s="70">
        <v>0</v>
      </c>
      <c r="AA10" s="69" t="s">
        <v>0</v>
      </c>
      <c r="AB10" s="70">
        <v>0</v>
      </c>
      <c r="AC10" s="70">
        <v>0</v>
      </c>
      <c r="AD10" s="69" t="s">
        <v>0</v>
      </c>
      <c r="AE10" s="70">
        <v>0</v>
      </c>
      <c r="AF10" s="69">
        <v>0</v>
      </c>
      <c r="AG10" s="69" t="s">
        <v>0</v>
      </c>
      <c r="AH10" s="70">
        <v>0</v>
      </c>
      <c r="AI10" s="70">
        <v>0</v>
      </c>
      <c r="AJ10" s="69" t="s">
        <v>0</v>
      </c>
      <c r="AK10" s="70">
        <v>0</v>
      </c>
      <c r="AL10" s="70">
        <v>0</v>
      </c>
      <c r="AM10" s="73" t="s">
        <v>1</v>
      </c>
      <c r="AN10" s="69" t="s">
        <v>1</v>
      </c>
      <c r="AO10" s="73" t="s">
        <v>1</v>
      </c>
      <c r="AP10" s="69" t="s">
        <v>1</v>
      </c>
      <c r="AU10" s="60">
        <v>82276375.9384</v>
      </c>
      <c r="AV10" s="60">
        <v>0</v>
      </c>
    </row>
    <row r="11" spans="1:48" s="60" customFormat="1" hidden="1" x14ac:dyDescent="0.25">
      <c r="A11" s="69" t="s">
        <v>276</v>
      </c>
      <c r="B11" s="68">
        <v>44105</v>
      </c>
      <c r="C11" s="69" t="s">
        <v>6</v>
      </c>
      <c r="D11" s="69" t="s">
        <v>43</v>
      </c>
      <c r="E11" s="69" t="s">
        <v>225</v>
      </c>
      <c r="F11" s="69" t="s">
        <v>1022</v>
      </c>
      <c r="G11" s="69" t="s">
        <v>3</v>
      </c>
      <c r="H11" s="69" t="s">
        <v>1023</v>
      </c>
      <c r="I11" s="70" t="s">
        <v>1</v>
      </c>
      <c r="J11" s="70" t="s">
        <v>1</v>
      </c>
      <c r="K11" s="70" t="s">
        <v>1</v>
      </c>
      <c r="L11" s="70" t="s">
        <v>1</v>
      </c>
      <c r="M11" s="70">
        <v>0</v>
      </c>
      <c r="N11" s="69" t="s">
        <v>1</v>
      </c>
      <c r="O11" s="69" t="s">
        <v>2</v>
      </c>
      <c r="P11" s="69" t="s">
        <v>1</v>
      </c>
      <c r="Q11" s="70">
        <v>253548309.37879995</v>
      </c>
      <c r="R11" s="70">
        <v>0</v>
      </c>
      <c r="S11" s="70">
        <v>194339754.17999995</v>
      </c>
      <c r="T11" s="70">
        <v>0</v>
      </c>
      <c r="U11" s="69" t="s">
        <v>0</v>
      </c>
      <c r="V11" s="70">
        <v>0</v>
      </c>
      <c r="W11" s="70">
        <v>51041857.929999992</v>
      </c>
      <c r="X11" s="69" t="s">
        <v>9</v>
      </c>
      <c r="Y11" s="70">
        <v>8166697.2688000016</v>
      </c>
      <c r="Z11" s="70">
        <v>0</v>
      </c>
      <c r="AA11" s="69" t="s">
        <v>0</v>
      </c>
      <c r="AB11" s="70">
        <v>0</v>
      </c>
      <c r="AC11" s="70">
        <v>0</v>
      </c>
      <c r="AD11" s="69" t="s">
        <v>0</v>
      </c>
      <c r="AE11" s="70">
        <v>0</v>
      </c>
      <c r="AF11" s="69">
        <v>0</v>
      </c>
      <c r="AG11" s="69" t="s">
        <v>0</v>
      </c>
      <c r="AH11" s="70">
        <v>0</v>
      </c>
      <c r="AI11" s="70">
        <v>0</v>
      </c>
      <c r="AJ11" s="69" t="s">
        <v>0</v>
      </c>
      <c r="AK11" s="70">
        <v>0</v>
      </c>
      <c r="AL11" s="70">
        <v>0</v>
      </c>
      <c r="AM11" s="73" t="s">
        <v>1</v>
      </c>
      <c r="AN11" s="69" t="s">
        <v>1</v>
      </c>
      <c r="AO11" s="73" t="s">
        <v>1</v>
      </c>
      <c r="AP11" s="69" t="s">
        <v>1</v>
      </c>
      <c r="AU11" s="60">
        <v>253548309.37879995</v>
      </c>
      <c r="AV11" s="60">
        <v>0</v>
      </c>
    </row>
    <row r="12" spans="1:48" s="60" customFormat="1" hidden="1" x14ac:dyDescent="0.25">
      <c r="A12" s="69" t="s">
        <v>273</v>
      </c>
      <c r="B12" s="68">
        <v>44105</v>
      </c>
      <c r="C12" s="69" t="s">
        <v>6</v>
      </c>
      <c r="D12" s="69" t="s">
        <v>43</v>
      </c>
      <c r="E12" s="69" t="s">
        <v>221</v>
      </c>
      <c r="F12" s="69" t="s">
        <v>957</v>
      </c>
      <c r="G12" s="69" t="s">
        <v>3</v>
      </c>
      <c r="H12" s="69" t="s">
        <v>1024</v>
      </c>
      <c r="I12" s="70"/>
      <c r="J12" s="70"/>
      <c r="K12" s="70"/>
      <c r="L12" s="70"/>
      <c r="M12" s="70">
        <v>0</v>
      </c>
      <c r="N12" s="69"/>
      <c r="O12" s="69" t="s">
        <v>2</v>
      </c>
      <c r="P12" s="69"/>
      <c r="Q12" s="70">
        <v>276008588.86880004</v>
      </c>
      <c r="R12" s="70">
        <v>0</v>
      </c>
      <c r="S12" s="70">
        <v>276008588.86880004</v>
      </c>
      <c r="T12" s="70">
        <v>0</v>
      </c>
      <c r="U12" s="69"/>
      <c r="V12" s="70">
        <v>0</v>
      </c>
      <c r="W12" s="70">
        <v>0</v>
      </c>
      <c r="X12" s="69"/>
      <c r="Y12" s="70">
        <v>0</v>
      </c>
      <c r="Z12" s="70">
        <v>0</v>
      </c>
      <c r="AA12" s="69" t="s">
        <v>372</v>
      </c>
      <c r="AB12" s="70">
        <v>0</v>
      </c>
      <c r="AC12" s="70">
        <v>0</v>
      </c>
      <c r="AD12" s="69"/>
      <c r="AE12" s="70">
        <v>0</v>
      </c>
      <c r="AF12" s="69">
        <v>0</v>
      </c>
      <c r="AG12" s="69">
        <v>0</v>
      </c>
      <c r="AH12" s="70">
        <v>0</v>
      </c>
      <c r="AI12" s="70">
        <v>0</v>
      </c>
      <c r="AJ12" s="69"/>
      <c r="AK12" s="70"/>
      <c r="AL12" s="70"/>
      <c r="AM12" s="73"/>
      <c r="AN12" s="69"/>
      <c r="AO12" s="73"/>
      <c r="AP12" s="69"/>
      <c r="AU12" s="60">
        <v>276008588.86880004</v>
      </c>
      <c r="AV12" s="60">
        <v>0</v>
      </c>
    </row>
    <row r="13" spans="1:48" s="60" customFormat="1" hidden="1" x14ac:dyDescent="0.25">
      <c r="A13" s="69" t="s">
        <v>272</v>
      </c>
      <c r="B13" s="68">
        <v>44105</v>
      </c>
      <c r="C13" s="69" t="s">
        <v>28</v>
      </c>
      <c r="D13" s="69" t="s">
        <v>39</v>
      </c>
      <c r="E13" s="69" t="s">
        <v>4</v>
      </c>
      <c r="F13" s="69" t="s">
        <v>1007</v>
      </c>
      <c r="G13" s="69" t="s">
        <v>3</v>
      </c>
      <c r="H13" s="69" t="s">
        <v>1025</v>
      </c>
      <c r="I13" s="70" t="s">
        <v>1</v>
      </c>
      <c r="J13" s="70" t="s">
        <v>1</v>
      </c>
      <c r="K13" s="70" t="s">
        <v>1</v>
      </c>
      <c r="L13" s="70" t="s">
        <v>1</v>
      </c>
      <c r="M13" s="70">
        <v>0</v>
      </c>
      <c r="N13" s="69" t="s">
        <v>1</v>
      </c>
      <c r="O13" s="69" t="s">
        <v>2</v>
      </c>
      <c r="P13" s="69" t="s">
        <v>1</v>
      </c>
      <c r="Q13" s="70">
        <v>181561673.68805003</v>
      </c>
      <c r="R13" s="70">
        <v>0</v>
      </c>
      <c r="S13" s="70">
        <v>119316727.75000003</v>
      </c>
      <c r="T13" s="70">
        <v>0</v>
      </c>
      <c r="U13" s="69" t="s">
        <v>0</v>
      </c>
      <c r="V13" s="70">
        <v>0</v>
      </c>
      <c r="W13" s="70">
        <v>53659436.153549999</v>
      </c>
      <c r="X13" s="69" t="s">
        <v>9</v>
      </c>
      <c r="Y13" s="70">
        <v>8585509.7844999991</v>
      </c>
      <c r="Z13" s="70">
        <v>0</v>
      </c>
      <c r="AA13" s="69" t="s">
        <v>0</v>
      </c>
      <c r="AB13" s="70">
        <v>0</v>
      </c>
      <c r="AC13" s="70">
        <v>0</v>
      </c>
      <c r="AD13" s="69" t="s">
        <v>0</v>
      </c>
      <c r="AE13" s="70">
        <v>0</v>
      </c>
      <c r="AF13" s="69">
        <v>0</v>
      </c>
      <c r="AG13" s="69" t="s">
        <v>0</v>
      </c>
      <c r="AH13" s="70">
        <v>0</v>
      </c>
      <c r="AI13" s="70">
        <v>0</v>
      </c>
      <c r="AJ13" s="69" t="s">
        <v>0</v>
      </c>
      <c r="AK13" s="70">
        <v>0</v>
      </c>
      <c r="AL13" s="70">
        <v>0</v>
      </c>
      <c r="AM13" s="73" t="s">
        <v>1</v>
      </c>
      <c r="AN13" s="69" t="s">
        <v>1</v>
      </c>
      <c r="AO13" s="73" t="s">
        <v>1</v>
      </c>
      <c r="AP13" s="69" t="s">
        <v>1</v>
      </c>
      <c r="AU13" s="60">
        <v>181561673.68805003</v>
      </c>
      <c r="AV13" s="60">
        <v>0</v>
      </c>
    </row>
    <row r="14" spans="1:48" s="60" customFormat="1" hidden="1" x14ac:dyDescent="0.25">
      <c r="A14" s="69" t="s">
        <v>271</v>
      </c>
      <c r="B14" s="68">
        <v>44105</v>
      </c>
      <c r="C14" s="69" t="s">
        <v>28</v>
      </c>
      <c r="D14" s="69" t="s">
        <v>39</v>
      </c>
      <c r="E14" s="69" t="s">
        <v>4</v>
      </c>
      <c r="F14" s="69" t="s">
        <v>1007</v>
      </c>
      <c r="G14" s="69" t="s">
        <v>3</v>
      </c>
      <c r="H14" s="69" t="s">
        <v>1026</v>
      </c>
      <c r="I14" s="70" t="s">
        <v>1</v>
      </c>
      <c r="J14" s="70" t="s">
        <v>1</v>
      </c>
      <c r="K14" s="70" t="s">
        <v>1</v>
      </c>
      <c r="L14" s="70" t="s">
        <v>1</v>
      </c>
      <c r="M14" s="70">
        <v>0</v>
      </c>
      <c r="N14" s="69" t="s">
        <v>1</v>
      </c>
      <c r="O14" s="69" t="s">
        <v>969</v>
      </c>
      <c r="P14" s="69" t="s">
        <v>970</v>
      </c>
      <c r="Q14" s="70">
        <v>5154531.2</v>
      </c>
      <c r="R14" s="70">
        <v>0</v>
      </c>
      <c r="S14" s="70">
        <v>5129359.2</v>
      </c>
      <c r="T14" s="70">
        <v>21700</v>
      </c>
      <c r="U14" s="69" t="s">
        <v>9</v>
      </c>
      <c r="V14" s="70">
        <v>3472</v>
      </c>
      <c r="W14" s="70">
        <v>0</v>
      </c>
      <c r="X14" s="69" t="s">
        <v>0</v>
      </c>
      <c r="Y14" s="70">
        <v>0</v>
      </c>
      <c r="Z14" s="70">
        <v>0</v>
      </c>
      <c r="AA14" s="69" t="s">
        <v>0</v>
      </c>
      <c r="AB14" s="70">
        <v>0</v>
      </c>
      <c r="AC14" s="70">
        <v>0</v>
      </c>
      <c r="AD14" s="69" t="s">
        <v>0</v>
      </c>
      <c r="AE14" s="70">
        <v>0</v>
      </c>
      <c r="AF14" s="69">
        <v>0</v>
      </c>
      <c r="AG14" s="69" t="s">
        <v>0</v>
      </c>
      <c r="AH14" s="70">
        <v>0</v>
      </c>
      <c r="AI14" s="70">
        <v>0</v>
      </c>
      <c r="AJ14" s="69" t="s">
        <v>0</v>
      </c>
      <c r="AK14" s="70">
        <v>0</v>
      </c>
      <c r="AL14" s="70">
        <v>0</v>
      </c>
      <c r="AM14" s="73" t="s">
        <v>1</v>
      </c>
      <c r="AN14" s="69" t="s">
        <v>1</v>
      </c>
      <c r="AO14" s="73" t="s">
        <v>1</v>
      </c>
      <c r="AP14" s="69" t="s">
        <v>1</v>
      </c>
      <c r="AU14" s="60">
        <v>5154531.2</v>
      </c>
      <c r="AV14" s="60">
        <v>0</v>
      </c>
    </row>
    <row r="15" spans="1:48" s="60" customFormat="1" hidden="1" x14ac:dyDescent="0.25">
      <c r="A15" s="69" t="s">
        <v>270</v>
      </c>
      <c r="B15" s="68">
        <v>44105</v>
      </c>
      <c r="C15" s="69" t="s">
        <v>28</v>
      </c>
      <c r="D15" s="69" t="s">
        <v>39</v>
      </c>
      <c r="E15" s="69" t="s">
        <v>4</v>
      </c>
      <c r="F15" s="69" t="s">
        <v>1007</v>
      </c>
      <c r="G15" s="69" t="s">
        <v>3</v>
      </c>
      <c r="H15" s="69" t="s">
        <v>1027</v>
      </c>
      <c r="I15" s="70" t="s">
        <v>1</v>
      </c>
      <c r="J15" s="70" t="s">
        <v>1</v>
      </c>
      <c r="K15" s="70" t="s">
        <v>1</v>
      </c>
      <c r="L15" s="70" t="s">
        <v>1</v>
      </c>
      <c r="M15" s="70">
        <v>0</v>
      </c>
      <c r="N15" s="69" t="s">
        <v>1</v>
      </c>
      <c r="O15" s="69" t="s">
        <v>2</v>
      </c>
      <c r="P15" s="69" t="s">
        <v>1</v>
      </c>
      <c r="Q15" s="70">
        <v>29101380.722399998</v>
      </c>
      <c r="R15" s="70">
        <v>0</v>
      </c>
      <c r="S15" s="70">
        <v>20410117.099999998</v>
      </c>
      <c r="T15" s="70">
        <v>0</v>
      </c>
      <c r="U15" s="69" t="s">
        <v>0</v>
      </c>
      <c r="V15" s="70">
        <v>0</v>
      </c>
      <c r="W15" s="70">
        <v>7492468.6400000006</v>
      </c>
      <c r="X15" s="69" t="s">
        <v>9</v>
      </c>
      <c r="Y15" s="70">
        <v>1198794.9824000001</v>
      </c>
      <c r="Z15" s="70">
        <v>0</v>
      </c>
      <c r="AA15" s="69" t="s">
        <v>0</v>
      </c>
      <c r="AB15" s="70">
        <v>0</v>
      </c>
      <c r="AC15" s="70">
        <v>0</v>
      </c>
      <c r="AD15" s="69" t="s">
        <v>0</v>
      </c>
      <c r="AE15" s="70">
        <v>0</v>
      </c>
      <c r="AF15" s="69">
        <v>0</v>
      </c>
      <c r="AG15" s="69" t="s">
        <v>0</v>
      </c>
      <c r="AH15" s="70">
        <v>0</v>
      </c>
      <c r="AI15" s="70">
        <v>0</v>
      </c>
      <c r="AJ15" s="69" t="s">
        <v>0</v>
      </c>
      <c r="AK15" s="70">
        <v>0</v>
      </c>
      <c r="AL15" s="70">
        <v>0</v>
      </c>
      <c r="AM15" s="73" t="s">
        <v>1</v>
      </c>
      <c r="AN15" s="69" t="s">
        <v>1</v>
      </c>
      <c r="AO15" s="73" t="s">
        <v>1</v>
      </c>
      <c r="AP15" s="69" t="s">
        <v>1</v>
      </c>
      <c r="AU15" s="60">
        <v>29101380.722399998</v>
      </c>
      <c r="AV15" s="60">
        <v>0</v>
      </c>
    </row>
    <row r="16" spans="1:48" s="60" customFormat="1" x14ac:dyDescent="0.25">
      <c r="A16" s="69" t="s">
        <v>269</v>
      </c>
      <c r="B16" s="68">
        <v>44105</v>
      </c>
      <c r="C16" s="69" t="s">
        <v>36</v>
      </c>
      <c r="D16" s="69" t="s">
        <v>39</v>
      </c>
      <c r="E16" s="69" t="s">
        <v>214</v>
      </c>
      <c r="F16" s="69" t="s">
        <v>961</v>
      </c>
      <c r="G16" s="69" t="s">
        <v>3</v>
      </c>
      <c r="H16" s="69" t="s">
        <v>1028</v>
      </c>
      <c r="I16" s="70" t="s">
        <v>1</v>
      </c>
      <c r="J16" s="70" t="s">
        <v>1</v>
      </c>
      <c r="K16" s="70" t="s">
        <v>1</v>
      </c>
      <c r="L16" s="70" t="s">
        <v>1</v>
      </c>
      <c r="M16" s="70">
        <v>0</v>
      </c>
      <c r="N16" s="69" t="s">
        <v>1</v>
      </c>
      <c r="O16" s="69" t="s">
        <v>2</v>
      </c>
      <c r="P16" s="69" t="s">
        <v>1</v>
      </c>
      <c r="Q16" s="70">
        <v>69073202.726999998</v>
      </c>
      <c r="R16" s="70">
        <v>0</v>
      </c>
      <c r="S16" s="70">
        <v>60625457.545000002</v>
      </c>
      <c r="T16" s="70">
        <v>0</v>
      </c>
      <c r="U16" s="69" t="s">
        <v>0</v>
      </c>
      <c r="V16" s="70">
        <v>0</v>
      </c>
      <c r="W16" s="70">
        <v>7282538.9500000002</v>
      </c>
      <c r="X16" s="69" t="s">
        <v>0</v>
      </c>
      <c r="Y16" s="70">
        <v>1165206.2320000003</v>
      </c>
      <c r="Z16" s="70">
        <v>0</v>
      </c>
      <c r="AA16" s="69" t="s">
        <v>0</v>
      </c>
      <c r="AB16" s="70">
        <v>0</v>
      </c>
      <c r="AC16" s="70">
        <v>0</v>
      </c>
      <c r="AD16" s="69" t="s">
        <v>0</v>
      </c>
      <c r="AE16" s="70">
        <v>0</v>
      </c>
      <c r="AF16" s="69">
        <v>0</v>
      </c>
      <c r="AG16" s="69" t="s">
        <v>0</v>
      </c>
      <c r="AH16" s="70">
        <v>0</v>
      </c>
      <c r="AI16" s="70">
        <v>0</v>
      </c>
      <c r="AJ16" s="69" t="s">
        <v>0</v>
      </c>
      <c r="AK16" s="70">
        <v>0</v>
      </c>
      <c r="AL16" s="70">
        <v>0</v>
      </c>
      <c r="AM16" s="73" t="s">
        <v>1</v>
      </c>
      <c r="AN16" s="69" t="s">
        <v>1</v>
      </c>
      <c r="AO16" s="73" t="s">
        <v>1</v>
      </c>
      <c r="AP16" s="69" t="s">
        <v>1</v>
      </c>
      <c r="AU16" s="60">
        <v>69073202.726999998</v>
      </c>
      <c r="AV16" s="60">
        <v>0</v>
      </c>
    </row>
    <row r="17" spans="1:48" s="60" customFormat="1" hidden="1" x14ac:dyDescent="0.25">
      <c r="A17" s="69" t="s">
        <v>9</v>
      </c>
      <c r="B17" s="68">
        <v>44105</v>
      </c>
      <c r="C17" s="69" t="s">
        <v>6</v>
      </c>
      <c r="D17" s="69" t="s">
        <v>39</v>
      </c>
      <c r="E17" s="69" t="s">
        <v>216</v>
      </c>
      <c r="F17" s="69" t="s">
        <v>1029</v>
      </c>
      <c r="G17" s="69" t="s">
        <v>3</v>
      </c>
      <c r="H17" s="69" t="s">
        <v>1030</v>
      </c>
      <c r="I17" s="153" t="s">
        <v>1</v>
      </c>
      <c r="J17" s="153" t="s">
        <v>1</v>
      </c>
      <c r="K17" s="153" t="s">
        <v>1</v>
      </c>
      <c r="L17" s="153" t="s">
        <v>1</v>
      </c>
      <c r="M17" s="153">
        <v>0</v>
      </c>
      <c r="N17" s="154" t="s">
        <v>1</v>
      </c>
      <c r="O17" s="69" t="s">
        <v>2</v>
      </c>
      <c r="P17" s="154" t="s">
        <v>1</v>
      </c>
      <c r="Q17" s="70">
        <v>112559633.50399996</v>
      </c>
      <c r="R17" s="70">
        <v>0</v>
      </c>
      <c r="S17" s="70">
        <v>89765892.589999959</v>
      </c>
      <c r="T17" s="70">
        <v>0</v>
      </c>
      <c r="U17" s="154" t="s">
        <v>0</v>
      </c>
      <c r="V17" s="70">
        <v>0</v>
      </c>
      <c r="W17" s="70">
        <v>19649776.650000002</v>
      </c>
      <c r="X17" s="154" t="s">
        <v>9</v>
      </c>
      <c r="Y17" s="70">
        <v>3143964.2640000004</v>
      </c>
      <c r="Z17" s="70">
        <v>0</v>
      </c>
      <c r="AA17" s="69" t="s">
        <v>0</v>
      </c>
      <c r="AB17" s="70">
        <v>0</v>
      </c>
      <c r="AC17" s="70">
        <v>0</v>
      </c>
      <c r="AD17" s="69" t="s">
        <v>0</v>
      </c>
      <c r="AE17" s="70">
        <v>0</v>
      </c>
      <c r="AF17" s="69">
        <v>0</v>
      </c>
      <c r="AG17" s="69" t="s">
        <v>0</v>
      </c>
      <c r="AH17" s="70">
        <v>0</v>
      </c>
      <c r="AI17" s="70">
        <v>0</v>
      </c>
      <c r="AJ17" s="69" t="s">
        <v>0</v>
      </c>
      <c r="AK17" s="70">
        <v>0</v>
      </c>
      <c r="AL17" s="70">
        <v>0</v>
      </c>
      <c r="AM17" s="73" t="s">
        <v>1</v>
      </c>
      <c r="AN17" s="69" t="s">
        <v>1</v>
      </c>
      <c r="AO17" s="73" t="s">
        <v>1</v>
      </c>
      <c r="AP17" s="69" t="s">
        <v>1</v>
      </c>
      <c r="AU17" s="60">
        <v>112559633.50399996</v>
      </c>
      <c r="AV17" s="60">
        <v>0</v>
      </c>
    </row>
    <row r="18" spans="1:48" s="60" customFormat="1" hidden="1" x14ac:dyDescent="0.25">
      <c r="A18" s="69" t="s">
        <v>268</v>
      </c>
      <c r="B18" s="68">
        <v>44105</v>
      </c>
      <c r="C18" s="69" t="s">
        <v>28</v>
      </c>
      <c r="D18" s="69" t="s">
        <v>34</v>
      </c>
      <c r="E18" s="69" t="s">
        <v>33</v>
      </c>
      <c r="F18" s="69" t="s">
        <v>953</v>
      </c>
      <c r="G18" s="69" t="s">
        <v>3</v>
      </c>
      <c r="H18" s="69" t="s">
        <v>1031</v>
      </c>
      <c r="I18" s="70" t="s">
        <v>1</v>
      </c>
      <c r="J18" s="70" t="s">
        <v>1</v>
      </c>
      <c r="K18" s="70" t="s">
        <v>1</v>
      </c>
      <c r="L18" s="70" t="s">
        <v>1</v>
      </c>
      <c r="M18" s="70">
        <v>0</v>
      </c>
      <c r="N18" s="69" t="s">
        <v>1</v>
      </c>
      <c r="O18" s="69" t="s">
        <v>2</v>
      </c>
      <c r="P18" s="69" t="s">
        <v>1</v>
      </c>
      <c r="Q18" s="70">
        <v>80854609.96800001</v>
      </c>
      <c r="R18" s="70">
        <v>0</v>
      </c>
      <c r="S18" s="70">
        <v>56684019.930000007</v>
      </c>
      <c r="T18" s="70">
        <v>0</v>
      </c>
      <c r="U18" s="69" t="s">
        <v>0</v>
      </c>
      <c r="V18" s="70">
        <v>0</v>
      </c>
      <c r="W18" s="70">
        <v>20836715.550000001</v>
      </c>
      <c r="X18" s="69" t="s">
        <v>9</v>
      </c>
      <c r="Y18" s="70">
        <v>3333874.4879999999</v>
      </c>
      <c r="Z18" s="70">
        <v>0</v>
      </c>
      <c r="AA18" s="69" t="s">
        <v>0</v>
      </c>
      <c r="AB18" s="70">
        <v>0</v>
      </c>
      <c r="AC18" s="70">
        <v>0</v>
      </c>
      <c r="AD18" s="69" t="s">
        <v>0</v>
      </c>
      <c r="AE18" s="70">
        <v>0</v>
      </c>
      <c r="AF18" s="69">
        <v>0</v>
      </c>
      <c r="AG18" s="69" t="s">
        <v>0</v>
      </c>
      <c r="AH18" s="70">
        <v>0</v>
      </c>
      <c r="AI18" s="70">
        <v>0</v>
      </c>
      <c r="AJ18" s="69" t="s">
        <v>0</v>
      </c>
      <c r="AK18" s="70">
        <v>0</v>
      </c>
      <c r="AL18" s="70">
        <v>0</v>
      </c>
      <c r="AM18" s="73" t="s">
        <v>1</v>
      </c>
      <c r="AN18" s="69" t="s">
        <v>1</v>
      </c>
      <c r="AO18" s="73" t="s">
        <v>1</v>
      </c>
      <c r="AP18" s="69" t="s">
        <v>1</v>
      </c>
      <c r="AU18" s="60">
        <v>80854609.96800001</v>
      </c>
      <c r="AV18" s="60">
        <v>0</v>
      </c>
    </row>
    <row r="19" spans="1:48" s="60" customFormat="1" hidden="1" x14ac:dyDescent="0.25">
      <c r="A19" s="69" t="s">
        <v>267</v>
      </c>
      <c r="B19" s="68">
        <v>44105</v>
      </c>
      <c r="C19" s="69" t="s">
        <v>28</v>
      </c>
      <c r="D19" s="69" t="s">
        <v>34</v>
      </c>
      <c r="E19" s="69" t="s">
        <v>33</v>
      </c>
      <c r="F19" s="69" t="s">
        <v>960</v>
      </c>
      <c r="G19" s="69" t="s">
        <v>3</v>
      </c>
      <c r="H19" s="69" t="s">
        <v>1032</v>
      </c>
      <c r="I19" s="70" t="s">
        <v>1</v>
      </c>
      <c r="J19" s="70" t="s">
        <v>1</v>
      </c>
      <c r="K19" s="70" t="s">
        <v>1</v>
      </c>
      <c r="L19" s="70" t="s">
        <v>1</v>
      </c>
      <c r="M19" s="70">
        <v>0</v>
      </c>
      <c r="N19" s="69" t="s">
        <v>1</v>
      </c>
      <c r="O19" s="69" t="s">
        <v>99</v>
      </c>
      <c r="P19" s="69" t="s">
        <v>1</v>
      </c>
      <c r="Q19" s="70">
        <v>0</v>
      </c>
      <c r="R19" s="70">
        <v>0</v>
      </c>
      <c r="S19" s="70">
        <v>0</v>
      </c>
      <c r="T19" s="70">
        <v>0</v>
      </c>
      <c r="U19" s="69" t="s">
        <v>0</v>
      </c>
      <c r="V19" s="70">
        <v>0</v>
      </c>
      <c r="W19" s="70">
        <v>0</v>
      </c>
      <c r="X19" s="69" t="s">
        <v>0</v>
      </c>
      <c r="Y19" s="70">
        <v>0</v>
      </c>
      <c r="Z19" s="70">
        <v>0</v>
      </c>
      <c r="AA19" s="69" t="s">
        <v>0</v>
      </c>
      <c r="AB19" s="70">
        <v>0</v>
      </c>
      <c r="AC19" s="70">
        <v>0</v>
      </c>
      <c r="AD19" s="69" t="s">
        <v>0</v>
      </c>
      <c r="AE19" s="70">
        <v>0</v>
      </c>
      <c r="AF19" s="69">
        <v>0</v>
      </c>
      <c r="AG19" s="69" t="s">
        <v>0</v>
      </c>
      <c r="AH19" s="70">
        <v>0</v>
      </c>
      <c r="AI19" s="70">
        <v>0</v>
      </c>
      <c r="AJ19" s="69" t="s">
        <v>0</v>
      </c>
      <c r="AK19" s="70">
        <v>0</v>
      </c>
      <c r="AL19" s="70">
        <v>0</v>
      </c>
      <c r="AM19" s="73" t="s">
        <v>1</v>
      </c>
      <c r="AN19" s="69" t="s">
        <v>1</v>
      </c>
      <c r="AO19" s="73" t="s">
        <v>1</v>
      </c>
      <c r="AP19" s="69" t="s">
        <v>1</v>
      </c>
      <c r="AU19" s="60">
        <v>0</v>
      </c>
      <c r="AV19" s="60">
        <v>0</v>
      </c>
    </row>
    <row r="20" spans="1:48" s="60" customFormat="1" hidden="1" x14ac:dyDescent="0.25">
      <c r="A20" s="69" t="s">
        <v>266</v>
      </c>
      <c r="B20" s="68">
        <v>44105</v>
      </c>
      <c r="C20" s="69" t="s">
        <v>6</v>
      </c>
      <c r="D20" s="69" t="s">
        <v>34</v>
      </c>
      <c r="E20" s="69" t="s">
        <v>210</v>
      </c>
      <c r="F20" s="69" t="s">
        <v>1033</v>
      </c>
      <c r="G20" s="69" t="s">
        <v>3</v>
      </c>
      <c r="H20" s="69" t="s">
        <v>1034</v>
      </c>
      <c r="I20" s="70" t="s">
        <v>1</v>
      </c>
      <c r="J20" s="70" t="s">
        <v>1</v>
      </c>
      <c r="K20" s="70" t="s">
        <v>1</v>
      </c>
      <c r="L20" s="70" t="s">
        <v>1</v>
      </c>
      <c r="M20" s="70">
        <v>0</v>
      </c>
      <c r="N20" s="69" t="s">
        <v>1</v>
      </c>
      <c r="O20" s="69" t="s">
        <v>2</v>
      </c>
      <c r="P20" s="69" t="s">
        <v>1</v>
      </c>
      <c r="Q20" s="70">
        <v>104213873.08880001</v>
      </c>
      <c r="R20" s="70">
        <v>0</v>
      </c>
      <c r="S20" s="70">
        <v>84889020.210000008</v>
      </c>
      <c r="T20" s="70">
        <v>0</v>
      </c>
      <c r="U20" s="69" t="s">
        <v>0</v>
      </c>
      <c r="V20" s="70">
        <v>0</v>
      </c>
      <c r="W20" s="70">
        <v>16659355.93</v>
      </c>
      <c r="X20" s="69" t="s">
        <v>9</v>
      </c>
      <c r="Y20" s="70">
        <v>2665496.9487999999</v>
      </c>
      <c r="Z20" s="70">
        <v>0</v>
      </c>
      <c r="AA20" s="69" t="s">
        <v>0</v>
      </c>
      <c r="AB20" s="70">
        <v>0</v>
      </c>
      <c r="AC20" s="70">
        <v>0</v>
      </c>
      <c r="AD20" s="69" t="s">
        <v>0</v>
      </c>
      <c r="AE20" s="70">
        <v>0</v>
      </c>
      <c r="AF20" s="69">
        <v>0</v>
      </c>
      <c r="AG20" s="69" t="s">
        <v>0</v>
      </c>
      <c r="AH20" s="70">
        <v>0</v>
      </c>
      <c r="AI20" s="70">
        <v>0</v>
      </c>
      <c r="AJ20" s="69" t="s">
        <v>0</v>
      </c>
      <c r="AK20" s="70">
        <v>0</v>
      </c>
      <c r="AL20" s="70">
        <v>0</v>
      </c>
      <c r="AM20" s="73" t="s">
        <v>1</v>
      </c>
      <c r="AN20" s="69" t="s">
        <v>1</v>
      </c>
      <c r="AO20" s="73" t="s">
        <v>1</v>
      </c>
      <c r="AP20" s="69" t="s">
        <v>1</v>
      </c>
      <c r="AU20" s="60">
        <v>104213873.08880001</v>
      </c>
      <c r="AV20" s="60">
        <v>0</v>
      </c>
    </row>
    <row r="21" spans="1:48" s="60" customFormat="1" hidden="1" x14ac:dyDescent="0.25">
      <c r="A21" s="69" t="s">
        <v>265</v>
      </c>
      <c r="B21" s="68">
        <v>44105</v>
      </c>
      <c r="C21" s="69" t="s">
        <v>28</v>
      </c>
      <c r="D21" s="69" t="s">
        <v>27</v>
      </c>
      <c r="E21" s="69" t="s">
        <v>257</v>
      </c>
      <c r="F21" s="69" t="s">
        <v>936</v>
      </c>
      <c r="G21" s="69" t="s">
        <v>3</v>
      </c>
      <c r="H21" s="69" t="s">
        <v>1035</v>
      </c>
      <c r="I21" s="70" t="s">
        <v>1</v>
      </c>
      <c r="J21" s="70" t="s">
        <v>1</v>
      </c>
      <c r="K21" s="70" t="s">
        <v>1</v>
      </c>
      <c r="L21" s="70" t="s">
        <v>1</v>
      </c>
      <c r="M21" s="70">
        <v>0</v>
      </c>
      <c r="N21" s="69" t="s">
        <v>1</v>
      </c>
      <c r="O21" s="69" t="s">
        <v>2</v>
      </c>
      <c r="P21" s="69" t="s">
        <v>1</v>
      </c>
      <c r="Q21" s="70">
        <v>290847257.89760011</v>
      </c>
      <c r="R21" s="70">
        <v>0</v>
      </c>
      <c r="S21" s="70">
        <v>204662749.08000013</v>
      </c>
      <c r="T21" s="70">
        <v>0</v>
      </c>
      <c r="U21" s="69" t="s">
        <v>0</v>
      </c>
      <c r="V21" s="70">
        <v>0</v>
      </c>
      <c r="W21" s="70">
        <v>74296990.359999985</v>
      </c>
      <c r="X21" s="69" t="s">
        <v>9</v>
      </c>
      <c r="Y21" s="70">
        <v>11887518.457600001</v>
      </c>
      <c r="Z21" s="70">
        <v>0</v>
      </c>
      <c r="AA21" s="70" t="s">
        <v>0</v>
      </c>
      <c r="AB21" s="70">
        <v>0</v>
      </c>
      <c r="AC21" s="70">
        <v>0</v>
      </c>
      <c r="AD21" s="69" t="s">
        <v>0</v>
      </c>
      <c r="AE21" s="70">
        <v>0</v>
      </c>
      <c r="AF21" s="70">
        <v>0</v>
      </c>
      <c r="AG21" s="70" t="s">
        <v>0</v>
      </c>
      <c r="AH21" s="70">
        <v>0</v>
      </c>
      <c r="AI21" s="70">
        <v>0</v>
      </c>
      <c r="AJ21" s="70" t="s">
        <v>0</v>
      </c>
      <c r="AK21" s="70">
        <v>0</v>
      </c>
      <c r="AL21" s="70">
        <v>0</v>
      </c>
      <c r="AM21" s="73" t="s">
        <v>1</v>
      </c>
      <c r="AN21" s="69" t="s">
        <v>1</v>
      </c>
      <c r="AO21" s="73" t="s">
        <v>1</v>
      </c>
      <c r="AP21" s="69" t="s">
        <v>1</v>
      </c>
      <c r="AU21" s="60">
        <v>290847257.89760011</v>
      </c>
      <c r="AV21" s="60">
        <v>0</v>
      </c>
    </row>
    <row r="22" spans="1:48" s="60" customFormat="1" hidden="1" x14ac:dyDescent="0.25">
      <c r="A22" s="69" t="s">
        <v>264</v>
      </c>
      <c r="B22" s="68">
        <v>44105</v>
      </c>
      <c r="C22" s="69" t="s">
        <v>28</v>
      </c>
      <c r="D22" s="69" t="s">
        <v>27</v>
      </c>
      <c r="E22" s="69" t="s">
        <v>257</v>
      </c>
      <c r="F22" s="69" t="s">
        <v>936</v>
      </c>
      <c r="G22" s="69" t="s">
        <v>13</v>
      </c>
      <c r="H22" s="69" t="s">
        <v>1</v>
      </c>
      <c r="I22" s="70" t="s">
        <v>912</v>
      </c>
      <c r="J22" s="70" t="s">
        <v>1</v>
      </c>
      <c r="K22" s="70" t="s">
        <v>1036</v>
      </c>
      <c r="L22" s="70" t="s">
        <v>1037</v>
      </c>
      <c r="M22" s="70">
        <v>950460</v>
      </c>
      <c r="N22" s="69" t="s">
        <v>12</v>
      </c>
      <c r="O22" s="69" t="s">
        <v>1038</v>
      </c>
      <c r="P22" s="69" t="s">
        <v>1039</v>
      </c>
      <c r="Q22" s="70">
        <v>-950460</v>
      </c>
      <c r="R22" s="70">
        <v>0</v>
      </c>
      <c r="S22" s="70">
        <v>-950460</v>
      </c>
      <c r="T22" s="70">
        <v>0</v>
      </c>
      <c r="U22" s="69" t="s">
        <v>0</v>
      </c>
      <c r="V22" s="70">
        <v>0</v>
      </c>
      <c r="W22" s="70">
        <v>0</v>
      </c>
      <c r="X22" s="69" t="s">
        <v>0</v>
      </c>
      <c r="Y22" s="70">
        <v>0</v>
      </c>
      <c r="Z22" s="70">
        <v>0</v>
      </c>
      <c r="AA22" s="69" t="s">
        <v>0</v>
      </c>
      <c r="AB22" s="70">
        <v>0</v>
      </c>
      <c r="AC22" s="70">
        <v>0</v>
      </c>
      <c r="AD22" s="69" t="s">
        <v>0</v>
      </c>
      <c r="AE22" s="70">
        <v>0</v>
      </c>
      <c r="AF22" s="69">
        <v>0</v>
      </c>
      <c r="AG22" s="69" t="s">
        <v>0</v>
      </c>
      <c r="AH22" s="70">
        <v>0</v>
      </c>
      <c r="AI22" s="70">
        <v>0</v>
      </c>
      <c r="AJ22" s="69" t="s">
        <v>0</v>
      </c>
      <c r="AK22" s="70">
        <v>0</v>
      </c>
      <c r="AL22" s="70">
        <v>0</v>
      </c>
      <c r="AM22" s="73" t="s">
        <v>1</v>
      </c>
      <c r="AN22" s="69" t="s">
        <v>1</v>
      </c>
      <c r="AO22" s="73" t="s">
        <v>1</v>
      </c>
      <c r="AP22" s="69" t="s">
        <v>1</v>
      </c>
      <c r="AU22" s="60">
        <v>-950460</v>
      </c>
      <c r="AV22" s="60">
        <v>0</v>
      </c>
    </row>
    <row r="23" spans="1:48" s="60" customFormat="1" hidden="1" x14ac:dyDescent="0.25">
      <c r="A23" s="69" t="s">
        <v>263</v>
      </c>
      <c r="B23" s="68">
        <v>44105</v>
      </c>
      <c r="C23" s="69" t="s">
        <v>6</v>
      </c>
      <c r="D23" s="69" t="s">
        <v>27</v>
      </c>
      <c r="E23" s="69" t="s">
        <v>204</v>
      </c>
      <c r="F23" s="69" t="s">
        <v>943</v>
      </c>
      <c r="G23" s="69" t="s">
        <v>3</v>
      </c>
      <c r="H23" s="69" t="s">
        <v>1040</v>
      </c>
      <c r="I23" s="70" t="s">
        <v>1</v>
      </c>
      <c r="J23" s="70" t="s">
        <v>1</v>
      </c>
      <c r="K23" s="70" t="s">
        <v>1</v>
      </c>
      <c r="L23" s="70" t="s">
        <v>1</v>
      </c>
      <c r="M23" s="70">
        <v>0</v>
      </c>
      <c r="N23" s="69" t="s">
        <v>1</v>
      </c>
      <c r="O23" s="69" t="s">
        <v>2</v>
      </c>
      <c r="P23" s="69" t="s">
        <v>1</v>
      </c>
      <c r="Q23" s="70">
        <v>297751561.68639994</v>
      </c>
      <c r="R23" s="70">
        <v>0</v>
      </c>
      <c r="S23" s="70">
        <v>247877918.14999992</v>
      </c>
      <c r="T23" s="70">
        <v>0</v>
      </c>
      <c r="U23" s="69" t="s">
        <v>0</v>
      </c>
      <c r="V23" s="70">
        <v>0</v>
      </c>
      <c r="W23" s="70">
        <v>42994520.289999999</v>
      </c>
      <c r="X23" s="69" t="s">
        <v>0</v>
      </c>
      <c r="Y23" s="70">
        <v>6879123.2463999996</v>
      </c>
      <c r="Z23" s="70">
        <v>0</v>
      </c>
      <c r="AA23" s="69" t="s">
        <v>0</v>
      </c>
      <c r="AB23" s="70">
        <v>0</v>
      </c>
      <c r="AC23" s="70">
        <v>0</v>
      </c>
      <c r="AD23" s="69" t="s">
        <v>0</v>
      </c>
      <c r="AE23" s="70">
        <v>0</v>
      </c>
      <c r="AF23" s="69">
        <v>0</v>
      </c>
      <c r="AG23" s="69" t="s">
        <v>0</v>
      </c>
      <c r="AH23" s="70">
        <v>0</v>
      </c>
      <c r="AI23" s="70">
        <v>0</v>
      </c>
      <c r="AJ23" s="69" t="s">
        <v>0</v>
      </c>
      <c r="AK23" s="70">
        <v>0</v>
      </c>
      <c r="AL23" s="70">
        <v>0</v>
      </c>
      <c r="AM23" s="73" t="s">
        <v>1</v>
      </c>
      <c r="AN23" s="69" t="s">
        <v>1</v>
      </c>
      <c r="AO23" s="73" t="s">
        <v>1</v>
      </c>
      <c r="AP23" s="69" t="s">
        <v>1</v>
      </c>
      <c r="AU23" s="60">
        <v>297751561.68639994</v>
      </c>
      <c r="AV23" s="60">
        <v>0</v>
      </c>
    </row>
    <row r="24" spans="1:48" s="60" customFormat="1" hidden="1" x14ac:dyDescent="0.25">
      <c r="A24" s="69" t="s">
        <v>262</v>
      </c>
      <c r="B24" s="68">
        <v>44105</v>
      </c>
      <c r="C24" s="69" t="s">
        <v>28</v>
      </c>
      <c r="D24" s="69" t="s">
        <v>25</v>
      </c>
      <c r="E24" s="69" t="s">
        <v>370</v>
      </c>
      <c r="F24" s="69" t="s">
        <v>6</v>
      </c>
      <c r="G24" s="69" t="s">
        <v>3</v>
      </c>
      <c r="H24" s="69" t="s">
        <v>1041</v>
      </c>
      <c r="I24" s="70" t="s">
        <v>1</v>
      </c>
      <c r="J24" s="70" t="s">
        <v>1</v>
      </c>
      <c r="K24" s="70" t="s">
        <v>1</v>
      </c>
      <c r="L24" s="70" t="s">
        <v>1</v>
      </c>
      <c r="M24" s="70">
        <v>0</v>
      </c>
      <c r="N24" s="69" t="s">
        <v>1</v>
      </c>
      <c r="O24" s="69" t="s">
        <v>1042</v>
      </c>
      <c r="P24" s="69" t="s">
        <v>1043</v>
      </c>
      <c r="Q24" s="70">
        <v>4315620.0060000001</v>
      </c>
      <c r="R24" s="70">
        <v>0</v>
      </c>
      <c r="S24" s="70">
        <v>2314956</v>
      </c>
      <c r="T24" s="70">
        <v>0</v>
      </c>
      <c r="U24" s="69" t="s">
        <v>0</v>
      </c>
      <c r="V24" s="70">
        <v>0</v>
      </c>
      <c r="W24" s="70">
        <v>1724710.35</v>
      </c>
      <c r="X24" s="69" t="s">
        <v>9</v>
      </c>
      <c r="Y24" s="70">
        <v>275953.65600000002</v>
      </c>
      <c r="Z24" s="70">
        <v>0</v>
      </c>
      <c r="AA24" s="69" t="s">
        <v>0</v>
      </c>
      <c r="AB24" s="70">
        <v>0</v>
      </c>
      <c r="AC24" s="70">
        <v>0</v>
      </c>
      <c r="AD24" s="69" t="s">
        <v>0</v>
      </c>
      <c r="AE24" s="70">
        <v>0</v>
      </c>
      <c r="AF24" s="69">
        <v>0</v>
      </c>
      <c r="AG24" s="69" t="s">
        <v>0</v>
      </c>
      <c r="AH24" s="70">
        <v>0</v>
      </c>
      <c r="AI24" s="70">
        <v>0</v>
      </c>
      <c r="AJ24" s="69" t="s">
        <v>0</v>
      </c>
      <c r="AK24" s="70">
        <v>0</v>
      </c>
      <c r="AL24" s="70">
        <v>0</v>
      </c>
      <c r="AM24" s="73" t="s">
        <v>1</v>
      </c>
      <c r="AN24" s="69" t="s">
        <v>1</v>
      </c>
      <c r="AO24" s="73" t="s">
        <v>1</v>
      </c>
      <c r="AP24" s="69" t="s">
        <v>1</v>
      </c>
      <c r="AU24" s="60">
        <v>4315620.0060000001</v>
      </c>
      <c r="AV24" s="60">
        <v>0</v>
      </c>
    </row>
    <row r="25" spans="1:48" s="60" customFormat="1" hidden="1" x14ac:dyDescent="0.25">
      <c r="A25" s="69" t="s">
        <v>261</v>
      </c>
      <c r="B25" s="68">
        <v>44105</v>
      </c>
      <c r="C25" s="69" t="s">
        <v>6</v>
      </c>
      <c r="D25" s="69" t="s">
        <v>25</v>
      </c>
      <c r="E25" s="69" t="s">
        <v>198</v>
      </c>
      <c r="F25" s="69" t="s">
        <v>478</v>
      </c>
      <c r="G25" s="69" t="s">
        <v>3</v>
      </c>
      <c r="H25" s="69" t="s">
        <v>1044</v>
      </c>
      <c r="I25" s="70" t="s">
        <v>1</v>
      </c>
      <c r="J25" s="70" t="s">
        <v>1</v>
      </c>
      <c r="K25" s="70" t="s">
        <v>1</v>
      </c>
      <c r="L25" s="70" t="s">
        <v>1</v>
      </c>
      <c r="M25" s="70">
        <v>0</v>
      </c>
      <c r="N25" s="69" t="s">
        <v>1</v>
      </c>
      <c r="O25" s="69" t="s">
        <v>2</v>
      </c>
      <c r="P25" s="69" t="s">
        <v>1</v>
      </c>
      <c r="Q25" s="70">
        <v>229989976.80240005</v>
      </c>
      <c r="R25" s="70">
        <v>0</v>
      </c>
      <c r="S25" s="70">
        <v>173409569.85000005</v>
      </c>
      <c r="T25" s="70">
        <v>0</v>
      </c>
      <c r="U25" s="69" t="s">
        <v>0</v>
      </c>
      <c r="V25" s="70">
        <v>0</v>
      </c>
      <c r="W25" s="70">
        <v>48776212.889999993</v>
      </c>
      <c r="X25" s="69" t="s">
        <v>0</v>
      </c>
      <c r="Y25" s="70">
        <v>7804194.0623999992</v>
      </c>
      <c r="Z25" s="70">
        <v>0</v>
      </c>
      <c r="AA25" s="69" t="s">
        <v>0</v>
      </c>
      <c r="AB25" s="70">
        <v>0</v>
      </c>
      <c r="AC25" s="70">
        <v>0</v>
      </c>
      <c r="AD25" s="69" t="s">
        <v>0</v>
      </c>
      <c r="AE25" s="70">
        <v>0</v>
      </c>
      <c r="AF25" s="69">
        <v>0</v>
      </c>
      <c r="AG25" s="69" t="s">
        <v>0</v>
      </c>
      <c r="AH25" s="70">
        <v>0</v>
      </c>
      <c r="AI25" s="70">
        <v>0</v>
      </c>
      <c r="AJ25" s="69" t="s">
        <v>0</v>
      </c>
      <c r="AK25" s="70">
        <v>0</v>
      </c>
      <c r="AL25" s="70">
        <v>0</v>
      </c>
      <c r="AM25" s="73" t="s">
        <v>1</v>
      </c>
      <c r="AN25" s="69" t="s">
        <v>1</v>
      </c>
      <c r="AO25" s="73" t="s">
        <v>1</v>
      </c>
      <c r="AP25" s="69" t="s">
        <v>1</v>
      </c>
      <c r="AU25" s="60">
        <v>229989976.80240005</v>
      </c>
      <c r="AV25" s="60">
        <v>0</v>
      </c>
    </row>
    <row r="26" spans="1:48" s="60" customFormat="1" hidden="1" x14ac:dyDescent="0.25">
      <c r="A26" s="69" t="s">
        <v>260</v>
      </c>
      <c r="B26" s="68">
        <v>44105</v>
      </c>
      <c r="C26" s="69" t="s">
        <v>6</v>
      </c>
      <c r="D26" s="69" t="s">
        <v>25</v>
      </c>
      <c r="E26" s="69" t="s">
        <v>198</v>
      </c>
      <c r="F26" s="69" t="s">
        <v>478</v>
      </c>
      <c r="G26" s="69" t="s">
        <v>3</v>
      </c>
      <c r="H26" s="69" t="s">
        <v>1045</v>
      </c>
      <c r="I26" s="70" t="s">
        <v>1</v>
      </c>
      <c r="J26" s="70" t="s">
        <v>1</v>
      </c>
      <c r="K26" s="70" t="s">
        <v>1</v>
      </c>
      <c r="L26" s="70" t="s">
        <v>1</v>
      </c>
      <c r="M26" s="70">
        <v>0</v>
      </c>
      <c r="N26" s="69" t="s">
        <v>1</v>
      </c>
      <c r="O26" s="69" t="s">
        <v>275</v>
      </c>
      <c r="P26" s="69" t="s">
        <v>274</v>
      </c>
      <c r="Q26" s="70">
        <v>525899.5</v>
      </c>
      <c r="R26" s="70">
        <v>0</v>
      </c>
      <c r="S26" s="70">
        <v>525899.5</v>
      </c>
      <c r="T26" s="70">
        <v>0</v>
      </c>
      <c r="U26" s="69" t="s">
        <v>0</v>
      </c>
      <c r="V26" s="70">
        <v>0</v>
      </c>
      <c r="W26" s="70">
        <v>0</v>
      </c>
      <c r="X26" s="69" t="s">
        <v>0</v>
      </c>
      <c r="Y26" s="70">
        <v>0</v>
      </c>
      <c r="Z26" s="70">
        <v>0</v>
      </c>
      <c r="AA26" s="70" t="s">
        <v>0</v>
      </c>
      <c r="AB26" s="70">
        <v>0</v>
      </c>
      <c r="AC26" s="70">
        <v>0</v>
      </c>
      <c r="AD26" s="69" t="s">
        <v>0</v>
      </c>
      <c r="AE26" s="70">
        <v>0</v>
      </c>
      <c r="AF26" s="70">
        <v>0</v>
      </c>
      <c r="AG26" s="70" t="s">
        <v>0</v>
      </c>
      <c r="AH26" s="70">
        <v>0</v>
      </c>
      <c r="AI26" s="70">
        <v>0</v>
      </c>
      <c r="AJ26" s="70" t="s">
        <v>0</v>
      </c>
      <c r="AK26" s="70">
        <v>0</v>
      </c>
      <c r="AL26" s="70">
        <v>0</v>
      </c>
      <c r="AM26" s="73" t="s">
        <v>1</v>
      </c>
      <c r="AN26" s="69" t="s">
        <v>1</v>
      </c>
      <c r="AO26" s="73" t="s">
        <v>1</v>
      </c>
      <c r="AP26" s="69" t="s">
        <v>1</v>
      </c>
      <c r="AU26" s="60">
        <v>525899.5</v>
      </c>
      <c r="AV26" s="60">
        <v>0</v>
      </c>
    </row>
    <row r="27" spans="1:48" s="60" customFormat="1" hidden="1" x14ac:dyDescent="0.25">
      <c r="A27" s="69" t="s">
        <v>259</v>
      </c>
      <c r="B27" s="68">
        <v>44105</v>
      </c>
      <c r="C27" s="69" t="s">
        <v>6</v>
      </c>
      <c r="D27" s="69" t="s">
        <v>25</v>
      </c>
      <c r="E27" s="69" t="s">
        <v>198</v>
      </c>
      <c r="F27" s="69" t="s">
        <v>478</v>
      </c>
      <c r="G27" s="69" t="s">
        <v>3</v>
      </c>
      <c r="H27" s="69" t="s">
        <v>1046</v>
      </c>
      <c r="I27" s="70" t="s">
        <v>1</v>
      </c>
      <c r="J27" s="70" t="s">
        <v>1</v>
      </c>
      <c r="K27" s="70" t="s">
        <v>1</v>
      </c>
      <c r="L27" s="70" t="s">
        <v>1</v>
      </c>
      <c r="M27" s="70">
        <v>0</v>
      </c>
      <c r="N27" s="69" t="s">
        <v>1</v>
      </c>
      <c r="O27" s="69" t="s">
        <v>2</v>
      </c>
      <c r="P27" s="69" t="s">
        <v>1</v>
      </c>
      <c r="Q27" s="70">
        <v>24459629.3884</v>
      </c>
      <c r="R27" s="70">
        <v>0</v>
      </c>
      <c r="S27" s="70">
        <v>21684694.799999997</v>
      </c>
      <c r="T27" s="70">
        <v>0</v>
      </c>
      <c r="U27" s="69" t="s">
        <v>0</v>
      </c>
      <c r="V27" s="70">
        <v>0</v>
      </c>
      <c r="W27" s="70">
        <v>2392184.9900000002</v>
      </c>
      <c r="X27" s="69" t="s">
        <v>0</v>
      </c>
      <c r="Y27" s="70">
        <v>382749.59839999996</v>
      </c>
      <c r="Z27" s="70">
        <v>0</v>
      </c>
      <c r="AA27" s="69" t="s">
        <v>0</v>
      </c>
      <c r="AB27" s="70">
        <v>0</v>
      </c>
      <c r="AC27" s="70">
        <v>0</v>
      </c>
      <c r="AD27" s="69" t="s">
        <v>0</v>
      </c>
      <c r="AE27" s="70">
        <v>0</v>
      </c>
      <c r="AF27" s="69">
        <v>0</v>
      </c>
      <c r="AG27" s="69" t="s">
        <v>0</v>
      </c>
      <c r="AH27" s="70">
        <v>0</v>
      </c>
      <c r="AI27" s="70">
        <v>0</v>
      </c>
      <c r="AJ27" s="69" t="s">
        <v>0</v>
      </c>
      <c r="AK27" s="70">
        <v>0</v>
      </c>
      <c r="AL27" s="70">
        <v>0</v>
      </c>
      <c r="AM27" s="73" t="s">
        <v>1</v>
      </c>
      <c r="AN27" s="69" t="s">
        <v>1</v>
      </c>
      <c r="AO27" s="73" t="s">
        <v>1</v>
      </c>
      <c r="AP27" s="69" t="s">
        <v>1</v>
      </c>
      <c r="AU27" s="60">
        <v>24459629.3884</v>
      </c>
      <c r="AV27" s="60">
        <v>0</v>
      </c>
    </row>
    <row r="28" spans="1:48" s="60" customFormat="1" hidden="1" x14ac:dyDescent="0.25">
      <c r="A28" s="69" t="s">
        <v>258</v>
      </c>
      <c r="B28" s="68">
        <v>44105</v>
      </c>
      <c r="C28" s="69" t="s">
        <v>6</v>
      </c>
      <c r="D28" s="69" t="s">
        <v>23</v>
      </c>
      <c r="E28" s="69" t="s">
        <v>196</v>
      </c>
      <c r="F28" s="69" t="s">
        <v>1047</v>
      </c>
      <c r="G28" s="69" t="s">
        <v>3</v>
      </c>
      <c r="H28" s="69" t="s">
        <v>1048</v>
      </c>
      <c r="I28" s="70" t="s">
        <v>1</v>
      </c>
      <c r="J28" s="70" t="s">
        <v>1</v>
      </c>
      <c r="K28" s="70" t="s">
        <v>1</v>
      </c>
      <c r="L28" s="70" t="s">
        <v>1</v>
      </c>
      <c r="M28" s="70">
        <v>0</v>
      </c>
      <c r="N28" s="69" t="s">
        <v>1</v>
      </c>
      <c r="O28" s="69" t="s">
        <v>2</v>
      </c>
      <c r="P28" s="69" t="s">
        <v>1</v>
      </c>
      <c r="Q28" s="70">
        <v>222919012.02719998</v>
      </c>
      <c r="R28" s="70">
        <v>0</v>
      </c>
      <c r="S28" s="70">
        <v>169720156.41999999</v>
      </c>
      <c r="T28" s="70">
        <v>0</v>
      </c>
      <c r="U28" s="69" t="s">
        <v>0</v>
      </c>
      <c r="V28" s="70">
        <v>0</v>
      </c>
      <c r="W28" s="70">
        <v>45861082.419999994</v>
      </c>
      <c r="X28" s="69" t="s">
        <v>0</v>
      </c>
      <c r="Y28" s="70">
        <v>7337773.1872000005</v>
      </c>
      <c r="Z28" s="70">
        <v>0</v>
      </c>
      <c r="AA28" s="69" t="s">
        <v>0</v>
      </c>
      <c r="AB28" s="70">
        <v>0</v>
      </c>
      <c r="AC28" s="70">
        <v>0</v>
      </c>
      <c r="AD28" s="69" t="s">
        <v>0</v>
      </c>
      <c r="AE28" s="70">
        <v>0</v>
      </c>
      <c r="AF28" s="69">
        <v>0</v>
      </c>
      <c r="AG28" s="69" t="s">
        <v>0</v>
      </c>
      <c r="AH28" s="70">
        <v>0</v>
      </c>
      <c r="AI28" s="70">
        <v>0</v>
      </c>
      <c r="AJ28" s="69" t="s">
        <v>0</v>
      </c>
      <c r="AK28" s="70">
        <v>0</v>
      </c>
      <c r="AL28" s="70">
        <v>0</v>
      </c>
      <c r="AM28" s="73" t="s">
        <v>1</v>
      </c>
      <c r="AN28" s="69" t="s">
        <v>1</v>
      </c>
      <c r="AO28" s="73" t="s">
        <v>1</v>
      </c>
      <c r="AP28" s="69" t="s">
        <v>1</v>
      </c>
      <c r="AU28" s="60">
        <v>222919012.02719998</v>
      </c>
      <c r="AV28" s="60">
        <v>0</v>
      </c>
    </row>
    <row r="29" spans="1:48" s="60" customFormat="1" hidden="1" x14ac:dyDescent="0.25">
      <c r="A29" s="69" t="s">
        <v>256</v>
      </c>
      <c r="B29" s="68">
        <v>44105</v>
      </c>
      <c r="C29" s="69" t="s">
        <v>6</v>
      </c>
      <c r="D29" s="69" t="s">
        <v>21</v>
      </c>
      <c r="E29" s="69" t="s">
        <v>188</v>
      </c>
      <c r="F29" s="69" t="s">
        <v>428</v>
      </c>
      <c r="G29" s="69" t="s">
        <v>3</v>
      </c>
      <c r="H29" s="69" t="s">
        <v>1049</v>
      </c>
      <c r="I29" s="70" t="s">
        <v>1</v>
      </c>
      <c r="J29" s="70" t="s">
        <v>1</v>
      </c>
      <c r="K29" s="70" t="s">
        <v>1</v>
      </c>
      <c r="L29" s="70" t="s">
        <v>1</v>
      </c>
      <c r="M29" s="70">
        <v>0</v>
      </c>
      <c r="N29" s="69" t="s">
        <v>1</v>
      </c>
      <c r="O29" s="69" t="s">
        <v>2</v>
      </c>
      <c r="P29" s="69" t="s">
        <v>1</v>
      </c>
      <c r="Q29" s="70">
        <v>196015113.81160003</v>
      </c>
      <c r="R29" s="70">
        <v>0</v>
      </c>
      <c r="S29" s="70">
        <v>152557383.91000003</v>
      </c>
      <c r="T29" s="70">
        <v>0</v>
      </c>
      <c r="U29" s="69" t="s">
        <v>0</v>
      </c>
      <c r="V29" s="70">
        <v>0</v>
      </c>
      <c r="W29" s="70">
        <v>37463560.260000005</v>
      </c>
      <c r="X29" s="69" t="s">
        <v>9</v>
      </c>
      <c r="Y29" s="70">
        <v>5994169.6415999997</v>
      </c>
      <c r="Z29" s="70">
        <v>0</v>
      </c>
      <c r="AA29" s="69" t="s">
        <v>0</v>
      </c>
      <c r="AB29" s="70">
        <v>0</v>
      </c>
      <c r="AC29" s="70">
        <v>0</v>
      </c>
      <c r="AD29" s="69" t="s">
        <v>0</v>
      </c>
      <c r="AE29" s="70">
        <v>0</v>
      </c>
      <c r="AF29" s="69">
        <v>0</v>
      </c>
      <c r="AG29" s="69" t="s">
        <v>0</v>
      </c>
      <c r="AH29" s="70">
        <v>0</v>
      </c>
      <c r="AI29" s="70">
        <v>0</v>
      </c>
      <c r="AJ29" s="69" t="s">
        <v>0</v>
      </c>
      <c r="AK29" s="70">
        <v>0</v>
      </c>
      <c r="AL29" s="70">
        <v>0</v>
      </c>
      <c r="AM29" s="73" t="s">
        <v>1</v>
      </c>
      <c r="AN29" s="69" t="s">
        <v>1</v>
      </c>
      <c r="AO29" s="73" t="s">
        <v>1</v>
      </c>
      <c r="AP29" s="69" t="s">
        <v>1</v>
      </c>
      <c r="AU29" s="60">
        <v>196015113.81160003</v>
      </c>
      <c r="AV29" s="60">
        <v>0</v>
      </c>
    </row>
    <row r="30" spans="1:48" s="60" customFormat="1" hidden="1" x14ac:dyDescent="0.25">
      <c r="A30" s="69" t="s">
        <v>255</v>
      </c>
      <c r="B30" s="68">
        <v>44105</v>
      </c>
      <c r="C30" s="69" t="s">
        <v>6</v>
      </c>
      <c r="D30" s="69" t="s">
        <v>19</v>
      </c>
      <c r="E30" s="69" t="s">
        <v>186</v>
      </c>
      <c r="F30" s="69" t="s">
        <v>436</v>
      </c>
      <c r="G30" s="69" t="s">
        <v>3</v>
      </c>
      <c r="H30" s="69" t="s">
        <v>1050</v>
      </c>
      <c r="I30" s="70" t="s">
        <v>1</v>
      </c>
      <c r="J30" s="70" t="s">
        <v>1</v>
      </c>
      <c r="K30" s="70" t="s">
        <v>1</v>
      </c>
      <c r="L30" s="70" t="s">
        <v>1</v>
      </c>
      <c r="M30" s="70">
        <v>0</v>
      </c>
      <c r="N30" s="69" t="s">
        <v>1</v>
      </c>
      <c r="O30" s="69" t="s">
        <v>2</v>
      </c>
      <c r="P30" s="69" t="s">
        <v>1</v>
      </c>
      <c r="Q30" s="70">
        <v>77529037.547600001</v>
      </c>
      <c r="R30" s="70">
        <v>0</v>
      </c>
      <c r="S30" s="70">
        <v>61836118.939999998</v>
      </c>
      <c r="T30" s="70">
        <v>0</v>
      </c>
      <c r="U30" s="69" t="s">
        <v>0</v>
      </c>
      <c r="V30" s="70">
        <v>0</v>
      </c>
      <c r="W30" s="70">
        <v>13528378.109999999</v>
      </c>
      <c r="X30" s="69" t="s">
        <v>0</v>
      </c>
      <c r="Y30" s="70">
        <v>2164540.4976000004</v>
      </c>
      <c r="Z30" s="70">
        <v>0</v>
      </c>
      <c r="AA30" s="70" t="s">
        <v>0</v>
      </c>
      <c r="AB30" s="70">
        <v>0</v>
      </c>
      <c r="AC30" s="70">
        <v>0</v>
      </c>
      <c r="AD30" s="69" t="s">
        <v>0</v>
      </c>
      <c r="AE30" s="70">
        <v>0</v>
      </c>
      <c r="AF30" s="70">
        <v>0</v>
      </c>
      <c r="AG30" s="70" t="s">
        <v>0</v>
      </c>
      <c r="AH30" s="70">
        <v>0</v>
      </c>
      <c r="AI30" s="70">
        <v>0</v>
      </c>
      <c r="AJ30" s="70" t="s">
        <v>0</v>
      </c>
      <c r="AK30" s="70">
        <v>0</v>
      </c>
      <c r="AL30" s="70">
        <v>0</v>
      </c>
      <c r="AM30" s="73" t="s">
        <v>1</v>
      </c>
      <c r="AN30" s="69" t="s">
        <v>1</v>
      </c>
      <c r="AO30" s="73" t="s">
        <v>1</v>
      </c>
      <c r="AP30" s="69" t="s">
        <v>1</v>
      </c>
      <c r="AU30" s="60">
        <v>77529037.547600001</v>
      </c>
      <c r="AV30" s="60">
        <v>0</v>
      </c>
    </row>
    <row r="31" spans="1:48" s="60" customFormat="1" hidden="1" x14ac:dyDescent="0.25">
      <c r="A31" s="69" t="s">
        <v>254</v>
      </c>
      <c r="B31" s="68">
        <v>44105</v>
      </c>
      <c r="C31" s="69" t="s">
        <v>6</v>
      </c>
      <c r="D31" s="69" t="s">
        <v>19</v>
      </c>
      <c r="E31" s="69" t="s">
        <v>186</v>
      </c>
      <c r="F31" s="69" t="s">
        <v>436</v>
      </c>
      <c r="G31" s="69" t="s">
        <v>3</v>
      </c>
      <c r="H31" s="69" t="s">
        <v>1051</v>
      </c>
      <c r="I31" s="70" t="s">
        <v>1</v>
      </c>
      <c r="J31" s="70" t="s">
        <v>1</v>
      </c>
      <c r="K31" s="70" t="s">
        <v>1</v>
      </c>
      <c r="L31" s="70" t="s">
        <v>1</v>
      </c>
      <c r="M31" s="70">
        <v>0</v>
      </c>
      <c r="N31" s="69" t="s">
        <v>1</v>
      </c>
      <c r="O31" s="69" t="s">
        <v>371</v>
      </c>
      <c r="P31" s="69" t="s">
        <v>935</v>
      </c>
      <c r="Q31" s="70">
        <v>2285832.8640000001</v>
      </c>
      <c r="R31" s="70">
        <v>0</v>
      </c>
      <c r="S31" s="70">
        <v>1816073</v>
      </c>
      <c r="T31" s="70">
        <v>404965.4</v>
      </c>
      <c r="U31" s="69" t="s">
        <v>9</v>
      </c>
      <c r="V31" s="70">
        <v>64794.464</v>
      </c>
      <c r="W31" s="70">
        <v>0</v>
      </c>
      <c r="X31" s="69" t="s">
        <v>0</v>
      </c>
      <c r="Y31" s="70">
        <v>0</v>
      </c>
      <c r="Z31" s="70">
        <v>0</v>
      </c>
      <c r="AA31" s="69" t="s">
        <v>0</v>
      </c>
      <c r="AB31" s="70">
        <v>0</v>
      </c>
      <c r="AC31" s="70">
        <v>0</v>
      </c>
      <c r="AD31" s="69" t="s">
        <v>0</v>
      </c>
      <c r="AE31" s="70">
        <v>0</v>
      </c>
      <c r="AF31" s="69">
        <v>0</v>
      </c>
      <c r="AG31" s="69" t="s">
        <v>0</v>
      </c>
      <c r="AH31" s="70">
        <v>0</v>
      </c>
      <c r="AI31" s="70">
        <v>0</v>
      </c>
      <c r="AJ31" s="69" t="s">
        <v>0</v>
      </c>
      <c r="AK31" s="70">
        <v>0</v>
      </c>
      <c r="AL31" s="70">
        <v>0</v>
      </c>
      <c r="AM31" s="73" t="s">
        <v>1</v>
      </c>
      <c r="AN31" s="69" t="s">
        <v>1</v>
      </c>
      <c r="AO31" s="73" t="s">
        <v>1</v>
      </c>
      <c r="AP31" s="69" t="s">
        <v>1</v>
      </c>
      <c r="AU31" s="60">
        <v>2285832.8640000001</v>
      </c>
      <c r="AV31" s="60">
        <v>0</v>
      </c>
    </row>
    <row r="32" spans="1:48" s="60" customFormat="1" hidden="1" x14ac:dyDescent="0.25">
      <c r="A32" s="69" t="s">
        <v>253</v>
      </c>
      <c r="B32" s="68">
        <v>44105</v>
      </c>
      <c r="C32" s="69" t="s">
        <v>6</v>
      </c>
      <c r="D32" s="69" t="s">
        <v>19</v>
      </c>
      <c r="E32" s="69" t="s">
        <v>186</v>
      </c>
      <c r="F32" s="69" t="s">
        <v>436</v>
      </c>
      <c r="G32" s="69" t="s">
        <v>3</v>
      </c>
      <c r="H32" s="69" t="s">
        <v>1052</v>
      </c>
      <c r="I32" s="70" t="s">
        <v>1</v>
      </c>
      <c r="J32" s="70" t="s">
        <v>1</v>
      </c>
      <c r="K32" s="70" t="s">
        <v>1</v>
      </c>
      <c r="L32" s="70" t="s">
        <v>1</v>
      </c>
      <c r="M32" s="70">
        <v>0</v>
      </c>
      <c r="N32" s="69" t="s">
        <v>1</v>
      </c>
      <c r="O32" s="69" t="s">
        <v>2</v>
      </c>
      <c r="P32" s="69" t="s">
        <v>1</v>
      </c>
      <c r="Q32" s="70">
        <v>37470749.928000003</v>
      </c>
      <c r="R32" s="70">
        <v>0</v>
      </c>
      <c r="S32" s="70">
        <v>24535444.290000003</v>
      </c>
      <c r="T32" s="70">
        <v>0</v>
      </c>
      <c r="U32" s="69" t="s">
        <v>0</v>
      </c>
      <c r="V32" s="70">
        <v>0</v>
      </c>
      <c r="W32" s="70">
        <v>11151125.550000001</v>
      </c>
      <c r="X32" s="69" t="s">
        <v>9</v>
      </c>
      <c r="Y32" s="70">
        <v>1784180.088</v>
      </c>
      <c r="Z32" s="70">
        <v>0</v>
      </c>
      <c r="AA32" s="69" t="s">
        <v>0</v>
      </c>
      <c r="AB32" s="70">
        <v>0</v>
      </c>
      <c r="AC32" s="70">
        <v>0</v>
      </c>
      <c r="AD32" s="69" t="s">
        <v>0</v>
      </c>
      <c r="AE32" s="70">
        <v>0</v>
      </c>
      <c r="AF32" s="69">
        <v>0</v>
      </c>
      <c r="AG32" s="69" t="s">
        <v>0</v>
      </c>
      <c r="AH32" s="70">
        <v>0</v>
      </c>
      <c r="AI32" s="70">
        <v>0</v>
      </c>
      <c r="AJ32" s="69" t="s">
        <v>0</v>
      </c>
      <c r="AK32" s="70">
        <v>0</v>
      </c>
      <c r="AL32" s="70">
        <v>0</v>
      </c>
      <c r="AM32" s="73" t="s">
        <v>1</v>
      </c>
      <c r="AN32" s="69" t="s">
        <v>1</v>
      </c>
      <c r="AO32" s="73" t="s">
        <v>1</v>
      </c>
      <c r="AP32" s="69" t="s">
        <v>1</v>
      </c>
      <c r="AU32" s="60">
        <v>37470749.928000003</v>
      </c>
      <c r="AV32" s="60">
        <v>0</v>
      </c>
    </row>
    <row r="33" spans="1:48" s="60" customFormat="1" hidden="1" x14ac:dyDescent="0.25">
      <c r="A33" s="69" t="s">
        <v>252</v>
      </c>
      <c r="B33" s="68">
        <v>44105</v>
      </c>
      <c r="C33" s="69" t="s">
        <v>6</v>
      </c>
      <c r="D33" s="69" t="s">
        <v>17</v>
      </c>
      <c r="E33" s="69" t="s">
        <v>184</v>
      </c>
      <c r="F33" s="69" t="s">
        <v>1053</v>
      </c>
      <c r="G33" s="69" t="s">
        <v>3</v>
      </c>
      <c r="H33" s="69" t="s">
        <v>1054</v>
      </c>
      <c r="I33" s="70" t="s">
        <v>1</v>
      </c>
      <c r="J33" s="70" t="s">
        <v>1</v>
      </c>
      <c r="K33" s="70" t="s">
        <v>1</v>
      </c>
      <c r="L33" s="70" t="s">
        <v>1</v>
      </c>
      <c r="M33" s="70">
        <v>0</v>
      </c>
      <c r="N33" s="69" t="s">
        <v>1</v>
      </c>
      <c r="O33" s="69" t="s">
        <v>2</v>
      </c>
      <c r="P33" s="69" t="s">
        <v>1</v>
      </c>
      <c r="Q33" s="70">
        <v>11359043.804000001</v>
      </c>
      <c r="R33" s="70">
        <v>0</v>
      </c>
      <c r="S33" s="70">
        <v>6156693.9000000013</v>
      </c>
      <c r="T33" s="70">
        <v>0</v>
      </c>
      <c r="U33" s="69" t="s">
        <v>0</v>
      </c>
      <c r="V33" s="70">
        <v>0</v>
      </c>
      <c r="W33" s="70">
        <v>4484784.3999999994</v>
      </c>
      <c r="X33" s="69" t="s">
        <v>9</v>
      </c>
      <c r="Y33" s="70">
        <v>717565.50399999996</v>
      </c>
      <c r="Z33" s="70">
        <v>0</v>
      </c>
      <c r="AA33" s="69" t="s">
        <v>0</v>
      </c>
      <c r="AB33" s="70">
        <v>0</v>
      </c>
      <c r="AC33" s="70">
        <v>0</v>
      </c>
      <c r="AD33" s="69" t="s">
        <v>0</v>
      </c>
      <c r="AE33" s="70">
        <v>0</v>
      </c>
      <c r="AF33" s="69">
        <v>0</v>
      </c>
      <c r="AG33" s="69" t="s">
        <v>0</v>
      </c>
      <c r="AH33" s="70">
        <v>0</v>
      </c>
      <c r="AI33" s="70">
        <v>0</v>
      </c>
      <c r="AJ33" s="69" t="s">
        <v>0</v>
      </c>
      <c r="AK33" s="70">
        <v>0</v>
      </c>
      <c r="AL33" s="70">
        <v>0</v>
      </c>
      <c r="AM33" s="73" t="s">
        <v>1</v>
      </c>
      <c r="AN33" s="69" t="s">
        <v>1</v>
      </c>
      <c r="AO33" s="73" t="s">
        <v>1</v>
      </c>
      <c r="AP33" s="69" t="s">
        <v>1</v>
      </c>
      <c r="AU33" s="60">
        <v>11359043.804000001</v>
      </c>
      <c r="AV33" s="60">
        <v>0</v>
      </c>
    </row>
    <row r="34" spans="1:48" s="60" customFormat="1" hidden="1" x14ac:dyDescent="0.25">
      <c r="A34" s="69" t="s">
        <v>251</v>
      </c>
      <c r="B34" s="68">
        <v>44105</v>
      </c>
      <c r="C34" s="69" t="s">
        <v>6</v>
      </c>
      <c r="D34" s="69" t="s">
        <v>17</v>
      </c>
      <c r="E34" s="69" t="s">
        <v>184</v>
      </c>
      <c r="F34" s="69" t="s">
        <v>1053</v>
      </c>
      <c r="G34" s="69" t="s">
        <v>3</v>
      </c>
      <c r="H34" s="69" t="s">
        <v>1055</v>
      </c>
      <c r="I34" s="70" t="s">
        <v>1</v>
      </c>
      <c r="J34" s="70" t="s">
        <v>1</v>
      </c>
      <c r="K34" s="70" t="s">
        <v>1</v>
      </c>
      <c r="L34" s="70" t="s">
        <v>1</v>
      </c>
      <c r="M34" s="70">
        <v>0</v>
      </c>
      <c r="N34" s="69" t="s">
        <v>1</v>
      </c>
      <c r="O34" s="69" t="s">
        <v>516</v>
      </c>
      <c r="P34" s="69" t="s">
        <v>528</v>
      </c>
      <c r="Q34" s="70">
        <v>8422373.2599999998</v>
      </c>
      <c r="R34" s="70">
        <v>0</v>
      </c>
      <c r="S34" s="70">
        <v>6692931</v>
      </c>
      <c r="T34" s="70">
        <v>1490898.5</v>
      </c>
      <c r="U34" s="69" t="s">
        <v>9</v>
      </c>
      <c r="V34" s="70">
        <v>238543.76</v>
      </c>
      <c r="W34" s="70">
        <v>0</v>
      </c>
      <c r="X34" s="69" t="s">
        <v>0</v>
      </c>
      <c r="Y34" s="70">
        <v>0</v>
      </c>
      <c r="Z34" s="70">
        <v>0</v>
      </c>
      <c r="AA34" s="69" t="s">
        <v>0</v>
      </c>
      <c r="AB34" s="70">
        <v>0</v>
      </c>
      <c r="AC34" s="70">
        <v>0</v>
      </c>
      <c r="AD34" s="69" t="s">
        <v>0</v>
      </c>
      <c r="AE34" s="70">
        <v>0</v>
      </c>
      <c r="AF34" s="69">
        <v>0</v>
      </c>
      <c r="AG34" s="69" t="s">
        <v>0</v>
      </c>
      <c r="AH34" s="70">
        <v>0</v>
      </c>
      <c r="AI34" s="70">
        <v>0</v>
      </c>
      <c r="AJ34" s="69" t="s">
        <v>0</v>
      </c>
      <c r="AK34" s="70">
        <v>0</v>
      </c>
      <c r="AL34" s="70">
        <v>0</v>
      </c>
      <c r="AM34" s="73" t="s">
        <v>1</v>
      </c>
      <c r="AN34" s="69" t="s">
        <v>1</v>
      </c>
      <c r="AO34" s="73" t="s">
        <v>1</v>
      </c>
      <c r="AP34" s="69" t="s">
        <v>1</v>
      </c>
      <c r="AU34" s="60">
        <v>8422373.2599999998</v>
      </c>
      <c r="AV34" s="60">
        <v>0</v>
      </c>
    </row>
    <row r="35" spans="1:48" s="60" customFormat="1" hidden="1" x14ac:dyDescent="0.25">
      <c r="A35" s="69" t="s">
        <v>250</v>
      </c>
      <c r="B35" s="68">
        <v>44105</v>
      </c>
      <c r="C35" s="69" t="s">
        <v>6</v>
      </c>
      <c r="D35" s="69" t="s">
        <v>17</v>
      </c>
      <c r="E35" s="69" t="s">
        <v>184</v>
      </c>
      <c r="F35" s="69" t="s">
        <v>1053</v>
      </c>
      <c r="G35" s="69" t="s">
        <v>3</v>
      </c>
      <c r="H35" s="69" t="s">
        <v>1056</v>
      </c>
      <c r="I35" s="70" t="s">
        <v>1</v>
      </c>
      <c r="J35" s="70" t="s">
        <v>1</v>
      </c>
      <c r="K35" s="70" t="s">
        <v>1</v>
      </c>
      <c r="L35" s="70" t="s">
        <v>1</v>
      </c>
      <c r="M35" s="70">
        <v>0</v>
      </c>
      <c r="N35" s="69" t="s">
        <v>1</v>
      </c>
      <c r="O35" s="69" t="s">
        <v>2</v>
      </c>
      <c r="P35" s="69" t="s">
        <v>1</v>
      </c>
      <c r="Q35" s="70">
        <v>37443028.005999997</v>
      </c>
      <c r="R35" s="70">
        <v>0</v>
      </c>
      <c r="S35" s="70">
        <v>32387490.079999998</v>
      </c>
      <c r="T35" s="70">
        <v>0</v>
      </c>
      <c r="U35" s="69" t="s">
        <v>0</v>
      </c>
      <c r="V35" s="70">
        <v>0</v>
      </c>
      <c r="W35" s="70">
        <v>4358222.3499999996</v>
      </c>
      <c r="X35" s="69" t="s">
        <v>0</v>
      </c>
      <c r="Y35" s="70">
        <v>697315.57599999988</v>
      </c>
      <c r="Z35" s="70">
        <v>0</v>
      </c>
      <c r="AA35" s="69" t="s">
        <v>0</v>
      </c>
      <c r="AB35" s="70">
        <v>0</v>
      </c>
      <c r="AC35" s="70">
        <v>0</v>
      </c>
      <c r="AD35" s="69" t="s">
        <v>0</v>
      </c>
      <c r="AE35" s="70">
        <v>0</v>
      </c>
      <c r="AF35" s="69">
        <v>0</v>
      </c>
      <c r="AG35" s="69" t="s">
        <v>0</v>
      </c>
      <c r="AH35" s="70">
        <v>0</v>
      </c>
      <c r="AI35" s="70">
        <v>0</v>
      </c>
      <c r="AJ35" s="69" t="s">
        <v>0</v>
      </c>
      <c r="AK35" s="70">
        <v>0</v>
      </c>
      <c r="AL35" s="70">
        <v>0</v>
      </c>
      <c r="AM35" s="73" t="s">
        <v>1</v>
      </c>
      <c r="AN35" s="69" t="s">
        <v>1</v>
      </c>
      <c r="AO35" s="73" t="s">
        <v>1</v>
      </c>
      <c r="AP35" s="69" t="s">
        <v>1</v>
      </c>
      <c r="AU35" s="60">
        <v>37443028.005999997</v>
      </c>
      <c r="AV35" s="60">
        <v>0</v>
      </c>
    </row>
    <row r="36" spans="1:48" s="60" customFormat="1" hidden="1" x14ac:dyDescent="0.25">
      <c r="A36" s="69" t="s">
        <v>249</v>
      </c>
      <c r="B36" s="68">
        <v>44105</v>
      </c>
      <c r="C36" s="69" t="s">
        <v>6</v>
      </c>
      <c r="D36" s="69" t="s">
        <v>14</v>
      </c>
      <c r="E36" s="69" t="s">
        <v>182</v>
      </c>
      <c r="F36" s="69" t="s">
        <v>1057</v>
      </c>
      <c r="G36" s="69" t="s">
        <v>3</v>
      </c>
      <c r="H36" s="69" t="s">
        <v>1058</v>
      </c>
      <c r="I36" s="70" t="s">
        <v>1</v>
      </c>
      <c r="J36" s="70" t="s">
        <v>1</v>
      </c>
      <c r="K36" s="70" t="s">
        <v>1</v>
      </c>
      <c r="L36" s="70" t="s">
        <v>1</v>
      </c>
      <c r="M36" s="70">
        <v>0</v>
      </c>
      <c r="N36" s="69" t="s">
        <v>1</v>
      </c>
      <c r="O36" s="69" t="s">
        <v>2</v>
      </c>
      <c r="P36" s="69" t="s">
        <v>1</v>
      </c>
      <c r="Q36" s="70">
        <v>101699425.7052</v>
      </c>
      <c r="R36" s="70">
        <v>0</v>
      </c>
      <c r="S36" s="70">
        <v>95859631.359999999</v>
      </c>
      <c r="T36" s="70">
        <v>0</v>
      </c>
      <c r="U36" s="69" t="s">
        <v>0</v>
      </c>
      <c r="V36" s="70">
        <v>0</v>
      </c>
      <c r="W36" s="70">
        <v>5034305.47</v>
      </c>
      <c r="X36" s="69" t="s">
        <v>9</v>
      </c>
      <c r="Y36" s="70">
        <v>805488.87519999989</v>
      </c>
      <c r="Z36" s="70">
        <v>0</v>
      </c>
      <c r="AA36" s="69" t="s">
        <v>0</v>
      </c>
      <c r="AB36" s="70">
        <v>0</v>
      </c>
      <c r="AC36" s="70">
        <v>0</v>
      </c>
      <c r="AD36" s="69" t="s">
        <v>0</v>
      </c>
      <c r="AE36" s="70">
        <v>0</v>
      </c>
      <c r="AF36" s="69">
        <v>0</v>
      </c>
      <c r="AG36" s="69" t="s">
        <v>0</v>
      </c>
      <c r="AH36" s="70">
        <v>0</v>
      </c>
      <c r="AI36" s="70">
        <v>0</v>
      </c>
      <c r="AJ36" s="69" t="s">
        <v>0</v>
      </c>
      <c r="AK36" s="70">
        <v>0</v>
      </c>
      <c r="AL36" s="70">
        <v>0</v>
      </c>
      <c r="AM36" s="73" t="s">
        <v>1</v>
      </c>
      <c r="AN36" s="69" t="s">
        <v>1</v>
      </c>
      <c r="AO36" s="73" t="s">
        <v>1</v>
      </c>
      <c r="AP36" s="69" t="s">
        <v>1</v>
      </c>
      <c r="AU36" s="60">
        <v>101699425.7052</v>
      </c>
      <c r="AV36" s="60">
        <v>0</v>
      </c>
    </row>
    <row r="37" spans="1:48" s="60" customFormat="1" hidden="1" x14ac:dyDescent="0.25">
      <c r="A37" s="69" t="s">
        <v>248</v>
      </c>
      <c r="B37" s="68">
        <v>44105</v>
      </c>
      <c r="C37" s="69" t="s">
        <v>6</v>
      </c>
      <c r="D37" s="69" t="s">
        <v>10</v>
      </c>
      <c r="E37" s="69" t="s">
        <v>179</v>
      </c>
      <c r="F37" s="69" t="s">
        <v>1059</v>
      </c>
      <c r="G37" s="69" t="s">
        <v>3</v>
      </c>
      <c r="H37" s="69" t="s">
        <v>986</v>
      </c>
      <c r="I37" s="70" t="s">
        <v>1</v>
      </c>
      <c r="J37" s="70" t="s">
        <v>1</v>
      </c>
      <c r="K37" s="70" t="s">
        <v>1</v>
      </c>
      <c r="L37" s="70" t="s">
        <v>1</v>
      </c>
      <c r="M37" s="70">
        <v>0</v>
      </c>
      <c r="N37" s="69" t="s">
        <v>1</v>
      </c>
      <c r="O37" s="69" t="s">
        <v>99</v>
      </c>
      <c r="P37" s="69" t="s">
        <v>1</v>
      </c>
      <c r="Q37" s="70">
        <v>0</v>
      </c>
      <c r="R37" s="70">
        <v>0</v>
      </c>
      <c r="S37" s="70">
        <v>0</v>
      </c>
      <c r="T37" s="70">
        <v>0</v>
      </c>
      <c r="U37" s="69" t="s">
        <v>0</v>
      </c>
      <c r="V37" s="70">
        <v>0</v>
      </c>
      <c r="W37" s="70">
        <v>0</v>
      </c>
      <c r="X37" s="69" t="s">
        <v>0</v>
      </c>
      <c r="Y37" s="70">
        <v>0</v>
      </c>
      <c r="Z37" s="70">
        <v>0</v>
      </c>
      <c r="AA37" s="69" t="s">
        <v>0</v>
      </c>
      <c r="AB37" s="70">
        <v>0</v>
      </c>
      <c r="AC37" s="70">
        <v>0</v>
      </c>
      <c r="AD37" s="69" t="s">
        <v>0</v>
      </c>
      <c r="AE37" s="70">
        <v>0</v>
      </c>
      <c r="AF37" s="69">
        <v>0</v>
      </c>
      <c r="AG37" s="69" t="s">
        <v>0</v>
      </c>
      <c r="AH37" s="70">
        <v>0</v>
      </c>
      <c r="AI37" s="70">
        <v>0</v>
      </c>
      <c r="AJ37" s="69" t="s">
        <v>0</v>
      </c>
      <c r="AK37" s="70">
        <v>0</v>
      </c>
      <c r="AL37" s="70">
        <v>0</v>
      </c>
      <c r="AM37" s="73" t="s">
        <v>1</v>
      </c>
      <c r="AN37" s="69" t="s">
        <v>1</v>
      </c>
      <c r="AO37" s="73" t="s">
        <v>1</v>
      </c>
      <c r="AP37" s="69" t="s">
        <v>1</v>
      </c>
      <c r="AU37" s="60">
        <v>0</v>
      </c>
      <c r="AV37" s="60">
        <v>0</v>
      </c>
    </row>
    <row r="38" spans="1:48" s="60" customFormat="1" hidden="1" x14ac:dyDescent="0.25">
      <c r="A38" s="69" t="s">
        <v>247</v>
      </c>
      <c r="B38" s="68">
        <v>44105</v>
      </c>
      <c r="C38" s="69" t="s">
        <v>6</v>
      </c>
      <c r="D38" s="69" t="s">
        <v>286</v>
      </c>
      <c r="E38" s="69" t="s">
        <v>208</v>
      </c>
      <c r="F38" s="69" t="s">
        <v>494</v>
      </c>
      <c r="G38" s="69" t="s">
        <v>3</v>
      </c>
      <c r="H38" s="69" t="s">
        <v>1060</v>
      </c>
      <c r="I38" s="70" t="s">
        <v>1</v>
      </c>
      <c r="J38" s="70" t="s">
        <v>1</v>
      </c>
      <c r="K38" s="70" t="s">
        <v>1</v>
      </c>
      <c r="L38" s="70" t="s">
        <v>1</v>
      </c>
      <c r="M38" s="70">
        <v>0</v>
      </c>
      <c r="N38" s="69" t="s">
        <v>1</v>
      </c>
      <c r="O38" s="69" t="s">
        <v>2</v>
      </c>
      <c r="P38" s="69" t="s">
        <v>1</v>
      </c>
      <c r="Q38" s="70">
        <v>60526653.496199995</v>
      </c>
      <c r="R38" s="70">
        <v>0</v>
      </c>
      <c r="S38" s="70">
        <v>53195381.494999997</v>
      </c>
      <c r="T38" s="70">
        <v>0</v>
      </c>
      <c r="U38" s="69" t="s">
        <v>0</v>
      </c>
      <c r="V38" s="70">
        <v>0</v>
      </c>
      <c r="W38" s="70">
        <v>6320062.0700000003</v>
      </c>
      <c r="X38" s="69" t="s">
        <v>0</v>
      </c>
      <c r="Y38" s="70">
        <v>1011209.9312000001</v>
      </c>
      <c r="Z38" s="70">
        <v>0</v>
      </c>
      <c r="AA38" s="69" t="s">
        <v>0</v>
      </c>
      <c r="AB38" s="70">
        <v>0</v>
      </c>
      <c r="AC38" s="70">
        <v>0</v>
      </c>
      <c r="AD38" s="69" t="s">
        <v>0</v>
      </c>
      <c r="AE38" s="70">
        <v>0</v>
      </c>
      <c r="AF38" s="69">
        <v>0</v>
      </c>
      <c r="AG38" s="69" t="s">
        <v>0</v>
      </c>
      <c r="AH38" s="70">
        <v>0</v>
      </c>
      <c r="AI38" s="70">
        <v>0</v>
      </c>
      <c r="AJ38" s="69" t="s">
        <v>0</v>
      </c>
      <c r="AK38" s="70">
        <v>0</v>
      </c>
      <c r="AL38" s="70">
        <v>0</v>
      </c>
      <c r="AM38" s="73" t="s">
        <v>1</v>
      </c>
      <c r="AN38" s="69" t="s">
        <v>1</v>
      </c>
      <c r="AO38" s="73" t="s">
        <v>1</v>
      </c>
      <c r="AP38" s="69" t="s">
        <v>1</v>
      </c>
      <c r="AU38" s="60">
        <v>60526653.496199995</v>
      </c>
      <c r="AV38" s="60">
        <v>0</v>
      </c>
    </row>
    <row r="39" spans="1:48" s="60" customFormat="1" hidden="1" x14ac:dyDescent="0.25">
      <c r="A39" s="69" t="s">
        <v>246</v>
      </c>
      <c r="B39" s="68">
        <v>44105</v>
      </c>
      <c r="C39" s="69" t="s">
        <v>6</v>
      </c>
      <c r="D39" s="69" t="s">
        <v>7</v>
      </c>
      <c r="E39" s="69" t="s">
        <v>496</v>
      </c>
      <c r="F39" s="69" t="s">
        <v>1061</v>
      </c>
      <c r="G39" s="69" t="s">
        <v>3</v>
      </c>
      <c r="H39" s="69" t="s">
        <v>483</v>
      </c>
      <c r="I39" s="70"/>
      <c r="J39" s="70"/>
      <c r="K39" s="70"/>
      <c r="L39" s="70"/>
      <c r="M39" s="70">
        <v>0</v>
      </c>
      <c r="N39" s="69"/>
      <c r="O39" s="69" t="s">
        <v>99</v>
      </c>
      <c r="P39" s="69"/>
      <c r="Q39" s="70">
        <v>0</v>
      </c>
      <c r="R39" s="70">
        <v>0</v>
      </c>
      <c r="S39" s="70">
        <v>0</v>
      </c>
      <c r="T39" s="70">
        <v>0</v>
      </c>
      <c r="U39" s="69" t="s">
        <v>0</v>
      </c>
      <c r="V39" s="70">
        <v>0</v>
      </c>
      <c r="W39" s="70">
        <v>0</v>
      </c>
      <c r="X39" s="69" t="s">
        <v>0</v>
      </c>
      <c r="Y39" s="70">
        <v>0</v>
      </c>
      <c r="Z39" s="70">
        <v>0</v>
      </c>
      <c r="AA39" s="69" t="s">
        <v>0</v>
      </c>
      <c r="AB39" s="70">
        <v>0</v>
      </c>
      <c r="AC39" s="70">
        <v>0</v>
      </c>
      <c r="AD39" s="69" t="s">
        <v>0</v>
      </c>
      <c r="AE39" s="70">
        <v>0</v>
      </c>
      <c r="AF39" s="69">
        <v>0</v>
      </c>
      <c r="AG39" s="69">
        <v>0</v>
      </c>
      <c r="AH39" s="70">
        <v>0</v>
      </c>
      <c r="AI39" s="70">
        <v>0</v>
      </c>
      <c r="AJ39" s="69"/>
      <c r="AK39" s="70"/>
      <c r="AL39" s="70"/>
      <c r="AM39" s="73"/>
      <c r="AN39" s="69"/>
      <c r="AO39" s="73"/>
      <c r="AP39" s="69"/>
      <c r="AU39" s="60">
        <v>0</v>
      </c>
      <c r="AV39" s="60">
        <v>0</v>
      </c>
    </row>
    <row r="40" spans="1:48" s="60" customFormat="1" hidden="1" x14ac:dyDescent="0.25">
      <c r="A40" s="69" t="s">
        <v>245</v>
      </c>
      <c r="B40" s="68">
        <v>44105</v>
      </c>
      <c r="C40" s="69" t="s">
        <v>6</v>
      </c>
      <c r="D40" s="69" t="s">
        <v>5</v>
      </c>
      <c r="E40" s="69" t="s">
        <v>176</v>
      </c>
      <c r="F40" s="69" t="s">
        <v>532</v>
      </c>
      <c r="G40" s="69" t="s">
        <v>3</v>
      </c>
      <c r="H40" s="69" t="s">
        <v>968</v>
      </c>
      <c r="I40" s="70" t="s">
        <v>1</v>
      </c>
      <c r="J40" s="70" t="s">
        <v>1</v>
      </c>
      <c r="K40" s="70" t="s">
        <v>1</v>
      </c>
      <c r="L40" s="70" t="s">
        <v>1</v>
      </c>
      <c r="M40" s="70">
        <v>0</v>
      </c>
      <c r="N40" s="69" t="s">
        <v>1</v>
      </c>
      <c r="O40" s="69" t="s">
        <v>99</v>
      </c>
      <c r="P40" s="69" t="s">
        <v>1</v>
      </c>
      <c r="Q40" s="70">
        <v>0</v>
      </c>
      <c r="R40" s="70">
        <v>0</v>
      </c>
      <c r="S40" s="70">
        <v>0</v>
      </c>
      <c r="T40" s="70">
        <v>0</v>
      </c>
      <c r="U40" s="69" t="s">
        <v>0</v>
      </c>
      <c r="V40" s="70">
        <v>0</v>
      </c>
      <c r="W40" s="70">
        <v>0</v>
      </c>
      <c r="X40" s="69" t="s">
        <v>0</v>
      </c>
      <c r="Y40" s="70">
        <v>0</v>
      </c>
      <c r="Z40" s="70">
        <v>0</v>
      </c>
      <c r="AA40" s="69" t="s">
        <v>0</v>
      </c>
      <c r="AB40" s="70">
        <v>0</v>
      </c>
      <c r="AC40" s="70">
        <v>0</v>
      </c>
      <c r="AD40" s="69" t="s">
        <v>0</v>
      </c>
      <c r="AE40" s="70">
        <v>0</v>
      </c>
      <c r="AF40" s="69">
        <v>0</v>
      </c>
      <c r="AG40" s="69" t="s">
        <v>0</v>
      </c>
      <c r="AH40" s="70">
        <v>0</v>
      </c>
      <c r="AI40" s="70">
        <v>0</v>
      </c>
      <c r="AJ40" s="69" t="s">
        <v>0</v>
      </c>
      <c r="AK40" s="70">
        <v>0</v>
      </c>
      <c r="AL40" s="70">
        <v>0</v>
      </c>
      <c r="AM40" s="73" t="s">
        <v>1</v>
      </c>
      <c r="AN40" s="69" t="s">
        <v>1</v>
      </c>
      <c r="AO40" s="73" t="s">
        <v>1</v>
      </c>
      <c r="AP40" s="69" t="s">
        <v>1</v>
      </c>
      <c r="AU40" s="60">
        <v>0</v>
      </c>
      <c r="AV40" s="60">
        <v>0</v>
      </c>
    </row>
    <row r="41" spans="1:48" s="60" customFormat="1" hidden="1" x14ac:dyDescent="0.25">
      <c r="A41" s="69" t="s">
        <v>244</v>
      </c>
      <c r="B41" s="68">
        <v>44106</v>
      </c>
      <c r="C41" s="69" t="s">
        <v>6</v>
      </c>
      <c r="D41" s="69" t="s">
        <v>50</v>
      </c>
      <c r="E41" s="69" t="s">
        <v>236</v>
      </c>
      <c r="F41" s="69" t="s">
        <v>631</v>
      </c>
      <c r="G41" s="69" t="s">
        <v>3</v>
      </c>
      <c r="H41" s="69" t="s">
        <v>1062</v>
      </c>
      <c r="I41" s="70" t="s">
        <v>1</v>
      </c>
      <c r="J41" s="70" t="s">
        <v>1</v>
      </c>
      <c r="K41" s="70" t="s">
        <v>1</v>
      </c>
      <c r="L41" s="70" t="s">
        <v>1</v>
      </c>
      <c r="M41" s="70">
        <v>0</v>
      </c>
      <c r="N41" s="69" t="s">
        <v>1</v>
      </c>
      <c r="O41" s="69" t="s">
        <v>2</v>
      </c>
      <c r="P41" s="69" t="s">
        <v>1</v>
      </c>
      <c r="Q41" s="70">
        <v>70251436.952000007</v>
      </c>
      <c r="R41" s="70">
        <v>0</v>
      </c>
      <c r="S41" s="70">
        <v>56778864.38000001</v>
      </c>
      <c r="T41" s="70">
        <v>0</v>
      </c>
      <c r="U41" s="69" t="s">
        <v>0</v>
      </c>
      <c r="V41" s="70">
        <v>0</v>
      </c>
      <c r="W41" s="70">
        <v>11614286.699999999</v>
      </c>
      <c r="X41" s="69" t="s">
        <v>0</v>
      </c>
      <c r="Y41" s="70">
        <v>1858285.872</v>
      </c>
      <c r="Z41" s="70">
        <v>0</v>
      </c>
      <c r="AA41" s="69" t="s">
        <v>0</v>
      </c>
      <c r="AB41" s="70">
        <v>0</v>
      </c>
      <c r="AC41" s="70">
        <v>0</v>
      </c>
      <c r="AD41" s="69" t="s">
        <v>0</v>
      </c>
      <c r="AE41" s="70">
        <v>0</v>
      </c>
      <c r="AF41" s="69">
        <v>0</v>
      </c>
      <c r="AG41" s="69" t="s">
        <v>0</v>
      </c>
      <c r="AH41" s="70">
        <v>0</v>
      </c>
      <c r="AI41" s="70">
        <v>0</v>
      </c>
      <c r="AJ41" s="69" t="s">
        <v>0</v>
      </c>
      <c r="AK41" s="70">
        <v>0</v>
      </c>
      <c r="AL41" s="70">
        <v>0</v>
      </c>
      <c r="AM41" s="73" t="s">
        <v>1</v>
      </c>
      <c r="AN41" s="69" t="s">
        <v>1</v>
      </c>
      <c r="AO41" s="73" t="s">
        <v>1</v>
      </c>
      <c r="AP41" s="69" t="s">
        <v>1</v>
      </c>
      <c r="AU41" s="60">
        <v>70251436.952000007</v>
      </c>
      <c r="AV41" s="60">
        <v>0</v>
      </c>
    </row>
    <row r="42" spans="1:48" s="60" customFormat="1" hidden="1" x14ac:dyDescent="0.25">
      <c r="A42" s="69" t="s">
        <v>243</v>
      </c>
      <c r="B42" s="68">
        <v>44106</v>
      </c>
      <c r="C42" s="69" t="s">
        <v>6</v>
      </c>
      <c r="D42" s="69" t="s">
        <v>50</v>
      </c>
      <c r="E42" s="69" t="s">
        <v>236</v>
      </c>
      <c r="F42" s="69" t="s">
        <v>631</v>
      </c>
      <c r="G42" s="69" t="s">
        <v>3</v>
      </c>
      <c r="H42" s="69" t="s">
        <v>1063</v>
      </c>
      <c r="I42" s="70" t="s">
        <v>1</v>
      </c>
      <c r="J42" s="70" t="s">
        <v>1</v>
      </c>
      <c r="K42" s="70" t="s">
        <v>1</v>
      </c>
      <c r="L42" s="70" t="s">
        <v>1</v>
      </c>
      <c r="M42" s="70">
        <v>0</v>
      </c>
      <c r="N42" s="69" t="s">
        <v>1</v>
      </c>
      <c r="O42" s="69" t="s">
        <v>275</v>
      </c>
      <c r="P42" s="69" t="s">
        <v>274</v>
      </c>
      <c r="Q42" s="70">
        <v>1309022</v>
      </c>
      <c r="R42" s="70">
        <v>0</v>
      </c>
      <c r="S42" s="70">
        <v>1263086</v>
      </c>
      <c r="T42" s="70">
        <v>39600</v>
      </c>
      <c r="U42" s="69" t="s">
        <v>9</v>
      </c>
      <c r="V42" s="70">
        <v>6336</v>
      </c>
      <c r="W42" s="70">
        <v>0</v>
      </c>
      <c r="X42" s="69" t="s">
        <v>0</v>
      </c>
      <c r="Y42" s="70">
        <v>0</v>
      </c>
      <c r="Z42" s="70">
        <v>0</v>
      </c>
      <c r="AA42" s="69" t="s">
        <v>0</v>
      </c>
      <c r="AB42" s="70">
        <v>0</v>
      </c>
      <c r="AC42" s="70">
        <v>0</v>
      </c>
      <c r="AD42" s="69" t="s">
        <v>0</v>
      </c>
      <c r="AE42" s="70">
        <v>0</v>
      </c>
      <c r="AF42" s="69">
        <v>0</v>
      </c>
      <c r="AG42" s="69" t="s">
        <v>0</v>
      </c>
      <c r="AH42" s="70">
        <v>0</v>
      </c>
      <c r="AI42" s="70">
        <v>0</v>
      </c>
      <c r="AJ42" s="69" t="s">
        <v>0</v>
      </c>
      <c r="AK42" s="70">
        <v>0</v>
      </c>
      <c r="AL42" s="70">
        <v>0</v>
      </c>
      <c r="AM42" s="73" t="s">
        <v>1</v>
      </c>
      <c r="AN42" s="69" t="s">
        <v>1</v>
      </c>
      <c r="AO42" s="73" t="s">
        <v>1</v>
      </c>
      <c r="AP42" s="69" t="s">
        <v>1</v>
      </c>
      <c r="AU42" s="60">
        <v>1309022</v>
      </c>
      <c r="AV42" s="60">
        <v>0</v>
      </c>
    </row>
    <row r="43" spans="1:48" s="60" customFormat="1" hidden="1" x14ac:dyDescent="0.25">
      <c r="A43" s="69" t="s">
        <v>242</v>
      </c>
      <c r="B43" s="68">
        <v>44106</v>
      </c>
      <c r="C43" s="69" t="s">
        <v>6</v>
      </c>
      <c r="D43" s="69" t="s">
        <v>50</v>
      </c>
      <c r="E43" s="69" t="s">
        <v>236</v>
      </c>
      <c r="F43" s="69" t="s">
        <v>631</v>
      </c>
      <c r="G43" s="69" t="s">
        <v>3</v>
      </c>
      <c r="H43" s="69" t="s">
        <v>1064</v>
      </c>
      <c r="I43" s="70" t="s">
        <v>1</v>
      </c>
      <c r="J43" s="70" t="s">
        <v>1</v>
      </c>
      <c r="K43" s="70" t="s">
        <v>1</v>
      </c>
      <c r="L43" s="70" t="s">
        <v>1</v>
      </c>
      <c r="M43" s="70">
        <v>0</v>
      </c>
      <c r="N43" s="69" t="s">
        <v>1</v>
      </c>
      <c r="O43" s="69" t="s">
        <v>2</v>
      </c>
      <c r="P43" s="69" t="s">
        <v>1</v>
      </c>
      <c r="Q43" s="70">
        <v>69494786.385999992</v>
      </c>
      <c r="R43" s="70">
        <v>0</v>
      </c>
      <c r="S43" s="70">
        <v>57923211.199999996</v>
      </c>
      <c r="T43" s="70">
        <v>0</v>
      </c>
      <c r="U43" s="69" t="s">
        <v>0</v>
      </c>
      <c r="V43" s="70">
        <v>0</v>
      </c>
      <c r="W43" s="70">
        <v>9975495.8500000015</v>
      </c>
      <c r="X43" s="69" t="s">
        <v>0</v>
      </c>
      <c r="Y43" s="70">
        <v>1596079.3359999997</v>
      </c>
      <c r="Z43" s="70">
        <v>0</v>
      </c>
      <c r="AA43" s="69" t="s">
        <v>0</v>
      </c>
      <c r="AB43" s="70">
        <v>0</v>
      </c>
      <c r="AC43" s="70">
        <v>0</v>
      </c>
      <c r="AD43" s="69" t="s">
        <v>0</v>
      </c>
      <c r="AE43" s="70">
        <v>0</v>
      </c>
      <c r="AF43" s="69">
        <v>0</v>
      </c>
      <c r="AG43" s="69" t="s">
        <v>0</v>
      </c>
      <c r="AH43" s="70">
        <v>0</v>
      </c>
      <c r="AI43" s="70">
        <v>0</v>
      </c>
      <c r="AJ43" s="69" t="s">
        <v>0</v>
      </c>
      <c r="AK43" s="70">
        <v>0</v>
      </c>
      <c r="AL43" s="70">
        <v>0</v>
      </c>
      <c r="AM43" s="73" t="s">
        <v>1</v>
      </c>
      <c r="AN43" s="69" t="s">
        <v>1</v>
      </c>
      <c r="AO43" s="73" t="s">
        <v>1</v>
      </c>
      <c r="AP43" s="69" t="s">
        <v>1</v>
      </c>
      <c r="AU43" s="60">
        <v>69494786.385999992</v>
      </c>
      <c r="AV43" s="60">
        <v>0</v>
      </c>
    </row>
    <row r="44" spans="1:48" s="60" customFormat="1" hidden="1" x14ac:dyDescent="0.25">
      <c r="A44" s="69" t="s">
        <v>241</v>
      </c>
      <c r="B44" s="68">
        <v>44106</v>
      </c>
      <c r="C44" s="69" t="s">
        <v>6</v>
      </c>
      <c r="D44" s="69" t="s">
        <v>50</v>
      </c>
      <c r="E44" s="69" t="s">
        <v>236</v>
      </c>
      <c r="F44" s="69" t="s">
        <v>631</v>
      </c>
      <c r="G44" s="69" t="s">
        <v>3</v>
      </c>
      <c r="H44" s="69" t="s">
        <v>1065</v>
      </c>
      <c r="I44" s="70" t="s">
        <v>1</v>
      </c>
      <c r="J44" s="70" t="s">
        <v>1</v>
      </c>
      <c r="K44" s="70" t="s">
        <v>1</v>
      </c>
      <c r="L44" s="70" t="s">
        <v>1</v>
      </c>
      <c r="M44" s="70">
        <v>0</v>
      </c>
      <c r="N44" s="69" t="s">
        <v>1</v>
      </c>
      <c r="O44" s="69" t="s">
        <v>1066</v>
      </c>
      <c r="P44" s="69" t="s">
        <v>1067</v>
      </c>
      <c r="Q44" s="70">
        <v>5184135.4400000004</v>
      </c>
      <c r="R44" s="70">
        <v>0</v>
      </c>
      <c r="S44" s="70">
        <v>3471820</v>
      </c>
      <c r="T44" s="70">
        <v>1476134</v>
      </c>
      <c r="U44" s="69" t="s">
        <v>9</v>
      </c>
      <c r="V44" s="70">
        <v>236181.44</v>
      </c>
      <c r="W44" s="70">
        <v>0</v>
      </c>
      <c r="X44" s="69" t="s">
        <v>0</v>
      </c>
      <c r="Y44" s="70">
        <v>0</v>
      </c>
      <c r="Z44" s="70">
        <v>0</v>
      </c>
      <c r="AA44" s="69" t="s">
        <v>0</v>
      </c>
      <c r="AB44" s="70">
        <v>0</v>
      </c>
      <c r="AC44" s="70">
        <v>0</v>
      </c>
      <c r="AD44" s="69" t="s">
        <v>0</v>
      </c>
      <c r="AE44" s="70">
        <v>0</v>
      </c>
      <c r="AF44" s="69">
        <v>0</v>
      </c>
      <c r="AG44" s="69" t="s">
        <v>0</v>
      </c>
      <c r="AH44" s="70">
        <v>0</v>
      </c>
      <c r="AI44" s="70">
        <v>0</v>
      </c>
      <c r="AJ44" s="69" t="s">
        <v>0</v>
      </c>
      <c r="AK44" s="70">
        <v>0</v>
      </c>
      <c r="AL44" s="70">
        <v>0</v>
      </c>
      <c r="AM44" s="73" t="s">
        <v>1</v>
      </c>
      <c r="AN44" s="69" t="s">
        <v>1</v>
      </c>
      <c r="AO44" s="73" t="s">
        <v>1</v>
      </c>
      <c r="AP44" s="69" t="s">
        <v>1</v>
      </c>
      <c r="AU44" s="60">
        <v>5184135.4400000004</v>
      </c>
      <c r="AV44" s="60">
        <v>0</v>
      </c>
    </row>
    <row r="45" spans="1:48" s="60" customFormat="1" hidden="1" x14ac:dyDescent="0.25">
      <c r="A45" s="69" t="s">
        <v>240</v>
      </c>
      <c r="B45" s="68">
        <v>44106</v>
      </c>
      <c r="C45" s="69" t="s">
        <v>28</v>
      </c>
      <c r="D45" s="69" t="s">
        <v>50</v>
      </c>
      <c r="E45" s="69" t="s">
        <v>227</v>
      </c>
      <c r="F45" s="69" t="s">
        <v>1012</v>
      </c>
      <c r="G45" s="69" t="s">
        <v>3</v>
      </c>
      <c r="H45" s="69" t="s">
        <v>1068</v>
      </c>
      <c r="I45" s="70" t="s">
        <v>1</v>
      </c>
      <c r="J45" s="70" t="s">
        <v>1</v>
      </c>
      <c r="K45" s="70" t="s">
        <v>1</v>
      </c>
      <c r="L45" s="70" t="s">
        <v>1</v>
      </c>
      <c r="M45" s="70">
        <v>0</v>
      </c>
      <c r="N45" s="69" t="s">
        <v>1</v>
      </c>
      <c r="O45" s="69" t="s">
        <v>2</v>
      </c>
      <c r="P45" s="69" t="s">
        <v>1</v>
      </c>
      <c r="Q45" s="70">
        <v>139211179.33239999</v>
      </c>
      <c r="R45" s="70">
        <v>0</v>
      </c>
      <c r="S45" s="70">
        <v>92898239.200000003</v>
      </c>
      <c r="T45" s="70">
        <v>0</v>
      </c>
      <c r="U45" s="69" t="s">
        <v>0</v>
      </c>
      <c r="V45" s="70">
        <v>0</v>
      </c>
      <c r="W45" s="70">
        <v>39924948.390000001</v>
      </c>
      <c r="X45" s="69" t="s">
        <v>9</v>
      </c>
      <c r="Y45" s="70">
        <v>6387991.7424000008</v>
      </c>
      <c r="Z45" s="70">
        <v>0</v>
      </c>
      <c r="AA45" s="69" t="s">
        <v>0</v>
      </c>
      <c r="AB45" s="70">
        <v>0</v>
      </c>
      <c r="AC45" s="70">
        <v>0</v>
      </c>
      <c r="AD45" s="69" t="s">
        <v>0</v>
      </c>
      <c r="AE45" s="70">
        <v>0</v>
      </c>
      <c r="AF45" s="69">
        <v>0</v>
      </c>
      <c r="AG45" s="69" t="s">
        <v>0</v>
      </c>
      <c r="AH45" s="70">
        <v>0</v>
      </c>
      <c r="AI45" s="70">
        <v>0</v>
      </c>
      <c r="AJ45" s="69" t="s">
        <v>0</v>
      </c>
      <c r="AK45" s="70">
        <v>0</v>
      </c>
      <c r="AL45" s="70">
        <v>0</v>
      </c>
      <c r="AM45" s="73" t="s">
        <v>1</v>
      </c>
      <c r="AN45" s="69" t="s">
        <v>1</v>
      </c>
      <c r="AO45" s="73" t="s">
        <v>1</v>
      </c>
      <c r="AP45" s="69" t="s">
        <v>1</v>
      </c>
      <c r="AU45" s="60">
        <v>139211179.33239999</v>
      </c>
      <c r="AV45" s="60">
        <v>0</v>
      </c>
    </row>
    <row r="46" spans="1:48" s="60" customFormat="1" hidden="1" x14ac:dyDescent="0.25">
      <c r="A46" s="69" t="s">
        <v>239</v>
      </c>
      <c r="B46" s="68">
        <v>44106</v>
      </c>
      <c r="C46" s="69" t="s">
        <v>28</v>
      </c>
      <c r="D46" s="69" t="s">
        <v>50</v>
      </c>
      <c r="E46" s="69" t="s">
        <v>227</v>
      </c>
      <c r="F46" s="69" t="s">
        <v>1012</v>
      </c>
      <c r="G46" s="69" t="s">
        <v>3</v>
      </c>
      <c r="H46" s="69" t="s">
        <v>1069</v>
      </c>
      <c r="I46" s="70" t="s">
        <v>1</v>
      </c>
      <c r="J46" s="70" t="s">
        <v>1</v>
      </c>
      <c r="K46" s="70" t="s">
        <v>1</v>
      </c>
      <c r="L46" s="70" t="s">
        <v>1</v>
      </c>
      <c r="M46" s="70">
        <v>0</v>
      </c>
      <c r="N46" s="69" t="s">
        <v>1</v>
      </c>
      <c r="O46" s="69" t="s">
        <v>462</v>
      </c>
      <c r="P46" s="69" t="s">
        <v>463</v>
      </c>
      <c r="Q46" s="70">
        <v>2065624</v>
      </c>
      <c r="R46" s="70">
        <v>0</v>
      </c>
      <c r="S46" s="70">
        <v>85272</v>
      </c>
      <c r="T46" s="70">
        <v>1707200</v>
      </c>
      <c r="U46" s="69" t="s">
        <v>9</v>
      </c>
      <c r="V46" s="70">
        <v>273152</v>
      </c>
      <c r="W46" s="70">
        <v>0</v>
      </c>
      <c r="X46" s="69" t="s">
        <v>0</v>
      </c>
      <c r="Y46" s="70">
        <v>0</v>
      </c>
      <c r="Z46" s="70">
        <v>0</v>
      </c>
      <c r="AA46" s="69" t="s">
        <v>0</v>
      </c>
      <c r="AB46" s="70">
        <v>0</v>
      </c>
      <c r="AC46" s="70">
        <v>0</v>
      </c>
      <c r="AD46" s="69" t="s">
        <v>0</v>
      </c>
      <c r="AE46" s="70">
        <v>0</v>
      </c>
      <c r="AF46" s="69">
        <v>0</v>
      </c>
      <c r="AG46" s="69" t="s">
        <v>0</v>
      </c>
      <c r="AH46" s="70">
        <v>0</v>
      </c>
      <c r="AI46" s="70">
        <v>0</v>
      </c>
      <c r="AJ46" s="69" t="s">
        <v>0</v>
      </c>
      <c r="AK46" s="70">
        <v>0</v>
      </c>
      <c r="AL46" s="70">
        <v>0</v>
      </c>
      <c r="AM46" s="73" t="s">
        <v>1</v>
      </c>
      <c r="AN46" s="69" t="s">
        <v>1</v>
      </c>
      <c r="AO46" s="73" t="s">
        <v>1</v>
      </c>
      <c r="AP46" s="69" t="s">
        <v>1</v>
      </c>
      <c r="AU46" s="60">
        <v>2065624</v>
      </c>
      <c r="AV46" s="60">
        <v>0</v>
      </c>
    </row>
    <row r="47" spans="1:48" s="60" customFormat="1" hidden="1" x14ac:dyDescent="0.25">
      <c r="A47" s="69" t="s">
        <v>238</v>
      </c>
      <c r="B47" s="68">
        <v>44106</v>
      </c>
      <c r="C47" s="69" t="s">
        <v>28</v>
      </c>
      <c r="D47" s="69" t="s">
        <v>50</v>
      </c>
      <c r="E47" s="69" t="s">
        <v>227</v>
      </c>
      <c r="F47" s="69" t="s">
        <v>1012</v>
      </c>
      <c r="G47" s="69" t="s">
        <v>3</v>
      </c>
      <c r="H47" s="69" t="s">
        <v>1070</v>
      </c>
      <c r="I47" s="70" t="s">
        <v>1</v>
      </c>
      <c r="J47" s="70" t="s">
        <v>1</v>
      </c>
      <c r="K47" s="70" t="s">
        <v>1</v>
      </c>
      <c r="L47" s="70" t="s">
        <v>1</v>
      </c>
      <c r="M47" s="70">
        <v>0</v>
      </c>
      <c r="N47" s="69" t="s">
        <v>1</v>
      </c>
      <c r="O47" s="69" t="s">
        <v>2</v>
      </c>
      <c r="P47" s="69" t="s">
        <v>1</v>
      </c>
      <c r="Q47" s="70">
        <v>79557602.562800005</v>
      </c>
      <c r="R47" s="70">
        <v>0</v>
      </c>
      <c r="S47" s="70">
        <v>51045834</v>
      </c>
      <c r="T47" s="70">
        <v>0</v>
      </c>
      <c r="U47" s="69" t="s">
        <v>0</v>
      </c>
      <c r="V47" s="70">
        <v>0</v>
      </c>
      <c r="W47" s="70">
        <v>24579110.829999994</v>
      </c>
      <c r="X47" s="69" t="s">
        <v>0</v>
      </c>
      <c r="Y47" s="70">
        <v>3932657.7327999999</v>
      </c>
      <c r="Z47" s="70">
        <v>0</v>
      </c>
      <c r="AA47" s="69" t="s">
        <v>0</v>
      </c>
      <c r="AB47" s="70">
        <v>0</v>
      </c>
      <c r="AC47" s="70">
        <v>0</v>
      </c>
      <c r="AD47" s="69" t="s">
        <v>0</v>
      </c>
      <c r="AE47" s="70">
        <v>0</v>
      </c>
      <c r="AF47" s="69">
        <v>0</v>
      </c>
      <c r="AG47" s="69" t="s">
        <v>0</v>
      </c>
      <c r="AH47" s="70">
        <v>0</v>
      </c>
      <c r="AI47" s="70">
        <v>0</v>
      </c>
      <c r="AJ47" s="69" t="s">
        <v>0</v>
      </c>
      <c r="AK47" s="70">
        <v>0</v>
      </c>
      <c r="AL47" s="70">
        <v>0</v>
      </c>
      <c r="AM47" s="73" t="s">
        <v>1</v>
      </c>
      <c r="AN47" s="69" t="s">
        <v>1</v>
      </c>
      <c r="AO47" s="73" t="s">
        <v>1</v>
      </c>
      <c r="AP47" s="69" t="s">
        <v>1</v>
      </c>
      <c r="AU47" s="60">
        <v>79557602.562800005</v>
      </c>
      <c r="AV47" s="60">
        <v>0</v>
      </c>
    </row>
    <row r="48" spans="1:48" s="60" customFormat="1" hidden="1" x14ac:dyDescent="0.25">
      <c r="A48" s="69" t="s">
        <v>237</v>
      </c>
      <c r="B48" s="68">
        <v>44106</v>
      </c>
      <c r="C48" s="69" t="s">
        <v>28</v>
      </c>
      <c r="D48" s="69" t="s">
        <v>50</v>
      </c>
      <c r="E48" s="69" t="s">
        <v>227</v>
      </c>
      <c r="F48" s="69" t="s">
        <v>1012</v>
      </c>
      <c r="G48" s="69" t="s">
        <v>3</v>
      </c>
      <c r="H48" s="69" t="s">
        <v>1071</v>
      </c>
      <c r="I48" s="70" t="s">
        <v>1</v>
      </c>
      <c r="J48" s="70" t="s">
        <v>1</v>
      </c>
      <c r="K48" s="70" t="s">
        <v>1</v>
      </c>
      <c r="L48" s="70" t="s">
        <v>1</v>
      </c>
      <c r="M48" s="70">
        <v>0</v>
      </c>
      <c r="N48" s="69" t="s">
        <v>1</v>
      </c>
      <c r="O48" s="69" t="s">
        <v>1072</v>
      </c>
      <c r="P48" s="69" t="s">
        <v>1073</v>
      </c>
      <c r="Q48" s="70">
        <v>6114720</v>
      </c>
      <c r="R48" s="70">
        <v>0</v>
      </c>
      <c r="S48" s="70">
        <v>3409600</v>
      </c>
      <c r="T48" s="70">
        <v>2332000</v>
      </c>
      <c r="U48" s="69" t="s">
        <v>9</v>
      </c>
      <c r="V48" s="70">
        <v>373120</v>
      </c>
      <c r="W48" s="70">
        <v>0</v>
      </c>
      <c r="X48" s="69" t="s">
        <v>0</v>
      </c>
      <c r="Y48" s="70">
        <v>0</v>
      </c>
      <c r="Z48" s="70">
        <v>0</v>
      </c>
      <c r="AA48" s="69" t="s">
        <v>0</v>
      </c>
      <c r="AB48" s="70">
        <v>0</v>
      </c>
      <c r="AC48" s="70">
        <v>0</v>
      </c>
      <c r="AD48" s="69" t="s">
        <v>0</v>
      </c>
      <c r="AE48" s="70">
        <v>0</v>
      </c>
      <c r="AF48" s="69">
        <v>0</v>
      </c>
      <c r="AG48" s="69" t="s">
        <v>0</v>
      </c>
      <c r="AH48" s="70">
        <v>0</v>
      </c>
      <c r="AI48" s="70">
        <v>0</v>
      </c>
      <c r="AJ48" s="69" t="s">
        <v>0</v>
      </c>
      <c r="AK48" s="70">
        <v>0</v>
      </c>
      <c r="AL48" s="70">
        <v>0</v>
      </c>
      <c r="AM48" s="73" t="s">
        <v>1</v>
      </c>
      <c r="AN48" s="69" t="s">
        <v>1</v>
      </c>
      <c r="AO48" s="73" t="s">
        <v>1</v>
      </c>
      <c r="AP48" s="69" t="s">
        <v>1</v>
      </c>
      <c r="AU48" s="60">
        <v>6114720</v>
      </c>
      <c r="AV48" s="60">
        <v>0</v>
      </c>
    </row>
    <row r="49" spans="1:48" s="60" customFormat="1" hidden="1" x14ac:dyDescent="0.25">
      <c r="A49" s="69" t="s">
        <v>235</v>
      </c>
      <c r="B49" s="68">
        <v>44106</v>
      </c>
      <c r="C49" s="69" t="s">
        <v>28</v>
      </c>
      <c r="D49" s="69" t="s">
        <v>50</v>
      </c>
      <c r="E49" s="69" t="s">
        <v>227</v>
      </c>
      <c r="F49" s="69" t="s">
        <v>1012</v>
      </c>
      <c r="G49" s="69" t="s">
        <v>3</v>
      </c>
      <c r="H49" s="69" t="s">
        <v>1074</v>
      </c>
      <c r="I49" s="153" t="s">
        <v>1</v>
      </c>
      <c r="J49" s="153" t="s">
        <v>1</v>
      </c>
      <c r="K49" s="153" t="s">
        <v>1</v>
      </c>
      <c r="L49" s="153" t="s">
        <v>1</v>
      </c>
      <c r="M49" s="153">
        <v>0</v>
      </c>
      <c r="N49" s="154" t="s">
        <v>1</v>
      </c>
      <c r="O49" s="69" t="s">
        <v>2</v>
      </c>
      <c r="P49" s="154" t="s">
        <v>1</v>
      </c>
      <c r="Q49" s="70">
        <v>56327106.661200002</v>
      </c>
      <c r="R49" s="70">
        <v>0</v>
      </c>
      <c r="S49" s="70">
        <v>38290756.100000001</v>
      </c>
      <c r="T49" s="70">
        <v>0</v>
      </c>
      <c r="U49" s="154" t="s">
        <v>0</v>
      </c>
      <c r="V49" s="70">
        <v>0</v>
      </c>
      <c r="W49" s="70">
        <v>15548578.07</v>
      </c>
      <c r="X49" s="154" t="s">
        <v>9</v>
      </c>
      <c r="Y49" s="70">
        <v>2487772.4912</v>
      </c>
      <c r="Z49" s="70">
        <v>0</v>
      </c>
      <c r="AA49" s="69" t="s">
        <v>0</v>
      </c>
      <c r="AB49" s="70">
        <v>0</v>
      </c>
      <c r="AC49" s="70">
        <v>0</v>
      </c>
      <c r="AD49" s="69" t="s">
        <v>0</v>
      </c>
      <c r="AE49" s="70">
        <v>0</v>
      </c>
      <c r="AF49" s="69">
        <v>0</v>
      </c>
      <c r="AG49" s="69" t="s">
        <v>0</v>
      </c>
      <c r="AH49" s="70">
        <v>0</v>
      </c>
      <c r="AI49" s="70">
        <v>0</v>
      </c>
      <c r="AJ49" s="69" t="s">
        <v>0</v>
      </c>
      <c r="AK49" s="70">
        <v>0</v>
      </c>
      <c r="AL49" s="70">
        <v>0</v>
      </c>
      <c r="AM49" s="73" t="s">
        <v>1</v>
      </c>
      <c r="AN49" s="69" t="s">
        <v>1</v>
      </c>
      <c r="AO49" s="73" t="s">
        <v>1</v>
      </c>
      <c r="AP49" s="69" t="s">
        <v>1</v>
      </c>
      <c r="AU49" s="60">
        <v>56327106.661200002</v>
      </c>
      <c r="AV49" s="60">
        <v>0</v>
      </c>
    </row>
    <row r="50" spans="1:48" s="60" customFormat="1" hidden="1" x14ac:dyDescent="0.25">
      <c r="A50" s="69" t="s">
        <v>234</v>
      </c>
      <c r="B50" s="68">
        <v>44106</v>
      </c>
      <c r="C50" s="69" t="s">
        <v>28</v>
      </c>
      <c r="D50" s="69" t="s">
        <v>50</v>
      </c>
      <c r="E50" s="69" t="s">
        <v>227</v>
      </c>
      <c r="F50" s="69" t="s">
        <v>1012</v>
      </c>
      <c r="G50" s="69" t="s">
        <v>13</v>
      </c>
      <c r="H50" s="69" t="s">
        <v>1</v>
      </c>
      <c r="I50" s="70" t="s">
        <v>1075</v>
      </c>
      <c r="J50" s="70" t="s">
        <v>1</v>
      </c>
      <c r="K50" s="70" t="s">
        <v>1076</v>
      </c>
      <c r="L50" s="70" t="s">
        <v>1077</v>
      </c>
      <c r="M50" s="70">
        <v>7012333.1399999997</v>
      </c>
      <c r="N50" s="69" t="s">
        <v>12</v>
      </c>
      <c r="O50" s="69" t="s">
        <v>1078</v>
      </c>
      <c r="P50" s="69" t="s">
        <v>1079</v>
      </c>
      <c r="Q50" s="70">
        <v>-847619.63280000002</v>
      </c>
      <c r="R50" s="70">
        <v>0</v>
      </c>
      <c r="S50" s="70">
        <v>0</v>
      </c>
      <c r="T50" s="70">
        <v>0</v>
      </c>
      <c r="U50" s="69" t="s">
        <v>0</v>
      </c>
      <c r="V50" s="70">
        <v>0</v>
      </c>
      <c r="W50" s="70">
        <v>-730706.58</v>
      </c>
      <c r="X50" s="69" t="s">
        <v>9</v>
      </c>
      <c r="Y50" s="70">
        <v>-116913.0528</v>
      </c>
      <c r="Z50" s="70">
        <v>0</v>
      </c>
      <c r="AA50" s="69" t="s">
        <v>0</v>
      </c>
      <c r="AB50" s="70">
        <v>0</v>
      </c>
      <c r="AC50" s="70">
        <v>0</v>
      </c>
      <c r="AD50" s="69" t="s">
        <v>0</v>
      </c>
      <c r="AE50" s="70">
        <v>0</v>
      </c>
      <c r="AF50" s="69">
        <v>0</v>
      </c>
      <c r="AG50" s="69" t="s">
        <v>0</v>
      </c>
      <c r="AH50" s="70">
        <v>0</v>
      </c>
      <c r="AI50" s="70">
        <v>0</v>
      </c>
      <c r="AJ50" s="69" t="s">
        <v>0</v>
      </c>
      <c r="AK50" s="70">
        <v>0</v>
      </c>
      <c r="AL50" s="70">
        <v>0</v>
      </c>
      <c r="AM50" s="73" t="s">
        <v>1</v>
      </c>
      <c r="AN50" s="69" t="s">
        <v>1</v>
      </c>
      <c r="AO50" s="73" t="s">
        <v>1</v>
      </c>
      <c r="AP50" s="69" t="s">
        <v>1</v>
      </c>
      <c r="AU50" s="60">
        <v>-847619.63280000002</v>
      </c>
      <c r="AV50" s="60">
        <v>0</v>
      </c>
    </row>
    <row r="51" spans="1:48" s="60" customFormat="1" hidden="1" x14ac:dyDescent="0.25">
      <c r="A51" s="69" t="s">
        <v>233</v>
      </c>
      <c r="B51" s="68">
        <v>44106</v>
      </c>
      <c r="C51" s="69" t="s">
        <v>28</v>
      </c>
      <c r="D51" s="69" t="s">
        <v>50</v>
      </c>
      <c r="E51" s="69" t="s">
        <v>227</v>
      </c>
      <c r="F51" s="69" t="s">
        <v>1012</v>
      </c>
      <c r="G51" s="69" t="s">
        <v>13</v>
      </c>
      <c r="H51" s="69" t="s">
        <v>1</v>
      </c>
      <c r="I51" s="70" t="s">
        <v>1080</v>
      </c>
      <c r="J51" s="70" t="s">
        <v>1</v>
      </c>
      <c r="K51" s="70" t="s">
        <v>1081</v>
      </c>
      <c r="L51" s="70" t="s">
        <v>989</v>
      </c>
      <c r="M51" s="70">
        <v>3450260</v>
      </c>
      <c r="N51" s="69" t="s">
        <v>12</v>
      </c>
      <c r="O51" s="69" t="s">
        <v>1082</v>
      </c>
      <c r="P51" s="69" t="s">
        <v>1083</v>
      </c>
      <c r="Q51" s="70">
        <v>-576752</v>
      </c>
      <c r="R51" s="70">
        <v>0</v>
      </c>
      <c r="S51" s="70">
        <v>0</v>
      </c>
      <c r="T51" s="70">
        <v>0</v>
      </c>
      <c r="U51" s="69" t="s">
        <v>0</v>
      </c>
      <c r="V51" s="70">
        <v>0</v>
      </c>
      <c r="W51" s="70">
        <v>-497200</v>
      </c>
      <c r="X51" s="69" t="s">
        <v>9</v>
      </c>
      <c r="Y51" s="70">
        <v>-79552</v>
      </c>
      <c r="Z51" s="70">
        <v>0</v>
      </c>
      <c r="AA51" s="69" t="s">
        <v>0</v>
      </c>
      <c r="AB51" s="70">
        <v>0</v>
      </c>
      <c r="AC51" s="70">
        <v>0</v>
      </c>
      <c r="AD51" s="69" t="s">
        <v>0</v>
      </c>
      <c r="AE51" s="70">
        <v>0</v>
      </c>
      <c r="AF51" s="69">
        <v>0</v>
      </c>
      <c r="AG51" s="69" t="s">
        <v>0</v>
      </c>
      <c r="AH51" s="70">
        <v>0</v>
      </c>
      <c r="AI51" s="70">
        <v>0</v>
      </c>
      <c r="AJ51" s="69" t="s">
        <v>0</v>
      </c>
      <c r="AK51" s="70">
        <v>0</v>
      </c>
      <c r="AL51" s="70">
        <v>0</v>
      </c>
      <c r="AM51" s="73" t="s">
        <v>1</v>
      </c>
      <c r="AN51" s="69" t="s">
        <v>1</v>
      </c>
      <c r="AO51" s="73" t="s">
        <v>1</v>
      </c>
      <c r="AP51" s="69" t="s">
        <v>1</v>
      </c>
      <c r="AU51" s="60">
        <v>-576752</v>
      </c>
      <c r="AV51" s="60">
        <v>0</v>
      </c>
    </row>
    <row r="52" spans="1:48" s="60" customFormat="1" hidden="1" x14ac:dyDescent="0.25">
      <c r="A52" s="69" t="s">
        <v>232</v>
      </c>
      <c r="B52" s="68">
        <v>44106</v>
      </c>
      <c r="C52" s="69" t="s">
        <v>6</v>
      </c>
      <c r="D52" s="69" t="s">
        <v>50</v>
      </c>
      <c r="E52" s="69" t="s">
        <v>236</v>
      </c>
      <c r="F52" s="69" t="s">
        <v>631</v>
      </c>
      <c r="G52" s="69" t="s">
        <v>3</v>
      </c>
      <c r="H52" s="69" t="s">
        <v>1084</v>
      </c>
      <c r="I52" s="70" t="s">
        <v>1</v>
      </c>
      <c r="J52" s="70" t="s">
        <v>1</v>
      </c>
      <c r="K52" s="70" t="s">
        <v>1</v>
      </c>
      <c r="L52" s="70" t="s">
        <v>1</v>
      </c>
      <c r="M52" s="70">
        <v>0</v>
      </c>
      <c r="N52" s="69" t="s">
        <v>1</v>
      </c>
      <c r="O52" s="69" t="s">
        <v>2</v>
      </c>
      <c r="P52" s="69" t="s">
        <v>1</v>
      </c>
      <c r="Q52" s="70">
        <v>55704516.767200001</v>
      </c>
      <c r="R52" s="70">
        <v>0</v>
      </c>
      <c r="S52" s="70">
        <v>44512476.100000001</v>
      </c>
      <c r="T52" s="70">
        <v>0</v>
      </c>
      <c r="U52" s="69" t="s">
        <v>0</v>
      </c>
      <c r="V52" s="70">
        <v>0</v>
      </c>
      <c r="W52" s="70">
        <v>9648310.9199999999</v>
      </c>
      <c r="X52" s="69" t="s">
        <v>0</v>
      </c>
      <c r="Y52" s="70">
        <v>1543729.7472000001</v>
      </c>
      <c r="Z52" s="70">
        <v>0</v>
      </c>
      <c r="AA52" s="69" t="s">
        <v>0</v>
      </c>
      <c r="AB52" s="70">
        <v>0</v>
      </c>
      <c r="AC52" s="70">
        <v>0</v>
      </c>
      <c r="AD52" s="69" t="s">
        <v>0</v>
      </c>
      <c r="AE52" s="70">
        <v>0</v>
      </c>
      <c r="AF52" s="69">
        <v>0</v>
      </c>
      <c r="AG52" s="69" t="s">
        <v>0</v>
      </c>
      <c r="AH52" s="70">
        <v>0</v>
      </c>
      <c r="AI52" s="70">
        <v>0</v>
      </c>
      <c r="AJ52" s="69" t="s">
        <v>0</v>
      </c>
      <c r="AK52" s="70">
        <v>0</v>
      </c>
      <c r="AL52" s="70">
        <v>0</v>
      </c>
      <c r="AM52" s="73" t="s">
        <v>1</v>
      </c>
      <c r="AN52" s="69" t="s">
        <v>1</v>
      </c>
      <c r="AO52" s="73" t="s">
        <v>1</v>
      </c>
      <c r="AP52" s="69" t="s">
        <v>1</v>
      </c>
      <c r="AU52" s="60">
        <v>55704516.767200001</v>
      </c>
      <c r="AV52" s="60">
        <v>0</v>
      </c>
    </row>
    <row r="53" spans="1:48" s="60" customFormat="1" hidden="1" x14ac:dyDescent="0.25">
      <c r="A53" s="69" t="s">
        <v>231</v>
      </c>
      <c r="B53" s="68">
        <v>44106</v>
      </c>
      <c r="C53" s="69" t="s">
        <v>6</v>
      </c>
      <c r="D53" s="69" t="s">
        <v>50</v>
      </c>
      <c r="E53" s="69" t="s">
        <v>473</v>
      </c>
      <c r="F53" s="69" t="s">
        <v>1085</v>
      </c>
      <c r="G53" s="69" t="s">
        <v>3</v>
      </c>
      <c r="H53" s="69" t="s">
        <v>1086</v>
      </c>
      <c r="I53" s="70"/>
      <c r="J53" s="70"/>
      <c r="K53" s="70"/>
      <c r="L53" s="70"/>
      <c r="M53" s="70">
        <v>0</v>
      </c>
      <c r="N53" s="69"/>
      <c r="O53" s="69" t="s">
        <v>2</v>
      </c>
      <c r="P53" s="69"/>
      <c r="Q53" s="70">
        <v>276008588.86880004</v>
      </c>
      <c r="R53" s="70">
        <v>0</v>
      </c>
      <c r="S53" s="70">
        <v>276008588.86880004</v>
      </c>
      <c r="T53" s="70">
        <v>0</v>
      </c>
      <c r="U53" s="69"/>
      <c r="V53" s="70">
        <v>0</v>
      </c>
      <c r="W53" s="70">
        <v>0</v>
      </c>
      <c r="X53" s="69"/>
      <c r="Y53" s="70">
        <v>0</v>
      </c>
      <c r="Z53" s="70">
        <v>0</v>
      </c>
      <c r="AA53" s="69"/>
      <c r="AB53" s="70">
        <v>0</v>
      </c>
      <c r="AC53" s="70">
        <v>0</v>
      </c>
      <c r="AD53" s="69"/>
      <c r="AE53" s="70">
        <v>0</v>
      </c>
      <c r="AF53" s="69">
        <v>0</v>
      </c>
      <c r="AG53" s="69">
        <v>0</v>
      </c>
      <c r="AH53" s="70">
        <v>0</v>
      </c>
      <c r="AI53" s="70">
        <v>0</v>
      </c>
      <c r="AJ53" s="69"/>
      <c r="AK53" s="70">
        <v>0</v>
      </c>
      <c r="AL53" s="70">
        <v>0</v>
      </c>
      <c r="AM53" s="73"/>
      <c r="AN53" s="69"/>
      <c r="AO53" s="73"/>
      <c r="AP53" s="69"/>
      <c r="AU53" s="60">
        <v>276008588.86880004</v>
      </c>
      <c r="AV53" s="60">
        <v>0</v>
      </c>
    </row>
    <row r="54" spans="1:48" s="60" customFormat="1" hidden="1" x14ac:dyDescent="0.25">
      <c r="A54" s="69" t="s">
        <v>230</v>
      </c>
      <c r="B54" s="68">
        <v>44106</v>
      </c>
      <c r="C54" s="69" t="s">
        <v>28</v>
      </c>
      <c r="D54" s="69" t="s">
        <v>43</v>
      </c>
      <c r="E54" s="69" t="s">
        <v>218</v>
      </c>
      <c r="F54" s="69" t="s">
        <v>1087</v>
      </c>
      <c r="G54" s="69" t="s">
        <v>3</v>
      </c>
      <c r="H54" s="69" t="s">
        <v>1088</v>
      </c>
      <c r="I54" s="70" t="s">
        <v>1</v>
      </c>
      <c r="J54" s="70" t="s">
        <v>1</v>
      </c>
      <c r="K54" s="70" t="s">
        <v>1</v>
      </c>
      <c r="L54" s="70" t="s">
        <v>1</v>
      </c>
      <c r="M54" s="70">
        <v>0</v>
      </c>
      <c r="N54" s="69" t="s">
        <v>1</v>
      </c>
      <c r="O54" s="69" t="s">
        <v>2</v>
      </c>
      <c r="P54" s="69" t="s">
        <v>1</v>
      </c>
      <c r="Q54" s="70">
        <v>177026200.95720002</v>
      </c>
      <c r="R54" s="70">
        <v>0</v>
      </c>
      <c r="S54" s="70">
        <v>115641600.90000004</v>
      </c>
      <c r="T54" s="70">
        <v>0</v>
      </c>
      <c r="U54" s="69" t="s">
        <v>0</v>
      </c>
      <c r="V54" s="70">
        <v>0</v>
      </c>
      <c r="W54" s="70">
        <v>52917758.669999994</v>
      </c>
      <c r="X54" s="69" t="s">
        <v>9</v>
      </c>
      <c r="Y54" s="70">
        <v>8466841.3871999979</v>
      </c>
      <c r="Z54" s="70">
        <v>0</v>
      </c>
      <c r="AA54" s="69" t="s">
        <v>0</v>
      </c>
      <c r="AB54" s="70">
        <v>0</v>
      </c>
      <c r="AC54" s="70">
        <v>0</v>
      </c>
      <c r="AD54" s="69" t="s">
        <v>0</v>
      </c>
      <c r="AE54" s="70">
        <v>0</v>
      </c>
      <c r="AF54" s="69">
        <v>0</v>
      </c>
      <c r="AG54" s="69" t="s">
        <v>0</v>
      </c>
      <c r="AH54" s="70">
        <v>0</v>
      </c>
      <c r="AI54" s="70">
        <v>0</v>
      </c>
      <c r="AJ54" s="69" t="s">
        <v>0</v>
      </c>
      <c r="AK54" s="70">
        <v>0</v>
      </c>
      <c r="AL54" s="70">
        <v>0</v>
      </c>
      <c r="AM54" s="73" t="s">
        <v>1</v>
      </c>
      <c r="AN54" s="69" t="s">
        <v>1</v>
      </c>
      <c r="AO54" s="73" t="s">
        <v>1</v>
      </c>
      <c r="AP54" s="69" t="s">
        <v>1</v>
      </c>
      <c r="AU54" s="60">
        <v>177026200.95720002</v>
      </c>
      <c r="AV54" s="60">
        <v>0</v>
      </c>
    </row>
    <row r="55" spans="1:48" s="60" customFormat="1" x14ac:dyDescent="0.25">
      <c r="A55" s="69" t="s">
        <v>229</v>
      </c>
      <c r="B55" s="68">
        <v>44106</v>
      </c>
      <c r="C55" s="69" t="s">
        <v>36</v>
      </c>
      <c r="D55" s="69" t="s">
        <v>43</v>
      </c>
      <c r="E55" s="69" t="s">
        <v>223</v>
      </c>
      <c r="F55" s="69" t="s">
        <v>1089</v>
      </c>
      <c r="G55" s="69" t="s">
        <v>3</v>
      </c>
      <c r="H55" s="69" t="s">
        <v>1090</v>
      </c>
      <c r="I55" s="70" t="s">
        <v>1</v>
      </c>
      <c r="J55" s="70" t="s">
        <v>1</v>
      </c>
      <c r="K55" s="70" t="s">
        <v>1</v>
      </c>
      <c r="L55" s="70" t="s">
        <v>1</v>
      </c>
      <c r="M55" s="70">
        <v>0</v>
      </c>
      <c r="N55" s="69" t="s">
        <v>1</v>
      </c>
      <c r="O55" s="69" t="s">
        <v>2</v>
      </c>
      <c r="P55" s="69" t="s">
        <v>1</v>
      </c>
      <c r="Q55" s="70">
        <v>56465208.793600008</v>
      </c>
      <c r="R55" s="70">
        <v>0</v>
      </c>
      <c r="S55" s="70">
        <v>52773449.100000009</v>
      </c>
      <c r="T55" s="70">
        <v>0</v>
      </c>
      <c r="U55" s="69" t="s">
        <v>0</v>
      </c>
      <c r="V55" s="70">
        <v>0</v>
      </c>
      <c r="W55" s="70">
        <v>3182551.46</v>
      </c>
      <c r="X55" s="69" t="s">
        <v>0</v>
      </c>
      <c r="Y55" s="70">
        <v>509208.23360000004</v>
      </c>
      <c r="Z55" s="70">
        <v>0</v>
      </c>
      <c r="AA55" s="69" t="s">
        <v>0</v>
      </c>
      <c r="AB55" s="70">
        <v>0</v>
      </c>
      <c r="AC55" s="70">
        <v>0</v>
      </c>
      <c r="AD55" s="69" t="s">
        <v>0</v>
      </c>
      <c r="AE55" s="70">
        <v>0</v>
      </c>
      <c r="AF55" s="69">
        <v>0</v>
      </c>
      <c r="AG55" s="69" t="s">
        <v>0</v>
      </c>
      <c r="AH55" s="70">
        <v>0</v>
      </c>
      <c r="AI55" s="70">
        <v>0</v>
      </c>
      <c r="AJ55" s="69" t="s">
        <v>0</v>
      </c>
      <c r="AK55" s="70">
        <v>0</v>
      </c>
      <c r="AL55" s="70">
        <v>0</v>
      </c>
      <c r="AM55" s="73" t="s">
        <v>1</v>
      </c>
      <c r="AN55" s="69" t="s">
        <v>1</v>
      </c>
      <c r="AO55" s="73" t="s">
        <v>1</v>
      </c>
      <c r="AP55" s="69" t="s">
        <v>1</v>
      </c>
      <c r="AU55" s="60">
        <v>56465208.793600008</v>
      </c>
      <c r="AV55" s="60">
        <v>0</v>
      </c>
    </row>
    <row r="56" spans="1:48" s="60" customFormat="1" hidden="1" x14ac:dyDescent="0.25">
      <c r="A56" s="69" t="s">
        <v>228</v>
      </c>
      <c r="B56" s="68">
        <v>44106</v>
      </c>
      <c r="C56" s="69" t="s">
        <v>6</v>
      </c>
      <c r="D56" s="69" t="s">
        <v>43</v>
      </c>
      <c r="E56" s="69" t="s">
        <v>225</v>
      </c>
      <c r="F56" s="69" t="s">
        <v>1091</v>
      </c>
      <c r="G56" s="69" t="s">
        <v>3</v>
      </c>
      <c r="H56" s="69" t="s">
        <v>1092</v>
      </c>
      <c r="I56" s="70" t="s">
        <v>1</v>
      </c>
      <c r="J56" s="70" t="s">
        <v>1</v>
      </c>
      <c r="K56" s="70" t="s">
        <v>1</v>
      </c>
      <c r="L56" s="70" t="s">
        <v>1</v>
      </c>
      <c r="M56" s="70">
        <v>0</v>
      </c>
      <c r="N56" s="69" t="s">
        <v>1</v>
      </c>
      <c r="O56" s="69" t="s">
        <v>1093</v>
      </c>
      <c r="P56" s="69" t="s">
        <v>1094</v>
      </c>
      <c r="Q56" s="70">
        <v>7863732.7999999998</v>
      </c>
      <c r="R56" s="70">
        <v>0</v>
      </c>
      <c r="S56" s="70">
        <v>0</v>
      </c>
      <c r="T56" s="70">
        <v>6779080</v>
      </c>
      <c r="U56" s="69" t="s">
        <v>9</v>
      </c>
      <c r="V56" s="70">
        <v>1084652.8</v>
      </c>
      <c r="W56" s="70">
        <v>0</v>
      </c>
      <c r="X56" s="69" t="s">
        <v>0</v>
      </c>
      <c r="Y56" s="70">
        <v>0</v>
      </c>
      <c r="Z56" s="70">
        <v>0</v>
      </c>
      <c r="AA56" s="69" t="s">
        <v>0</v>
      </c>
      <c r="AB56" s="70">
        <v>0</v>
      </c>
      <c r="AC56" s="70">
        <v>0</v>
      </c>
      <c r="AD56" s="69" t="s">
        <v>0</v>
      </c>
      <c r="AE56" s="70">
        <v>0</v>
      </c>
      <c r="AF56" s="69">
        <v>0</v>
      </c>
      <c r="AG56" s="69" t="s">
        <v>0</v>
      </c>
      <c r="AH56" s="70">
        <v>0</v>
      </c>
      <c r="AI56" s="70">
        <v>0</v>
      </c>
      <c r="AJ56" s="69" t="s">
        <v>0</v>
      </c>
      <c r="AK56" s="70">
        <v>0</v>
      </c>
      <c r="AL56" s="70">
        <v>0</v>
      </c>
      <c r="AM56" s="73" t="s">
        <v>1</v>
      </c>
      <c r="AN56" s="69" t="s">
        <v>1</v>
      </c>
      <c r="AO56" s="73" t="s">
        <v>1</v>
      </c>
      <c r="AP56" s="69" t="s">
        <v>1</v>
      </c>
      <c r="AU56" s="60">
        <v>7863732.7999999998</v>
      </c>
      <c r="AV56" s="60">
        <v>0</v>
      </c>
    </row>
    <row r="57" spans="1:48" s="60" customFormat="1" hidden="1" x14ac:dyDescent="0.25">
      <c r="A57" s="69" t="s">
        <v>226</v>
      </c>
      <c r="B57" s="68">
        <v>44106</v>
      </c>
      <c r="C57" s="69" t="s">
        <v>6</v>
      </c>
      <c r="D57" s="69" t="s">
        <v>43</v>
      </c>
      <c r="E57" s="69" t="s">
        <v>225</v>
      </c>
      <c r="F57" s="69" t="s">
        <v>1091</v>
      </c>
      <c r="G57" s="69" t="s">
        <v>3</v>
      </c>
      <c r="H57" s="69" t="s">
        <v>1095</v>
      </c>
      <c r="I57" s="70" t="s">
        <v>1</v>
      </c>
      <c r="J57" s="70" t="s">
        <v>1</v>
      </c>
      <c r="K57" s="70" t="s">
        <v>1</v>
      </c>
      <c r="L57" s="70" t="s">
        <v>1</v>
      </c>
      <c r="M57" s="70">
        <v>0</v>
      </c>
      <c r="N57" s="69" t="s">
        <v>1</v>
      </c>
      <c r="O57" s="69" t="s">
        <v>2</v>
      </c>
      <c r="P57" s="69" t="s">
        <v>1</v>
      </c>
      <c r="Q57" s="70">
        <v>236532401.7428</v>
      </c>
      <c r="R57" s="70">
        <v>0</v>
      </c>
      <c r="S57" s="70">
        <v>206099784.54000002</v>
      </c>
      <c r="T57" s="70">
        <v>0</v>
      </c>
      <c r="U57" s="69" t="s">
        <v>0</v>
      </c>
      <c r="V57" s="70">
        <v>0</v>
      </c>
      <c r="W57" s="70">
        <v>26235014.829999998</v>
      </c>
      <c r="X57" s="69" t="s">
        <v>0</v>
      </c>
      <c r="Y57" s="70">
        <v>4197602.3728</v>
      </c>
      <c r="Z57" s="70">
        <v>0</v>
      </c>
      <c r="AA57" s="69" t="s">
        <v>0</v>
      </c>
      <c r="AB57" s="70">
        <v>0</v>
      </c>
      <c r="AC57" s="70">
        <v>0</v>
      </c>
      <c r="AD57" s="69" t="s">
        <v>0</v>
      </c>
      <c r="AE57" s="70">
        <v>0</v>
      </c>
      <c r="AF57" s="69">
        <v>0</v>
      </c>
      <c r="AG57" s="69" t="s">
        <v>0</v>
      </c>
      <c r="AH57" s="70">
        <v>0</v>
      </c>
      <c r="AI57" s="70">
        <v>0</v>
      </c>
      <c r="AJ57" s="69" t="s">
        <v>0</v>
      </c>
      <c r="AK57" s="70">
        <v>0</v>
      </c>
      <c r="AL57" s="70">
        <v>0</v>
      </c>
      <c r="AM57" s="73" t="s">
        <v>1</v>
      </c>
      <c r="AN57" s="69" t="s">
        <v>1</v>
      </c>
      <c r="AO57" s="73" t="s">
        <v>1</v>
      </c>
      <c r="AP57" s="69" t="s">
        <v>1</v>
      </c>
      <c r="AU57" s="60">
        <v>236532401.7428</v>
      </c>
      <c r="AV57" s="60">
        <v>0</v>
      </c>
    </row>
    <row r="58" spans="1:48" s="60" customFormat="1" hidden="1" x14ac:dyDescent="0.25">
      <c r="A58" s="69" t="s">
        <v>224</v>
      </c>
      <c r="B58" s="68">
        <v>44106</v>
      </c>
      <c r="C58" s="69" t="s">
        <v>6</v>
      </c>
      <c r="D58" s="69" t="s">
        <v>43</v>
      </c>
      <c r="E58" s="69" t="s">
        <v>221</v>
      </c>
      <c r="F58" s="69" t="s">
        <v>965</v>
      </c>
      <c r="G58" s="69" t="s">
        <v>3</v>
      </c>
      <c r="H58" s="69" t="s">
        <v>1096</v>
      </c>
      <c r="I58" s="70"/>
      <c r="J58" s="70"/>
      <c r="K58" s="70"/>
      <c r="L58" s="70"/>
      <c r="M58" s="70">
        <v>0</v>
      </c>
      <c r="N58" s="69"/>
      <c r="O58" s="69" t="s">
        <v>99</v>
      </c>
      <c r="P58" s="69"/>
      <c r="Q58" s="70">
        <v>0</v>
      </c>
      <c r="R58" s="70">
        <v>0</v>
      </c>
      <c r="S58" s="70">
        <v>0</v>
      </c>
      <c r="T58" s="70">
        <v>0</v>
      </c>
      <c r="U58" s="69"/>
      <c r="V58" s="70">
        <v>0</v>
      </c>
      <c r="W58" s="70">
        <v>0</v>
      </c>
      <c r="X58" s="69"/>
      <c r="Y58" s="70">
        <v>0</v>
      </c>
      <c r="Z58" s="70">
        <v>0</v>
      </c>
      <c r="AA58" s="69" t="s">
        <v>372</v>
      </c>
      <c r="AB58" s="70">
        <v>0</v>
      </c>
      <c r="AC58" s="70">
        <v>0</v>
      </c>
      <c r="AD58" s="69"/>
      <c r="AE58" s="70">
        <v>0</v>
      </c>
      <c r="AF58" s="69">
        <v>0</v>
      </c>
      <c r="AG58" s="69">
        <v>0</v>
      </c>
      <c r="AH58" s="70">
        <v>0</v>
      </c>
      <c r="AI58" s="70">
        <v>0</v>
      </c>
      <c r="AJ58" s="69"/>
      <c r="AK58" s="70">
        <v>0</v>
      </c>
      <c r="AL58" s="70">
        <v>0</v>
      </c>
      <c r="AM58" s="73"/>
      <c r="AN58" s="69"/>
      <c r="AO58" s="73"/>
      <c r="AP58" s="69"/>
      <c r="AU58" s="60">
        <v>0</v>
      </c>
      <c r="AV58" s="60">
        <v>0</v>
      </c>
    </row>
    <row r="59" spans="1:48" s="60" customFormat="1" hidden="1" x14ac:dyDescent="0.25">
      <c r="A59" s="69" t="s">
        <v>222</v>
      </c>
      <c r="B59" s="68">
        <v>44106</v>
      </c>
      <c r="C59" s="69" t="s">
        <v>28</v>
      </c>
      <c r="D59" s="69" t="s">
        <v>39</v>
      </c>
      <c r="E59" s="69" t="s">
        <v>4</v>
      </c>
      <c r="F59" s="69" t="s">
        <v>1012</v>
      </c>
      <c r="G59" s="69" t="s">
        <v>3</v>
      </c>
      <c r="H59" s="69" t="s">
        <v>1097</v>
      </c>
      <c r="I59" s="70" t="s">
        <v>1</v>
      </c>
      <c r="J59" s="70" t="s">
        <v>1</v>
      </c>
      <c r="K59" s="70" t="s">
        <v>1</v>
      </c>
      <c r="L59" s="70" t="s">
        <v>1</v>
      </c>
      <c r="M59" s="70">
        <v>0</v>
      </c>
      <c r="N59" s="69" t="s">
        <v>1</v>
      </c>
      <c r="O59" s="69" t="s">
        <v>2</v>
      </c>
      <c r="P59" s="69" t="s">
        <v>1</v>
      </c>
      <c r="Q59" s="70">
        <v>43267439.842</v>
      </c>
      <c r="R59" s="70">
        <v>0</v>
      </c>
      <c r="S59" s="70">
        <v>30752168</v>
      </c>
      <c r="T59" s="70">
        <v>0</v>
      </c>
      <c r="U59" s="69" t="s">
        <v>0</v>
      </c>
      <c r="V59" s="70">
        <v>0</v>
      </c>
      <c r="W59" s="70">
        <v>10789027.450000001</v>
      </c>
      <c r="X59" s="69" t="s">
        <v>9</v>
      </c>
      <c r="Y59" s="70">
        <v>1726244.392</v>
      </c>
      <c r="Z59" s="70">
        <v>0</v>
      </c>
      <c r="AA59" s="70" t="s">
        <v>0</v>
      </c>
      <c r="AB59" s="70">
        <v>0</v>
      </c>
      <c r="AC59" s="70">
        <v>0</v>
      </c>
      <c r="AD59" s="69" t="s">
        <v>0</v>
      </c>
      <c r="AE59" s="70">
        <v>0</v>
      </c>
      <c r="AF59" s="70">
        <v>0</v>
      </c>
      <c r="AG59" s="70" t="s">
        <v>0</v>
      </c>
      <c r="AH59" s="70">
        <v>0</v>
      </c>
      <c r="AI59" s="70">
        <v>0</v>
      </c>
      <c r="AJ59" s="70" t="s">
        <v>0</v>
      </c>
      <c r="AK59" s="70">
        <v>0</v>
      </c>
      <c r="AL59" s="70">
        <v>0</v>
      </c>
      <c r="AM59" s="73" t="s">
        <v>1</v>
      </c>
      <c r="AN59" s="69" t="s">
        <v>1</v>
      </c>
      <c r="AO59" s="73" t="s">
        <v>1</v>
      </c>
      <c r="AP59" s="69" t="s">
        <v>1</v>
      </c>
      <c r="AU59" s="60">
        <v>43267439.842</v>
      </c>
      <c r="AV59" s="60">
        <v>0</v>
      </c>
    </row>
    <row r="60" spans="1:48" s="60" customFormat="1" x14ac:dyDescent="0.25">
      <c r="A60" s="69" t="s">
        <v>220</v>
      </c>
      <c r="B60" s="68">
        <v>44106</v>
      </c>
      <c r="C60" s="69" t="s">
        <v>36</v>
      </c>
      <c r="D60" s="69" t="s">
        <v>39</v>
      </c>
      <c r="E60" s="69" t="s">
        <v>214</v>
      </c>
      <c r="F60" s="69" t="s">
        <v>971</v>
      </c>
      <c r="G60" s="69" t="s">
        <v>3</v>
      </c>
      <c r="H60" s="69" t="s">
        <v>1098</v>
      </c>
      <c r="I60" s="70" t="s">
        <v>1</v>
      </c>
      <c r="J60" s="70" t="s">
        <v>1</v>
      </c>
      <c r="K60" s="70" t="s">
        <v>1</v>
      </c>
      <c r="L60" s="70" t="s">
        <v>1</v>
      </c>
      <c r="M60" s="70">
        <v>0</v>
      </c>
      <c r="N60" s="69" t="s">
        <v>1</v>
      </c>
      <c r="O60" s="69" t="s">
        <v>2</v>
      </c>
      <c r="P60" s="69" t="s">
        <v>1</v>
      </c>
      <c r="Q60" s="70">
        <v>76131665.612000003</v>
      </c>
      <c r="R60" s="70">
        <v>0</v>
      </c>
      <c r="S60" s="70">
        <v>67616107.700000003</v>
      </c>
      <c r="T60" s="70">
        <v>0</v>
      </c>
      <c r="U60" s="69" t="s">
        <v>0</v>
      </c>
      <c r="V60" s="70">
        <v>0</v>
      </c>
      <c r="W60" s="70">
        <v>7340998.2000000002</v>
      </c>
      <c r="X60" s="69" t="s">
        <v>0</v>
      </c>
      <c r="Y60" s="70">
        <v>1174559.7120000001</v>
      </c>
      <c r="Z60" s="70">
        <v>0</v>
      </c>
      <c r="AA60" s="69" t="s">
        <v>0</v>
      </c>
      <c r="AB60" s="70">
        <v>0</v>
      </c>
      <c r="AC60" s="70">
        <v>0</v>
      </c>
      <c r="AD60" s="69" t="s">
        <v>0</v>
      </c>
      <c r="AE60" s="70">
        <v>0</v>
      </c>
      <c r="AF60" s="69">
        <v>0</v>
      </c>
      <c r="AG60" s="69" t="s">
        <v>0</v>
      </c>
      <c r="AH60" s="70">
        <v>0</v>
      </c>
      <c r="AI60" s="70">
        <v>0</v>
      </c>
      <c r="AJ60" s="69" t="s">
        <v>0</v>
      </c>
      <c r="AK60" s="70">
        <v>0</v>
      </c>
      <c r="AL60" s="70">
        <v>0</v>
      </c>
      <c r="AM60" s="73" t="s">
        <v>1</v>
      </c>
      <c r="AN60" s="69" t="s">
        <v>1</v>
      </c>
      <c r="AO60" s="73" t="s">
        <v>1</v>
      </c>
      <c r="AP60" s="69" t="s">
        <v>1</v>
      </c>
      <c r="AU60" s="60">
        <v>76131665.612000003</v>
      </c>
      <c r="AV60" s="60">
        <v>0</v>
      </c>
    </row>
    <row r="61" spans="1:48" s="60" customFormat="1" hidden="1" x14ac:dyDescent="0.25">
      <c r="A61" s="69" t="s">
        <v>219</v>
      </c>
      <c r="B61" s="68">
        <v>44106</v>
      </c>
      <c r="C61" s="69" t="s">
        <v>6</v>
      </c>
      <c r="D61" s="69" t="s">
        <v>39</v>
      </c>
      <c r="E61" s="69" t="s">
        <v>216</v>
      </c>
      <c r="F61" s="69" t="s">
        <v>1099</v>
      </c>
      <c r="G61" s="69" t="s">
        <v>3</v>
      </c>
      <c r="H61" s="69" t="s">
        <v>1100</v>
      </c>
      <c r="I61" s="70" t="s">
        <v>1</v>
      </c>
      <c r="J61" s="70" t="s">
        <v>1</v>
      </c>
      <c r="K61" s="70" t="s">
        <v>1</v>
      </c>
      <c r="L61" s="70" t="s">
        <v>1</v>
      </c>
      <c r="M61" s="70">
        <v>0</v>
      </c>
      <c r="N61" s="69" t="s">
        <v>1</v>
      </c>
      <c r="O61" s="69" t="s">
        <v>2</v>
      </c>
      <c r="P61" s="69" t="s">
        <v>1</v>
      </c>
      <c r="Q61" s="70">
        <v>208660643.99000001</v>
      </c>
      <c r="R61" s="70">
        <v>0</v>
      </c>
      <c r="S61" s="70">
        <v>154245815.09999999</v>
      </c>
      <c r="T61" s="70">
        <v>0</v>
      </c>
      <c r="U61" s="69" t="s">
        <v>0</v>
      </c>
      <c r="V61" s="70">
        <v>0</v>
      </c>
      <c r="W61" s="70">
        <v>46909335.250000007</v>
      </c>
      <c r="X61" s="69" t="s">
        <v>0</v>
      </c>
      <c r="Y61" s="70">
        <v>7505493.6400000006</v>
      </c>
      <c r="Z61" s="70">
        <v>0</v>
      </c>
      <c r="AA61" s="69" t="s">
        <v>0</v>
      </c>
      <c r="AB61" s="70">
        <v>0</v>
      </c>
      <c r="AC61" s="70">
        <v>0</v>
      </c>
      <c r="AD61" s="69" t="s">
        <v>0</v>
      </c>
      <c r="AE61" s="70">
        <v>0</v>
      </c>
      <c r="AF61" s="69">
        <v>0</v>
      </c>
      <c r="AG61" s="69" t="s">
        <v>0</v>
      </c>
      <c r="AH61" s="70">
        <v>0</v>
      </c>
      <c r="AI61" s="70">
        <v>0</v>
      </c>
      <c r="AJ61" s="69" t="s">
        <v>0</v>
      </c>
      <c r="AK61" s="70">
        <v>0</v>
      </c>
      <c r="AL61" s="70">
        <v>0</v>
      </c>
      <c r="AM61" s="73" t="s">
        <v>1</v>
      </c>
      <c r="AN61" s="69" t="s">
        <v>1</v>
      </c>
      <c r="AO61" s="73" t="s">
        <v>1</v>
      </c>
      <c r="AP61" s="69" t="s">
        <v>1</v>
      </c>
      <c r="AU61" s="60">
        <v>208660643.99000001</v>
      </c>
      <c r="AV61" s="60">
        <v>0</v>
      </c>
    </row>
    <row r="62" spans="1:48" s="60" customFormat="1" hidden="1" x14ac:dyDescent="0.25">
      <c r="A62" s="69" t="s">
        <v>217</v>
      </c>
      <c r="B62" s="68">
        <v>44106</v>
      </c>
      <c r="C62" s="69" t="s">
        <v>28</v>
      </c>
      <c r="D62" s="69" t="s">
        <v>34</v>
      </c>
      <c r="E62" s="69" t="s">
        <v>33</v>
      </c>
      <c r="F62" s="69" t="s">
        <v>1010</v>
      </c>
      <c r="G62" s="69" t="s">
        <v>3</v>
      </c>
      <c r="H62" s="69" t="s">
        <v>1101</v>
      </c>
      <c r="I62" s="70" t="s">
        <v>1</v>
      </c>
      <c r="J62" s="70" t="s">
        <v>1</v>
      </c>
      <c r="K62" s="70" t="s">
        <v>1</v>
      </c>
      <c r="L62" s="70" t="s">
        <v>1</v>
      </c>
      <c r="M62" s="70">
        <v>0</v>
      </c>
      <c r="N62" s="69" t="s">
        <v>1</v>
      </c>
      <c r="O62" s="69" t="s">
        <v>2</v>
      </c>
      <c r="P62" s="69" t="s">
        <v>1</v>
      </c>
      <c r="Q62" s="70">
        <v>60419223.378400005</v>
      </c>
      <c r="R62" s="70">
        <v>0</v>
      </c>
      <c r="S62" s="70">
        <v>53043911.200000003</v>
      </c>
      <c r="T62" s="70">
        <v>0</v>
      </c>
      <c r="U62" s="69" t="s">
        <v>0</v>
      </c>
      <c r="V62" s="70">
        <v>0</v>
      </c>
      <c r="W62" s="70">
        <v>6358027.7400000002</v>
      </c>
      <c r="X62" s="69" t="s">
        <v>9</v>
      </c>
      <c r="Y62" s="70">
        <v>1017284.4384</v>
      </c>
      <c r="Z62" s="70">
        <v>0</v>
      </c>
      <c r="AA62" s="69" t="s">
        <v>0</v>
      </c>
      <c r="AB62" s="70">
        <v>0</v>
      </c>
      <c r="AC62" s="70">
        <v>0</v>
      </c>
      <c r="AD62" s="69" t="s">
        <v>0</v>
      </c>
      <c r="AE62" s="70">
        <v>0</v>
      </c>
      <c r="AF62" s="69">
        <v>0</v>
      </c>
      <c r="AG62" s="69" t="s">
        <v>0</v>
      </c>
      <c r="AH62" s="70">
        <v>0</v>
      </c>
      <c r="AI62" s="70">
        <v>0</v>
      </c>
      <c r="AJ62" s="69" t="s">
        <v>0</v>
      </c>
      <c r="AK62" s="70">
        <v>0</v>
      </c>
      <c r="AL62" s="70">
        <v>0</v>
      </c>
      <c r="AM62" s="73" t="s">
        <v>1</v>
      </c>
      <c r="AN62" s="69" t="s">
        <v>1</v>
      </c>
      <c r="AO62" s="73" t="s">
        <v>1</v>
      </c>
      <c r="AP62" s="69" t="s">
        <v>1</v>
      </c>
      <c r="AU62" s="60">
        <v>60419223.378400005</v>
      </c>
      <c r="AV62" s="60">
        <v>0</v>
      </c>
    </row>
    <row r="63" spans="1:48" s="60" customFormat="1" hidden="1" x14ac:dyDescent="0.25">
      <c r="A63" s="69" t="s">
        <v>215</v>
      </c>
      <c r="B63" s="68">
        <v>44106</v>
      </c>
      <c r="C63" s="69" t="s">
        <v>28</v>
      </c>
      <c r="D63" s="69" t="s">
        <v>34</v>
      </c>
      <c r="E63" s="69" t="s">
        <v>33</v>
      </c>
      <c r="F63" s="69" t="s">
        <v>1010</v>
      </c>
      <c r="G63" s="69" t="s">
        <v>3</v>
      </c>
      <c r="H63" s="69" t="s">
        <v>1102</v>
      </c>
      <c r="I63" s="70" t="s">
        <v>1</v>
      </c>
      <c r="J63" s="70" t="s">
        <v>1</v>
      </c>
      <c r="K63" s="70" t="s">
        <v>1</v>
      </c>
      <c r="L63" s="70" t="s">
        <v>1</v>
      </c>
      <c r="M63" s="70">
        <v>0</v>
      </c>
      <c r="N63" s="69" t="s">
        <v>1</v>
      </c>
      <c r="O63" s="69" t="s">
        <v>437</v>
      </c>
      <c r="P63" s="69" t="s">
        <v>438</v>
      </c>
      <c r="Q63" s="70">
        <v>4315872</v>
      </c>
      <c r="R63" s="70">
        <v>0</v>
      </c>
      <c r="S63" s="70">
        <v>4224000</v>
      </c>
      <c r="T63" s="70">
        <v>79200</v>
      </c>
      <c r="U63" s="69" t="s">
        <v>9</v>
      </c>
      <c r="V63" s="70">
        <v>12672</v>
      </c>
      <c r="W63" s="70">
        <v>0</v>
      </c>
      <c r="X63" s="69" t="s">
        <v>0</v>
      </c>
      <c r="Y63" s="70">
        <v>0</v>
      </c>
      <c r="Z63" s="70">
        <v>0</v>
      </c>
      <c r="AA63" s="69" t="s">
        <v>0</v>
      </c>
      <c r="AB63" s="70">
        <v>0</v>
      </c>
      <c r="AC63" s="70">
        <v>0</v>
      </c>
      <c r="AD63" s="69" t="s">
        <v>0</v>
      </c>
      <c r="AE63" s="70">
        <v>0</v>
      </c>
      <c r="AF63" s="69">
        <v>0</v>
      </c>
      <c r="AG63" s="69" t="s">
        <v>0</v>
      </c>
      <c r="AH63" s="70">
        <v>0</v>
      </c>
      <c r="AI63" s="70">
        <v>0</v>
      </c>
      <c r="AJ63" s="69" t="s">
        <v>0</v>
      </c>
      <c r="AK63" s="70">
        <v>0</v>
      </c>
      <c r="AL63" s="70">
        <v>0</v>
      </c>
      <c r="AM63" s="73" t="s">
        <v>1</v>
      </c>
      <c r="AN63" s="69" t="s">
        <v>1</v>
      </c>
      <c r="AO63" s="73" t="s">
        <v>1</v>
      </c>
      <c r="AP63" s="69" t="s">
        <v>1</v>
      </c>
      <c r="AU63" s="60">
        <v>4315872</v>
      </c>
      <c r="AV63" s="60">
        <v>0</v>
      </c>
    </row>
    <row r="64" spans="1:48" s="60" customFormat="1" hidden="1" x14ac:dyDescent="0.25">
      <c r="A64" s="69" t="s">
        <v>213</v>
      </c>
      <c r="B64" s="68">
        <v>44106</v>
      </c>
      <c r="C64" s="69" t="s">
        <v>28</v>
      </c>
      <c r="D64" s="69" t="s">
        <v>34</v>
      </c>
      <c r="E64" s="69" t="s">
        <v>33</v>
      </c>
      <c r="F64" s="69" t="s">
        <v>1010</v>
      </c>
      <c r="G64" s="69" t="s">
        <v>3</v>
      </c>
      <c r="H64" s="69" t="s">
        <v>1103</v>
      </c>
      <c r="I64" s="70" t="s">
        <v>1</v>
      </c>
      <c r="J64" s="70" t="s">
        <v>1</v>
      </c>
      <c r="K64" s="70" t="s">
        <v>1</v>
      </c>
      <c r="L64" s="70" t="s">
        <v>1</v>
      </c>
      <c r="M64" s="70">
        <v>0</v>
      </c>
      <c r="N64" s="69" t="s">
        <v>1</v>
      </c>
      <c r="O64" s="69" t="s">
        <v>2</v>
      </c>
      <c r="P64" s="69" t="s">
        <v>1</v>
      </c>
      <c r="Q64" s="70">
        <v>146450362.072</v>
      </c>
      <c r="R64" s="70">
        <v>0</v>
      </c>
      <c r="S64" s="70">
        <v>99605500.679999992</v>
      </c>
      <c r="T64" s="70">
        <v>0</v>
      </c>
      <c r="U64" s="69" t="s">
        <v>0</v>
      </c>
      <c r="V64" s="70">
        <v>0</v>
      </c>
      <c r="W64" s="70">
        <v>40383501.200000003</v>
      </c>
      <c r="X64" s="69" t="s">
        <v>0</v>
      </c>
      <c r="Y64" s="70">
        <v>6461360.1920000007</v>
      </c>
      <c r="Z64" s="70">
        <v>0</v>
      </c>
      <c r="AA64" s="69" t="s">
        <v>0</v>
      </c>
      <c r="AB64" s="70">
        <v>0</v>
      </c>
      <c r="AC64" s="70">
        <v>0</v>
      </c>
      <c r="AD64" s="69" t="s">
        <v>0</v>
      </c>
      <c r="AE64" s="70">
        <v>0</v>
      </c>
      <c r="AF64" s="69">
        <v>0</v>
      </c>
      <c r="AG64" s="69" t="s">
        <v>0</v>
      </c>
      <c r="AH64" s="70">
        <v>0</v>
      </c>
      <c r="AI64" s="70">
        <v>0</v>
      </c>
      <c r="AJ64" s="69" t="s">
        <v>0</v>
      </c>
      <c r="AK64" s="70">
        <v>0</v>
      </c>
      <c r="AL64" s="70">
        <v>0</v>
      </c>
      <c r="AM64" s="73" t="s">
        <v>1</v>
      </c>
      <c r="AN64" s="69" t="s">
        <v>1</v>
      </c>
      <c r="AO64" s="73" t="s">
        <v>1</v>
      </c>
      <c r="AP64" s="69" t="s">
        <v>1</v>
      </c>
      <c r="AU64" s="60">
        <v>146450362.072</v>
      </c>
      <c r="AV64" s="60">
        <v>0</v>
      </c>
    </row>
    <row r="65" spans="1:48" s="60" customFormat="1" hidden="1" x14ac:dyDescent="0.25">
      <c r="A65" s="69" t="s">
        <v>212</v>
      </c>
      <c r="B65" s="68">
        <v>44106</v>
      </c>
      <c r="C65" s="69" t="s">
        <v>28</v>
      </c>
      <c r="D65" s="69" t="s">
        <v>34</v>
      </c>
      <c r="E65" s="69" t="s">
        <v>33</v>
      </c>
      <c r="F65" s="69" t="s">
        <v>1010</v>
      </c>
      <c r="G65" s="69" t="s">
        <v>3</v>
      </c>
      <c r="H65" s="69" t="s">
        <v>1104</v>
      </c>
      <c r="I65" s="70" t="s">
        <v>1</v>
      </c>
      <c r="J65" s="70" t="s">
        <v>1</v>
      </c>
      <c r="K65" s="70" t="s">
        <v>1</v>
      </c>
      <c r="L65" s="70" t="s">
        <v>1</v>
      </c>
      <c r="M65" s="70">
        <v>0</v>
      </c>
      <c r="N65" s="69" t="s">
        <v>1</v>
      </c>
      <c r="O65" s="69" t="s">
        <v>1105</v>
      </c>
      <c r="P65" s="69" t="s">
        <v>1106</v>
      </c>
      <c r="Q65" s="70">
        <v>5184882.5599999996</v>
      </c>
      <c r="R65" s="70">
        <v>0</v>
      </c>
      <c r="S65" s="70">
        <v>3502400</v>
      </c>
      <c r="T65" s="70">
        <v>1450416</v>
      </c>
      <c r="U65" s="69" t="s">
        <v>9</v>
      </c>
      <c r="V65" s="70">
        <v>232066.56</v>
      </c>
      <c r="W65" s="70">
        <v>0</v>
      </c>
      <c r="X65" s="69" t="s">
        <v>0</v>
      </c>
      <c r="Y65" s="70">
        <v>0</v>
      </c>
      <c r="Z65" s="70">
        <v>0</v>
      </c>
      <c r="AA65" s="69" t="s">
        <v>0</v>
      </c>
      <c r="AB65" s="70">
        <v>0</v>
      </c>
      <c r="AC65" s="70">
        <v>0</v>
      </c>
      <c r="AD65" s="69" t="s">
        <v>0</v>
      </c>
      <c r="AE65" s="70">
        <v>0</v>
      </c>
      <c r="AF65" s="69">
        <v>0</v>
      </c>
      <c r="AG65" s="69" t="s">
        <v>0</v>
      </c>
      <c r="AH65" s="70">
        <v>0</v>
      </c>
      <c r="AI65" s="70">
        <v>0</v>
      </c>
      <c r="AJ65" s="69" t="s">
        <v>0</v>
      </c>
      <c r="AK65" s="70">
        <v>0</v>
      </c>
      <c r="AL65" s="70">
        <v>0</v>
      </c>
      <c r="AM65" s="73" t="s">
        <v>1</v>
      </c>
      <c r="AN65" s="69" t="s">
        <v>1</v>
      </c>
      <c r="AO65" s="73" t="s">
        <v>1</v>
      </c>
      <c r="AP65" s="69" t="s">
        <v>1</v>
      </c>
      <c r="AU65" s="60">
        <v>5184882.5599999996</v>
      </c>
      <c r="AV65" s="60">
        <v>0</v>
      </c>
    </row>
    <row r="66" spans="1:48" s="60" customFormat="1" hidden="1" x14ac:dyDescent="0.25">
      <c r="A66" s="69" t="s">
        <v>211</v>
      </c>
      <c r="B66" s="68">
        <v>44106</v>
      </c>
      <c r="C66" s="69" t="s">
        <v>28</v>
      </c>
      <c r="D66" s="69" t="s">
        <v>34</v>
      </c>
      <c r="E66" s="69" t="s">
        <v>33</v>
      </c>
      <c r="F66" s="69" t="s">
        <v>1010</v>
      </c>
      <c r="G66" s="69" t="s">
        <v>3</v>
      </c>
      <c r="H66" s="69" t="s">
        <v>1107</v>
      </c>
      <c r="I66" s="70" t="s">
        <v>1</v>
      </c>
      <c r="J66" s="70" t="s">
        <v>1</v>
      </c>
      <c r="K66" s="70" t="s">
        <v>1</v>
      </c>
      <c r="L66" s="70" t="s">
        <v>1</v>
      </c>
      <c r="M66" s="70">
        <v>0</v>
      </c>
      <c r="N66" s="69" t="s">
        <v>1</v>
      </c>
      <c r="O66" s="69" t="s">
        <v>2</v>
      </c>
      <c r="P66" s="69" t="s">
        <v>1</v>
      </c>
      <c r="Q66" s="70">
        <v>29995227.8532</v>
      </c>
      <c r="R66" s="70">
        <v>0</v>
      </c>
      <c r="S66" s="70">
        <v>10499390</v>
      </c>
      <c r="T66" s="70">
        <v>0</v>
      </c>
      <c r="U66" s="69" t="s">
        <v>0</v>
      </c>
      <c r="V66" s="70">
        <v>0</v>
      </c>
      <c r="W66" s="70">
        <v>16806756.77</v>
      </c>
      <c r="X66" s="69" t="s">
        <v>9</v>
      </c>
      <c r="Y66" s="70">
        <v>2689081.0832000002</v>
      </c>
      <c r="Z66" s="70">
        <v>0</v>
      </c>
      <c r="AA66" s="70" t="s">
        <v>0</v>
      </c>
      <c r="AB66" s="70">
        <v>0</v>
      </c>
      <c r="AC66" s="70">
        <v>0</v>
      </c>
      <c r="AD66" s="69" t="s">
        <v>0</v>
      </c>
      <c r="AE66" s="70">
        <v>0</v>
      </c>
      <c r="AF66" s="70">
        <v>0</v>
      </c>
      <c r="AG66" s="70" t="s">
        <v>0</v>
      </c>
      <c r="AH66" s="70">
        <v>0</v>
      </c>
      <c r="AI66" s="70">
        <v>0</v>
      </c>
      <c r="AJ66" s="70" t="s">
        <v>0</v>
      </c>
      <c r="AK66" s="70">
        <v>0</v>
      </c>
      <c r="AL66" s="70">
        <v>0</v>
      </c>
      <c r="AM66" s="73" t="s">
        <v>1</v>
      </c>
      <c r="AN66" s="69" t="s">
        <v>1</v>
      </c>
      <c r="AO66" s="73" t="s">
        <v>1</v>
      </c>
      <c r="AP66" s="69" t="s">
        <v>1</v>
      </c>
      <c r="AU66" s="60">
        <v>29995227.8532</v>
      </c>
      <c r="AV66" s="60">
        <v>0</v>
      </c>
    </row>
    <row r="67" spans="1:48" s="60" customFormat="1" hidden="1" x14ac:dyDescent="0.25">
      <c r="A67" s="69" t="s">
        <v>209</v>
      </c>
      <c r="B67" s="68">
        <v>44106</v>
      </c>
      <c r="C67" s="69" t="s">
        <v>6</v>
      </c>
      <c r="D67" s="69" t="s">
        <v>34</v>
      </c>
      <c r="E67" s="69" t="s">
        <v>210</v>
      </c>
      <c r="F67" s="69" t="s">
        <v>1108</v>
      </c>
      <c r="G67" s="69" t="s">
        <v>3</v>
      </c>
      <c r="H67" s="69" t="s">
        <v>1109</v>
      </c>
      <c r="I67" s="70" t="s">
        <v>1</v>
      </c>
      <c r="J67" s="70" t="s">
        <v>1</v>
      </c>
      <c r="K67" s="70" t="s">
        <v>1</v>
      </c>
      <c r="L67" s="70" t="s">
        <v>1</v>
      </c>
      <c r="M67" s="70">
        <v>0</v>
      </c>
      <c r="N67" s="69" t="s">
        <v>1</v>
      </c>
      <c r="O67" s="69" t="s">
        <v>2</v>
      </c>
      <c r="P67" s="69" t="s">
        <v>1</v>
      </c>
      <c r="Q67" s="70">
        <v>271869032.42879999</v>
      </c>
      <c r="R67" s="70">
        <v>0</v>
      </c>
      <c r="S67" s="70">
        <v>163864238.59999999</v>
      </c>
      <c r="T67" s="70">
        <v>0</v>
      </c>
      <c r="U67" s="69" t="s">
        <v>0</v>
      </c>
      <c r="V67" s="70">
        <v>0</v>
      </c>
      <c r="W67" s="70">
        <v>77290794.680000007</v>
      </c>
      <c r="X67" s="69" t="s">
        <v>0</v>
      </c>
      <c r="Y67" s="70">
        <v>12366527.148800001</v>
      </c>
      <c r="Z67" s="70">
        <v>0</v>
      </c>
      <c r="AA67" s="69" t="s">
        <v>0</v>
      </c>
      <c r="AB67" s="70">
        <v>0</v>
      </c>
      <c r="AC67" s="70">
        <v>16988400</v>
      </c>
      <c r="AD67" s="69" t="s">
        <v>0</v>
      </c>
      <c r="AE67" s="70">
        <v>1359072</v>
      </c>
      <c r="AF67" s="69">
        <v>0</v>
      </c>
      <c r="AG67" s="69" t="s">
        <v>0</v>
      </c>
      <c r="AH67" s="70">
        <v>0</v>
      </c>
      <c r="AI67" s="70">
        <v>0</v>
      </c>
      <c r="AJ67" s="69" t="s">
        <v>0</v>
      </c>
      <c r="AK67" s="70">
        <v>0</v>
      </c>
      <c r="AL67" s="70">
        <v>0</v>
      </c>
      <c r="AM67" s="73" t="s">
        <v>1</v>
      </c>
      <c r="AN67" s="69" t="s">
        <v>1</v>
      </c>
      <c r="AO67" s="73" t="s">
        <v>1</v>
      </c>
      <c r="AP67" s="69" t="s">
        <v>1</v>
      </c>
      <c r="AU67" s="60">
        <v>271869032.42879999</v>
      </c>
      <c r="AV67" s="60">
        <v>0</v>
      </c>
    </row>
    <row r="68" spans="1:48" s="60" customFormat="1" hidden="1" x14ac:dyDescent="0.25">
      <c r="A68" s="69" t="s">
        <v>207</v>
      </c>
      <c r="B68" s="68">
        <v>44106</v>
      </c>
      <c r="C68" s="69" t="s">
        <v>28</v>
      </c>
      <c r="D68" s="69" t="s">
        <v>27</v>
      </c>
      <c r="E68" s="69" t="s">
        <v>257</v>
      </c>
      <c r="F68" s="69" t="s">
        <v>941</v>
      </c>
      <c r="G68" s="69" t="s">
        <v>3</v>
      </c>
      <c r="H68" s="69" t="s">
        <v>1110</v>
      </c>
      <c r="I68" s="70" t="s">
        <v>1</v>
      </c>
      <c r="J68" s="70" t="s">
        <v>1</v>
      </c>
      <c r="K68" s="70" t="s">
        <v>1</v>
      </c>
      <c r="L68" s="70" t="s">
        <v>1</v>
      </c>
      <c r="M68" s="70">
        <v>0</v>
      </c>
      <c r="N68" s="69" t="s">
        <v>1</v>
      </c>
      <c r="O68" s="69" t="s">
        <v>2</v>
      </c>
      <c r="P68" s="69" t="s">
        <v>1</v>
      </c>
      <c r="Q68" s="70">
        <v>218270797.58559996</v>
      </c>
      <c r="R68" s="70">
        <v>0</v>
      </c>
      <c r="S68" s="70">
        <v>148341357.97999993</v>
      </c>
      <c r="T68" s="70">
        <v>0</v>
      </c>
      <c r="U68" s="69" t="s">
        <v>0</v>
      </c>
      <c r="V68" s="70">
        <v>0</v>
      </c>
      <c r="W68" s="70">
        <v>60283999.660000019</v>
      </c>
      <c r="X68" s="69" t="s">
        <v>9</v>
      </c>
      <c r="Y68" s="70">
        <v>9645439.9456000011</v>
      </c>
      <c r="Z68" s="70">
        <v>0</v>
      </c>
      <c r="AA68" s="70" t="s">
        <v>0</v>
      </c>
      <c r="AB68" s="70">
        <v>0</v>
      </c>
      <c r="AC68" s="70">
        <v>0</v>
      </c>
      <c r="AD68" s="69" t="s">
        <v>0</v>
      </c>
      <c r="AE68" s="70">
        <v>0</v>
      </c>
      <c r="AF68" s="70">
        <v>0</v>
      </c>
      <c r="AG68" s="70" t="s">
        <v>0</v>
      </c>
      <c r="AH68" s="70">
        <v>0</v>
      </c>
      <c r="AI68" s="70">
        <v>0</v>
      </c>
      <c r="AJ68" s="70" t="s">
        <v>0</v>
      </c>
      <c r="AK68" s="70">
        <v>0</v>
      </c>
      <c r="AL68" s="70">
        <v>0</v>
      </c>
      <c r="AM68" s="73" t="s">
        <v>1</v>
      </c>
      <c r="AN68" s="69" t="s">
        <v>1</v>
      </c>
      <c r="AO68" s="73" t="s">
        <v>1</v>
      </c>
      <c r="AP68" s="69" t="s">
        <v>1</v>
      </c>
      <c r="AU68" s="60">
        <v>218270797.58559996</v>
      </c>
      <c r="AV68" s="60">
        <v>0</v>
      </c>
    </row>
    <row r="69" spans="1:48" s="60" customFormat="1" hidden="1" x14ac:dyDescent="0.25">
      <c r="A69" s="69" t="s">
        <v>206</v>
      </c>
      <c r="B69" s="68">
        <v>44106</v>
      </c>
      <c r="C69" s="69" t="s">
        <v>6</v>
      </c>
      <c r="D69" s="69" t="s">
        <v>27</v>
      </c>
      <c r="E69" s="69" t="s">
        <v>204</v>
      </c>
      <c r="F69" s="69" t="s">
        <v>949</v>
      </c>
      <c r="G69" s="69" t="s">
        <v>3</v>
      </c>
      <c r="H69" s="69" t="s">
        <v>1111</v>
      </c>
      <c r="I69" s="70" t="s">
        <v>1</v>
      </c>
      <c r="J69" s="70" t="s">
        <v>1</v>
      </c>
      <c r="K69" s="70" t="s">
        <v>1</v>
      </c>
      <c r="L69" s="70" t="s">
        <v>1</v>
      </c>
      <c r="M69" s="70">
        <v>0</v>
      </c>
      <c r="N69" s="69" t="s">
        <v>1</v>
      </c>
      <c r="O69" s="69" t="s">
        <v>2</v>
      </c>
      <c r="P69" s="69" t="s">
        <v>1</v>
      </c>
      <c r="Q69" s="70">
        <v>112929821.9852</v>
      </c>
      <c r="R69" s="70">
        <v>0</v>
      </c>
      <c r="S69" s="70">
        <v>73675353</v>
      </c>
      <c r="T69" s="70">
        <v>0</v>
      </c>
      <c r="U69" s="69" t="s">
        <v>0</v>
      </c>
      <c r="V69" s="70">
        <v>0</v>
      </c>
      <c r="W69" s="70">
        <v>33840059.469999999</v>
      </c>
      <c r="X69" s="69" t="s">
        <v>0</v>
      </c>
      <c r="Y69" s="70">
        <v>5414409.5152000003</v>
      </c>
      <c r="Z69" s="70">
        <v>0</v>
      </c>
      <c r="AA69" s="69" t="s">
        <v>0</v>
      </c>
      <c r="AB69" s="70">
        <v>0</v>
      </c>
      <c r="AC69" s="70">
        <v>0</v>
      </c>
      <c r="AD69" s="69" t="s">
        <v>0</v>
      </c>
      <c r="AE69" s="70">
        <v>0</v>
      </c>
      <c r="AF69" s="69">
        <v>0</v>
      </c>
      <c r="AG69" s="69" t="s">
        <v>0</v>
      </c>
      <c r="AH69" s="70">
        <v>0</v>
      </c>
      <c r="AI69" s="70">
        <v>0</v>
      </c>
      <c r="AJ69" s="69" t="s">
        <v>0</v>
      </c>
      <c r="AK69" s="70">
        <v>0</v>
      </c>
      <c r="AL69" s="70">
        <v>0</v>
      </c>
      <c r="AM69" s="73" t="s">
        <v>1</v>
      </c>
      <c r="AN69" s="69" t="s">
        <v>1</v>
      </c>
      <c r="AO69" s="73" t="s">
        <v>1</v>
      </c>
      <c r="AP69" s="69" t="s">
        <v>1</v>
      </c>
      <c r="AU69" s="60">
        <v>112929821.9852</v>
      </c>
      <c r="AV69" s="60">
        <v>0</v>
      </c>
    </row>
    <row r="70" spans="1:48" s="60" customFormat="1" hidden="1" x14ac:dyDescent="0.25">
      <c r="A70" s="69" t="s">
        <v>205</v>
      </c>
      <c r="B70" s="68">
        <v>44106</v>
      </c>
      <c r="C70" s="69" t="s">
        <v>28</v>
      </c>
      <c r="D70" s="69" t="s">
        <v>25</v>
      </c>
      <c r="E70" s="69" t="s">
        <v>370</v>
      </c>
      <c r="F70" s="69" t="s">
        <v>36</v>
      </c>
      <c r="G70" s="69" t="s">
        <v>3</v>
      </c>
      <c r="H70" s="69" t="s">
        <v>1041</v>
      </c>
      <c r="I70" s="70" t="s">
        <v>1</v>
      </c>
      <c r="J70" s="70" t="s">
        <v>1</v>
      </c>
      <c r="K70" s="70" t="s">
        <v>1</v>
      </c>
      <c r="L70" s="70" t="s">
        <v>1</v>
      </c>
      <c r="M70" s="70">
        <v>0</v>
      </c>
      <c r="N70" s="69" t="s">
        <v>1</v>
      </c>
      <c r="O70" s="69" t="s">
        <v>99</v>
      </c>
      <c r="P70" s="69" t="s">
        <v>1</v>
      </c>
      <c r="Q70" s="70">
        <v>0</v>
      </c>
      <c r="R70" s="70">
        <v>0</v>
      </c>
      <c r="S70" s="70">
        <v>0</v>
      </c>
      <c r="T70" s="70">
        <v>0</v>
      </c>
      <c r="U70" s="69" t="s">
        <v>0</v>
      </c>
      <c r="V70" s="70">
        <v>0</v>
      </c>
      <c r="W70" s="70">
        <v>0</v>
      </c>
      <c r="X70" s="69" t="s">
        <v>0</v>
      </c>
      <c r="Y70" s="70">
        <v>0</v>
      </c>
      <c r="Z70" s="70">
        <v>0</v>
      </c>
      <c r="AA70" s="69" t="s">
        <v>0</v>
      </c>
      <c r="AB70" s="70">
        <v>0</v>
      </c>
      <c r="AC70" s="70">
        <v>0</v>
      </c>
      <c r="AD70" s="69" t="s">
        <v>0</v>
      </c>
      <c r="AE70" s="70">
        <v>0</v>
      </c>
      <c r="AF70" s="69">
        <v>0</v>
      </c>
      <c r="AG70" s="69" t="s">
        <v>0</v>
      </c>
      <c r="AH70" s="70">
        <v>0</v>
      </c>
      <c r="AI70" s="70">
        <v>0</v>
      </c>
      <c r="AJ70" s="69" t="s">
        <v>0</v>
      </c>
      <c r="AK70" s="70">
        <v>0</v>
      </c>
      <c r="AL70" s="70">
        <v>0</v>
      </c>
      <c r="AM70" s="73" t="s">
        <v>1</v>
      </c>
      <c r="AN70" s="69" t="s">
        <v>1</v>
      </c>
      <c r="AO70" s="73" t="s">
        <v>1</v>
      </c>
      <c r="AP70" s="69" t="s">
        <v>1</v>
      </c>
      <c r="AU70" s="60">
        <v>0</v>
      </c>
      <c r="AV70" s="60">
        <v>0</v>
      </c>
    </row>
    <row r="71" spans="1:48" s="60" customFormat="1" hidden="1" x14ac:dyDescent="0.25">
      <c r="A71" s="69" t="s">
        <v>203</v>
      </c>
      <c r="B71" s="68">
        <v>44106</v>
      </c>
      <c r="C71" s="69" t="s">
        <v>6</v>
      </c>
      <c r="D71" s="69" t="s">
        <v>25</v>
      </c>
      <c r="E71" s="69" t="s">
        <v>198</v>
      </c>
      <c r="F71" s="69" t="s">
        <v>479</v>
      </c>
      <c r="G71" s="69" t="s">
        <v>3</v>
      </c>
      <c r="H71" s="69" t="s">
        <v>1112</v>
      </c>
      <c r="I71" s="70" t="s">
        <v>1</v>
      </c>
      <c r="J71" s="70" t="s">
        <v>1</v>
      </c>
      <c r="K71" s="70" t="s">
        <v>1</v>
      </c>
      <c r="L71" s="70" t="s">
        <v>1</v>
      </c>
      <c r="M71" s="70">
        <v>0</v>
      </c>
      <c r="N71" s="69" t="s">
        <v>1</v>
      </c>
      <c r="O71" s="69" t="s">
        <v>2</v>
      </c>
      <c r="P71" s="69" t="s">
        <v>1</v>
      </c>
      <c r="Q71" s="70">
        <v>73699281.032399997</v>
      </c>
      <c r="R71" s="70">
        <v>0</v>
      </c>
      <c r="S71" s="70">
        <v>51612433.399999991</v>
      </c>
      <c r="T71" s="70">
        <v>0</v>
      </c>
      <c r="U71" s="69" t="s">
        <v>0</v>
      </c>
      <c r="V71" s="70">
        <v>0</v>
      </c>
      <c r="W71" s="70">
        <v>19040385.890000001</v>
      </c>
      <c r="X71" s="69" t="s">
        <v>9</v>
      </c>
      <c r="Y71" s="70">
        <v>3046461.7423999999</v>
      </c>
      <c r="Z71" s="70">
        <v>0</v>
      </c>
      <c r="AA71" s="69" t="s">
        <v>0</v>
      </c>
      <c r="AB71" s="70">
        <v>0</v>
      </c>
      <c r="AC71" s="70">
        <v>0</v>
      </c>
      <c r="AD71" s="69" t="s">
        <v>0</v>
      </c>
      <c r="AE71" s="70">
        <v>0</v>
      </c>
      <c r="AF71" s="69">
        <v>0</v>
      </c>
      <c r="AG71" s="69" t="s">
        <v>0</v>
      </c>
      <c r="AH71" s="70">
        <v>0</v>
      </c>
      <c r="AI71" s="70">
        <v>0</v>
      </c>
      <c r="AJ71" s="69" t="s">
        <v>0</v>
      </c>
      <c r="AK71" s="70">
        <v>0</v>
      </c>
      <c r="AL71" s="70">
        <v>0</v>
      </c>
      <c r="AM71" s="73" t="s">
        <v>1</v>
      </c>
      <c r="AN71" s="69" t="s">
        <v>1</v>
      </c>
      <c r="AO71" s="73" t="s">
        <v>1</v>
      </c>
      <c r="AP71" s="69" t="s">
        <v>1</v>
      </c>
      <c r="AU71" s="60">
        <v>73699281.032399997</v>
      </c>
      <c r="AV71" s="60">
        <v>0</v>
      </c>
    </row>
    <row r="72" spans="1:48" s="60" customFormat="1" hidden="1" x14ac:dyDescent="0.25">
      <c r="A72" s="69" t="s">
        <v>202</v>
      </c>
      <c r="B72" s="68">
        <v>44106</v>
      </c>
      <c r="C72" s="69" t="s">
        <v>6</v>
      </c>
      <c r="D72" s="69" t="s">
        <v>23</v>
      </c>
      <c r="E72" s="69" t="s">
        <v>196</v>
      </c>
      <c r="F72" s="69" t="s">
        <v>1113</v>
      </c>
      <c r="G72" s="69" t="s">
        <v>3</v>
      </c>
      <c r="H72" s="69" t="s">
        <v>1114</v>
      </c>
      <c r="I72" s="70" t="s">
        <v>1</v>
      </c>
      <c r="J72" s="70" t="s">
        <v>1</v>
      </c>
      <c r="K72" s="70" t="s">
        <v>1</v>
      </c>
      <c r="L72" s="70" t="s">
        <v>1</v>
      </c>
      <c r="M72" s="70">
        <v>0</v>
      </c>
      <c r="N72" s="69" t="s">
        <v>1</v>
      </c>
      <c r="O72" s="69" t="s">
        <v>2</v>
      </c>
      <c r="P72" s="69" t="s">
        <v>1</v>
      </c>
      <c r="Q72" s="70">
        <v>22720938.662</v>
      </c>
      <c r="R72" s="70">
        <v>0</v>
      </c>
      <c r="S72" s="70">
        <v>21265494.550000001</v>
      </c>
      <c r="T72" s="70">
        <v>0</v>
      </c>
      <c r="U72" s="69" t="s">
        <v>0</v>
      </c>
      <c r="V72" s="70">
        <v>0</v>
      </c>
      <c r="W72" s="70">
        <v>1254693.2</v>
      </c>
      <c r="X72" s="69" t="s">
        <v>9</v>
      </c>
      <c r="Y72" s="70">
        <v>200750.91200000001</v>
      </c>
      <c r="Z72" s="70">
        <v>0</v>
      </c>
      <c r="AA72" s="69" t="s">
        <v>0</v>
      </c>
      <c r="AB72" s="70">
        <v>0</v>
      </c>
      <c r="AC72" s="70">
        <v>0</v>
      </c>
      <c r="AD72" s="69" t="s">
        <v>0</v>
      </c>
      <c r="AE72" s="70">
        <v>0</v>
      </c>
      <c r="AF72" s="69">
        <v>0</v>
      </c>
      <c r="AG72" s="69" t="s">
        <v>0</v>
      </c>
      <c r="AH72" s="70">
        <v>0</v>
      </c>
      <c r="AI72" s="70">
        <v>0</v>
      </c>
      <c r="AJ72" s="69" t="s">
        <v>0</v>
      </c>
      <c r="AK72" s="70">
        <v>0</v>
      </c>
      <c r="AL72" s="70">
        <v>0</v>
      </c>
      <c r="AM72" s="73" t="s">
        <v>1</v>
      </c>
      <c r="AN72" s="69" t="s">
        <v>1</v>
      </c>
      <c r="AO72" s="73" t="s">
        <v>1</v>
      </c>
      <c r="AP72" s="69" t="s">
        <v>1</v>
      </c>
      <c r="AU72" s="60">
        <v>22720938.662</v>
      </c>
      <c r="AV72" s="60">
        <v>0</v>
      </c>
    </row>
    <row r="73" spans="1:48" s="60" customFormat="1" hidden="1" x14ac:dyDescent="0.25">
      <c r="A73" s="69" t="s">
        <v>199</v>
      </c>
      <c r="B73" s="68">
        <v>44106</v>
      </c>
      <c r="C73" s="69" t="s">
        <v>6</v>
      </c>
      <c r="D73" s="69" t="s">
        <v>23</v>
      </c>
      <c r="E73" s="69" t="s">
        <v>196</v>
      </c>
      <c r="F73" s="69" t="s">
        <v>1113</v>
      </c>
      <c r="G73" s="69" t="s">
        <v>3</v>
      </c>
      <c r="H73" s="69" t="s">
        <v>1115</v>
      </c>
      <c r="I73" s="70" t="s">
        <v>1</v>
      </c>
      <c r="J73" s="70" t="s">
        <v>1</v>
      </c>
      <c r="K73" s="70" t="s">
        <v>1</v>
      </c>
      <c r="L73" s="70" t="s">
        <v>1</v>
      </c>
      <c r="M73" s="70">
        <v>0</v>
      </c>
      <c r="N73" s="69" t="s">
        <v>1</v>
      </c>
      <c r="O73" s="69" t="s">
        <v>201</v>
      </c>
      <c r="P73" s="69" t="s">
        <v>200</v>
      </c>
      <c r="Q73" s="70">
        <v>1760000</v>
      </c>
      <c r="R73" s="70">
        <v>0</v>
      </c>
      <c r="S73" s="70">
        <v>1760000</v>
      </c>
      <c r="T73" s="70">
        <v>0</v>
      </c>
      <c r="U73" s="69" t="s">
        <v>0</v>
      </c>
      <c r="V73" s="70">
        <v>0</v>
      </c>
      <c r="W73" s="70">
        <v>0</v>
      </c>
      <c r="X73" s="69" t="s">
        <v>0</v>
      </c>
      <c r="Y73" s="70">
        <v>0</v>
      </c>
      <c r="Z73" s="70">
        <v>0</v>
      </c>
      <c r="AA73" s="69" t="s">
        <v>0</v>
      </c>
      <c r="AB73" s="70">
        <v>0</v>
      </c>
      <c r="AC73" s="70">
        <v>0</v>
      </c>
      <c r="AD73" s="69" t="s">
        <v>0</v>
      </c>
      <c r="AE73" s="70">
        <v>0</v>
      </c>
      <c r="AF73" s="69">
        <v>0</v>
      </c>
      <c r="AG73" s="69" t="s">
        <v>0</v>
      </c>
      <c r="AH73" s="70">
        <v>0</v>
      </c>
      <c r="AI73" s="70">
        <v>0</v>
      </c>
      <c r="AJ73" s="69" t="s">
        <v>0</v>
      </c>
      <c r="AK73" s="70">
        <v>0</v>
      </c>
      <c r="AL73" s="70">
        <v>0</v>
      </c>
      <c r="AM73" s="73" t="s">
        <v>1</v>
      </c>
      <c r="AN73" s="69" t="s">
        <v>1</v>
      </c>
      <c r="AO73" s="73" t="s">
        <v>1</v>
      </c>
      <c r="AP73" s="69" t="s">
        <v>1</v>
      </c>
      <c r="AU73" s="60">
        <v>1760000</v>
      </c>
      <c r="AV73" s="60">
        <v>0</v>
      </c>
    </row>
    <row r="74" spans="1:48" s="60" customFormat="1" hidden="1" x14ac:dyDescent="0.25">
      <c r="A74" s="69" t="s">
        <v>197</v>
      </c>
      <c r="B74" s="68">
        <v>44106</v>
      </c>
      <c r="C74" s="69" t="s">
        <v>6</v>
      </c>
      <c r="D74" s="69" t="s">
        <v>23</v>
      </c>
      <c r="E74" s="69" t="s">
        <v>196</v>
      </c>
      <c r="F74" s="69" t="s">
        <v>1113</v>
      </c>
      <c r="G74" s="69" t="s">
        <v>3</v>
      </c>
      <c r="H74" s="69" t="s">
        <v>1116</v>
      </c>
      <c r="I74" s="70" t="s">
        <v>1</v>
      </c>
      <c r="J74" s="70" t="s">
        <v>1</v>
      </c>
      <c r="K74" s="70" t="s">
        <v>1</v>
      </c>
      <c r="L74" s="70" t="s">
        <v>1</v>
      </c>
      <c r="M74" s="70">
        <v>0</v>
      </c>
      <c r="N74" s="69" t="s">
        <v>1</v>
      </c>
      <c r="O74" s="69" t="s">
        <v>2</v>
      </c>
      <c r="P74" s="69" t="s">
        <v>1</v>
      </c>
      <c r="Q74" s="70">
        <v>97931438.710800007</v>
      </c>
      <c r="R74" s="70">
        <v>0</v>
      </c>
      <c r="S74" s="70">
        <v>77456468.800000012</v>
      </c>
      <c r="T74" s="70">
        <v>0</v>
      </c>
      <c r="U74" s="69" t="s">
        <v>0</v>
      </c>
      <c r="V74" s="70">
        <v>0</v>
      </c>
      <c r="W74" s="70">
        <v>17650836.129999999</v>
      </c>
      <c r="X74" s="69" t="s">
        <v>9</v>
      </c>
      <c r="Y74" s="70">
        <v>2824133.7807999998</v>
      </c>
      <c r="Z74" s="70">
        <v>0</v>
      </c>
      <c r="AA74" s="69" t="s">
        <v>0</v>
      </c>
      <c r="AB74" s="70">
        <v>0</v>
      </c>
      <c r="AC74" s="70">
        <v>0</v>
      </c>
      <c r="AD74" s="69" t="s">
        <v>0</v>
      </c>
      <c r="AE74" s="70">
        <v>0</v>
      </c>
      <c r="AF74" s="69">
        <v>0</v>
      </c>
      <c r="AG74" s="69" t="s">
        <v>0</v>
      </c>
      <c r="AH74" s="70">
        <v>0</v>
      </c>
      <c r="AI74" s="70">
        <v>0</v>
      </c>
      <c r="AJ74" s="69" t="s">
        <v>0</v>
      </c>
      <c r="AK74" s="70">
        <v>0</v>
      </c>
      <c r="AL74" s="70">
        <v>0</v>
      </c>
      <c r="AM74" s="73" t="s">
        <v>1</v>
      </c>
      <c r="AN74" s="69" t="s">
        <v>1</v>
      </c>
      <c r="AO74" s="73" t="s">
        <v>1</v>
      </c>
      <c r="AP74" s="69" t="s">
        <v>1</v>
      </c>
      <c r="AU74" s="60">
        <v>97931438.710800007</v>
      </c>
      <c r="AV74" s="60">
        <v>0</v>
      </c>
    </row>
    <row r="75" spans="1:48" s="60" customFormat="1" hidden="1" x14ac:dyDescent="0.25">
      <c r="A75" s="69" t="s">
        <v>195</v>
      </c>
      <c r="B75" s="68">
        <v>44106</v>
      </c>
      <c r="C75" s="69" t="s">
        <v>6</v>
      </c>
      <c r="D75" s="69" t="s">
        <v>21</v>
      </c>
      <c r="E75" s="69" t="s">
        <v>188</v>
      </c>
      <c r="F75" s="69" t="s">
        <v>429</v>
      </c>
      <c r="G75" s="69" t="s">
        <v>3</v>
      </c>
      <c r="H75" s="69" t="s">
        <v>1117</v>
      </c>
      <c r="I75" s="70" t="s">
        <v>1</v>
      </c>
      <c r="J75" s="70" t="s">
        <v>1</v>
      </c>
      <c r="K75" s="70" t="s">
        <v>1</v>
      </c>
      <c r="L75" s="70" t="s">
        <v>1</v>
      </c>
      <c r="M75" s="70">
        <v>0</v>
      </c>
      <c r="N75" s="69" t="s">
        <v>1</v>
      </c>
      <c r="O75" s="69" t="s">
        <v>2</v>
      </c>
      <c r="P75" s="69" t="s">
        <v>1</v>
      </c>
      <c r="Q75" s="70">
        <v>127951449.6944</v>
      </c>
      <c r="R75" s="70">
        <v>0</v>
      </c>
      <c r="S75" s="70">
        <v>92393195</v>
      </c>
      <c r="T75" s="70">
        <v>0</v>
      </c>
      <c r="U75" s="69" t="s">
        <v>0</v>
      </c>
      <c r="V75" s="70">
        <v>0</v>
      </c>
      <c r="W75" s="70">
        <v>30653667.84</v>
      </c>
      <c r="X75" s="69" t="s">
        <v>9</v>
      </c>
      <c r="Y75" s="70">
        <v>4904586.8543999996</v>
      </c>
      <c r="Z75" s="70">
        <v>0</v>
      </c>
      <c r="AA75" s="69" t="s">
        <v>0</v>
      </c>
      <c r="AB75" s="70">
        <v>0</v>
      </c>
      <c r="AC75" s="70">
        <v>0</v>
      </c>
      <c r="AD75" s="69" t="s">
        <v>0</v>
      </c>
      <c r="AE75" s="70">
        <v>0</v>
      </c>
      <c r="AF75" s="69">
        <v>0</v>
      </c>
      <c r="AG75" s="69" t="s">
        <v>0</v>
      </c>
      <c r="AH75" s="70">
        <v>0</v>
      </c>
      <c r="AI75" s="70">
        <v>0</v>
      </c>
      <c r="AJ75" s="69" t="s">
        <v>0</v>
      </c>
      <c r="AK75" s="70">
        <v>0</v>
      </c>
      <c r="AL75" s="70">
        <v>0</v>
      </c>
      <c r="AM75" s="73" t="s">
        <v>1</v>
      </c>
      <c r="AN75" s="69" t="s">
        <v>1</v>
      </c>
      <c r="AO75" s="73" t="s">
        <v>1</v>
      </c>
      <c r="AP75" s="69" t="s">
        <v>1</v>
      </c>
      <c r="AU75" s="60">
        <v>127951449.6944</v>
      </c>
      <c r="AV75" s="60">
        <v>0</v>
      </c>
    </row>
    <row r="76" spans="1:48" s="60" customFormat="1" hidden="1" x14ac:dyDescent="0.25">
      <c r="A76" s="69" t="s">
        <v>194</v>
      </c>
      <c r="B76" s="68">
        <v>44106</v>
      </c>
      <c r="C76" s="69" t="s">
        <v>6</v>
      </c>
      <c r="D76" s="69" t="s">
        <v>19</v>
      </c>
      <c r="E76" s="69" t="s">
        <v>186</v>
      </c>
      <c r="F76" s="69" t="s">
        <v>428</v>
      </c>
      <c r="G76" s="69" t="s">
        <v>3</v>
      </c>
      <c r="H76" s="69" t="s">
        <v>1118</v>
      </c>
      <c r="I76" s="70" t="s">
        <v>1</v>
      </c>
      <c r="J76" s="70" t="s">
        <v>1</v>
      </c>
      <c r="K76" s="70" t="s">
        <v>1</v>
      </c>
      <c r="L76" s="70" t="s">
        <v>1</v>
      </c>
      <c r="M76" s="70">
        <v>0</v>
      </c>
      <c r="N76" s="69" t="s">
        <v>1</v>
      </c>
      <c r="O76" s="69" t="s">
        <v>2</v>
      </c>
      <c r="P76" s="69" t="s">
        <v>1</v>
      </c>
      <c r="Q76" s="70">
        <v>228694340.19799998</v>
      </c>
      <c r="R76" s="70">
        <v>0</v>
      </c>
      <c r="S76" s="70">
        <v>164537580.39999998</v>
      </c>
      <c r="T76" s="70">
        <v>0</v>
      </c>
      <c r="U76" s="69" t="s">
        <v>0</v>
      </c>
      <c r="V76" s="70">
        <v>0</v>
      </c>
      <c r="W76" s="70">
        <v>55307551.549999997</v>
      </c>
      <c r="X76" s="69" t="s">
        <v>9</v>
      </c>
      <c r="Y76" s="70">
        <v>8849208.2479999997</v>
      </c>
      <c r="Z76" s="70">
        <v>0</v>
      </c>
      <c r="AA76" s="69" t="s">
        <v>0</v>
      </c>
      <c r="AB76" s="70">
        <v>0</v>
      </c>
      <c r="AC76" s="70">
        <v>0</v>
      </c>
      <c r="AD76" s="69" t="s">
        <v>0</v>
      </c>
      <c r="AE76" s="70">
        <v>0</v>
      </c>
      <c r="AF76" s="69">
        <v>0</v>
      </c>
      <c r="AG76" s="69" t="s">
        <v>0</v>
      </c>
      <c r="AH76" s="70">
        <v>0</v>
      </c>
      <c r="AI76" s="70">
        <v>0</v>
      </c>
      <c r="AJ76" s="69" t="s">
        <v>0</v>
      </c>
      <c r="AK76" s="70">
        <v>0</v>
      </c>
      <c r="AL76" s="70">
        <v>0</v>
      </c>
      <c r="AM76" s="73" t="s">
        <v>1</v>
      </c>
      <c r="AN76" s="69" t="s">
        <v>1</v>
      </c>
      <c r="AO76" s="73" t="s">
        <v>1</v>
      </c>
      <c r="AP76" s="69" t="s">
        <v>1</v>
      </c>
      <c r="AU76" s="60">
        <v>228694340.19799998</v>
      </c>
      <c r="AV76" s="60">
        <v>0</v>
      </c>
    </row>
    <row r="77" spans="1:48" s="60" customFormat="1" hidden="1" x14ac:dyDescent="0.25">
      <c r="A77" s="69" t="s">
        <v>191</v>
      </c>
      <c r="B77" s="68">
        <v>44106</v>
      </c>
      <c r="C77" s="69" t="s">
        <v>6</v>
      </c>
      <c r="D77" s="69" t="s">
        <v>17</v>
      </c>
      <c r="E77" s="69" t="s">
        <v>184</v>
      </c>
      <c r="F77" s="69" t="s">
        <v>1119</v>
      </c>
      <c r="G77" s="69" t="s">
        <v>3</v>
      </c>
      <c r="H77" s="69" t="s">
        <v>1120</v>
      </c>
      <c r="I77" s="70" t="s">
        <v>1</v>
      </c>
      <c r="J77" s="70" t="s">
        <v>1</v>
      </c>
      <c r="K77" s="70" t="s">
        <v>1</v>
      </c>
      <c r="L77" s="70" t="s">
        <v>1</v>
      </c>
      <c r="M77" s="70">
        <v>0</v>
      </c>
      <c r="N77" s="69" t="s">
        <v>1</v>
      </c>
      <c r="O77" s="69" t="s">
        <v>2</v>
      </c>
      <c r="P77" s="69" t="s">
        <v>1</v>
      </c>
      <c r="Q77" s="70">
        <v>9076205.2043999992</v>
      </c>
      <c r="R77" s="70">
        <v>0</v>
      </c>
      <c r="S77" s="70">
        <v>6842941.1999999993</v>
      </c>
      <c r="T77" s="70">
        <v>0</v>
      </c>
      <c r="U77" s="69" t="s">
        <v>0</v>
      </c>
      <c r="V77" s="70">
        <v>0</v>
      </c>
      <c r="W77" s="70">
        <v>1925227.59</v>
      </c>
      <c r="X77" s="69" t="s">
        <v>0</v>
      </c>
      <c r="Y77" s="70">
        <v>308036.41440000001</v>
      </c>
      <c r="Z77" s="70">
        <v>0</v>
      </c>
      <c r="AA77" s="69" t="s">
        <v>0</v>
      </c>
      <c r="AB77" s="70">
        <v>0</v>
      </c>
      <c r="AC77" s="70">
        <v>0</v>
      </c>
      <c r="AD77" s="69" t="s">
        <v>0</v>
      </c>
      <c r="AE77" s="70">
        <v>0</v>
      </c>
      <c r="AF77" s="69">
        <v>0</v>
      </c>
      <c r="AG77" s="69" t="s">
        <v>0</v>
      </c>
      <c r="AH77" s="70">
        <v>0</v>
      </c>
      <c r="AI77" s="70">
        <v>0</v>
      </c>
      <c r="AJ77" s="69" t="s">
        <v>0</v>
      </c>
      <c r="AK77" s="70">
        <v>0</v>
      </c>
      <c r="AL77" s="70">
        <v>0</v>
      </c>
      <c r="AM77" s="73" t="s">
        <v>1</v>
      </c>
      <c r="AN77" s="69" t="s">
        <v>1</v>
      </c>
      <c r="AO77" s="73" t="s">
        <v>1</v>
      </c>
      <c r="AP77" s="69" t="s">
        <v>1</v>
      </c>
      <c r="AU77" s="60">
        <v>9076205.2043999992</v>
      </c>
      <c r="AV77" s="60">
        <v>0</v>
      </c>
    </row>
    <row r="78" spans="1:48" s="60" customFormat="1" hidden="1" x14ac:dyDescent="0.25">
      <c r="A78" s="69" t="s">
        <v>190</v>
      </c>
      <c r="B78" s="68">
        <v>44106</v>
      </c>
      <c r="C78" s="69" t="s">
        <v>6</v>
      </c>
      <c r="D78" s="69" t="s">
        <v>14</v>
      </c>
      <c r="E78" s="69" t="s">
        <v>182</v>
      </c>
      <c r="F78" s="69" t="s">
        <v>1121</v>
      </c>
      <c r="G78" s="69" t="s">
        <v>3</v>
      </c>
      <c r="H78" s="69" t="s">
        <v>1122</v>
      </c>
      <c r="I78" s="70" t="s">
        <v>1</v>
      </c>
      <c r="J78" s="70" t="s">
        <v>1</v>
      </c>
      <c r="K78" s="70" t="s">
        <v>1</v>
      </c>
      <c r="L78" s="70" t="s">
        <v>1</v>
      </c>
      <c r="M78" s="70">
        <v>0</v>
      </c>
      <c r="N78" s="69" t="s">
        <v>1</v>
      </c>
      <c r="O78" s="69" t="s">
        <v>2</v>
      </c>
      <c r="P78" s="69" t="s">
        <v>1</v>
      </c>
      <c r="Q78" s="70">
        <v>101437854.78640001</v>
      </c>
      <c r="R78" s="70">
        <v>0</v>
      </c>
      <c r="S78" s="70">
        <v>97503991.400000006</v>
      </c>
      <c r="T78" s="70">
        <v>0</v>
      </c>
      <c r="U78" s="69" t="s">
        <v>0</v>
      </c>
      <c r="V78" s="70">
        <v>0</v>
      </c>
      <c r="W78" s="70">
        <v>3391261.54</v>
      </c>
      <c r="X78" s="69" t="s">
        <v>0</v>
      </c>
      <c r="Y78" s="70">
        <v>542601.84640000004</v>
      </c>
      <c r="Z78" s="70">
        <v>0</v>
      </c>
      <c r="AA78" s="69" t="s">
        <v>0</v>
      </c>
      <c r="AB78" s="70">
        <v>0</v>
      </c>
      <c r="AC78" s="70">
        <v>0</v>
      </c>
      <c r="AD78" s="69" t="s">
        <v>0</v>
      </c>
      <c r="AE78" s="70">
        <v>0</v>
      </c>
      <c r="AF78" s="69">
        <v>0</v>
      </c>
      <c r="AG78" s="69" t="s">
        <v>0</v>
      </c>
      <c r="AH78" s="70">
        <v>0</v>
      </c>
      <c r="AI78" s="70">
        <v>0</v>
      </c>
      <c r="AJ78" s="69" t="s">
        <v>0</v>
      </c>
      <c r="AK78" s="70">
        <v>0</v>
      </c>
      <c r="AL78" s="70">
        <v>0</v>
      </c>
      <c r="AM78" s="73" t="s">
        <v>1</v>
      </c>
      <c r="AN78" s="69" t="s">
        <v>1</v>
      </c>
      <c r="AO78" s="73" t="s">
        <v>1</v>
      </c>
      <c r="AP78" s="69" t="s">
        <v>1</v>
      </c>
      <c r="AU78" s="60">
        <v>101437854.78640001</v>
      </c>
      <c r="AV78" s="60">
        <v>0</v>
      </c>
    </row>
    <row r="79" spans="1:48" s="60" customFormat="1" hidden="1" x14ac:dyDescent="0.25">
      <c r="A79" s="69" t="s">
        <v>189</v>
      </c>
      <c r="B79" s="68">
        <v>44106</v>
      </c>
      <c r="C79" s="69" t="s">
        <v>6</v>
      </c>
      <c r="D79" s="69" t="s">
        <v>10</v>
      </c>
      <c r="E79" s="69" t="s">
        <v>179</v>
      </c>
      <c r="F79" s="69" t="s">
        <v>1123</v>
      </c>
      <c r="G79" s="69" t="s">
        <v>3</v>
      </c>
      <c r="H79" s="69" t="s">
        <v>1124</v>
      </c>
      <c r="I79" s="70" t="s">
        <v>1</v>
      </c>
      <c r="J79" s="70" t="s">
        <v>1</v>
      </c>
      <c r="K79" s="70" t="s">
        <v>1</v>
      </c>
      <c r="L79" s="70" t="s">
        <v>1</v>
      </c>
      <c r="M79" s="70">
        <v>0</v>
      </c>
      <c r="N79" s="69" t="s">
        <v>1</v>
      </c>
      <c r="O79" s="69" t="s">
        <v>2</v>
      </c>
      <c r="P79" s="69" t="s">
        <v>1</v>
      </c>
      <c r="Q79" s="70">
        <v>11764897.916399999</v>
      </c>
      <c r="R79" s="70">
        <v>0</v>
      </c>
      <c r="S79" s="70">
        <v>6842639.9999999991</v>
      </c>
      <c r="T79" s="70">
        <v>0</v>
      </c>
      <c r="U79" s="69" t="s">
        <v>0</v>
      </c>
      <c r="V79" s="70">
        <v>0</v>
      </c>
      <c r="W79" s="70">
        <v>4243325.79</v>
      </c>
      <c r="X79" s="69" t="s">
        <v>0</v>
      </c>
      <c r="Y79" s="70">
        <v>678932.12639999995</v>
      </c>
      <c r="Z79" s="70">
        <v>0</v>
      </c>
      <c r="AA79" s="69" t="s">
        <v>0</v>
      </c>
      <c r="AB79" s="70">
        <v>0</v>
      </c>
      <c r="AC79" s="70">
        <v>0</v>
      </c>
      <c r="AD79" s="69" t="s">
        <v>0</v>
      </c>
      <c r="AE79" s="70">
        <v>0</v>
      </c>
      <c r="AF79" s="69">
        <v>0</v>
      </c>
      <c r="AG79" s="69" t="s">
        <v>0</v>
      </c>
      <c r="AH79" s="70">
        <v>0</v>
      </c>
      <c r="AI79" s="70">
        <v>0</v>
      </c>
      <c r="AJ79" s="69" t="s">
        <v>0</v>
      </c>
      <c r="AK79" s="70">
        <v>0</v>
      </c>
      <c r="AL79" s="70">
        <v>0</v>
      </c>
      <c r="AM79" s="73" t="s">
        <v>1</v>
      </c>
      <c r="AN79" s="69" t="s">
        <v>1</v>
      </c>
      <c r="AO79" s="73" t="s">
        <v>1</v>
      </c>
      <c r="AP79" s="69" t="s">
        <v>1</v>
      </c>
      <c r="AU79" s="60">
        <v>11764897.916399999</v>
      </c>
      <c r="AV79" s="60">
        <v>0</v>
      </c>
    </row>
    <row r="80" spans="1:48" s="60" customFormat="1" hidden="1" x14ac:dyDescent="0.25">
      <c r="A80" s="69" t="s">
        <v>187</v>
      </c>
      <c r="B80" s="68">
        <v>44106</v>
      </c>
      <c r="C80" s="69" t="s">
        <v>6</v>
      </c>
      <c r="D80" s="69" t="s">
        <v>286</v>
      </c>
      <c r="E80" s="69" t="s">
        <v>208</v>
      </c>
      <c r="F80" s="69" t="s">
        <v>495</v>
      </c>
      <c r="G80" s="69" t="s">
        <v>3</v>
      </c>
      <c r="H80" s="69" t="s">
        <v>1125</v>
      </c>
      <c r="I80" s="70" t="s">
        <v>1</v>
      </c>
      <c r="J80" s="70" t="s">
        <v>1</v>
      </c>
      <c r="K80" s="70" t="s">
        <v>1</v>
      </c>
      <c r="L80" s="70" t="s">
        <v>1</v>
      </c>
      <c r="M80" s="70">
        <v>0</v>
      </c>
      <c r="N80" s="69" t="s">
        <v>1</v>
      </c>
      <c r="O80" s="69" t="s">
        <v>2</v>
      </c>
      <c r="P80" s="69" t="s">
        <v>1</v>
      </c>
      <c r="Q80" s="70">
        <v>33730294.838800006</v>
      </c>
      <c r="R80" s="70">
        <v>0</v>
      </c>
      <c r="S80" s="70">
        <v>31026543.720000003</v>
      </c>
      <c r="T80" s="70">
        <v>0</v>
      </c>
      <c r="U80" s="69" t="s">
        <v>0</v>
      </c>
      <c r="V80" s="70">
        <v>0</v>
      </c>
      <c r="W80" s="70">
        <v>2330819.9300000002</v>
      </c>
      <c r="X80" s="69" t="s">
        <v>9</v>
      </c>
      <c r="Y80" s="70">
        <v>372931.1888</v>
      </c>
      <c r="Z80" s="70">
        <v>0</v>
      </c>
      <c r="AA80" s="69" t="s">
        <v>0</v>
      </c>
      <c r="AB80" s="70">
        <v>0</v>
      </c>
      <c r="AC80" s="70">
        <v>0</v>
      </c>
      <c r="AD80" s="69" t="s">
        <v>0</v>
      </c>
      <c r="AE80" s="70">
        <v>0</v>
      </c>
      <c r="AF80" s="69">
        <v>0</v>
      </c>
      <c r="AG80" s="69" t="s">
        <v>0</v>
      </c>
      <c r="AH80" s="70">
        <v>0</v>
      </c>
      <c r="AI80" s="70">
        <v>0</v>
      </c>
      <c r="AJ80" s="69" t="s">
        <v>0</v>
      </c>
      <c r="AK80" s="70">
        <v>0</v>
      </c>
      <c r="AL80" s="70">
        <v>0</v>
      </c>
      <c r="AM80" s="73" t="s">
        <v>1</v>
      </c>
      <c r="AN80" s="69" t="s">
        <v>1</v>
      </c>
      <c r="AO80" s="73" t="s">
        <v>1</v>
      </c>
      <c r="AP80" s="69" t="s">
        <v>1</v>
      </c>
      <c r="AU80" s="60">
        <v>33730294.838800006</v>
      </c>
      <c r="AV80" s="60">
        <v>0</v>
      </c>
    </row>
    <row r="81" spans="1:48" s="60" customFormat="1" hidden="1" x14ac:dyDescent="0.25">
      <c r="A81" s="69" t="s">
        <v>185</v>
      </c>
      <c r="B81" s="68">
        <v>44106</v>
      </c>
      <c r="C81" s="69" t="s">
        <v>6</v>
      </c>
      <c r="D81" s="69" t="s">
        <v>7</v>
      </c>
      <c r="E81" s="69" t="s">
        <v>496</v>
      </c>
      <c r="F81" s="69" t="s">
        <v>1126</v>
      </c>
      <c r="G81" s="69" t="s">
        <v>3</v>
      </c>
      <c r="H81" s="69" t="s">
        <v>483</v>
      </c>
      <c r="I81" s="70"/>
      <c r="J81" s="70"/>
      <c r="K81" s="70"/>
      <c r="L81" s="70"/>
      <c r="M81" s="70">
        <v>0</v>
      </c>
      <c r="N81" s="69"/>
      <c r="O81" s="69" t="s">
        <v>99</v>
      </c>
      <c r="P81" s="69"/>
      <c r="Q81" s="70">
        <v>0</v>
      </c>
      <c r="R81" s="70">
        <v>0</v>
      </c>
      <c r="S81" s="70">
        <v>0</v>
      </c>
      <c r="T81" s="70">
        <v>0</v>
      </c>
      <c r="U81" s="69" t="s">
        <v>0</v>
      </c>
      <c r="V81" s="70">
        <v>0</v>
      </c>
      <c r="W81" s="70">
        <v>0</v>
      </c>
      <c r="X81" s="69" t="s">
        <v>0</v>
      </c>
      <c r="Y81" s="70">
        <v>0</v>
      </c>
      <c r="Z81" s="70">
        <v>0</v>
      </c>
      <c r="AA81" s="69" t="s">
        <v>0</v>
      </c>
      <c r="AB81" s="70">
        <v>0</v>
      </c>
      <c r="AC81" s="70">
        <v>0</v>
      </c>
      <c r="AD81" s="69" t="s">
        <v>0</v>
      </c>
      <c r="AE81" s="70">
        <v>0</v>
      </c>
      <c r="AF81" s="69">
        <v>0</v>
      </c>
      <c r="AG81" s="69">
        <v>0</v>
      </c>
      <c r="AH81" s="70"/>
      <c r="AI81" s="70"/>
      <c r="AJ81" s="69"/>
      <c r="AK81" s="70"/>
      <c r="AL81" s="70"/>
      <c r="AM81" s="73"/>
      <c r="AN81" s="69"/>
      <c r="AO81" s="73"/>
      <c r="AP81" s="69"/>
      <c r="AU81" s="60">
        <v>0</v>
      </c>
      <c r="AV81" s="60">
        <v>0</v>
      </c>
    </row>
    <row r="82" spans="1:48" s="60" customFormat="1" hidden="1" x14ac:dyDescent="0.25">
      <c r="A82" s="69" t="s">
        <v>183</v>
      </c>
      <c r="B82" s="68">
        <v>44106</v>
      </c>
      <c r="C82" s="69" t="s">
        <v>6</v>
      </c>
      <c r="D82" s="69" t="s">
        <v>5</v>
      </c>
      <c r="E82" s="69" t="s">
        <v>176</v>
      </c>
      <c r="F82" s="69" t="s">
        <v>535</v>
      </c>
      <c r="G82" s="69" t="s">
        <v>3</v>
      </c>
      <c r="H82" s="69" t="s">
        <v>968</v>
      </c>
      <c r="I82" s="70" t="s">
        <v>1</v>
      </c>
      <c r="J82" s="70" t="s">
        <v>1</v>
      </c>
      <c r="K82" s="70" t="s">
        <v>1</v>
      </c>
      <c r="L82" s="70" t="s">
        <v>1</v>
      </c>
      <c r="M82" s="70">
        <v>0</v>
      </c>
      <c r="N82" s="69" t="s">
        <v>1</v>
      </c>
      <c r="O82" s="69" t="s">
        <v>99</v>
      </c>
      <c r="P82" s="69" t="s">
        <v>1</v>
      </c>
      <c r="Q82" s="70">
        <v>0</v>
      </c>
      <c r="R82" s="70">
        <v>0</v>
      </c>
      <c r="S82" s="70">
        <v>0</v>
      </c>
      <c r="T82" s="70">
        <v>0</v>
      </c>
      <c r="U82" s="69" t="s">
        <v>0</v>
      </c>
      <c r="V82" s="70">
        <v>0</v>
      </c>
      <c r="W82" s="70">
        <v>0</v>
      </c>
      <c r="X82" s="69" t="s">
        <v>0</v>
      </c>
      <c r="Y82" s="70">
        <v>0</v>
      </c>
      <c r="Z82" s="70">
        <v>0</v>
      </c>
      <c r="AA82" s="69" t="s">
        <v>0</v>
      </c>
      <c r="AB82" s="70">
        <v>0</v>
      </c>
      <c r="AC82" s="70">
        <v>0</v>
      </c>
      <c r="AD82" s="69" t="s">
        <v>0</v>
      </c>
      <c r="AE82" s="70">
        <v>0</v>
      </c>
      <c r="AF82" s="69">
        <v>0</v>
      </c>
      <c r="AG82" s="69" t="s">
        <v>0</v>
      </c>
      <c r="AH82" s="70">
        <v>0</v>
      </c>
      <c r="AI82" s="70">
        <v>0</v>
      </c>
      <c r="AJ82" s="69" t="s">
        <v>0</v>
      </c>
      <c r="AK82" s="70">
        <v>0</v>
      </c>
      <c r="AL82" s="70">
        <v>0</v>
      </c>
      <c r="AM82" s="73" t="s">
        <v>1</v>
      </c>
      <c r="AN82" s="69" t="s">
        <v>1</v>
      </c>
      <c r="AO82" s="73" t="s">
        <v>1</v>
      </c>
      <c r="AP82" s="69" t="s">
        <v>1</v>
      </c>
      <c r="AU82" s="60">
        <v>0</v>
      </c>
      <c r="AV82" s="60">
        <v>0</v>
      </c>
    </row>
    <row r="83" spans="1:48" s="60" customFormat="1" hidden="1" x14ac:dyDescent="0.25">
      <c r="A83" s="69" t="s">
        <v>181</v>
      </c>
      <c r="B83" s="68">
        <v>44107</v>
      </c>
      <c r="C83" s="69" t="s">
        <v>28</v>
      </c>
      <c r="D83" s="69" t="s">
        <v>50</v>
      </c>
      <c r="E83" s="69" t="s">
        <v>227</v>
      </c>
      <c r="F83" s="69" t="s">
        <v>1014</v>
      </c>
      <c r="G83" s="69" t="s">
        <v>3</v>
      </c>
      <c r="H83" s="69" t="s">
        <v>1127</v>
      </c>
      <c r="I83" s="70" t="s">
        <v>1</v>
      </c>
      <c r="J83" s="70" t="s">
        <v>1</v>
      </c>
      <c r="K83" s="70" t="s">
        <v>1</v>
      </c>
      <c r="L83" s="70" t="s">
        <v>1</v>
      </c>
      <c r="M83" s="70">
        <v>0</v>
      </c>
      <c r="N83" s="69" t="s">
        <v>1</v>
      </c>
      <c r="O83" s="69" t="s">
        <v>2</v>
      </c>
      <c r="P83" s="69" t="s">
        <v>1</v>
      </c>
      <c r="Q83" s="70">
        <v>367417866.407296</v>
      </c>
      <c r="R83" s="70">
        <v>0</v>
      </c>
      <c r="S83" s="70">
        <v>251713148.59999996</v>
      </c>
      <c r="T83" s="70">
        <v>0</v>
      </c>
      <c r="U83" s="69" t="s">
        <v>0</v>
      </c>
      <c r="V83" s="70">
        <v>0</v>
      </c>
      <c r="W83" s="70">
        <v>99745446.385600016</v>
      </c>
      <c r="X83" s="69" t="s">
        <v>0</v>
      </c>
      <c r="Y83" s="70">
        <v>15959271.421696004</v>
      </c>
      <c r="Z83" s="70">
        <v>0</v>
      </c>
      <c r="AA83" s="69" t="s">
        <v>0</v>
      </c>
      <c r="AB83" s="70">
        <v>0</v>
      </c>
      <c r="AC83" s="70">
        <v>0</v>
      </c>
      <c r="AD83" s="69" t="s">
        <v>0</v>
      </c>
      <c r="AE83" s="70">
        <v>0</v>
      </c>
      <c r="AF83" s="69">
        <v>0</v>
      </c>
      <c r="AG83" s="69" t="s">
        <v>0</v>
      </c>
      <c r="AH83" s="70">
        <v>0</v>
      </c>
      <c r="AI83" s="70">
        <v>0</v>
      </c>
      <c r="AJ83" s="69" t="s">
        <v>0</v>
      </c>
      <c r="AK83" s="70">
        <v>0</v>
      </c>
      <c r="AL83" s="70">
        <v>0</v>
      </c>
      <c r="AM83" s="73" t="s">
        <v>1</v>
      </c>
      <c r="AN83" s="69" t="s">
        <v>1</v>
      </c>
      <c r="AO83" s="73" t="s">
        <v>1</v>
      </c>
      <c r="AP83" s="69" t="s">
        <v>1</v>
      </c>
      <c r="AU83" s="60">
        <v>367417866.407296</v>
      </c>
      <c r="AV83" s="60">
        <v>0</v>
      </c>
    </row>
    <row r="84" spans="1:48" s="60" customFormat="1" hidden="1" x14ac:dyDescent="0.25">
      <c r="A84" s="69" t="s">
        <v>180</v>
      </c>
      <c r="B84" s="68">
        <v>44107</v>
      </c>
      <c r="C84" s="69" t="s">
        <v>6</v>
      </c>
      <c r="D84" s="69" t="s">
        <v>50</v>
      </c>
      <c r="E84" s="69" t="s">
        <v>236</v>
      </c>
      <c r="F84" s="69" t="s">
        <v>669</v>
      </c>
      <c r="G84" s="69" t="s">
        <v>3</v>
      </c>
      <c r="H84" s="69" t="s">
        <v>1128</v>
      </c>
      <c r="I84" s="70" t="s">
        <v>1</v>
      </c>
      <c r="J84" s="70" t="s">
        <v>1</v>
      </c>
      <c r="K84" s="70" t="s">
        <v>1</v>
      </c>
      <c r="L84" s="70" t="s">
        <v>1</v>
      </c>
      <c r="M84" s="70">
        <v>0</v>
      </c>
      <c r="N84" s="69" t="s">
        <v>1</v>
      </c>
      <c r="O84" s="69" t="s">
        <v>2</v>
      </c>
      <c r="P84" s="69" t="s">
        <v>1</v>
      </c>
      <c r="Q84" s="70">
        <v>435123164.62160003</v>
      </c>
      <c r="R84" s="70">
        <v>0</v>
      </c>
      <c r="S84" s="70">
        <v>355627717.04000002</v>
      </c>
      <c r="T84" s="70">
        <v>0</v>
      </c>
      <c r="U84" s="69" t="s">
        <v>0</v>
      </c>
      <c r="V84" s="70">
        <v>0</v>
      </c>
      <c r="W84" s="70">
        <v>68530558.260000005</v>
      </c>
      <c r="X84" s="69" t="s">
        <v>9</v>
      </c>
      <c r="Y84" s="70">
        <v>10964889.321600001</v>
      </c>
      <c r="Z84" s="70">
        <v>0</v>
      </c>
      <c r="AA84" s="69" t="s">
        <v>0</v>
      </c>
      <c r="AB84" s="70">
        <v>0</v>
      </c>
      <c r="AC84" s="70">
        <v>0</v>
      </c>
      <c r="AD84" s="69" t="s">
        <v>0</v>
      </c>
      <c r="AE84" s="70">
        <v>0</v>
      </c>
      <c r="AF84" s="69">
        <v>0</v>
      </c>
      <c r="AG84" s="69" t="s">
        <v>0</v>
      </c>
      <c r="AH84" s="70">
        <v>0</v>
      </c>
      <c r="AI84" s="70">
        <v>0</v>
      </c>
      <c r="AJ84" s="69" t="s">
        <v>0</v>
      </c>
      <c r="AK84" s="70">
        <v>0</v>
      </c>
      <c r="AL84" s="70">
        <v>0</v>
      </c>
      <c r="AM84" s="73" t="s">
        <v>1</v>
      </c>
      <c r="AN84" s="69" t="s">
        <v>1</v>
      </c>
      <c r="AO84" s="73" t="s">
        <v>1</v>
      </c>
      <c r="AP84" s="69" t="s">
        <v>1</v>
      </c>
      <c r="AU84" s="60">
        <v>435123164.62160003</v>
      </c>
      <c r="AV84" s="60">
        <v>0</v>
      </c>
    </row>
    <row r="85" spans="1:48" s="60" customFormat="1" hidden="1" x14ac:dyDescent="0.25">
      <c r="A85" s="69" t="s">
        <v>178</v>
      </c>
      <c r="B85" s="68">
        <v>44107</v>
      </c>
      <c r="C85" s="69" t="s">
        <v>6</v>
      </c>
      <c r="D85" s="69" t="s">
        <v>50</v>
      </c>
      <c r="E85" s="69" t="s">
        <v>473</v>
      </c>
      <c r="F85" s="69" t="s">
        <v>1129</v>
      </c>
      <c r="G85" s="69" t="s">
        <v>3</v>
      </c>
      <c r="H85" s="69" t="s">
        <v>1130</v>
      </c>
      <c r="I85" s="70"/>
      <c r="J85" s="70"/>
      <c r="K85" s="70"/>
      <c r="L85" s="70"/>
      <c r="M85" s="70">
        <v>0</v>
      </c>
      <c r="N85" s="69"/>
      <c r="O85" s="69" t="s">
        <v>99</v>
      </c>
      <c r="P85" s="69"/>
      <c r="Q85" s="70">
        <v>0</v>
      </c>
      <c r="R85" s="70">
        <v>0</v>
      </c>
      <c r="S85" s="70">
        <v>0</v>
      </c>
      <c r="T85" s="70">
        <v>0</v>
      </c>
      <c r="U85" s="69"/>
      <c r="V85" s="70">
        <v>0</v>
      </c>
      <c r="W85" s="70">
        <v>0</v>
      </c>
      <c r="X85" s="69"/>
      <c r="Y85" s="70">
        <v>0</v>
      </c>
      <c r="Z85" s="70">
        <v>0</v>
      </c>
      <c r="AA85" s="69"/>
      <c r="AB85" s="70">
        <v>0</v>
      </c>
      <c r="AC85" s="70">
        <v>0</v>
      </c>
      <c r="AD85" s="69"/>
      <c r="AE85" s="70">
        <v>0</v>
      </c>
      <c r="AF85" s="69">
        <v>0</v>
      </c>
      <c r="AG85" s="69">
        <v>0</v>
      </c>
      <c r="AH85" s="70"/>
      <c r="AI85" s="70"/>
      <c r="AJ85" s="69"/>
      <c r="AK85" s="70"/>
      <c r="AL85" s="70"/>
      <c r="AM85" s="73"/>
      <c r="AN85" s="69"/>
      <c r="AO85" s="73"/>
      <c r="AP85" s="69"/>
      <c r="AU85" s="60">
        <v>0</v>
      </c>
      <c r="AV85" s="60">
        <v>0</v>
      </c>
    </row>
    <row r="86" spans="1:48" s="60" customFormat="1" hidden="1" x14ac:dyDescent="0.25">
      <c r="A86" s="69" t="s">
        <v>177</v>
      </c>
      <c r="B86" s="68">
        <v>44107</v>
      </c>
      <c r="C86" s="69" t="s">
        <v>28</v>
      </c>
      <c r="D86" s="69" t="s">
        <v>43</v>
      </c>
      <c r="E86" s="69" t="s">
        <v>218</v>
      </c>
      <c r="F86" s="69" t="s">
        <v>1131</v>
      </c>
      <c r="G86" s="69" t="s">
        <v>3</v>
      </c>
      <c r="H86" s="69" t="s">
        <v>1132</v>
      </c>
      <c r="I86" s="70" t="s">
        <v>1</v>
      </c>
      <c r="J86" s="70" t="s">
        <v>1</v>
      </c>
      <c r="K86" s="70" t="s">
        <v>1</v>
      </c>
      <c r="L86" s="70" t="s">
        <v>1</v>
      </c>
      <c r="M86" s="70">
        <v>0</v>
      </c>
      <c r="N86" s="69" t="s">
        <v>1</v>
      </c>
      <c r="O86" s="69" t="s">
        <v>2</v>
      </c>
      <c r="P86" s="69" t="s">
        <v>1</v>
      </c>
      <c r="Q86" s="70">
        <v>319544006.88045001</v>
      </c>
      <c r="R86" s="70">
        <v>0</v>
      </c>
      <c r="S86" s="70">
        <v>211274575.85000002</v>
      </c>
      <c r="T86" s="70">
        <v>0</v>
      </c>
      <c r="U86" s="69" t="s">
        <v>0</v>
      </c>
      <c r="V86" s="70">
        <v>0</v>
      </c>
      <c r="W86" s="70">
        <v>93335716.405549988</v>
      </c>
      <c r="X86" s="69" t="s">
        <v>0</v>
      </c>
      <c r="Y86" s="70">
        <v>14933714.624899998</v>
      </c>
      <c r="Z86" s="70">
        <v>0</v>
      </c>
      <c r="AA86" s="69" t="s">
        <v>0</v>
      </c>
      <c r="AB86" s="70">
        <v>0</v>
      </c>
      <c r="AC86" s="70">
        <v>0</v>
      </c>
      <c r="AD86" s="69" t="s">
        <v>0</v>
      </c>
      <c r="AE86" s="70">
        <v>0</v>
      </c>
      <c r="AF86" s="69">
        <v>0</v>
      </c>
      <c r="AG86" s="69" t="s">
        <v>0</v>
      </c>
      <c r="AH86" s="70">
        <v>0</v>
      </c>
      <c r="AI86" s="70">
        <v>0</v>
      </c>
      <c r="AJ86" s="69" t="s">
        <v>0</v>
      </c>
      <c r="AK86" s="70">
        <v>0</v>
      </c>
      <c r="AL86" s="70">
        <v>0</v>
      </c>
      <c r="AM86" s="73" t="s">
        <v>1</v>
      </c>
      <c r="AN86" s="69" t="s">
        <v>1</v>
      </c>
      <c r="AO86" s="73" t="s">
        <v>1</v>
      </c>
      <c r="AP86" s="69" t="s">
        <v>1</v>
      </c>
      <c r="AU86" s="60">
        <v>319544006.88045001</v>
      </c>
      <c r="AV86" s="60">
        <v>0</v>
      </c>
    </row>
    <row r="87" spans="1:48" s="60" customFormat="1" x14ac:dyDescent="0.25">
      <c r="A87" s="69" t="s">
        <v>175</v>
      </c>
      <c r="B87" s="68">
        <v>44107</v>
      </c>
      <c r="C87" s="69" t="s">
        <v>36</v>
      </c>
      <c r="D87" s="69" t="s">
        <v>43</v>
      </c>
      <c r="E87" s="69" t="s">
        <v>223</v>
      </c>
      <c r="F87" s="69" t="s">
        <v>1133</v>
      </c>
      <c r="G87" s="69" t="s">
        <v>3</v>
      </c>
      <c r="H87" s="69" t="s">
        <v>1134</v>
      </c>
      <c r="I87" s="70" t="s">
        <v>1</v>
      </c>
      <c r="J87" s="70" t="s">
        <v>1</v>
      </c>
      <c r="K87" s="70" t="s">
        <v>1</v>
      </c>
      <c r="L87" s="70" t="s">
        <v>1</v>
      </c>
      <c r="M87" s="70">
        <v>0</v>
      </c>
      <c r="N87" s="69" t="s">
        <v>1</v>
      </c>
      <c r="O87" s="69" t="s">
        <v>2</v>
      </c>
      <c r="P87" s="69" t="s">
        <v>1</v>
      </c>
      <c r="Q87" s="70">
        <v>144399149.07440004</v>
      </c>
      <c r="R87" s="70">
        <v>0</v>
      </c>
      <c r="S87" s="70">
        <v>129260317.54000002</v>
      </c>
      <c r="T87" s="70">
        <v>0</v>
      </c>
      <c r="U87" s="69" t="s">
        <v>0</v>
      </c>
      <c r="V87" s="70">
        <v>0</v>
      </c>
      <c r="W87" s="70">
        <v>13050716.84</v>
      </c>
      <c r="X87" s="69" t="s">
        <v>0</v>
      </c>
      <c r="Y87" s="70">
        <v>2088114.6943999999</v>
      </c>
      <c r="Z87" s="70">
        <v>0</v>
      </c>
      <c r="AA87" s="69" t="s">
        <v>0</v>
      </c>
      <c r="AB87" s="70">
        <v>0</v>
      </c>
      <c r="AC87" s="70">
        <v>0</v>
      </c>
      <c r="AD87" s="69" t="s">
        <v>0</v>
      </c>
      <c r="AE87" s="70">
        <v>0</v>
      </c>
      <c r="AF87" s="69">
        <v>0</v>
      </c>
      <c r="AG87" s="69" t="s">
        <v>0</v>
      </c>
      <c r="AH87" s="70">
        <v>0</v>
      </c>
      <c r="AI87" s="70">
        <v>0</v>
      </c>
      <c r="AJ87" s="69" t="s">
        <v>0</v>
      </c>
      <c r="AK87" s="70">
        <v>0</v>
      </c>
      <c r="AL87" s="70">
        <v>0</v>
      </c>
      <c r="AM87" s="73" t="s">
        <v>1</v>
      </c>
      <c r="AN87" s="69" t="s">
        <v>1</v>
      </c>
      <c r="AO87" s="73" t="s">
        <v>1</v>
      </c>
      <c r="AP87" s="69" t="s">
        <v>1</v>
      </c>
      <c r="AU87" s="60">
        <v>144399149.07440004</v>
      </c>
      <c r="AV87" s="60">
        <v>0</v>
      </c>
    </row>
    <row r="88" spans="1:48" s="60" customFormat="1" hidden="1" x14ac:dyDescent="0.25">
      <c r="A88" s="69" t="s">
        <v>174</v>
      </c>
      <c r="B88" s="68">
        <v>44107</v>
      </c>
      <c r="C88" s="69" t="s">
        <v>6</v>
      </c>
      <c r="D88" s="69" t="s">
        <v>43</v>
      </c>
      <c r="E88" s="69" t="s">
        <v>225</v>
      </c>
      <c r="F88" s="69" t="s">
        <v>1135</v>
      </c>
      <c r="G88" s="69" t="s">
        <v>3</v>
      </c>
      <c r="H88" s="69" t="s">
        <v>1136</v>
      </c>
      <c r="I88" s="70" t="s">
        <v>1</v>
      </c>
      <c r="J88" s="70" t="s">
        <v>1</v>
      </c>
      <c r="K88" s="70" t="s">
        <v>1</v>
      </c>
      <c r="L88" s="70" t="s">
        <v>1</v>
      </c>
      <c r="M88" s="70">
        <v>0</v>
      </c>
      <c r="N88" s="69" t="s">
        <v>1</v>
      </c>
      <c r="O88" s="69" t="s">
        <v>2</v>
      </c>
      <c r="P88" s="69" t="s">
        <v>1</v>
      </c>
      <c r="Q88" s="70">
        <v>280444617.53440005</v>
      </c>
      <c r="R88" s="70">
        <v>0</v>
      </c>
      <c r="S88" s="70">
        <v>194328909.50000003</v>
      </c>
      <c r="T88" s="70">
        <v>0</v>
      </c>
      <c r="U88" s="69" t="s">
        <v>0</v>
      </c>
      <c r="V88" s="70">
        <v>0</v>
      </c>
      <c r="W88" s="70">
        <v>74237679.340000004</v>
      </c>
      <c r="X88" s="69" t="s">
        <v>0</v>
      </c>
      <c r="Y88" s="70">
        <v>11878028.694400001</v>
      </c>
      <c r="Z88" s="70">
        <v>0</v>
      </c>
      <c r="AA88" s="69" t="s">
        <v>0</v>
      </c>
      <c r="AB88" s="70">
        <v>0</v>
      </c>
      <c r="AC88" s="70">
        <v>0</v>
      </c>
      <c r="AD88" s="69" t="s">
        <v>0</v>
      </c>
      <c r="AE88" s="70">
        <v>0</v>
      </c>
      <c r="AF88" s="69">
        <v>0</v>
      </c>
      <c r="AG88" s="69" t="s">
        <v>0</v>
      </c>
      <c r="AH88" s="70">
        <v>0</v>
      </c>
      <c r="AI88" s="70">
        <v>0</v>
      </c>
      <c r="AJ88" s="69" t="s">
        <v>0</v>
      </c>
      <c r="AK88" s="70">
        <v>0</v>
      </c>
      <c r="AL88" s="70">
        <v>0</v>
      </c>
      <c r="AM88" s="73" t="s">
        <v>1</v>
      </c>
      <c r="AN88" s="69" t="s">
        <v>1</v>
      </c>
      <c r="AO88" s="73" t="s">
        <v>1</v>
      </c>
      <c r="AP88" s="69" t="s">
        <v>1</v>
      </c>
      <c r="AU88" s="60">
        <v>280444617.53440005</v>
      </c>
      <c r="AV88" s="60">
        <v>0</v>
      </c>
    </row>
    <row r="89" spans="1:48" s="60" customFormat="1" hidden="1" x14ac:dyDescent="0.25">
      <c r="A89" s="69" t="s">
        <v>173</v>
      </c>
      <c r="B89" s="68">
        <v>44107</v>
      </c>
      <c r="C89" s="69" t="s">
        <v>6</v>
      </c>
      <c r="D89" s="69" t="s">
        <v>43</v>
      </c>
      <c r="E89" s="69" t="s">
        <v>225</v>
      </c>
      <c r="F89" s="69" t="s">
        <v>1135</v>
      </c>
      <c r="G89" s="69" t="s">
        <v>13</v>
      </c>
      <c r="H89" s="69" t="s">
        <v>1</v>
      </c>
      <c r="I89" s="70" t="s">
        <v>1137</v>
      </c>
      <c r="J89" s="70" t="s">
        <v>1</v>
      </c>
      <c r="K89" s="70" t="s">
        <v>1138</v>
      </c>
      <c r="L89" s="70" t="s">
        <v>1139</v>
      </c>
      <c r="M89" s="70">
        <v>523380</v>
      </c>
      <c r="N89" s="69" t="s">
        <v>12</v>
      </c>
      <c r="O89" s="69" t="s">
        <v>1140</v>
      </c>
      <c r="P89" s="69" t="s">
        <v>1141</v>
      </c>
      <c r="Q89" s="70">
        <v>-523380</v>
      </c>
      <c r="R89" s="70">
        <v>0</v>
      </c>
      <c r="S89" s="70">
        <v>-523380</v>
      </c>
      <c r="T89" s="70">
        <v>0</v>
      </c>
      <c r="U89" s="69" t="s">
        <v>0</v>
      </c>
      <c r="V89" s="70">
        <v>0</v>
      </c>
      <c r="W89" s="70">
        <v>0</v>
      </c>
      <c r="X89" s="69" t="s">
        <v>0</v>
      </c>
      <c r="Y89" s="70">
        <v>0</v>
      </c>
      <c r="Z89" s="70">
        <v>0</v>
      </c>
      <c r="AA89" s="69" t="s">
        <v>0</v>
      </c>
      <c r="AB89" s="70">
        <v>0</v>
      </c>
      <c r="AC89" s="70">
        <v>0</v>
      </c>
      <c r="AD89" s="69" t="s">
        <v>0</v>
      </c>
      <c r="AE89" s="70">
        <v>0</v>
      </c>
      <c r="AF89" s="69">
        <v>0</v>
      </c>
      <c r="AG89" s="69" t="s">
        <v>0</v>
      </c>
      <c r="AH89" s="70">
        <v>0</v>
      </c>
      <c r="AI89" s="70">
        <v>0</v>
      </c>
      <c r="AJ89" s="69" t="s">
        <v>0</v>
      </c>
      <c r="AK89" s="70">
        <v>0</v>
      </c>
      <c r="AL89" s="70">
        <v>0</v>
      </c>
      <c r="AM89" s="73" t="s">
        <v>1</v>
      </c>
      <c r="AN89" s="69" t="s">
        <v>1</v>
      </c>
      <c r="AO89" s="73" t="s">
        <v>1</v>
      </c>
      <c r="AP89" s="69" t="s">
        <v>1</v>
      </c>
      <c r="AU89" s="60">
        <v>-523380</v>
      </c>
      <c r="AV89" s="60">
        <v>0</v>
      </c>
    </row>
    <row r="90" spans="1:48" s="60" customFormat="1" hidden="1" x14ac:dyDescent="0.25">
      <c r="A90" s="69" t="s">
        <v>172</v>
      </c>
      <c r="B90" s="68">
        <v>44107</v>
      </c>
      <c r="C90" s="69" t="s">
        <v>6</v>
      </c>
      <c r="D90" s="69" t="s">
        <v>43</v>
      </c>
      <c r="E90" s="69" t="s">
        <v>225</v>
      </c>
      <c r="F90" s="69" t="s">
        <v>1135</v>
      </c>
      <c r="G90" s="69" t="s">
        <v>13</v>
      </c>
      <c r="H90" s="69" t="s">
        <v>1</v>
      </c>
      <c r="I90" s="153" t="s">
        <v>1142</v>
      </c>
      <c r="J90" s="153" t="s">
        <v>1</v>
      </c>
      <c r="K90" s="153" t="s">
        <v>1143</v>
      </c>
      <c r="L90" s="153" t="s">
        <v>1139</v>
      </c>
      <c r="M90" s="153">
        <v>1236774</v>
      </c>
      <c r="N90" s="154" t="s">
        <v>12</v>
      </c>
      <c r="O90" s="69" t="s">
        <v>1144</v>
      </c>
      <c r="P90" s="154" t="s">
        <v>1145</v>
      </c>
      <c r="Q90" s="70">
        <v>-95634</v>
      </c>
      <c r="R90" s="70">
        <v>0</v>
      </c>
      <c r="S90" s="70">
        <v>-95634</v>
      </c>
      <c r="T90" s="70">
        <v>0</v>
      </c>
      <c r="U90" s="154" t="s">
        <v>0</v>
      </c>
      <c r="V90" s="70">
        <v>0</v>
      </c>
      <c r="W90" s="70">
        <v>0</v>
      </c>
      <c r="X90" s="154" t="s">
        <v>0</v>
      </c>
      <c r="Y90" s="70">
        <v>0</v>
      </c>
      <c r="Z90" s="70">
        <v>0</v>
      </c>
      <c r="AA90" s="69" t="s">
        <v>0</v>
      </c>
      <c r="AB90" s="70">
        <v>0</v>
      </c>
      <c r="AC90" s="70">
        <v>0</v>
      </c>
      <c r="AD90" s="69" t="s">
        <v>0</v>
      </c>
      <c r="AE90" s="70">
        <v>0</v>
      </c>
      <c r="AF90" s="69">
        <v>0</v>
      </c>
      <c r="AG90" s="69" t="s">
        <v>0</v>
      </c>
      <c r="AH90" s="70">
        <v>0</v>
      </c>
      <c r="AI90" s="70">
        <v>0</v>
      </c>
      <c r="AJ90" s="69" t="s">
        <v>0</v>
      </c>
      <c r="AK90" s="70">
        <v>0</v>
      </c>
      <c r="AL90" s="70">
        <v>0</v>
      </c>
      <c r="AM90" s="73" t="s">
        <v>1</v>
      </c>
      <c r="AN90" s="69" t="s">
        <v>1</v>
      </c>
      <c r="AO90" s="73" t="s">
        <v>1</v>
      </c>
      <c r="AP90" s="69" t="s">
        <v>1</v>
      </c>
      <c r="AU90" s="60">
        <v>-95634</v>
      </c>
      <c r="AV90" s="60">
        <v>0</v>
      </c>
    </row>
    <row r="91" spans="1:48" s="60" customFormat="1" hidden="1" x14ac:dyDescent="0.25">
      <c r="A91" s="69" t="s">
        <v>171</v>
      </c>
      <c r="B91" s="68">
        <v>44107</v>
      </c>
      <c r="C91" s="69" t="s">
        <v>6</v>
      </c>
      <c r="D91" s="69" t="s">
        <v>43</v>
      </c>
      <c r="E91" s="69" t="s">
        <v>221</v>
      </c>
      <c r="F91" s="69" t="s">
        <v>973</v>
      </c>
      <c r="G91" s="69" t="s">
        <v>3</v>
      </c>
      <c r="H91" s="69" t="s">
        <v>1146</v>
      </c>
      <c r="I91" s="70"/>
      <c r="J91" s="70"/>
      <c r="K91" s="70"/>
      <c r="L91" s="70"/>
      <c r="M91" s="70">
        <v>0</v>
      </c>
      <c r="N91" s="69"/>
      <c r="O91" s="69" t="s">
        <v>2</v>
      </c>
      <c r="P91" s="69"/>
      <c r="Q91" s="70">
        <v>276008588.86880004</v>
      </c>
      <c r="R91" s="70">
        <v>0</v>
      </c>
      <c r="S91" s="70">
        <v>276008588.86880004</v>
      </c>
      <c r="T91" s="70">
        <v>0</v>
      </c>
      <c r="U91" s="69"/>
      <c r="V91" s="70">
        <v>0</v>
      </c>
      <c r="W91" s="70">
        <v>0</v>
      </c>
      <c r="X91" s="69"/>
      <c r="Y91" s="70">
        <v>0</v>
      </c>
      <c r="Z91" s="70">
        <v>0</v>
      </c>
      <c r="AA91" s="69" t="s">
        <v>372</v>
      </c>
      <c r="AB91" s="70">
        <v>0</v>
      </c>
      <c r="AC91" s="70">
        <v>0</v>
      </c>
      <c r="AD91" s="69"/>
      <c r="AE91" s="70">
        <v>0</v>
      </c>
      <c r="AF91" s="69">
        <v>0</v>
      </c>
      <c r="AG91" s="69">
        <v>0</v>
      </c>
      <c r="AH91" s="70"/>
      <c r="AI91" s="70"/>
      <c r="AJ91" s="69"/>
      <c r="AK91" s="70"/>
      <c r="AL91" s="70"/>
      <c r="AM91" s="73"/>
      <c r="AN91" s="69"/>
      <c r="AO91" s="73"/>
      <c r="AP91" s="69"/>
      <c r="AU91" s="60">
        <v>276008588.86880004</v>
      </c>
      <c r="AV91" s="60">
        <v>0</v>
      </c>
    </row>
    <row r="92" spans="1:48" s="60" customFormat="1" hidden="1" x14ac:dyDescent="0.25">
      <c r="A92" s="69" t="s">
        <v>170</v>
      </c>
      <c r="B92" s="68">
        <v>44107</v>
      </c>
      <c r="C92" s="69" t="s">
        <v>28</v>
      </c>
      <c r="D92" s="69" t="s">
        <v>39</v>
      </c>
      <c r="E92" s="69" t="s">
        <v>4</v>
      </c>
      <c r="F92" s="69" t="s">
        <v>1014</v>
      </c>
      <c r="G92" s="69" t="s">
        <v>3</v>
      </c>
      <c r="H92" s="69" t="s">
        <v>1147</v>
      </c>
      <c r="I92" s="70" t="s">
        <v>1</v>
      </c>
      <c r="J92" s="70" t="s">
        <v>1</v>
      </c>
      <c r="K92" s="70" t="s">
        <v>1</v>
      </c>
      <c r="L92" s="70" t="s">
        <v>1</v>
      </c>
      <c r="M92" s="70">
        <v>0</v>
      </c>
      <c r="N92" s="69" t="s">
        <v>1</v>
      </c>
      <c r="O92" s="69" t="s">
        <v>2</v>
      </c>
      <c r="P92" s="69" t="s">
        <v>1</v>
      </c>
      <c r="Q92" s="70">
        <v>444030724.85542816</v>
      </c>
      <c r="R92" s="70">
        <v>0</v>
      </c>
      <c r="S92" s="70">
        <v>283884986.7700001</v>
      </c>
      <c r="T92" s="70">
        <v>0</v>
      </c>
      <c r="U92" s="69" t="s">
        <v>0</v>
      </c>
      <c r="V92" s="70">
        <v>0</v>
      </c>
      <c r="W92" s="70">
        <v>138056670.76330003</v>
      </c>
      <c r="X92" s="69" t="s">
        <v>9</v>
      </c>
      <c r="Y92" s="70">
        <v>22089067.322128005</v>
      </c>
      <c r="Z92" s="70">
        <v>0</v>
      </c>
      <c r="AA92" s="69" t="s">
        <v>0</v>
      </c>
      <c r="AB92" s="70">
        <v>0</v>
      </c>
      <c r="AC92" s="70">
        <v>0</v>
      </c>
      <c r="AD92" s="69" t="s">
        <v>0</v>
      </c>
      <c r="AE92" s="70">
        <v>0</v>
      </c>
      <c r="AF92" s="69">
        <v>0</v>
      </c>
      <c r="AG92" s="69" t="s">
        <v>0</v>
      </c>
      <c r="AH92" s="70">
        <v>0</v>
      </c>
      <c r="AI92" s="70">
        <v>0</v>
      </c>
      <c r="AJ92" s="69" t="s">
        <v>0</v>
      </c>
      <c r="AK92" s="70">
        <v>0</v>
      </c>
      <c r="AL92" s="70">
        <v>0</v>
      </c>
      <c r="AM92" s="73" t="s">
        <v>1</v>
      </c>
      <c r="AN92" s="69" t="s">
        <v>1</v>
      </c>
      <c r="AO92" s="73" t="s">
        <v>1</v>
      </c>
      <c r="AP92" s="69" t="s">
        <v>1</v>
      </c>
      <c r="AU92" s="60">
        <v>444030724.85542816</v>
      </c>
      <c r="AV92" s="60">
        <v>0</v>
      </c>
    </row>
    <row r="93" spans="1:48" s="60" customFormat="1" hidden="1" x14ac:dyDescent="0.25">
      <c r="A93" s="69" t="s">
        <v>169</v>
      </c>
      <c r="B93" s="68">
        <v>44107</v>
      </c>
      <c r="C93" s="69" t="s">
        <v>28</v>
      </c>
      <c r="D93" s="69" t="s">
        <v>39</v>
      </c>
      <c r="E93" s="69" t="s">
        <v>4</v>
      </c>
      <c r="F93" s="69" t="s">
        <v>1014</v>
      </c>
      <c r="G93" s="69" t="s">
        <v>3</v>
      </c>
      <c r="H93" s="69" t="s">
        <v>1148</v>
      </c>
      <c r="I93" s="70" t="s">
        <v>1</v>
      </c>
      <c r="J93" s="70" t="s">
        <v>1</v>
      </c>
      <c r="K93" s="70" t="s">
        <v>1</v>
      </c>
      <c r="L93" s="70" t="s">
        <v>1</v>
      </c>
      <c r="M93" s="70">
        <v>0</v>
      </c>
      <c r="N93" s="69" t="s">
        <v>1</v>
      </c>
      <c r="O93" s="69" t="s">
        <v>454</v>
      </c>
      <c r="P93" s="69" t="s">
        <v>455</v>
      </c>
      <c r="Q93" s="70">
        <v>4961321.8020000001</v>
      </c>
      <c r="R93" s="70">
        <v>0</v>
      </c>
      <c r="S93" s="70">
        <v>3915050</v>
      </c>
      <c r="T93" s="70">
        <v>901958.45</v>
      </c>
      <c r="U93" s="69" t="s">
        <v>9</v>
      </c>
      <c r="V93" s="70">
        <v>144313.35200000001</v>
      </c>
      <c r="W93" s="70">
        <v>0</v>
      </c>
      <c r="X93" s="69" t="s">
        <v>0</v>
      </c>
      <c r="Y93" s="70">
        <v>0</v>
      </c>
      <c r="Z93" s="70">
        <v>0</v>
      </c>
      <c r="AA93" s="69" t="s">
        <v>0</v>
      </c>
      <c r="AB93" s="70">
        <v>0</v>
      </c>
      <c r="AC93" s="70">
        <v>0</v>
      </c>
      <c r="AD93" s="69" t="s">
        <v>0</v>
      </c>
      <c r="AE93" s="70">
        <v>0</v>
      </c>
      <c r="AF93" s="69">
        <v>0</v>
      </c>
      <c r="AG93" s="69" t="s">
        <v>0</v>
      </c>
      <c r="AH93" s="70">
        <v>0</v>
      </c>
      <c r="AI93" s="70">
        <v>0</v>
      </c>
      <c r="AJ93" s="69" t="s">
        <v>0</v>
      </c>
      <c r="AK93" s="70">
        <v>0</v>
      </c>
      <c r="AL93" s="70">
        <v>0</v>
      </c>
      <c r="AM93" s="73" t="s">
        <v>1</v>
      </c>
      <c r="AN93" s="69" t="s">
        <v>1</v>
      </c>
      <c r="AO93" s="73" t="s">
        <v>1</v>
      </c>
      <c r="AP93" s="69" t="s">
        <v>1</v>
      </c>
      <c r="AU93" s="60">
        <v>4961321.8020000001</v>
      </c>
      <c r="AV93" s="60">
        <v>0</v>
      </c>
    </row>
    <row r="94" spans="1:48" s="60" customFormat="1" hidden="1" x14ac:dyDescent="0.25">
      <c r="A94" s="69" t="s">
        <v>168</v>
      </c>
      <c r="B94" s="68">
        <v>44107</v>
      </c>
      <c r="C94" s="69" t="s">
        <v>28</v>
      </c>
      <c r="D94" s="69" t="s">
        <v>39</v>
      </c>
      <c r="E94" s="69" t="s">
        <v>4</v>
      </c>
      <c r="F94" s="69" t="s">
        <v>1014</v>
      </c>
      <c r="G94" s="69" t="s">
        <v>3</v>
      </c>
      <c r="H94" s="69" t="s">
        <v>1149</v>
      </c>
      <c r="I94" s="70" t="s">
        <v>1</v>
      </c>
      <c r="J94" s="70" t="s">
        <v>1</v>
      </c>
      <c r="K94" s="70" t="s">
        <v>1</v>
      </c>
      <c r="L94" s="70" t="s">
        <v>1</v>
      </c>
      <c r="M94" s="70">
        <v>0</v>
      </c>
      <c r="N94" s="69" t="s">
        <v>1</v>
      </c>
      <c r="O94" s="69" t="s">
        <v>2</v>
      </c>
      <c r="P94" s="69" t="s">
        <v>1</v>
      </c>
      <c r="Q94" s="70">
        <v>101017260.84759998</v>
      </c>
      <c r="R94" s="70">
        <v>0</v>
      </c>
      <c r="S94" s="70">
        <v>62435785.999999985</v>
      </c>
      <c r="T94" s="70">
        <v>0</v>
      </c>
      <c r="U94" s="69" t="s">
        <v>0</v>
      </c>
      <c r="V94" s="70">
        <v>0</v>
      </c>
      <c r="W94" s="70">
        <v>33259892.110000003</v>
      </c>
      <c r="X94" s="69" t="s">
        <v>0</v>
      </c>
      <c r="Y94" s="70">
        <v>5321582.7375999996</v>
      </c>
      <c r="Z94" s="70">
        <v>0</v>
      </c>
      <c r="AA94" s="69" t="s">
        <v>0</v>
      </c>
      <c r="AB94" s="70">
        <v>0</v>
      </c>
      <c r="AC94" s="70">
        <v>0</v>
      </c>
      <c r="AD94" s="69" t="s">
        <v>0</v>
      </c>
      <c r="AE94" s="70">
        <v>0</v>
      </c>
      <c r="AF94" s="69">
        <v>0</v>
      </c>
      <c r="AG94" s="69" t="s">
        <v>0</v>
      </c>
      <c r="AH94" s="70">
        <v>0</v>
      </c>
      <c r="AI94" s="70">
        <v>0</v>
      </c>
      <c r="AJ94" s="69" t="s">
        <v>0</v>
      </c>
      <c r="AK94" s="70">
        <v>0</v>
      </c>
      <c r="AL94" s="70">
        <v>0</v>
      </c>
      <c r="AM94" s="73" t="s">
        <v>1</v>
      </c>
      <c r="AN94" s="69" t="s">
        <v>1</v>
      </c>
      <c r="AO94" s="73" t="s">
        <v>1</v>
      </c>
      <c r="AP94" s="69" t="s">
        <v>1</v>
      </c>
      <c r="AU94" s="60">
        <v>101017260.84759998</v>
      </c>
      <c r="AV94" s="60">
        <v>0</v>
      </c>
    </row>
    <row r="95" spans="1:48" s="60" customFormat="1" hidden="1" x14ac:dyDescent="0.25">
      <c r="A95" s="69" t="s">
        <v>167</v>
      </c>
      <c r="B95" s="68">
        <v>44107</v>
      </c>
      <c r="C95" s="69" t="s">
        <v>28</v>
      </c>
      <c r="D95" s="69" t="s">
        <v>39</v>
      </c>
      <c r="E95" s="69" t="s">
        <v>4</v>
      </c>
      <c r="F95" s="69" t="s">
        <v>1014</v>
      </c>
      <c r="G95" s="69" t="s">
        <v>3</v>
      </c>
      <c r="H95" s="69" t="s">
        <v>1150</v>
      </c>
      <c r="I95" s="70" t="s">
        <v>1</v>
      </c>
      <c r="J95" s="70" t="s">
        <v>1</v>
      </c>
      <c r="K95" s="70" t="s">
        <v>1</v>
      </c>
      <c r="L95" s="70" t="s">
        <v>1</v>
      </c>
      <c r="M95" s="70">
        <v>0</v>
      </c>
      <c r="N95" s="69" t="s">
        <v>1</v>
      </c>
      <c r="O95" s="69" t="s">
        <v>969</v>
      </c>
      <c r="P95" s="69" t="s">
        <v>970</v>
      </c>
      <c r="Q95" s="70">
        <v>35135188.999199994</v>
      </c>
      <c r="R95" s="70">
        <v>0</v>
      </c>
      <c r="S95" s="70">
        <v>33272073.999999996</v>
      </c>
      <c r="T95" s="70">
        <v>1606133.62</v>
      </c>
      <c r="U95" s="69" t="s">
        <v>9</v>
      </c>
      <c r="V95" s="70">
        <v>256981.3792</v>
      </c>
      <c r="W95" s="70">
        <v>0</v>
      </c>
      <c r="X95" s="69" t="s">
        <v>0</v>
      </c>
      <c r="Y95" s="70">
        <v>0</v>
      </c>
      <c r="Z95" s="70">
        <v>0</v>
      </c>
      <c r="AA95" s="69" t="s">
        <v>0</v>
      </c>
      <c r="AB95" s="70">
        <v>0</v>
      </c>
      <c r="AC95" s="70">
        <v>0</v>
      </c>
      <c r="AD95" s="69" t="s">
        <v>0</v>
      </c>
      <c r="AE95" s="70">
        <v>0</v>
      </c>
      <c r="AF95" s="69">
        <v>0</v>
      </c>
      <c r="AG95" s="69" t="s">
        <v>0</v>
      </c>
      <c r="AH95" s="70">
        <v>0</v>
      </c>
      <c r="AI95" s="70">
        <v>0</v>
      </c>
      <c r="AJ95" s="69" t="s">
        <v>0</v>
      </c>
      <c r="AK95" s="70">
        <v>0</v>
      </c>
      <c r="AL95" s="70">
        <v>0</v>
      </c>
      <c r="AM95" s="73" t="s">
        <v>1</v>
      </c>
      <c r="AN95" s="69" t="s">
        <v>1</v>
      </c>
      <c r="AO95" s="73" t="s">
        <v>1</v>
      </c>
      <c r="AP95" s="69" t="s">
        <v>1</v>
      </c>
      <c r="AU95" s="60">
        <v>35135188.999199994</v>
      </c>
      <c r="AV95" s="60">
        <v>0</v>
      </c>
    </row>
    <row r="96" spans="1:48" s="60" customFormat="1" hidden="1" x14ac:dyDescent="0.25">
      <c r="A96" s="69" t="s">
        <v>166</v>
      </c>
      <c r="B96" s="68">
        <v>44107</v>
      </c>
      <c r="C96" s="69" t="s">
        <v>28</v>
      </c>
      <c r="D96" s="69" t="s">
        <v>39</v>
      </c>
      <c r="E96" s="69" t="s">
        <v>4</v>
      </c>
      <c r="F96" s="69" t="s">
        <v>1014</v>
      </c>
      <c r="G96" s="69" t="s">
        <v>3</v>
      </c>
      <c r="H96" s="69" t="s">
        <v>1151</v>
      </c>
      <c r="I96" s="70" t="s">
        <v>1</v>
      </c>
      <c r="J96" s="70" t="s">
        <v>1</v>
      </c>
      <c r="K96" s="70" t="s">
        <v>1</v>
      </c>
      <c r="L96" s="70" t="s">
        <v>1</v>
      </c>
      <c r="M96" s="70">
        <v>0</v>
      </c>
      <c r="N96" s="69" t="s">
        <v>1</v>
      </c>
      <c r="O96" s="69" t="s">
        <v>2</v>
      </c>
      <c r="P96" s="69" t="s">
        <v>1</v>
      </c>
      <c r="Q96" s="70">
        <v>55573098.806799993</v>
      </c>
      <c r="R96" s="70">
        <v>0</v>
      </c>
      <c r="S96" s="70">
        <v>37896402</v>
      </c>
      <c r="T96" s="70">
        <v>0</v>
      </c>
      <c r="U96" s="69" t="s">
        <v>0</v>
      </c>
      <c r="V96" s="70">
        <v>0</v>
      </c>
      <c r="W96" s="70">
        <v>15238531.729999999</v>
      </c>
      <c r="X96" s="69" t="s">
        <v>0</v>
      </c>
      <c r="Y96" s="70">
        <v>2438165.0767999999</v>
      </c>
      <c r="Z96" s="70">
        <v>0</v>
      </c>
      <c r="AA96" s="69" t="s">
        <v>0</v>
      </c>
      <c r="AB96" s="70">
        <v>0</v>
      </c>
      <c r="AC96" s="70">
        <v>0</v>
      </c>
      <c r="AD96" s="69" t="s">
        <v>0</v>
      </c>
      <c r="AE96" s="70">
        <v>0</v>
      </c>
      <c r="AF96" s="69">
        <v>0</v>
      </c>
      <c r="AG96" s="69" t="s">
        <v>0</v>
      </c>
      <c r="AH96" s="70">
        <v>0</v>
      </c>
      <c r="AI96" s="70">
        <v>0</v>
      </c>
      <c r="AJ96" s="69" t="s">
        <v>0</v>
      </c>
      <c r="AK96" s="70">
        <v>0</v>
      </c>
      <c r="AL96" s="70">
        <v>0</v>
      </c>
      <c r="AM96" s="73" t="s">
        <v>1</v>
      </c>
      <c r="AN96" s="69" t="s">
        <v>1</v>
      </c>
      <c r="AO96" s="73" t="s">
        <v>1</v>
      </c>
      <c r="AP96" s="69" t="s">
        <v>1</v>
      </c>
      <c r="AU96" s="60">
        <v>55573098.806799993</v>
      </c>
      <c r="AV96" s="60">
        <v>0</v>
      </c>
    </row>
    <row r="97" spans="1:48" s="60" customFormat="1" x14ac:dyDescent="0.25">
      <c r="A97" s="69" t="s">
        <v>165</v>
      </c>
      <c r="B97" s="68">
        <v>44107</v>
      </c>
      <c r="C97" s="69" t="s">
        <v>36</v>
      </c>
      <c r="D97" s="69" t="s">
        <v>39</v>
      </c>
      <c r="E97" s="69" t="s">
        <v>214</v>
      </c>
      <c r="F97" s="69" t="s">
        <v>976</v>
      </c>
      <c r="G97" s="69" t="s">
        <v>3</v>
      </c>
      <c r="H97" s="69" t="s">
        <v>1152</v>
      </c>
      <c r="I97" s="70" t="s">
        <v>1</v>
      </c>
      <c r="J97" s="70" t="s">
        <v>1</v>
      </c>
      <c r="K97" s="70" t="s">
        <v>1</v>
      </c>
      <c r="L97" s="70" t="s">
        <v>1</v>
      </c>
      <c r="M97" s="70">
        <v>0</v>
      </c>
      <c r="N97" s="69" t="s">
        <v>1</v>
      </c>
      <c r="O97" s="69" t="s">
        <v>2</v>
      </c>
      <c r="P97" s="69" t="s">
        <v>1</v>
      </c>
      <c r="Q97" s="70">
        <v>119516691.51099999</v>
      </c>
      <c r="R97" s="70">
        <v>0</v>
      </c>
      <c r="S97" s="70">
        <v>106596483.795</v>
      </c>
      <c r="T97" s="70">
        <v>0</v>
      </c>
      <c r="U97" s="69" t="s">
        <v>0</v>
      </c>
      <c r="V97" s="70">
        <v>0</v>
      </c>
      <c r="W97" s="70">
        <v>11138110.1</v>
      </c>
      <c r="X97" s="69" t="s">
        <v>9</v>
      </c>
      <c r="Y97" s="70">
        <v>1782097.6159999999</v>
      </c>
      <c r="Z97" s="70">
        <v>0</v>
      </c>
      <c r="AA97" s="69" t="s">
        <v>0</v>
      </c>
      <c r="AB97" s="70">
        <v>0</v>
      </c>
      <c r="AC97" s="70">
        <v>0</v>
      </c>
      <c r="AD97" s="69" t="s">
        <v>0</v>
      </c>
      <c r="AE97" s="70">
        <v>0</v>
      </c>
      <c r="AF97" s="69">
        <v>0</v>
      </c>
      <c r="AG97" s="69" t="s">
        <v>0</v>
      </c>
      <c r="AH97" s="70">
        <v>0</v>
      </c>
      <c r="AI97" s="70">
        <v>0</v>
      </c>
      <c r="AJ97" s="69" t="s">
        <v>0</v>
      </c>
      <c r="AK97" s="70">
        <v>0</v>
      </c>
      <c r="AL97" s="70">
        <v>0</v>
      </c>
      <c r="AM97" s="73" t="s">
        <v>1</v>
      </c>
      <c r="AN97" s="69" t="s">
        <v>1</v>
      </c>
      <c r="AO97" s="73" t="s">
        <v>1</v>
      </c>
      <c r="AP97" s="69" t="s">
        <v>1</v>
      </c>
      <c r="AU97" s="60">
        <v>119516691.51099999</v>
      </c>
      <c r="AV97" s="60">
        <v>0</v>
      </c>
    </row>
    <row r="98" spans="1:48" s="60" customFormat="1" hidden="1" x14ac:dyDescent="0.25">
      <c r="A98" s="69" t="s">
        <v>164</v>
      </c>
      <c r="B98" s="68">
        <v>44107</v>
      </c>
      <c r="C98" s="69" t="s">
        <v>6</v>
      </c>
      <c r="D98" s="69" t="s">
        <v>39</v>
      </c>
      <c r="E98" s="69" t="s">
        <v>216</v>
      </c>
      <c r="F98" s="69" t="s">
        <v>937</v>
      </c>
      <c r="G98" s="69" t="s">
        <v>3</v>
      </c>
      <c r="H98" s="69" t="s">
        <v>1153</v>
      </c>
      <c r="I98" s="70" t="s">
        <v>1</v>
      </c>
      <c r="J98" s="70" t="s">
        <v>1</v>
      </c>
      <c r="K98" s="70" t="s">
        <v>1</v>
      </c>
      <c r="L98" s="70" t="s">
        <v>1</v>
      </c>
      <c r="M98" s="70">
        <v>0</v>
      </c>
      <c r="N98" s="69" t="s">
        <v>1</v>
      </c>
      <c r="O98" s="69" t="s">
        <v>2</v>
      </c>
      <c r="P98" s="69" t="s">
        <v>1</v>
      </c>
      <c r="Q98" s="70">
        <v>271356640.85600001</v>
      </c>
      <c r="R98" s="70">
        <v>0</v>
      </c>
      <c r="S98" s="70">
        <v>201027487.94</v>
      </c>
      <c r="T98" s="70">
        <v>0</v>
      </c>
      <c r="U98" s="69" t="s">
        <v>0</v>
      </c>
      <c r="V98" s="70">
        <v>0</v>
      </c>
      <c r="W98" s="70">
        <v>60628580.100000009</v>
      </c>
      <c r="X98" s="69" t="s">
        <v>9</v>
      </c>
      <c r="Y98" s="70">
        <v>9700572.8159999978</v>
      </c>
      <c r="Z98" s="70">
        <v>0</v>
      </c>
      <c r="AA98" s="69" t="s">
        <v>0</v>
      </c>
      <c r="AB98" s="70">
        <v>0</v>
      </c>
      <c r="AC98" s="70">
        <v>0</v>
      </c>
      <c r="AD98" s="69" t="s">
        <v>0</v>
      </c>
      <c r="AE98" s="70">
        <v>0</v>
      </c>
      <c r="AF98" s="69">
        <v>0</v>
      </c>
      <c r="AG98" s="69" t="s">
        <v>0</v>
      </c>
      <c r="AH98" s="70">
        <v>0</v>
      </c>
      <c r="AI98" s="70">
        <v>0</v>
      </c>
      <c r="AJ98" s="69" t="s">
        <v>0</v>
      </c>
      <c r="AK98" s="70">
        <v>0</v>
      </c>
      <c r="AL98" s="70">
        <v>0</v>
      </c>
      <c r="AM98" s="73" t="s">
        <v>1</v>
      </c>
      <c r="AN98" s="69" t="s">
        <v>1</v>
      </c>
      <c r="AO98" s="73" t="s">
        <v>1</v>
      </c>
      <c r="AP98" s="69" t="s">
        <v>1</v>
      </c>
      <c r="AU98" s="60">
        <v>271356640.85600001</v>
      </c>
      <c r="AV98" s="60">
        <v>0</v>
      </c>
    </row>
    <row r="99" spans="1:48" s="60" customFormat="1" hidden="1" x14ac:dyDescent="0.25">
      <c r="A99" s="69" t="s">
        <v>163</v>
      </c>
      <c r="B99" s="68">
        <v>44107</v>
      </c>
      <c r="C99" s="69" t="s">
        <v>28</v>
      </c>
      <c r="D99" s="69" t="s">
        <v>34</v>
      </c>
      <c r="E99" s="69" t="s">
        <v>33</v>
      </c>
      <c r="F99" s="69" t="s">
        <v>1007</v>
      </c>
      <c r="G99" s="69" t="s">
        <v>3</v>
      </c>
      <c r="H99" s="69" t="s">
        <v>1154</v>
      </c>
      <c r="I99" s="70" t="s">
        <v>1</v>
      </c>
      <c r="J99" s="70" t="s">
        <v>1</v>
      </c>
      <c r="K99" s="70" t="s">
        <v>1</v>
      </c>
      <c r="L99" s="70" t="s">
        <v>1</v>
      </c>
      <c r="M99" s="70">
        <v>0</v>
      </c>
      <c r="N99" s="69" t="s">
        <v>1</v>
      </c>
      <c r="O99" s="69" t="s">
        <v>2</v>
      </c>
      <c r="P99" s="69" t="s">
        <v>1</v>
      </c>
      <c r="Q99" s="70">
        <v>311941948.42769408</v>
      </c>
      <c r="R99" s="70">
        <v>0</v>
      </c>
      <c r="S99" s="70">
        <v>216539079.85000005</v>
      </c>
      <c r="T99" s="70">
        <v>0</v>
      </c>
      <c r="U99" s="69" t="s">
        <v>0</v>
      </c>
      <c r="V99" s="70">
        <v>0</v>
      </c>
      <c r="W99" s="70">
        <v>82243852.222149998</v>
      </c>
      <c r="X99" s="69" t="s">
        <v>9</v>
      </c>
      <c r="Y99" s="70">
        <v>13159016.355544001</v>
      </c>
      <c r="Z99" s="70">
        <v>0</v>
      </c>
      <c r="AA99" s="69" t="s">
        <v>0</v>
      </c>
      <c r="AB99" s="70">
        <v>0</v>
      </c>
      <c r="AC99" s="70">
        <v>0</v>
      </c>
      <c r="AD99" s="69" t="s">
        <v>0</v>
      </c>
      <c r="AE99" s="70">
        <v>0</v>
      </c>
      <c r="AF99" s="69">
        <v>0</v>
      </c>
      <c r="AG99" s="69" t="s">
        <v>0</v>
      </c>
      <c r="AH99" s="70">
        <v>0</v>
      </c>
      <c r="AI99" s="70">
        <v>0</v>
      </c>
      <c r="AJ99" s="69" t="s">
        <v>0</v>
      </c>
      <c r="AK99" s="70">
        <v>0</v>
      </c>
      <c r="AL99" s="70">
        <v>0</v>
      </c>
      <c r="AM99" s="73" t="s">
        <v>1</v>
      </c>
      <c r="AN99" s="69" t="s">
        <v>1</v>
      </c>
      <c r="AO99" s="73" t="s">
        <v>1</v>
      </c>
      <c r="AP99" s="69" t="s">
        <v>1</v>
      </c>
      <c r="AU99" s="60">
        <v>311941948.42769408</v>
      </c>
      <c r="AV99" s="60">
        <v>0</v>
      </c>
    </row>
    <row r="100" spans="1:48" s="60" customFormat="1" hidden="1" x14ac:dyDescent="0.25">
      <c r="A100" s="69" t="s">
        <v>162</v>
      </c>
      <c r="B100" s="68">
        <v>44107</v>
      </c>
      <c r="C100" s="69" t="s">
        <v>6</v>
      </c>
      <c r="D100" s="69" t="s">
        <v>34</v>
      </c>
      <c r="E100" s="69" t="s">
        <v>210</v>
      </c>
      <c r="F100" s="69" t="s">
        <v>1155</v>
      </c>
      <c r="G100" s="69" t="s">
        <v>3</v>
      </c>
      <c r="H100" s="69" t="s">
        <v>1156</v>
      </c>
      <c r="I100" s="70" t="s">
        <v>1</v>
      </c>
      <c r="J100" s="70" t="s">
        <v>1</v>
      </c>
      <c r="K100" s="70" t="s">
        <v>1</v>
      </c>
      <c r="L100" s="70" t="s">
        <v>1</v>
      </c>
      <c r="M100" s="70">
        <v>0</v>
      </c>
      <c r="N100" s="69" t="s">
        <v>1</v>
      </c>
      <c r="O100" s="69" t="s">
        <v>2</v>
      </c>
      <c r="P100" s="69" t="s">
        <v>1</v>
      </c>
      <c r="Q100" s="70">
        <v>394362458.92479992</v>
      </c>
      <c r="R100" s="70">
        <v>0</v>
      </c>
      <c r="S100" s="70">
        <v>308669755.39999998</v>
      </c>
      <c r="T100" s="70">
        <v>0</v>
      </c>
      <c r="U100" s="69" t="s">
        <v>0</v>
      </c>
      <c r="V100" s="70">
        <v>0</v>
      </c>
      <c r="W100" s="70">
        <v>73873020.279999986</v>
      </c>
      <c r="X100" s="69" t="s">
        <v>0</v>
      </c>
      <c r="Y100" s="70">
        <v>11819683.2448</v>
      </c>
      <c r="Z100" s="70">
        <v>0</v>
      </c>
      <c r="AA100" s="69" t="s">
        <v>0</v>
      </c>
      <c r="AB100" s="70">
        <v>0</v>
      </c>
      <c r="AC100" s="70">
        <v>0</v>
      </c>
      <c r="AD100" s="69" t="s">
        <v>0</v>
      </c>
      <c r="AE100" s="70">
        <v>0</v>
      </c>
      <c r="AF100" s="69">
        <v>0</v>
      </c>
      <c r="AG100" s="69" t="s">
        <v>0</v>
      </c>
      <c r="AH100" s="70">
        <v>0</v>
      </c>
      <c r="AI100" s="70">
        <v>0</v>
      </c>
      <c r="AJ100" s="69" t="s">
        <v>0</v>
      </c>
      <c r="AK100" s="70">
        <v>0</v>
      </c>
      <c r="AL100" s="70">
        <v>0</v>
      </c>
      <c r="AM100" s="73" t="s">
        <v>1</v>
      </c>
      <c r="AN100" s="69" t="s">
        <v>1</v>
      </c>
      <c r="AO100" s="73" t="s">
        <v>1</v>
      </c>
      <c r="AP100" s="69" t="s">
        <v>1</v>
      </c>
      <c r="AU100" s="60">
        <v>394362458.92479992</v>
      </c>
      <c r="AV100" s="60">
        <v>0</v>
      </c>
    </row>
    <row r="101" spans="1:48" s="60" customFormat="1" hidden="1" x14ac:dyDescent="0.25">
      <c r="A101" s="69" t="s">
        <v>161</v>
      </c>
      <c r="B101" s="68">
        <v>44107</v>
      </c>
      <c r="C101" s="69" t="s">
        <v>28</v>
      </c>
      <c r="D101" s="69" t="s">
        <v>27</v>
      </c>
      <c r="E101" s="69" t="s">
        <v>257</v>
      </c>
      <c r="F101" s="69" t="s">
        <v>948</v>
      </c>
      <c r="G101" s="69" t="s">
        <v>3</v>
      </c>
      <c r="H101" s="69" t="s">
        <v>1157</v>
      </c>
      <c r="I101" s="70" t="s">
        <v>1</v>
      </c>
      <c r="J101" s="70" t="s">
        <v>1</v>
      </c>
      <c r="K101" s="70" t="s">
        <v>1</v>
      </c>
      <c r="L101" s="70" t="s">
        <v>1</v>
      </c>
      <c r="M101" s="70">
        <v>0</v>
      </c>
      <c r="N101" s="69" t="s">
        <v>1</v>
      </c>
      <c r="O101" s="69" t="s">
        <v>1158</v>
      </c>
      <c r="P101" s="69" t="s">
        <v>1159</v>
      </c>
      <c r="Q101" s="70">
        <v>2141252</v>
      </c>
      <c r="R101" s="70">
        <v>0</v>
      </c>
      <c r="S101" s="70">
        <v>2141252</v>
      </c>
      <c r="T101" s="70">
        <v>0</v>
      </c>
      <c r="U101" s="69" t="s">
        <v>0</v>
      </c>
      <c r="V101" s="70">
        <v>0</v>
      </c>
      <c r="W101" s="70">
        <v>0</v>
      </c>
      <c r="X101" s="69" t="s">
        <v>0</v>
      </c>
      <c r="Y101" s="70">
        <v>0</v>
      </c>
      <c r="Z101" s="70">
        <v>0</v>
      </c>
      <c r="AA101" s="69" t="s">
        <v>0</v>
      </c>
      <c r="AB101" s="70">
        <v>0</v>
      </c>
      <c r="AC101" s="70">
        <v>0</v>
      </c>
      <c r="AD101" s="69" t="s">
        <v>0</v>
      </c>
      <c r="AE101" s="70">
        <v>0</v>
      </c>
      <c r="AF101" s="69">
        <v>0</v>
      </c>
      <c r="AG101" s="69" t="s">
        <v>0</v>
      </c>
      <c r="AH101" s="70">
        <v>0</v>
      </c>
      <c r="AI101" s="70">
        <v>0</v>
      </c>
      <c r="AJ101" s="69" t="s">
        <v>0</v>
      </c>
      <c r="AK101" s="70">
        <v>0</v>
      </c>
      <c r="AL101" s="70">
        <v>0</v>
      </c>
      <c r="AM101" s="73" t="s">
        <v>1</v>
      </c>
      <c r="AN101" s="69" t="s">
        <v>1</v>
      </c>
      <c r="AO101" s="73" t="s">
        <v>1</v>
      </c>
      <c r="AP101" s="69" t="s">
        <v>1</v>
      </c>
      <c r="AU101" s="60">
        <v>2141252</v>
      </c>
      <c r="AV101" s="60">
        <v>0</v>
      </c>
    </row>
    <row r="102" spans="1:48" s="60" customFormat="1" hidden="1" x14ac:dyDescent="0.25">
      <c r="A102" s="69" t="s">
        <v>160</v>
      </c>
      <c r="B102" s="68">
        <v>44107</v>
      </c>
      <c r="C102" s="69" t="s">
        <v>28</v>
      </c>
      <c r="D102" s="69" t="s">
        <v>27</v>
      </c>
      <c r="E102" s="69" t="s">
        <v>257</v>
      </c>
      <c r="F102" s="69" t="s">
        <v>948</v>
      </c>
      <c r="G102" s="69" t="s">
        <v>3</v>
      </c>
      <c r="H102" s="69" t="s">
        <v>1160</v>
      </c>
      <c r="I102" s="70" t="s">
        <v>1</v>
      </c>
      <c r="J102" s="70" t="s">
        <v>1</v>
      </c>
      <c r="K102" s="70" t="s">
        <v>1</v>
      </c>
      <c r="L102" s="70" t="s">
        <v>1</v>
      </c>
      <c r="M102" s="70">
        <v>0</v>
      </c>
      <c r="N102" s="69" t="s">
        <v>1</v>
      </c>
      <c r="O102" s="69" t="s">
        <v>468</v>
      </c>
      <c r="P102" s="69" t="s">
        <v>469</v>
      </c>
      <c r="Q102" s="70">
        <v>4635458</v>
      </c>
      <c r="R102" s="70">
        <v>0</v>
      </c>
      <c r="S102" s="70">
        <v>4543586</v>
      </c>
      <c r="T102" s="70">
        <v>79200</v>
      </c>
      <c r="U102" s="69" t="s">
        <v>9</v>
      </c>
      <c r="V102" s="70">
        <v>12672</v>
      </c>
      <c r="W102" s="70">
        <v>0</v>
      </c>
      <c r="X102" s="69" t="s">
        <v>0</v>
      </c>
      <c r="Y102" s="70">
        <v>0</v>
      </c>
      <c r="Z102" s="70">
        <v>0</v>
      </c>
      <c r="AA102" s="69" t="s">
        <v>0</v>
      </c>
      <c r="AB102" s="70">
        <v>0</v>
      </c>
      <c r="AC102" s="70">
        <v>0</v>
      </c>
      <c r="AD102" s="69" t="s">
        <v>0</v>
      </c>
      <c r="AE102" s="70">
        <v>0</v>
      </c>
      <c r="AF102" s="69">
        <v>0</v>
      </c>
      <c r="AG102" s="69" t="s">
        <v>0</v>
      </c>
      <c r="AH102" s="70">
        <v>0</v>
      </c>
      <c r="AI102" s="70">
        <v>0</v>
      </c>
      <c r="AJ102" s="69" t="s">
        <v>0</v>
      </c>
      <c r="AK102" s="70">
        <v>0</v>
      </c>
      <c r="AL102" s="70">
        <v>0</v>
      </c>
      <c r="AM102" s="73" t="s">
        <v>1</v>
      </c>
      <c r="AN102" s="69" t="s">
        <v>1</v>
      </c>
      <c r="AO102" s="73" t="s">
        <v>1</v>
      </c>
      <c r="AP102" s="69" t="s">
        <v>1</v>
      </c>
      <c r="AU102" s="60">
        <v>4635458</v>
      </c>
      <c r="AV102" s="60">
        <v>0</v>
      </c>
    </row>
    <row r="103" spans="1:48" s="60" customFormat="1" hidden="1" x14ac:dyDescent="0.25">
      <c r="A103" s="69" t="s">
        <v>159</v>
      </c>
      <c r="B103" s="68">
        <v>44107</v>
      </c>
      <c r="C103" s="69" t="s">
        <v>28</v>
      </c>
      <c r="D103" s="69" t="s">
        <v>27</v>
      </c>
      <c r="E103" s="69" t="s">
        <v>257</v>
      </c>
      <c r="F103" s="69" t="s">
        <v>948</v>
      </c>
      <c r="G103" s="69" t="s">
        <v>3</v>
      </c>
      <c r="H103" s="69" t="s">
        <v>1161</v>
      </c>
      <c r="I103" s="70" t="s">
        <v>1</v>
      </c>
      <c r="J103" s="70" t="s">
        <v>1</v>
      </c>
      <c r="K103" s="70" t="s">
        <v>1</v>
      </c>
      <c r="L103" s="70" t="s">
        <v>1</v>
      </c>
      <c r="M103" s="70">
        <v>0</v>
      </c>
      <c r="N103" s="69" t="s">
        <v>1</v>
      </c>
      <c r="O103" s="69" t="s">
        <v>2</v>
      </c>
      <c r="P103" s="69" t="s">
        <v>1</v>
      </c>
      <c r="Q103" s="70">
        <v>237999900.06999999</v>
      </c>
      <c r="R103" s="70">
        <v>0</v>
      </c>
      <c r="S103" s="70">
        <v>168865894.40000001</v>
      </c>
      <c r="T103" s="70">
        <v>0</v>
      </c>
      <c r="U103" s="69" t="s">
        <v>0</v>
      </c>
      <c r="V103" s="70">
        <v>0</v>
      </c>
      <c r="W103" s="70">
        <v>59598280.75</v>
      </c>
      <c r="X103" s="69" t="s">
        <v>0</v>
      </c>
      <c r="Y103" s="70">
        <v>9535724.9199999981</v>
      </c>
      <c r="Z103" s="70">
        <v>0</v>
      </c>
      <c r="AA103" s="69" t="s">
        <v>0</v>
      </c>
      <c r="AB103" s="70">
        <v>0</v>
      </c>
      <c r="AC103" s="70">
        <v>0</v>
      </c>
      <c r="AD103" s="69" t="s">
        <v>0</v>
      </c>
      <c r="AE103" s="70">
        <v>0</v>
      </c>
      <c r="AF103" s="69">
        <v>0</v>
      </c>
      <c r="AG103" s="69" t="s">
        <v>0</v>
      </c>
      <c r="AH103" s="70">
        <v>0</v>
      </c>
      <c r="AI103" s="70">
        <v>0</v>
      </c>
      <c r="AJ103" s="69" t="s">
        <v>0</v>
      </c>
      <c r="AK103" s="70">
        <v>0</v>
      </c>
      <c r="AL103" s="70">
        <v>0</v>
      </c>
      <c r="AM103" s="73" t="s">
        <v>1</v>
      </c>
      <c r="AN103" s="69" t="s">
        <v>1</v>
      </c>
      <c r="AO103" s="73" t="s">
        <v>1</v>
      </c>
      <c r="AP103" s="69" t="s">
        <v>1</v>
      </c>
      <c r="AU103" s="60">
        <v>237999900.06999999</v>
      </c>
      <c r="AV103" s="60">
        <v>0</v>
      </c>
    </row>
    <row r="104" spans="1:48" s="60" customFormat="1" hidden="1" x14ac:dyDescent="0.25">
      <c r="A104" s="69" t="s">
        <v>158</v>
      </c>
      <c r="B104" s="68">
        <v>44107</v>
      </c>
      <c r="C104" s="69" t="s">
        <v>6</v>
      </c>
      <c r="D104" s="69" t="s">
        <v>27</v>
      </c>
      <c r="E104" s="69" t="s">
        <v>204</v>
      </c>
      <c r="F104" s="69" t="s">
        <v>956</v>
      </c>
      <c r="G104" s="69" t="s">
        <v>3</v>
      </c>
      <c r="H104" s="69" t="s">
        <v>1162</v>
      </c>
      <c r="I104" s="70" t="s">
        <v>1</v>
      </c>
      <c r="J104" s="70" t="s">
        <v>1</v>
      </c>
      <c r="K104" s="70" t="s">
        <v>1</v>
      </c>
      <c r="L104" s="70" t="s">
        <v>1</v>
      </c>
      <c r="M104" s="70">
        <v>0</v>
      </c>
      <c r="N104" s="69" t="s">
        <v>1</v>
      </c>
      <c r="O104" s="69" t="s">
        <v>2</v>
      </c>
      <c r="P104" s="69" t="s">
        <v>1</v>
      </c>
      <c r="Q104" s="70">
        <v>437817101.83200002</v>
      </c>
      <c r="R104" s="70">
        <v>0</v>
      </c>
      <c r="S104" s="70">
        <v>323010150</v>
      </c>
      <c r="T104" s="70">
        <v>0</v>
      </c>
      <c r="U104" s="69" t="s">
        <v>0</v>
      </c>
      <c r="V104" s="70">
        <v>0</v>
      </c>
      <c r="W104" s="70">
        <v>98971510.199999973</v>
      </c>
      <c r="X104" s="69" t="s">
        <v>0</v>
      </c>
      <c r="Y104" s="70">
        <v>15835441.631999999</v>
      </c>
      <c r="Z104" s="70">
        <v>0</v>
      </c>
      <c r="AA104" s="70" t="s">
        <v>0</v>
      </c>
      <c r="AB104" s="70">
        <v>0</v>
      </c>
      <c r="AC104" s="70">
        <v>0</v>
      </c>
      <c r="AD104" s="69" t="s">
        <v>0</v>
      </c>
      <c r="AE104" s="70">
        <v>0</v>
      </c>
      <c r="AF104" s="70">
        <v>0</v>
      </c>
      <c r="AG104" s="70" t="s">
        <v>0</v>
      </c>
      <c r="AH104" s="70">
        <v>0</v>
      </c>
      <c r="AI104" s="70">
        <v>0</v>
      </c>
      <c r="AJ104" s="70" t="s">
        <v>0</v>
      </c>
      <c r="AK104" s="70">
        <v>0</v>
      </c>
      <c r="AL104" s="70">
        <v>0</v>
      </c>
      <c r="AM104" s="73" t="s">
        <v>1</v>
      </c>
      <c r="AN104" s="69" t="s">
        <v>1</v>
      </c>
      <c r="AO104" s="73" t="s">
        <v>1</v>
      </c>
      <c r="AP104" s="69" t="s">
        <v>1</v>
      </c>
      <c r="AU104" s="60">
        <v>437817101.83200002</v>
      </c>
      <c r="AV104" s="60">
        <v>0</v>
      </c>
    </row>
    <row r="105" spans="1:48" s="60" customFormat="1" hidden="1" x14ac:dyDescent="0.25">
      <c r="A105" s="69" t="s">
        <v>157</v>
      </c>
      <c r="B105" s="68">
        <v>44107</v>
      </c>
      <c r="C105" s="69" t="s">
        <v>28</v>
      </c>
      <c r="D105" s="69" t="s">
        <v>25</v>
      </c>
      <c r="E105" s="69" t="s">
        <v>370</v>
      </c>
      <c r="F105" s="69" t="s">
        <v>529</v>
      </c>
      <c r="G105" s="69" t="s">
        <v>3</v>
      </c>
      <c r="H105" s="69" t="s">
        <v>1163</v>
      </c>
      <c r="I105" s="70" t="s">
        <v>1</v>
      </c>
      <c r="J105" s="70" t="s">
        <v>1</v>
      </c>
      <c r="K105" s="70" t="s">
        <v>1</v>
      </c>
      <c r="L105" s="70" t="s">
        <v>1</v>
      </c>
      <c r="M105" s="70">
        <v>0</v>
      </c>
      <c r="N105" s="69" t="s">
        <v>1</v>
      </c>
      <c r="O105" s="69" t="s">
        <v>2</v>
      </c>
      <c r="P105" s="69" t="s">
        <v>1</v>
      </c>
      <c r="Q105" s="70">
        <v>34603172.631999999</v>
      </c>
      <c r="R105" s="70">
        <v>0</v>
      </c>
      <c r="S105" s="70">
        <v>12613818</v>
      </c>
      <c r="T105" s="70">
        <v>0</v>
      </c>
      <c r="U105" s="69" t="s">
        <v>0</v>
      </c>
      <c r="V105" s="70">
        <v>0</v>
      </c>
      <c r="W105" s="70">
        <v>18956340.199999999</v>
      </c>
      <c r="X105" s="69" t="s">
        <v>9</v>
      </c>
      <c r="Y105" s="70">
        <v>3033014.432</v>
      </c>
      <c r="Z105" s="70">
        <v>0</v>
      </c>
      <c r="AA105" s="69" t="s">
        <v>0</v>
      </c>
      <c r="AB105" s="70">
        <v>0</v>
      </c>
      <c r="AC105" s="70">
        <v>0</v>
      </c>
      <c r="AD105" s="69" t="s">
        <v>0</v>
      </c>
      <c r="AE105" s="70">
        <v>0</v>
      </c>
      <c r="AF105" s="69">
        <v>0</v>
      </c>
      <c r="AG105" s="69" t="s">
        <v>0</v>
      </c>
      <c r="AH105" s="70">
        <v>0</v>
      </c>
      <c r="AI105" s="70">
        <v>0</v>
      </c>
      <c r="AJ105" s="69" t="s">
        <v>0</v>
      </c>
      <c r="AK105" s="70">
        <v>0</v>
      </c>
      <c r="AL105" s="70">
        <v>0</v>
      </c>
      <c r="AM105" s="73" t="s">
        <v>1</v>
      </c>
      <c r="AN105" s="69" t="s">
        <v>1</v>
      </c>
      <c r="AO105" s="73" t="s">
        <v>1</v>
      </c>
      <c r="AP105" s="69" t="s">
        <v>1</v>
      </c>
      <c r="AU105" s="60">
        <v>34603172.631999999</v>
      </c>
      <c r="AV105" s="60">
        <v>0</v>
      </c>
    </row>
    <row r="106" spans="1:48" s="60" customFormat="1" hidden="1" x14ac:dyDescent="0.25">
      <c r="A106" s="69" t="s">
        <v>156</v>
      </c>
      <c r="B106" s="68">
        <v>44107</v>
      </c>
      <c r="C106" s="69" t="s">
        <v>6</v>
      </c>
      <c r="D106" s="69" t="s">
        <v>25</v>
      </c>
      <c r="E106" s="69" t="s">
        <v>198</v>
      </c>
      <c r="F106" s="69" t="s">
        <v>480</v>
      </c>
      <c r="G106" s="69" t="s">
        <v>3</v>
      </c>
      <c r="H106" s="69" t="s">
        <v>1164</v>
      </c>
      <c r="I106" s="70" t="s">
        <v>1</v>
      </c>
      <c r="J106" s="70" t="s">
        <v>1</v>
      </c>
      <c r="K106" s="70" t="s">
        <v>1</v>
      </c>
      <c r="L106" s="70" t="s">
        <v>1</v>
      </c>
      <c r="M106" s="70">
        <v>0</v>
      </c>
      <c r="N106" s="69" t="s">
        <v>1</v>
      </c>
      <c r="O106" s="69" t="s">
        <v>2</v>
      </c>
      <c r="P106" s="69" t="s">
        <v>1</v>
      </c>
      <c r="Q106" s="70">
        <v>284374239.50160003</v>
      </c>
      <c r="R106" s="70">
        <v>0</v>
      </c>
      <c r="S106" s="70">
        <v>225406872.28000003</v>
      </c>
      <c r="T106" s="70">
        <v>0</v>
      </c>
      <c r="U106" s="69" t="s">
        <v>0</v>
      </c>
      <c r="V106" s="70">
        <v>0</v>
      </c>
      <c r="W106" s="70">
        <v>50833937.260000005</v>
      </c>
      <c r="X106" s="69" t="s">
        <v>9</v>
      </c>
      <c r="Y106" s="70">
        <v>8133429.961600001</v>
      </c>
      <c r="Z106" s="70">
        <v>0</v>
      </c>
      <c r="AA106" s="69" t="s">
        <v>0</v>
      </c>
      <c r="AB106" s="70">
        <v>0</v>
      </c>
      <c r="AC106" s="70">
        <v>0</v>
      </c>
      <c r="AD106" s="69" t="s">
        <v>0</v>
      </c>
      <c r="AE106" s="70">
        <v>0</v>
      </c>
      <c r="AF106" s="69">
        <v>0</v>
      </c>
      <c r="AG106" s="69" t="s">
        <v>0</v>
      </c>
      <c r="AH106" s="70">
        <v>0</v>
      </c>
      <c r="AI106" s="70">
        <v>0</v>
      </c>
      <c r="AJ106" s="69" t="s">
        <v>0</v>
      </c>
      <c r="AK106" s="70">
        <v>0</v>
      </c>
      <c r="AL106" s="70">
        <v>0</v>
      </c>
      <c r="AM106" s="73" t="s">
        <v>1</v>
      </c>
      <c r="AN106" s="69" t="s">
        <v>1</v>
      </c>
      <c r="AO106" s="73" t="s">
        <v>1</v>
      </c>
      <c r="AP106" s="69" t="s">
        <v>1</v>
      </c>
      <c r="AU106" s="60">
        <v>284374239.50160003</v>
      </c>
      <c r="AV106" s="60">
        <v>0</v>
      </c>
    </row>
    <row r="107" spans="1:48" s="60" customFormat="1" hidden="1" x14ac:dyDescent="0.25">
      <c r="A107" s="69" t="s">
        <v>155</v>
      </c>
      <c r="B107" s="68">
        <v>44107</v>
      </c>
      <c r="C107" s="69" t="s">
        <v>6</v>
      </c>
      <c r="D107" s="69" t="s">
        <v>23</v>
      </c>
      <c r="E107" s="69" t="s">
        <v>196</v>
      </c>
      <c r="F107" s="69" t="s">
        <v>1165</v>
      </c>
      <c r="G107" s="69" t="s">
        <v>3</v>
      </c>
      <c r="H107" s="69" t="s">
        <v>1166</v>
      </c>
      <c r="I107" s="70" t="s">
        <v>1</v>
      </c>
      <c r="J107" s="70" t="s">
        <v>1</v>
      </c>
      <c r="K107" s="70" t="s">
        <v>1</v>
      </c>
      <c r="L107" s="70" t="s">
        <v>1</v>
      </c>
      <c r="M107" s="70">
        <v>0</v>
      </c>
      <c r="N107" s="69" t="s">
        <v>1</v>
      </c>
      <c r="O107" s="69" t="s">
        <v>2</v>
      </c>
      <c r="P107" s="69" t="s">
        <v>1</v>
      </c>
      <c r="Q107" s="70">
        <v>499048679.25880003</v>
      </c>
      <c r="R107" s="70">
        <v>0</v>
      </c>
      <c r="S107" s="70">
        <v>348569916.98000002</v>
      </c>
      <c r="T107" s="70">
        <v>0</v>
      </c>
      <c r="U107" s="69" t="s">
        <v>0</v>
      </c>
      <c r="V107" s="70">
        <v>0</v>
      </c>
      <c r="W107" s="70">
        <v>129723070.93000001</v>
      </c>
      <c r="X107" s="69" t="s">
        <v>0</v>
      </c>
      <c r="Y107" s="70">
        <v>20755691.3488</v>
      </c>
      <c r="Z107" s="70">
        <v>0</v>
      </c>
      <c r="AA107" s="69" t="s">
        <v>0</v>
      </c>
      <c r="AB107" s="70">
        <v>0</v>
      </c>
      <c r="AC107" s="70">
        <v>0</v>
      </c>
      <c r="AD107" s="69" t="s">
        <v>0</v>
      </c>
      <c r="AE107" s="70">
        <v>0</v>
      </c>
      <c r="AF107" s="69">
        <v>0</v>
      </c>
      <c r="AG107" s="69" t="s">
        <v>0</v>
      </c>
      <c r="AH107" s="70">
        <v>0</v>
      </c>
      <c r="AI107" s="70">
        <v>0</v>
      </c>
      <c r="AJ107" s="69" t="s">
        <v>0</v>
      </c>
      <c r="AK107" s="70">
        <v>0</v>
      </c>
      <c r="AL107" s="70">
        <v>0</v>
      </c>
      <c r="AM107" s="73" t="s">
        <v>1</v>
      </c>
      <c r="AN107" s="69" t="s">
        <v>1</v>
      </c>
      <c r="AO107" s="73" t="s">
        <v>1</v>
      </c>
      <c r="AP107" s="69" t="s">
        <v>1</v>
      </c>
      <c r="AU107" s="60">
        <v>499048679.25880003</v>
      </c>
      <c r="AV107" s="60">
        <v>0</v>
      </c>
    </row>
    <row r="108" spans="1:48" s="60" customFormat="1" hidden="1" x14ac:dyDescent="0.25">
      <c r="A108" s="69" t="s">
        <v>154</v>
      </c>
      <c r="B108" s="68">
        <v>44107</v>
      </c>
      <c r="C108" s="69" t="s">
        <v>6</v>
      </c>
      <c r="D108" s="69" t="s">
        <v>21</v>
      </c>
      <c r="E108" s="69" t="s">
        <v>188</v>
      </c>
      <c r="F108" s="69" t="s">
        <v>1022</v>
      </c>
      <c r="G108" s="69" t="s">
        <v>3</v>
      </c>
      <c r="H108" s="69" t="s">
        <v>1167</v>
      </c>
      <c r="I108" s="70" t="s">
        <v>1</v>
      </c>
      <c r="J108" s="70" t="s">
        <v>1</v>
      </c>
      <c r="K108" s="70" t="s">
        <v>1</v>
      </c>
      <c r="L108" s="70" t="s">
        <v>1</v>
      </c>
      <c r="M108" s="70">
        <v>0</v>
      </c>
      <c r="N108" s="69" t="s">
        <v>1</v>
      </c>
      <c r="O108" s="69" t="s">
        <v>2</v>
      </c>
      <c r="P108" s="69" t="s">
        <v>1</v>
      </c>
      <c r="Q108" s="70">
        <v>461158202.76439995</v>
      </c>
      <c r="R108" s="70">
        <v>0</v>
      </c>
      <c r="S108" s="70">
        <v>339614265.69999993</v>
      </c>
      <c r="T108" s="70">
        <v>0</v>
      </c>
      <c r="U108" s="69" t="s">
        <v>0</v>
      </c>
      <c r="V108" s="70">
        <v>0</v>
      </c>
      <c r="W108" s="70">
        <v>104779256.09</v>
      </c>
      <c r="X108" s="69" t="s">
        <v>0</v>
      </c>
      <c r="Y108" s="70">
        <v>16764680.974399999</v>
      </c>
      <c r="Z108" s="70">
        <v>0</v>
      </c>
      <c r="AA108" s="69" t="s">
        <v>0</v>
      </c>
      <c r="AB108" s="70">
        <v>0</v>
      </c>
      <c r="AC108" s="70">
        <v>0</v>
      </c>
      <c r="AD108" s="69" t="s">
        <v>0</v>
      </c>
      <c r="AE108" s="70">
        <v>0</v>
      </c>
      <c r="AF108" s="69">
        <v>0</v>
      </c>
      <c r="AG108" s="69" t="s">
        <v>0</v>
      </c>
      <c r="AH108" s="70">
        <v>0</v>
      </c>
      <c r="AI108" s="70">
        <v>0</v>
      </c>
      <c r="AJ108" s="69" t="s">
        <v>0</v>
      </c>
      <c r="AK108" s="70">
        <v>0</v>
      </c>
      <c r="AL108" s="70">
        <v>0</v>
      </c>
      <c r="AM108" s="73" t="s">
        <v>1</v>
      </c>
      <c r="AN108" s="69" t="s">
        <v>1</v>
      </c>
      <c r="AO108" s="73" t="s">
        <v>1</v>
      </c>
      <c r="AP108" s="69" t="s">
        <v>1</v>
      </c>
      <c r="AU108" s="60">
        <v>461158202.76439995</v>
      </c>
      <c r="AV108" s="60">
        <v>0</v>
      </c>
    </row>
    <row r="109" spans="1:48" s="60" customFormat="1" hidden="1" x14ac:dyDescent="0.25">
      <c r="A109" s="69" t="s">
        <v>153</v>
      </c>
      <c r="B109" s="68">
        <v>44107</v>
      </c>
      <c r="C109" s="69" t="s">
        <v>6</v>
      </c>
      <c r="D109" s="69" t="s">
        <v>21</v>
      </c>
      <c r="E109" s="69" t="s">
        <v>188</v>
      </c>
      <c r="F109" s="69" t="s">
        <v>1022</v>
      </c>
      <c r="G109" s="69" t="s">
        <v>3</v>
      </c>
      <c r="H109" s="69" t="s">
        <v>1168</v>
      </c>
      <c r="I109" s="70" t="s">
        <v>1</v>
      </c>
      <c r="J109" s="70" t="s">
        <v>1</v>
      </c>
      <c r="K109" s="70" t="s">
        <v>1</v>
      </c>
      <c r="L109" s="70" t="s">
        <v>1</v>
      </c>
      <c r="M109" s="70">
        <v>0</v>
      </c>
      <c r="N109" s="69" t="s">
        <v>1</v>
      </c>
      <c r="O109" s="69" t="s">
        <v>1169</v>
      </c>
      <c r="P109" s="69" t="s">
        <v>1170</v>
      </c>
      <c r="Q109" s="70">
        <v>3944669.52</v>
      </c>
      <c r="R109" s="70">
        <v>0</v>
      </c>
      <c r="S109" s="70">
        <v>2637382</v>
      </c>
      <c r="T109" s="70">
        <v>1126972</v>
      </c>
      <c r="U109" s="69" t="s">
        <v>9</v>
      </c>
      <c r="V109" s="70">
        <v>180315.51999999999</v>
      </c>
      <c r="W109" s="70">
        <v>0</v>
      </c>
      <c r="X109" s="69" t="s">
        <v>0</v>
      </c>
      <c r="Y109" s="70">
        <v>0</v>
      </c>
      <c r="Z109" s="70">
        <v>0</v>
      </c>
      <c r="AA109" s="69" t="s">
        <v>0</v>
      </c>
      <c r="AB109" s="70">
        <v>0</v>
      </c>
      <c r="AC109" s="70">
        <v>0</v>
      </c>
      <c r="AD109" s="69" t="s">
        <v>0</v>
      </c>
      <c r="AE109" s="70">
        <v>0</v>
      </c>
      <c r="AF109" s="69">
        <v>0</v>
      </c>
      <c r="AG109" s="69" t="s">
        <v>0</v>
      </c>
      <c r="AH109" s="70">
        <v>0</v>
      </c>
      <c r="AI109" s="70">
        <v>0</v>
      </c>
      <c r="AJ109" s="69" t="s">
        <v>0</v>
      </c>
      <c r="AK109" s="70">
        <v>0</v>
      </c>
      <c r="AL109" s="70">
        <v>0</v>
      </c>
      <c r="AM109" s="73" t="s">
        <v>1</v>
      </c>
      <c r="AN109" s="69" t="s">
        <v>1</v>
      </c>
      <c r="AO109" s="73" t="s">
        <v>1</v>
      </c>
      <c r="AP109" s="69" t="s">
        <v>1</v>
      </c>
      <c r="AU109" s="60">
        <v>3944669.52</v>
      </c>
      <c r="AV109" s="60">
        <v>0</v>
      </c>
    </row>
    <row r="110" spans="1:48" s="60" customFormat="1" hidden="1" x14ac:dyDescent="0.25">
      <c r="A110" s="69" t="s">
        <v>152</v>
      </c>
      <c r="B110" s="68">
        <v>44107</v>
      </c>
      <c r="C110" s="69" t="s">
        <v>6</v>
      </c>
      <c r="D110" s="69" t="s">
        <v>21</v>
      </c>
      <c r="E110" s="69" t="s">
        <v>188</v>
      </c>
      <c r="F110" s="69" t="s">
        <v>1022</v>
      </c>
      <c r="G110" s="69" t="s">
        <v>3</v>
      </c>
      <c r="H110" s="69" t="s">
        <v>1171</v>
      </c>
      <c r="I110" s="70" t="s">
        <v>1</v>
      </c>
      <c r="J110" s="70" t="s">
        <v>1</v>
      </c>
      <c r="K110" s="70" t="s">
        <v>1</v>
      </c>
      <c r="L110" s="70" t="s">
        <v>1</v>
      </c>
      <c r="M110" s="70">
        <v>0</v>
      </c>
      <c r="N110" s="69" t="s">
        <v>1</v>
      </c>
      <c r="O110" s="69" t="s">
        <v>2</v>
      </c>
      <c r="P110" s="69" t="s">
        <v>1</v>
      </c>
      <c r="Q110" s="70">
        <v>31565867.599199999</v>
      </c>
      <c r="R110" s="70">
        <v>0</v>
      </c>
      <c r="S110" s="70">
        <v>27284332.399999999</v>
      </c>
      <c r="T110" s="70">
        <v>0</v>
      </c>
      <c r="U110" s="69" t="s">
        <v>0</v>
      </c>
      <c r="V110" s="70">
        <v>0</v>
      </c>
      <c r="W110" s="70">
        <v>3690978.6199999996</v>
      </c>
      <c r="X110" s="69" t="s">
        <v>9</v>
      </c>
      <c r="Y110" s="70">
        <v>590556.57920000004</v>
      </c>
      <c r="Z110" s="70">
        <v>0</v>
      </c>
      <c r="AA110" s="69" t="s">
        <v>0</v>
      </c>
      <c r="AB110" s="70">
        <v>0</v>
      </c>
      <c r="AC110" s="70">
        <v>0</v>
      </c>
      <c r="AD110" s="69" t="s">
        <v>0</v>
      </c>
      <c r="AE110" s="70">
        <v>0</v>
      </c>
      <c r="AF110" s="69">
        <v>0</v>
      </c>
      <c r="AG110" s="69" t="s">
        <v>0</v>
      </c>
      <c r="AH110" s="70">
        <v>0</v>
      </c>
      <c r="AI110" s="70">
        <v>0</v>
      </c>
      <c r="AJ110" s="69" t="s">
        <v>0</v>
      </c>
      <c r="AK110" s="70">
        <v>0</v>
      </c>
      <c r="AL110" s="70">
        <v>0</v>
      </c>
      <c r="AM110" s="73" t="s">
        <v>1</v>
      </c>
      <c r="AN110" s="69" t="s">
        <v>1</v>
      </c>
      <c r="AO110" s="73" t="s">
        <v>1</v>
      </c>
      <c r="AP110" s="69" t="s">
        <v>1</v>
      </c>
      <c r="AU110" s="60">
        <v>31565867.599199999</v>
      </c>
      <c r="AV110" s="60">
        <v>0</v>
      </c>
    </row>
    <row r="111" spans="1:48" s="60" customFormat="1" hidden="1" x14ac:dyDescent="0.25">
      <c r="A111" s="69" t="s">
        <v>151</v>
      </c>
      <c r="B111" s="68">
        <v>44107</v>
      </c>
      <c r="C111" s="69" t="s">
        <v>6</v>
      </c>
      <c r="D111" s="69" t="s">
        <v>19</v>
      </c>
      <c r="E111" s="69" t="s">
        <v>186</v>
      </c>
      <c r="F111" s="69" t="s">
        <v>429</v>
      </c>
      <c r="G111" s="69" t="s">
        <v>3</v>
      </c>
      <c r="H111" s="69" t="s">
        <v>1172</v>
      </c>
      <c r="I111" s="70" t="s">
        <v>1</v>
      </c>
      <c r="J111" s="70" t="s">
        <v>1</v>
      </c>
      <c r="K111" s="70" t="s">
        <v>1</v>
      </c>
      <c r="L111" s="70" t="s">
        <v>1</v>
      </c>
      <c r="M111" s="70">
        <v>0</v>
      </c>
      <c r="N111" s="69" t="s">
        <v>1</v>
      </c>
      <c r="O111" s="69" t="s">
        <v>2</v>
      </c>
      <c r="P111" s="69" t="s">
        <v>1</v>
      </c>
      <c r="Q111" s="70">
        <v>201564098.84439996</v>
      </c>
      <c r="R111" s="70">
        <v>0</v>
      </c>
      <c r="S111" s="70">
        <v>150428865.63999996</v>
      </c>
      <c r="T111" s="70">
        <v>0</v>
      </c>
      <c r="U111" s="69" t="s">
        <v>0</v>
      </c>
      <c r="V111" s="70">
        <v>0</v>
      </c>
      <c r="W111" s="70">
        <v>44082097.590000004</v>
      </c>
      <c r="X111" s="69" t="s">
        <v>0</v>
      </c>
      <c r="Y111" s="70">
        <v>7053135.6143999994</v>
      </c>
      <c r="Z111" s="70">
        <v>0</v>
      </c>
      <c r="AA111" s="70" t="s">
        <v>0</v>
      </c>
      <c r="AB111" s="70">
        <v>0</v>
      </c>
      <c r="AC111" s="70">
        <v>0</v>
      </c>
      <c r="AD111" s="69" t="s">
        <v>0</v>
      </c>
      <c r="AE111" s="70">
        <v>0</v>
      </c>
      <c r="AF111" s="70">
        <v>0</v>
      </c>
      <c r="AG111" s="70" t="s">
        <v>0</v>
      </c>
      <c r="AH111" s="70">
        <v>0</v>
      </c>
      <c r="AI111" s="70">
        <v>0</v>
      </c>
      <c r="AJ111" s="70" t="s">
        <v>0</v>
      </c>
      <c r="AK111" s="70">
        <v>0</v>
      </c>
      <c r="AL111" s="70">
        <v>0</v>
      </c>
      <c r="AM111" s="73" t="s">
        <v>1</v>
      </c>
      <c r="AN111" s="69" t="s">
        <v>1</v>
      </c>
      <c r="AO111" s="73" t="s">
        <v>1</v>
      </c>
      <c r="AP111" s="69" t="s">
        <v>1</v>
      </c>
      <c r="AU111" s="60">
        <v>201564098.84439996</v>
      </c>
      <c r="AV111" s="60">
        <v>0</v>
      </c>
    </row>
    <row r="112" spans="1:48" s="60" customFormat="1" hidden="1" x14ac:dyDescent="0.25">
      <c r="A112" s="69" t="s">
        <v>150</v>
      </c>
      <c r="B112" s="68">
        <v>44107</v>
      </c>
      <c r="C112" s="69" t="s">
        <v>6</v>
      </c>
      <c r="D112" s="69" t="s">
        <v>17</v>
      </c>
      <c r="E112" s="69" t="s">
        <v>184</v>
      </c>
      <c r="F112" s="69" t="s">
        <v>1173</v>
      </c>
      <c r="G112" s="69" t="s">
        <v>3</v>
      </c>
      <c r="H112" s="69" t="s">
        <v>1174</v>
      </c>
      <c r="I112" s="70" t="s">
        <v>1</v>
      </c>
      <c r="J112" s="70" t="s">
        <v>1</v>
      </c>
      <c r="K112" s="70" t="s">
        <v>1</v>
      </c>
      <c r="L112" s="70" t="s">
        <v>1</v>
      </c>
      <c r="M112" s="70">
        <v>0</v>
      </c>
      <c r="N112" s="69" t="s">
        <v>1</v>
      </c>
      <c r="O112" s="69" t="s">
        <v>2</v>
      </c>
      <c r="P112" s="69" t="s">
        <v>1</v>
      </c>
      <c r="Q112" s="70">
        <v>289991675.09679997</v>
      </c>
      <c r="R112" s="70">
        <v>0</v>
      </c>
      <c r="S112" s="70">
        <v>204194581.19999993</v>
      </c>
      <c r="T112" s="70">
        <v>0</v>
      </c>
      <c r="U112" s="69" t="s">
        <v>0</v>
      </c>
      <c r="V112" s="70">
        <v>0</v>
      </c>
      <c r="W112" s="70">
        <v>73963011.980000004</v>
      </c>
      <c r="X112" s="69" t="s">
        <v>9</v>
      </c>
      <c r="Y112" s="70">
        <v>11834081.916800003</v>
      </c>
      <c r="Z112" s="70">
        <v>0</v>
      </c>
      <c r="AA112" s="69" t="s">
        <v>0</v>
      </c>
      <c r="AB112" s="70">
        <v>0</v>
      </c>
      <c r="AC112" s="70">
        <v>0</v>
      </c>
      <c r="AD112" s="69" t="s">
        <v>0</v>
      </c>
      <c r="AE112" s="70">
        <v>0</v>
      </c>
      <c r="AF112" s="69">
        <v>0</v>
      </c>
      <c r="AG112" s="69" t="s">
        <v>0</v>
      </c>
      <c r="AH112" s="70">
        <v>0</v>
      </c>
      <c r="AI112" s="70">
        <v>0</v>
      </c>
      <c r="AJ112" s="69" t="s">
        <v>0</v>
      </c>
      <c r="AK112" s="70">
        <v>0</v>
      </c>
      <c r="AL112" s="70">
        <v>0</v>
      </c>
      <c r="AM112" s="73" t="s">
        <v>1</v>
      </c>
      <c r="AN112" s="69" t="s">
        <v>1</v>
      </c>
      <c r="AO112" s="73" t="s">
        <v>1</v>
      </c>
      <c r="AP112" s="69" t="s">
        <v>1</v>
      </c>
      <c r="AU112" s="60">
        <v>289991675.09679997</v>
      </c>
      <c r="AV112" s="60">
        <v>0</v>
      </c>
    </row>
    <row r="113" spans="1:48" s="60" customFormat="1" hidden="1" x14ac:dyDescent="0.25">
      <c r="A113" s="69" t="s">
        <v>149</v>
      </c>
      <c r="B113" s="68">
        <v>44107</v>
      </c>
      <c r="C113" s="69" t="s">
        <v>6</v>
      </c>
      <c r="D113" s="69" t="s">
        <v>17</v>
      </c>
      <c r="E113" s="69" t="s">
        <v>184</v>
      </c>
      <c r="F113" s="69" t="s">
        <v>1173</v>
      </c>
      <c r="G113" s="69" t="s">
        <v>13</v>
      </c>
      <c r="H113" s="69" t="s">
        <v>1</v>
      </c>
      <c r="I113" s="70" t="s">
        <v>1175</v>
      </c>
      <c r="J113" s="70" t="s">
        <v>1</v>
      </c>
      <c r="K113" s="70" t="s">
        <v>1176</v>
      </c>
      <c r="L113" s="70" t="s">
        <v>1139</v>
      </c>
      <c r="M113" s="70">
        <v>19975949.399999999</v>
      </c>
      <c r="N113" s="69" t="s">
        <v>12</v>
      </c>
      <c r="O113" s="69" t="s">
        <v>1177</v>
      </c>
      <c r="P113" s="69" t="s">
        <v>1178</v>
      </c>
      <c r="Q113" s="70">
        <v>-2960039.2800000003</v>
      </c>
      <c r="R113" s="70">
        <v>0</v>
      </c>
      <c r="S113" s="70">
        <v>0</v>
      </c>
      <c r="T113" s="70">
        <v>0</v>
      </c>
      <c r="U113" s="69" t="s">
        <v>0</v>
      </c>
      <c r="V113" s="70">
        <v>0</v>
      </c>
      <c r="W113" s="70">
        <v>-2551758</v>
      </c>
      <c r="X113" s="69" t="s">
        <v>9</v>
      </c>
      <c r="Y113" s="70">
        <v>-408281.28</v>
      </c>
      <c r="Z113" s="70">
        <v>0</v>
      </c>
      <c r="AA113" s="69" t="s">
        <v>0</v>
      </c>
      <c r="AB113" s="70">
        <v>0</v>
      </c>
      <c r="AC113" s="70">
        <v>0</v>
      </c>
      <c r="AD113" s="69" t="s">
        <v>0</v>
      </c>
      <c r="AE113" s="70">
        <v>0</v>
      </c>
      <c r="AF113" s="69">
        <v>0</v>
      </c>
      <c r="AG113" s="69" t="s">
        <v>0</v>
      </c>
      <c r="AH113" s="70">
        <v>0</v>
      </c>
      <c r="AI113" s="70">
        <v>0</v>
      </c>
      <c r="AJ113" s="69" t="s">
        <v>0</v>
      </c>
      <c r="AK113" s="70">
        <v>0</v>
      </c>
      <c r="AL113" s="70">
        <v>0</v>
      </c>
      <c r="AM113" s="73" t="s">
        <v>1</v>
      </c>
      <c r="AN113" s="69" t="s">
        <v>1</v>
      </c>
      <c r="AO113" s="73" t="s">
        <v>1</v>
      </c>
      <c r="AP113" s="69" t="s">
        <v>1</v>
      </c>
      <c r="AU113" s="60">
        <v>-2960039.2800000003</v>
      </c>
      <c r="AV113" s="60">
        <v>0</v>
      </c>
    </row>
    <row r="114" spans="1:48" s="60" customFormat="1" hidden="1" x14ac:dyDescent="0.25">
      <c r="A114" s="69" t="s">
        <v>148</v>
      </c>
      <c r="B114" s="68">
        <v>44107</v>
      </c>
      <c r="C114" s="69" t="s">
        <v>6</v>
      </c>
      <c r="D114" s="69" t="s">
        <v>14</v>
      </c>
      <c r="E114" s="69" t="s">
        <v>182</v>
      </c>
      <c r="F114" s="69" t="s">
        <v>1179</v>
      </c>
      <c r="G114" s="69" t="s">
        <v>3</v>
      </c>
      <c r="H114" s="69" t="s">
        <v>1180</v>
      </c>
      <c r="I114" s="70" t="s">
        <v>1</v>
      </c>
      <c r="J114" s="70" t="s">
        <v>1</v>
      </c>
      <c r="K114" s="70" t="s">
        <v>1</v>
      </c>
      <c r="L114" s="70" t="s">
        <v>1</v>
      </c>
      <c r="M114" s="70">
        <v>0</v>
      </c>
      <c r="N114" s="69" t="s">
        <v>1</v>
      </c>
      <c r="O114" s="69" t="s">
        <v>2</v>
      </c>
      <c r="P114" s="69" t="s">
        <v>1</v>
      </c>
      <c r="Q114" s="70">
        <v>121268654.8408</v>
      </c>
      <c r="R114" s="70">
        <v>0</v>
      </c>
      <c r="S114" s="70">
        <v>114657652</v>
      </c>
      <c r="T114" s="70">
        <v>0</v>
      </c>
      <c r="U114" s="69" t="s">
        <v>0</v>
      </c>
      <c r="V114" s="70">
        <v>0</v>
      </c>
      <c r="W114" s="70">
        <v>5699140.3799999999</v>
      </c>
      <c r="X114" s="69" t="s">
        <v>0</v>
      </c>
      <c r="Y114" s="70">
        <v>911862.4608</v>
      </c>
      <c r="Z114" s="70">
        <v>0</v>
      </c>
      <c r="AA114" s="69" t="s">
        <v>0</v>
      </c>
      <c r="AB114" s="70">
        <v>0</v>
      </c>
      <c r="AC114" s="70">
        <v>0</v>
      </c>
      <c r="AD114" s="69" t="s">
        <v>0</v>
      </c>
      <c r="AE114" s="70">
        <v>0</v>
      </c>
      <c r="AF114" s="69">
        <v>0</v>
      </c>
      <c r="AG114" s="69" t="s">
        <v>0</v>
      </c>
      <c r="AH114" s="70">
        <v>0</v>
      </c>
      <c r="AI114" s="70">
        <v>0</v>
      </c>
      <c r="AJ114" s="69" t="s">
        <v>0</v>
      </c>
      <c r="AK114" s="70">
        <v>0</v>
      </c>
      <c r="AL114" s="70">
        <v>0</v>
      </c>
      <c r="AM114" s="73" t="s">
        <v>1</v>
      </c>
      <c r="AN114" s="69" t="s">
        <v>1</v>
      </c>
      <c r="AO114" s="73" t="s">
        <v>1</v>
      </c>
      <c r="AP114" s="69" t="s">
        <v>1</v>
      </c>
      <c r="AU114" s="60">
        <v>121268654.8408</v>
      </c>
      <c r="AV114" s="60">
        <v>0</v>
      </c>
    </row>
    <row r="115" spans="1:48" s="60" customFormat="1" hidden="1" x14ac:dyDescent="0.25">
      <c r="A115" s="69" t="s">
        <v>147</v>
      </c>
      <c r="B115" s="68">
        <v>44107</v>
      </c>
      <c r="C115" s="69" t="s">
        <v>6</v>
      </c>
      <c r="D115" s="69" t="s">
        <v>10</v>
      </c>
      <c r="E115" s="69" t="s">
        <v>179</v>
      </c>
      <c r="F115" s="69" t="s">
        <v>1181</v>
      </c>
      <c r="G115" s="69" t="s">
        <v>3</v>
      </c>
      <c r="H115" s="69" t="s">
        <v>1182</v>
      </c>
      <c r="I115" s="70" t="s">
        <v>1</v>
      </c>
      <c r="J115" s="70" t="s">
        <v>1</v>
      </c>
      <c r="K115" s="70" t="s">
        <v>1</v>
      </c>
      <c r="L115" s="70" t="s">
        <v>1</v>
      </c>
      <c r="M115" s="70">
        <v>0</v>
      </c>
      <c r="N115" s="69" t="s">
        <v>1</v>
      </c>
      <c r="O115" s="69" t="s">
        <v>2</v>
      </c>
      <c r="P115" s="69" t="s">
        <v>1</v>
      </c>
      <c r="Q115" s="70">
        <v>51421415.038399994</v>
      </c>
      <c r="R115" s="70">
        <v>0</v>
      </c>
      <c r="S115" s="70">
        <v>24499307.099999994</v>
      </c>
      <c r="T115" s="70">
        <v>0</v>
      </c>
      <c r="U115" s="69" t="s">
        <v>0</v>
      </c>
      <c r="V115" s="70">
        <v>0</v>
      </c>
      <c r="W115" s="70">
        <v>23208713.740000002</v>
      </c>
      <c r="X115" s="69" t="s">
        <v>0</v>
      </c>
      <c r="Y115" s="70">
        <v>3713394.1984000001</v>
      </c>
      <c r="Z115" s="70">
        <v>0</v>
      </c>
      <c r="AA115" s="69" t="s">
        <v>0</v>
      </c>
      <c r="AB115" s="70">
        <v>0</v>
      </c>
      <c r="AC115" s="70">
        <v>0</v>
      </c>
      <c r="AD115" s="69" t="s">
        <v>0</v>
      </c>
      <c r="AE115" s="70">
        <v>0</v>
      </c>
      <c r="AF115" s="69">
        <v>0</v>
      </c>
      <c r="AG115" s="69" t="s">
        <v>0</v>
      </c>
      <c r="AH115" s="70">
        <v>0</v>
      </c>
      <c r="AI115" s="70">
        <v>0</v>
      </c>
      <c r="AJ115" s="69" t="s">
        <v>0</v>
      </c>
      <c r="AK115" s="70">
        <v>0</v>
      </c>
      <c r="AL115" s="70">
        <v>0</v>
      </c>
      <c r="AM115" s="73" t="s">
        <v>1</v>
      </c>
      <c r="AN115" s="69" t="s">
        <v>1</v>
      </c>
      <c r="AO115" s="73" t="s">
        <v>1</v>
      </c>
      <c r="AP115" s="69" t="s">
        <v>1</v>
      </c>
      <c r="AU115" s="60">
        <v>51421415.038399994</v>
      </c>
      <c r="AV115" s="60">
        <v>0</v>
      </c>
    </row>
    <row r="116" spans="1:48" s="60" customFormat="1" hidden="1" x14ac:dyDescent="0.25">
      <c r="A116" s="69" t="s">
        <v>146</v>
      </c>
      <c r="B116" s="68">
        <v>44107</v>
      </c>
      <c r="C116" s="69" t="s">
        <v>6</v>
      </c>
      <c r="D116" s="69" t="s">
        <v>286</v>
      </c>
      <c r="E116" s="69" t="s">
        <v>208</v>
      </c>
      <c r="F116" s="69" t="s">
        <v>498</v>
      </c>
      <c r="G116" s="69" t="s">
        <v>3</v>
      </c>
      <c r="H116" s="69" t="s">
        <v>1183</v>
      </c>
      <c r="I116" s="70" t="s">
        <v>1</v>
      </c>
      <c r="J116" s="70" t="s">
        <v>1</v>
      </c>
      <c r="K116" s="70" t="s">
        <v>1</v>
      </c>
      <c r="L116" s="70" t="s">
        <v>1</v>
      </c>
      <c r="M116" s="70">
        <v>0</v>
      </c>
      <c r="N116" s="69" t="s">
        <v>1</v>
      </c>
      <c r="O116" s="69" t="s">
        <v>2</v>
      </c>
      <c r="P116" s="69" t="s">
        <v>1</v>
      </c>
      <c r="Q116" s="70">
        <v>95659018.614999995</v>
      </c>
      <c r="R116" s="70">
        <v>0</v>
      </c>
      <c r="S116" s="70">
        <v>90324634.614999995</v>
      </c>
      <c r="T116" s="70">
        <v>0</v>
      </c>
      <c r="U116" s="69" t="s">
        <v>0</v>
      </c>
      <c r="V116" s="70">
        <v>0</v>
      </c>
      <c r="W116" s="70">
        <v>3894000</v>
      </c>
      <c r="X116" s="69" t="s">
        <v>9</v>
      </c>
      <c r="Y116" s="70">
        <v>623040</v>
      </c>
      <c r="Z116" s="70">
        <v>0</v>
      </c>
      <c r="AA116" s="69" t="s">
        <v>0</v>
      </c>
      <c r="AB116" s="70">
        <v>0</v>
      </c>
      <c r="AC116" s="70">
        <v>756800</v>
      </c>
      <c r="AD116" s="69" t="s">
        <v>278</v>
      </c>
      <c r="AE116" s="70">
        <v>60544</v>
      </c>
      <c r="AF116" s="69">
        <v>0</v>
      </c>
      <c r="AG116" s="69" t="s">
        <v>0</v>
      </c>
      <c r="AH116" s="70">
        <v>0</v>
      </c>
      <c r="AI116" s="70">
        <v>0</v>
      </c>
      <c r="AJ116" s="69" t="s">
        <v>0</v>
      </c>
      <c r="AK116" s="70">
        <v>0</v>
      </c>
      <c r="AL116" s="70">
        <v>0</v>
      </c>
      <c r="AM116" s="73" t="s">
        <v>1</v>
      </c>
      <c r="AN116" s="69" t="s">
        <v>1</v>
      </c>
      <c r="AO116" s="73" t="s">
        <v>1</v>
      </c>
      <c r="AP116" s="69" t="s">
        <v>1</v>
      </c>
      <c r="AU116" s="60">
        <v>95659018.614999995</v>
      </c>
      <c r="AV116" s="60">
        <v>0</v>
      </c>
    </row>
    <row r="117" spans="1:48" s="60" customFormat="1" hidden="1" x14ac:dyDescent="0.25">
      <c r="A117" s="69" t="s">
        <v>145</v>
      </c>
      <c r="B117" s="68">
        <v>44107</v>
      </c>
      <c r="C117" s="69" t="s">
        <v>6</v>
      </c>
      <c r="D117" s="69" t="s">
        <v>7</v>
      </c>
      <c r="E117" s="69" t="s">
        <v>496</v>
      </c>
      <c r="F117" s="69" t="s">
        <v>1184</v>
      </c>
      <c r="G117" s="69" t="s">
        <v>3</v>
      </c>
      <c r="H117" s="69" t="s">
        <v>483</v>
      </c>
      <c r="I117" s="70"/>
      <c r="J117" s="70"/>
      <c r="K117" s="70"/>
      <c r="L117" s="70"/>
      <c r="M117" s="70">
        <v>0</v>
      </c>
      <c r="N117" s="69"/>
      <c r="O117" s="69" t="s">
        <v>99</v>
      </c>
      <c r="P117" s="69"/>
      <c r="Q117" s="70">
        <v>0</v>
      </c>
      <c r="R117" s="70">
        <v>0</v>
      </c>
      <c r="S117" s="70">
        <v>0</v>
      </c>
      <c r="T117" s="70">
        <v>0</v>
      </c>
      <c r="U117" s="69" t="s">
        <v>0</v>
      </c>
      <c r="V117" s="70">
        <v>0</v>
      </c>
      <c r="W117" s="70">
        <v>0</v>
      </c>
      <c r="X117" s="69" t="s">
        <v>0</v>
      </c>
      <c r="Y117" s="70">
        <v>0</v>
      </c>
      <c r="Z117" s="70">
        <v>0</v>
      </c>
      <c r="AA117" s="69" t="s">
        <v>0</v>
      </c>
      <c r="AB117" s="70">
        <v>0</v>
      </c>
      <c r="AC117" s="70">
        <v>0</v>
      </c>
      <c r="AD117" s="69" t="s">
        <v>0</v>
      </c>
      <c r="AE117" s="70">
        <v>0</v>
      </c>
      <c r="AF117" s="69">
        <v>0</v>
      </c>
      <c r="AG117" s="69">
        <v>0</v>
      </c>
      <c r="AH117" s="70"/>
      <c r="AI117" s="70"/>
      <c r="AJ117" s="69"/>
      <c r="AK117" s="70"/>
      <c r="AL117" s="70"/>
      <c r="AM117" s="73"/>
      <c r="AN117" s="69"/>
      <c r="AO117" s="73"/>
      <c r="AP117" s="69"/>
      <c r="AU117" s="60">
        <v>0</v>
      </c>
      <c r="AV117" s="60">
        <v>0</v>
      </c>
    </row>
    <row r="118" spans="1:48" s="60" customFormat="1" hidden="1" x14ac:dyDescent="0.25">
      <c r="A118" s="69" t="s">
        <v>144</v>
      </c>
      <c r="B118" s="68">
        <v>44107</v>
      </c>
      <c r="C118" s="69" t="s">
        <v>6</v>
      </c>
      <c r="D118" s="69" t="s">
        <v>5</v>
      </c>
      <c r="E118" s="69" t="s">
        <v>176</v>
      </c>
      <c r="F118" s="69" t="s">
        <v>552</v>
      </c>
      <c r="G118" s="69" t="s">
        <v>3</v>
      </c>
      <c r="H118" s="69" t="s">
        <v>968</v>
      </c>
      <c r="I118" s="70" t="s">
        <v>1</v>
      </c>
      <c r="J118" s="70" t="s">
        <v>1</v>
      </c>
      <c r="K118" s="70" t="s">
        <v>1</v>
      </c>
      <c r="L118" s="70" t="s">
        <v>1</v>
      </c>
      <c r="M118" s="70">
        <v>0</v>
      </c>
      <c r="N118" s="69" t="s">
        <v>1</v>
      </c>
      <c r="O118" s="69" t="s">
        <v>99</v>
      </c>
      <c r="P118" s="69" t="s">
        <v>1</v>
      </c>
      <c r="Q118" s="70">
        <v>0</v>
      </c>
      <c r="R118" s="70">
        <v>0</v>
      </c>
      <c r="S118" s="70">
        <v>0</v>
      </c>
      <c r="T118" s="70">
        <v>0</v>
      </c>
      <c r="U118" s="69" t="s">
        <v>0</v>
      </c>
      <c r="V118" s="70">
        <v>0</v>
      </c>
      <c r="W118" s="70">
        <v>0</v>
      </c>
      <c r="X118" s="69" t="s">
        <v>0</v>
      </c>
      <c r="Y118" s="70">
        <v>0</v>
      </c>
      <c r="Z118" s="70">
        <v>0</v>
      </c>
      <c r="AA118" s="69" t="s">
        <v>0</v>
      </c>
      <c r="AB118" s="70">
        <v>0</v>
      </c>
      <c r="AC118" s="70">
        <v>0</v>
      </c>
      <c r="AD118" s="69" t="s">
        <v>0</v>
      </c>
      <c r="AE118" s="70">
        <v>0</v>
      </c>
      <c r="AF118" s="69">
        <v>0</v>
      </c>
      <c r="AG118" s="69" t="s">
        <v>0</v>
      </c>
      <c r="AH118" s="70">
        <v>0</v>
      </c>
      <c r="AI118" s="70">
        <v>0</v>
      </c>
      <c r="AJ118" s="69" t="s">
        <v>0</v>
      </c>
      <c r="AK118" s="70">
        <v>0</v>
      </c>
      <c r="AL118" s="70">
        <v>0</v>
      </c>
      <c r="AM118" s="73" t="s">
        <v>1</v>
      </c>
      <c r="AN118" s="69" t="s">
        <v>1</v>
      </c>
      <c r="AO118" s="73" t="s">
        <v>1</v>
      </c>
      <c r="AP118" s="69" t="s">
        <v>1</v>
      </c>
      <c r="AU118" s="60">
        <v>0</v>
      </c>
      <c r="AV118" s="60">
        <v>0</v>
      </c>
    </row>
    <row r="119" spans="1:48" s="60" customFormat="1" hidden="1" x14ac:dyDescent="0.25">
      <c r="A119" s="69" t="s">
        <v>143</v>
      </c>
      <c r="B119" s="68">
        <v>44108</v>
      </c>
      <c r="C119" s="69" t="s">
        <v>28</v>
      </c>
      <c r="D119" s="69" t="s">
        <v>50</v>
      </c>
      <c r="E119" s="69" t="s">
        <v>227</v>
      </c>
      <c r="F119" s="69" t="s">
        <v>1087</v>
      </c>
      <c r="G119" s="69" t="s">
        <v>3</v>
      </c>
      <c r="H119" s="69" t="s">
        <v>1185</v>
      </c>
      <c r="I119" s="70" t="s">
        <v>1</v>
      </c>
      <c r="J119" s="70" t="s">
        <v>1</v>
      </c>
      <c r="K119" s="70" t="s">
        <v>1</v>
      </c>
      <c r="L119" s="70" t="s">
        <v>1</v>
      </c>
      <c r="M119" s="70">
        <v>0</v>
      </c>
      <c r="N119" s="69" t="s">
        <v>1</v>
      </c>
      <c r="O119" s="69" t="s">
        <v>2</v>
      </c>
      <c r="P119" s="69" t="s">
        <v>1</v>
      </c>
      <c r="Q119" s="70">
        <v>240213407.16639996</v>
      </c>
      <c r="R119" s="70">
        <v>0</v>
      </c>
      <c r="S119" s="70">
        <v>143881256.99999997</v>
      </c>
      <c r="T119" s="70">
        <v>0</v>
      </c>
      <c r="U119" s="69" t="s">
        <v>0</v>
      </c>
      <c r="V119" s="70">
        <v>0</v>
      </c>
      <c r="W119" s="70">
        <v>83044957.039999992</v>
      </c>
      <c r="X119" s="69" t="s">
        <v>0</v>
      </c>
      <c r="Y119" s="70">
        <v>13287193.126400001</v>
      </c>
      <c r="Z119" s="70">
        <v>0</v>
      </c>
      <c r="AA119" s="69" t="s">
        <v>0</v>
      </c>
      <c r="AB119" s="70">
        <v>0</v>
      </c>
      <c r="AC119" s="70">
        <v>0</v>
      </c>
      <c r="AD119" s="69" t="s">
        <v>0</v>
      </c>
      <c r="AE119" s="70">
        <v>0</v>
      </c>
      <c r="AF119" s="69">
        <v>0</v>
      </c>
      <c r="AG119" s="69" t="s">
        <v>0</v>
      </c>
      <c r="AH119" s="70">
        <v>0</v>
      </c>
      <c r="AI119" s="70">
        <v>0</v>
      </c>
      <c r="AJ119" s="69" t="s">
        <v>0</v>
      </c>
      <c r="AK119" s="70">
        <v>0</v>
      </c>
      <c r="AL119" s="70">
        <v>0</v>
      </c>
      <c r="AM119" s="73" t="s">
        <v>1</v>
      </c>
      <c r="AN119" s="69" t="s">
        <v>1</v>
      </c>
      <c r="AO119" s="73" t="s">
        <v>1</v>
      </c>
      <c r="AP119" s="69" t="s">
        <v>1</v>
      </c>
      <c r="AU119" s="60">
        <v>240213407.16639996</v>
      </c>
      <c r="AV119" s="60">
        <v>0</v>
      </c>
    </row>
    <row r="120" spans="1:48" s="60" customFormat="1" hidden="1" x14ac:dyDescent="0.25">
      <c r="A120" s="69" t="s">
        <v>142</v>
      </c>
      <c r="B120" s="68">
        <v>44108</v>
      </c>
      <c r="C120" s="69" t="s">
        <v>6</v>
      </c>
      <c r="D120" s="69" t="s">
        <v>50</v>
      </c>
      <c r="E120" s="69" t="s">
        <v>236</v>
      </c>
      <c r="F120" s="69" t="s">
        <v>718</v>
      </c>
      <c r="G120" s="69" t="s">
        <v>3</v>
      </c>
      <c r="H120" s="69" t="s">
        <v>1186</v>
      </c>
      <c r="I120" s="70" t="s">
        <v>1</v>
      </c>
      <c r="J120" s="70" t="s">
        <v>1</v>
      </c>
      <c r="K120" s="70" t="s">
        <v>1</v>
      </c>
      <c r="L120" s="70" t="s">
        <v>1</v>
      </c>
      <c r="M120" s="70">
        <v>0</v>
      </c>
      <c r="N120" s="69" t="s">
        <v>1</v>
      </c>
      <c r="O120" s="69" t="s">
        <v>2</v>
      </c>
      <c r="P120" s="69" t="s">
        <v>1</v>
      </c>
      <c r="Q120" s="70">
        <v>315344179.07599998</v>
      </c>
      <c r="R120" s="70">
        <v>0</v>
      </c>
      <c r="S120" s="70">
        <v>240542737.79999998</v>
      </c>
      <c r="T120" s="70">
        <v>0</v>
      </c>
      <c r="U120" s="69" t="s">
        <v>0</v>
      </c>
      <c r="V120" s="70">
        <v>0</v>
      </c>
      <c r="W120" s="70">
        <v>64484001.100000001</v>
      </c>
      <c r="X120" s="69" t="s">
        <v>9</v>
      </c>
      <c r="Y120" s="70">
        <v>10317440.176000001</v>
      </c>
      <c r="Z120" s="70">
        <v>0</v>
      </c>
      <c r="AA120" s="69" t="s">
        <v>0</v>
      </c>
      <c r="AB120" s="70">
        <v>0</v>
      </c>
      <c r="AC120" s="70">
        <v>0</v>
      </c>
      <c r="AD120" s="69" t="s">
        <v>0</v>
      </c>
      <c r="AE120" s="70">
        <v>0</v>
      </c>
      <c r="AF120" s="69">
        <v>0</v>
      </c>
      <c r="AG120" s="69" t="s">
        <v>0</v>
      </c>
      <c r="AH120" s="70">
        <v>0</v>
      </c>
      <c r="AI120" s="70">
        <v>0</v>
      </c>
      <c r="AJ120" s="69" t="s">
        <v>0</v>
      </c>
      <c r="AK120" s="70">
        <v>0</v>
      </c>
      <c r="AL120" s="70">
        <v>0</v>
      </c>
      <c r="AM120" s="73" t="s">
        <v>1</v>
      </c>
      <c r="AN120" s="69" t="s">
        <v>1</v>
      </c>
      <c r="AO120" s="73" t="s">
        <v>1</v>
      </c>
      <c r="AP120" s="69" t="s">
        <v>1</v>
      </c>
      <c r="AU120" s="60">
        <v>315344179.07599998</v>
      </c>
      <c r="AV120" s="60">
        <v>0</v>
      </c>
    </row>
    <row r="121" spans="1:48" s="60" customFormat="1" hidden="1" x14ac:dyDescent="0.25">
      <c r="A121" s="69" t="s">
        <v>141</v>
      </c>
      <c r="B121" s="68">
        <v>44108</v>
      </c>
      <c r="C121" s="69" t="s">
        <v>6</v>
      </c>
      <c r="D121" s="69" t="s">
        <v>50</v>
      </c>
      <c r="E121" s="69" t="s">
        <v>236</v>
      </c>
      <c r="F121" s="69" t="s">
        <v>718</v>
      </c>
      <c r="G121" s="69" t="s">
        <v>13</v>
      </c>
      <c r="H121" s="69" t="s">
        <v>1</v>
      </c>
      <c r="I121" s="70" t="s">
        <v>1187</v>
      </c>
      <c r="J121" s="70" t="s">
        <v>1</v>
      </c>
      <c r="K121" s="70" t="s">
        <v>1188</v>
      </c>
      <c r="L121" s="70" t="s">
        <v>1077</v>
      </c>
      <c r="M121" s="70">
        <v>1078048</v>
      </c>
      <c r="N121" s="69" t="s">
        <v>12</v>
      </c>
      <c r="O121" s="69" t="s">
        <v>1189</v>
      </c>
      <c r="P121" s="69" t="s">
        <v>1190</v>
      </c>
      <c r="Q121" s="70">
        <v>-76560</v>
      </c>
      <c r="R121" s="70">
        <v>0</v>
      </c>
      <c r="S121" s="70">
        <v>0</v>
      </c>
      <c r="T121" s="70">
        <v>0</v>
      </c>
      <c r="U121" s="69" t="s">
        <v>0</v>
      </c>
      <c r="V121" s="70">
        <v>0</v>
      </c>
      <c r="W121" s="70">
        <v>-66000</v>
      </c>
      <c r="X121" s="69" t="s">
        <v>9</v>
      </c>
      <c r="Y121" s="70">
        <v>-10560</v>
      </c>
      <c r="Z121" s="70">
        <v>0</v>
      </c>
      <c r="AA121" s="69" t="s">
        <v>0</v>
      </c>
      <c r="AB121" s="70">
        <v>0</v>
      </c>
      <c r="AC121" s="70">
        <v>0</v>
      </c>
      <c r="AD121" s="69" t="s">
        <v>0</v>
      </c>
      <c r="AE121" s="70">
        <v>0</v>
      </c>
      <c r="AF121" s="69">
        <v>0</v>
      </c>
      <c r="AG121" s="69" t="s">
        <v>0</v>
      </c>
      <c r="AH121" s="70">
        <v>0</v>
      </c>
      <c r="AI121" s="70">
        <v>0</v>
      </c>
      <c r="AJ121" s="69" t="s">
        <v>0</v>
      </c>
      <c r="AK121" s="70">
        <v>0</v>
      </c>
      <c r="AL121" s="70">
        <v>0</v>
      </c>
      <c r="AM121" s="73" t="s">
        <v>1</v>
      </c>
      <c r="AN121" s="69" t="s">
        <v>1</v>
      </c>
      <c r="AO121" s="73" t="s">
        <v>1</v>
      </c>
      <c r="AP121" s="69" t="s">
        <v>1</v>
      </c>
      <c r="AU121" s="60">
        <v>-76560</v>
      </c>
      <c r="AV121" s="60">
        <v>0</v>
      </c>
    </row>
    <row r="122" spans="1:48" s="60" customFormat="1" hidden="1" x14ac:dyDescent="0.25">
      <c r="A122" s="69" t="s">
        <v>140</v>
      </c>
      <c r="B122" s="68">
        <v>44108</v>
      </c>
      <c r="C122" s="69" t="s">
        <v>28</v>
      </c>
      <c r="D122" s="69" t="s">
        <v>43</v>
      </c>
      <c r="E122" s="69" t="s">
        <v>218</v>
      </c>
      <c r="F122" s="69" t="s">
        <v>1191</v>
      </c>
      <c r="G122" s="69" t="s">
        <v>3</v>
      </c>
      <c r="H122" s="69" t="s">
        <v>1192</v>
      </c>
      <c r="I122" s="70" t="s">
        <v>1</v>
      </c>
      <c r="J122" s="70" t="s">
        <v>1</v>
      </c>
      <c r="K122" s="70" t="s">
        <v>1</v>
      </c>
      <c r="L122" s="70" t="s">
        <v>1</v>
      </c>
      <c r="M122" s="70">
        <v>0</v>
      </c>
      <c r="N122" s="69" t="s">
        <v>1</v>
      </c>
      <c r="O122" s="69" t="s">
        <v>2</v>
      </c>
      <c r="P122" s="69" t="s">
        <v>1</v>
      </c>
      <c r="Q122" s="70">
        <v>142717260.34960002</v>
      </c>
      <c r="R122" s="70">
        <v>0</v>
      </c>
      <c r="S122" s="70">
        <v>82304219</v>
      </c>
      <c r="T122" s="70">
        <v>0</v>
      </c>
      <c r="U122" s="69" t="s">
        <v>0</v>
      </c>
      <c r="V122" s="70">
        <v>0</v>
      </c>
      <c r="W122" s="70">
        <v>52080208.060000002</v>
      </c>
      <c r="X122" s="69" t="s">
        <v>9</v>
      </c>
      <c r="Y122" s="70">
        <v>8332833.2896000007</v>
      </c>
      <c r="Z122" s="70">
        <v>0</v>
      </c>
      <c r="AA122" s="69" t="s">
        <v>0</v>
      </c>
      <c r="AB122" s="70">
        <v>0</v>
      </c>
      <c r="AC122" s="70">
        <v>0</v>
      </c>
      <c r="AD122" s="69" t="s">
        <v>0</v>
      </c>
      <c r="AE122" s="70">
        <v>0</v>
      </c>
      <c r="AF122" s="69">
        <v>0</v>
      </c>
      <c r="AG122" s="69" t="s">
        <v>0</v>
      </c>
      <c r="AH122" s="70">
        <v>0</v>
      </c>
      <c r="AI122" s="70">
        <v>0</v>
      </c>
      <c r="AJ122" s="69" t="s">
        <v>0</v>
      </c>
      <c r="AK122" s="70">
        <v>0</v>
      </c>
      <c r="AL122" s="70">
        <v>0</v>
      </c>
      <c r="AM122" s="73" t="s">
        <v>1</v>
      </c>
      <c r="AN122" s="69" t="s">
        <v>1</v>
      </c>
      <c r="AO122" s="73" t="s">
        <v>1</v>
      </c>
      <c r="AP122" s="69" t="s">
        <v>1</v>
      </c>
      <c r="AU122" s="60">
        <v>142717260.34960002</v>
      </c>
      <c r="AV122" s="60">
        <v>0</v>
      </c>
    </row>
    <row r="123" spans="1:48" s="60" customFormat="1" x14ac:dyDescent="0.25">
      <c r="A123" s="69" t="s">
        <v>139</v>
      </c>
      <c r="B123" s="68">
        <v>44108</v>
      </c>
      <c r="C123" s="69" t="s">
        <v>36</v>
      </c>
      <c r="D123" s="69" t="s">
        <v>43</v>
      </c>
      <c r="E123" s="69" t="s">
        <v>223</v>
      </c>
      <c r="F123" s="69" t="s">
        <v>1193</v>
      </c>
      <c r="G123" s="69" t="s">
        <v>3</v>
      </c>
      <c r="H123" s="69" t="s">
        <v>1194</v>
      </c>
      <c r="I123" s="70" t="s">
        <v>1</v>
      </c>
      <c r="J123" s="70" t="s">
        <v>1</v>
      </c>
      <c r="K123" s="70" t="s">
        <v>1</v>
      </c>
      <c r="L123" s="70" t="s">
        <v>1</v>
      </c>
      <c r="M123" s="70">
        <v>0</v>
      </c>
      <c r="N123" s="69" t="s">
        <v>1</v>
      </c>
      <c r="O123" s="69" t="s">
        <v>2</v>
      </c>
      <c r="P123" s="69" t="s">
        <v>1</v>
      </c>
      <c r="Q123" s="70">
        <v>75766353.113200009</v>
      </c>
      <c r="R123" s="70">
        <v>0</v>
      </c>
      <c r="S123" s="70">
        <v>68525772.000000015</v>
      </c>
      <c r="T123" s="70">
        <v>0</v>
      </c>
      <c r="U123" s="69" t="s">
        <v>0</v>
      </c>
      <c r="V123" s="70">
        <v>0</v>
      </c>
      <c r="W123" s="70">
        <v>6241880.2699999996</v>
      </c>
      <c r="X123" s="69" t="s">
        <v>0</v>
      </c>
      <c r="Y123" s="70">
        <v>998700.8432</v>
      </c>
      <c r="Z123" s="70">
        <v>0</v>
      </c>
      <c r="AA123" s="69" t="s">
        <v>0</v>
      </c>
      <c r="AB123" s="70">
        <v>0</v>
      </c>
      <c r="AC123" s="70">
        <v>0</v>
      </c>
      <c r="AD123" s="69" t="s">
        <v>0</v>
      </c>
      <c r="AE123" s="70">
        <v>0</v>
      </c>
      <c r="AF123" s="69">
        <v>0</v>
      </c>
      <c r="AG123" s="69" t="s">
        <v>0</v>
      </c>
      <c r="AH123" s="70">
        <v>0</v>
      </c>
      <c r="AI123" s="70">
        <v>0</v>
      </c>
      <c r="AJ123" s="69" t="s">
        <v>0</v>
      </c>
      <c r="AK123" s="70">
        <v>0</v>
      </c>
      <c r="AL123" s="70">
        <v>0</v>
      </c>
      <c r="AM123" s="73" t="s">
        <v>1</v>
      </c>
      <c r="AN123" s="69" t="s">
        <v>1</v>
      </c>
      <c r="AO123" s="73" t="s">
        <v>1</v>
      </c>
      <c r="AP123" s="69" t="s">
        <v>1</v>
      </c>
      <c r="AU123" s="60">
        <v>75766353.113200009</v>
      </c>
      <c r="AV123" s="60">
        <v>0</v>
      </c>
    </row>
    <row r="124" spans="1:48" s="60" customFormat="1" hidden="1" x14ac:dyDescent="0.25">
      <c r="A124" s="69" t="s">
        <v>138</v>
      </c>
      <c r="B124" s="68">
        <v>44108</v>
      </c>
      <c r="C124" s="69" t="s">
        <v>6</v>
      </c>
      <c r="D124" s="69" t="s">
        <v>43</v>
      </c>
      <c r="E124" s="69" t="s">
        <v>225</v>
      </c>
      <c r="F124" s="69" t="s">
        <v>1195</v>
      </c>
      <c r="G124" s="69" t="s">
        <v>3</v>
      </c>
      <c r="H124" s="69" t="s">
        <v>1196</v>
      </c>
      <c r="I124" s="70" t="s">
        <v>1</v>
      </c>
      <c r="J124" s="70" t="s">
        <v>1</v>
      </c>
      <c r="K124" s="70" t="s">
        <v>1</v>
      </c>
      <c r="L124" s="70" t="s">
        <v>1</v>
      </c>
      <c r="M124" s="70">
        <v>0</v>
      </c>
      <c r="N124" s="69" t="s">
        <v>1</v>
      </c>
      <c r="O124" s="69" t="s">
        <v>2</v>
      </c>
      <c r="P124" s="69" t="s">
        <v>1</v>
      </c>
      <c r="Q124" s="70">
        <v>212105863.3964</v>
      </c>
      <c r="R124" s="70">
        <v>0</v>
      </c>
      <c r="S124" s="70">
        <v>155768011.39999998</v>
      </c>
      <c r="T124" s="70">
        <v>0</v>
      </c>
      <c r="U124" s="69" t="s">
        <v>0</v>
      </c>
      <c r="V124" s="70">
        <v>0</v>
      </c>
      <c r="W124" s="70">
        <v>48567113.790000007</v>
      </c>
      <c r="X124" s="69" t="s">
        <v>0</v>
      </c>
      <c r="Y124" s="70">
        <v>7770738.2064000014</v>
      </c>
      <c r="Z124" s="70">
        <v>0</v>
      </c>
      <c r="AA124" s="69" t="s">
        <v>0</v>
      </c>
      <c r="AB124" s="70">
        <v>0</v>
      </c>
      <c r="AC124" s="70">
        <v>0</v>
      </c>
      <c r="AD124" s="69" t="s">
        <v>0</v>
      </c>
      <c r="AE124" s="70">
        <v>0</v>
      </c>
      <c r="AF124" s="69">
        <v>0</v>
      </c>
      <c r="AG124" s="69" t="s">
        <v>0</v>
      </c>
      <c r="AH124" s="70">
        <v>0</v>
      </c>
      <c r="AI124" s="70">
        <v>0</v>
      </c>
      <c r="AJ124" s="69" t="s">
        <v>0</v>
      </c>
      <c r="AK124" s="70">
        <v>0</v>
      </c>
      <c r="AL124" s="70">
        <v>0</v>
      </c>
      <c r="AM124" s="73" t="s">
        <v>1</v>
      </c>
      <c r="AN124" s="69" t="s">
        <v>1</v>
      </c>
      <c r="AO124" s="73" t="s">
        <v>1</v>
      </c>
      <c r="AP124" s="69" t="s">
        <v>1</v>
      </c>
      <c r="AU124" s="60">
        <v>212105863.3964</v>
      </c>
      <c r="AV124" s="60">
        <v>0</v>
      </c>
    </row>
    <row r="125" spans="1:48" s="60" customFormat="1" hidden="1" x14ac:dyDescent="0.25">
      <c r="A125" s="69" t="s">
        <v>137</v>
      </c>
      <c r="B125" s="68">
        <v>44108</v>
      </c>
      <c r="C125" s="69" t="s">
        <v>6</v>
      </c>
      <c r="D125" s="69" t="s">
        <v>43</v>
      </c>
      <c r="E125" s="69" t="s">
        <v>221</v>
      </c>
      <c r="F125" s="69" t="s">
        <v>978</v>
      </c>
      <c r="G125" s="69" t="s">
        <v>3</v>
      </c>
      <c r="H125" s="69" t="s">
        <v>1197</v>
      </c>
      <c r="I125" s="70"/>
      <c r="J125" s="70"/>
      <c r="K125" s="70"/>
      <c r="L125" s="70"/>
      <c r="M125" s="70">
        <v>0</v>
      </c>
      <c r="N125" s="69"/>
      <c r="O125" s="69" t="s">
        <v>2</v>
      </c>
      <c r="P125" s="69"/>
      <c r="Q125" s="70">
        <v>276008588.86880004</v>
      </c>
      <c r="R125" s="70">
        <v>0</v>
      </c>
      <c r="S125" s="70">
        <v>276008588.86880004</v>
      </c>
      <c r="T125" s="70">
        <v>0</v>
      </c>
      <c r="U125" s="69"/>
      <c r="V125" s="70">
        <v>0</v>
      </c>
      <c r="W125" s="70">
        <v>0</v>
      </c>
      <c r="X125" s="69"/>
      <c r="Y125" s="70">
        <v>0</v>
      </c>
      <c r="Z125" s="70">
        <v>0</v>
      </c>
      <c r="AA125" s="69" t="s">
        <v>372</v>
      </c>
      <c r="AB125" s="70">
        <v>0</v>
      </c>
      <c r="AC125" s="70">
        <v>0</v>
      </c>
      <c r="AD125" s="69"/>
      <c r="AE125" s="70">
        <v>0</v>
      </c>
      <c r="AF125" s="69">
        <v>0</v>
      </c>
      <c r="AG125" s="69">
        <v>0</v>
      </c>
      <c r="AH125" s="70"/>
      <c r="AI125" s="70"/>
      <c r="AJ125" s="69"/>
      <c r="AK125" s="70"/>
      <c r="AL125" s="70"/>
      <c r="AM125" s="73"/>
      <c r="AN125" s="69"/>
      <c r="AO125" s="73"/>
      <c r="AP125" s="69"/>
      <c r="AU125" s="60">
        <v>276008588.86880004</v>
      </c>
      <c r="AV125" s="60">
        <v>0</v>
      </c>
    </row>
    <row r="126" spans="1:48" s="60" customFormat="1" hidden="1" x14ac:dyDescent="0.25">
      <c r="A126" s="69" t="s">
        <v>136</v>
      </c>
      <c r="B126" s="68">
        <v>44108</v>
      </c>
      <c r="C126" s="69" t="s">
        <v>28</v>
      </c>
      <c r="D126" s="69" t="s">
        <v>39</v>
      </c>
      <c r="E126" s="69" t="s">
        <v>4</v>
      </c>
      <c r="F126" s="69" t="s">
        <v>1087</v>
      </c>
      <c r="G126" s="69" t="s">
        <v>3</v>
      </c>
      <c r="H126" s="69" t="s">
        <v>1198</v>
      </c>
      <c r="I126" s="70" t="s">
        <v>1</v>
      </c>
      <c r="J126" s="70" t="s">
        <v>1</v>
      </c>
      <c r="K126" s="70" t="s">
        <v>1</v>
      </c>
      <c r="L126" s="70" t="s">
        <v>1</v>
      </c>
      <c r="M126" s="70">
        <v>0</v>
      </c>
      <c r="N126" s="69" t="s">
        <v>1</v>
      </c>
      <c r="O126" s="69" t="s">
        <v>99</v>
      </c>
      <c r="P126" s="69"/>
      <c r="Q126" s="70">
        <v>0</v>
      </c>
      <c r="R126" s="70">
        <v>0</v>
      </c>
      <c r="S126" s="70">
        <v>0</v>
      </c>
      <c r="T126" s="70">
        <v>0</v>
      </c>
      <c r="U126" s="69" t="s">
        <v>0</v>
      </c>
      <c r="V126" s="70">
        <v>0</v>
      </c>
      <c r="W126" s="70">
        <v>0</v>
      </c>
      <c r="X126" s="69" t="s">
        <v>0</v>
      </c>
      <c r="Y126" s="70">
        <v>0</v>
      </c>
      <c r="Z126" s="70">
        <v>0</v>
      </c>
      <c r="AA126" s="69" t="s">
        <v>0</v>
      </c>
      <c r="AB126" s="70">
        <v>0</v>
      </c>
      <c r="AC126" s="70">
        <v>0</v>
      </c>
      <c r="AD126" s="69" t="s">
        <v>0</v>
      </c>
      <c r="AE126" s="70">
        <v>0</v>
      </c>
      <c r="AF126" s="69">
        <v>0</v>
      </c>
      <c r="AG126" s="69" t="s">
        <v>0</v>
      </c>
      <c r="AH126" s="70">
        <v>0</v>
      </c>
      <c r="AI126" s="70">
        <v>0</v>
      </c>
      <c r="AJ126" s="69" t="s">
        <v>0</v>
      </c>
      <c r="AK126" s="70">
        <v>0</v>
      </c>
      <c r="AL126" s="70">
        <v>0</v>
      </c>
      <c r="AM126" s="73" t="s">
        <v>1</v>
      </c>
      <c r="AN126" s="69" t="s">
        <v>1</v>
      </c>
      <c r="AO126" s="73" t="s">
        <v>1</v>
      </c>
      <c r="AP126" s="69" t="s">
        <v>1</v>
      </c>
      <c r="AU126" s="60">
        <v>0</v>
      </c>
      <c r="AV126" s="60">
        <v>0</v>
      </c>
    </row>
    <row r="127" spans="1:48" s="60" customFormat="1" hidden="1" x14ac:dyDescent="0.25">
      <c r="A127" s="69" t="s">
        <v>135</v>
      </c>
      <c r="B127" s="68">
        <v>44108</v>
      </c>
      <c r="C127" s="69" t="s">
        <v>28</v>
      </c>
      <c r="D127" s="69" t="s">
        <v>39</v>
      </c>
      <c r="E127" s="69" t="s">
        <v>4</v>
      </c>
      <c r="F127" s="69" t="s">
        <v>1131</v>
      </c>
      <c r="G127" s="69" t="s">
        <v>3</v>
      </c>
      <c r="H127" s="69" t="s">
        <v>1199</v>
      </c>
      <c r="I127" s="70" t="s">
        <v>1</v>
      </c>
      <c r="J127" s="70" t="s">
        <v>1</v>
      </c>
      <c r="K127" s="70" t="s">
        <v>1</v>
      </c>
      <c r="L127" s="70" t="s">
        <v>1</v>
      </c>
      <c r="M127" s="70">
        <v>0</v>
      </c>
      <c r="N127" s="69" t="s">
        <v>1</v>
      </c>
      <c r="O127" s="69" t="s">
        <v>1200</v>
      </c>
      <c r="P127" s="69" t="s">
        <v>1201</v>
      </c>
      <c r="Q127" s="70">
        <v>710500</v>
      </c>
      <c r="R127" s="70">
        <v>0</v>
      </c>
      <c r="S127" s="70">
        <v>710500</v>
      </c>
      <c r="T127" s="70">
        <v>0</v>
      </c>
      <c r="U127" s="69" t="s">
        <v>0</v>
      </c>
      <c r="V127" s="70">
        <v>0</v>
      </c>
      <c r="W127" s="70">
        <v>0</v>
      </c>
      <c r="X127" s="69" t="s">
        <v>0</v>
      </c>
      <c r="Y127" s="70">
        <v>0</v>
      </c>
      <c r="Z127" s="70">
        <v>0</v>
      </c>
      <c r="AA127" s="69" t="s">
        <v>0</v>
      </c>
      <c r="AB127" s="70">
        <v>0</v>
      </c>
      <c r="AC127" s="70">
        <v>0</v>
      </c>
      <c r="AD127" s="69" t="s">
        <v>0</v>
      </c>
      <c r="AE127" s="70">
        <v>0</v>
      </c>
      <c r="AF127" s="69">
        <v>0</v>
      </c>
      <c r="AG127" s="69" t="s">
        <v>0</v>
      </c>
      <c r="AH127" s="70">
        <v>0</v>
      </c>
      <c r="AI127" s="70">
        <v>0</v>
      </c>
      <c r="AJ127" s="69" t="s">
        <v>0</v>
      </c>
      <c r="AK127" s="70">
        <v>0</v>
      </c>
      <c r="AL127" s="70">
        <v>0</v>
      </c>
      <c r="AM127" s="73" t="s">
        <v>1</v>
      </c>
      <c r="AN127" s="69" t="s">
        <v>1</v>
      </c>
      <c r="AO127" s="73" t="s">
        <v>1</v>
      </c>
      <c r="AP127" s="69" t="s">
        <v>1</v>
      </c>
      <c r="AU127" s="60">
        <v>710500</v>
      </c>
      <c r="AV127" s="60">
        <v>0</v>
      </c>
    </row>
    <row r="128" spans="1:48" s="60" customFormat="1" x14ac:dyDescent="0.25">
      <c r="A128" s="69" t="s">
        <v>134</v>
      </c>
      <c r="B128" s="68">
        <v>44108</v>
      </c>
      <c r="C128" s="69" t="s">
        <v>36</v>
      </c>
      <c r="D128" s="69" t="s">
        <v>39</v>
      </c>
      <c r="E128" s="69" t="s">
        <v>214</v>
      </c>
      <c r="F128" s="69" t="s">
        <v>982</v>
      </c>
      <c r="G128" s="69" t="s">
        <v>3</v>
      </c>
      <c r="H128" s="69" t="s">
        <v>1202</v>
      </c>
      <c r="I128" s="70" t="s">
        <v>1</v>
      </c>
      <c r="J128" s="70" t="s">
        <v>1</v>
      </c>
      <c r="K128" s="70" t="s">
        <v>1</v>
      </c>
      <c r="L128" s="70" t="s">
        <v>1</v>
      </c>
      <c r="M128" s="70">
        <v>0</v>
      </c>
      <c r="N128" s="69" t="s">
        <v>1</v>
      </c>
      <c r="O128" s="69" t="s">
        <v>2</v>
      </c>
      <c r="P128" s="69" t="s">
        <v>1</v>
      </c>
      <c r="Q128" s="70">
        <v>49487557.713600002</v>
      </c>
      <c r="R128" s="70">
        <v>0</v>
      </c>
      <c r="S128" s="70">
        <v>45521882</v>
      </c>
      <c r="T128" s="70">
        <v>0</v>
      </c>
      <c r="U128" s="69" t="s">
        <v>0</v>
      </c>
      <c r="V128" s="70">
        <v>0</v>
      </c>
      <c r="W128" s="70">
        <v>3418685.9599999995</v>
      </c>
      <c r="X128" s="69" t="s">
        <v>0</v>
      </c>
      <c r="Y128" s="70">
        <v>546989.75359999994</v>
      </c>
      <c r="Z128" s="70">
        <v>0</v>
      </c>
      <c r="AA128" s="69" t="s">
        <v>0</v>
      </c>
      <c r="AB128" s="70">
        <v>0</v>
      </c>
      <c r="AC128" s="70">
        <v>0</v>
      </c>
      <c r="AD128" s="69" t="s">
        <v>0</v>
      </c>
      <c r="AE128" s="70">
        <v>0</v>
      </c>
      <c r="AF128" s="69">
        <v>0</v>
      </c>
      <c r="AG128" s="69" t="s">
        <v>0</v>
      </c>
      <c r="AH128" s="70">
        <v>0</v>
      </c>
      <c r="AI128" s="70">
        <v>0</v>
      </c>
      <c r="AJ128" s="69" t="s">
        <v>0</v>
      </c>
      <c r="AK128" s="70">
        <v>0</v>
      </c>
      <c r="AL128" s="70">
        <v>0</v>
      </c>
      <c r="AM128" s="73" t="s">
        <v>1</v>
      </c>
      <c r="AN128" s="69" t="s">
        <v>1</v>
      </c>
      <c r="AO128" s="73" t="s">
        <v>1</v>
      </c>
      <c r="AP128" s="69" t="s">
        <v>1</v>
      </c>
      <c r="AU128" s="60">
        <v>49487557.713600002</v>
      </c>
      <c r="AV128" s="60">
        <v>0</v>
      </c>
    </row>
    <row r="129" spans="1:48" s="60" customFormat="1" hidden="1" x14ac:dyDescent="0.25">
      <c r="A129" s="69" t="s">
        <v>133</v>
      </c>
      <c r="B129" s="68">
        <v>44108</v>
      </c>
      <c r="C129" s="69" t="s">
        <v>6</v>
      </c>
      <c r="D129" s="69" t="s">
        <v>39</v>
      </c>
      <c r="E129" s="69" t="s">
        <v>216</v>
      </c>
      <c r="F129" s="69" t="s">
        <v>1203</v>
      </c>
      <c r="G129" s="69" t="s">
        <v>3</v>
      </c>
      <c r="H129" s="69" t="s">
        <v>1204</v>
      </c>
      <c r="I129" s="70" t="s">
        <v>1</v>
      </c>
      <c r="J129" s="70" t="s">
        <v>1</v>
      </c>
      <c r="K129" s="70" t="s">
        <v>1</v>
      </c>
      <c r="L129" s="70" t="s">
        <v>1</v>
      </c>
      <c r="M129" s="70">
        <v>0</v>
      </c>
      <c r="N129" s="69" t="s">
        <v>1</v>
      </c>
      <c r="O129" s="69" t="s">
        <v>2</v>
      </c>
      <c r="P129" s="69" t="s">
        <v>1</v>
      </c>
      <c r="Q129" s="70">
        <v>310526375.16439998</v>
      </c>
      <c r="R129" s="70">
        <v>0</v>
      </c>
      <c r="S129" s="70">
        <v>207600730.99999997</v>
      </c>
      <c r="T129" s="70">
        <v>0</v>
      </c>
      <c r="U129" s="69" t="s">
        <v>0</v>
      </c>
      <c r="V129" s="70">
        <v>0</v>
      </c>
      <c r="W129" s="70">
        <v>88729003.590000004</v>
      </c>
      <c r="X129" s="69" t="s">
        <v>0</v>
      </c>
      <c r="Y129" s="70">
        <v>14196640.5744</v>
      </c>
      <c r="Z129" s="70">
        <v>0</v>
      </c>
      <c r="AA129" s="69" t="s">
        <v>0</v>
      </c>
      <c r="AB129" s="70">
        <v>0</v>
      </c>
      <c r="AC129" s="70">
        <v>0</v>
      </c>
      <c r="AD129" s="69" t="s">
        <v>0</v>
      </c>
      <c r="AE129" s="70">
        <v>0</v>
      </c>
      <c r="AF129" s="69">
        <v>0</v>
      </c>
      <c r="AG129" s="69" t="s">
        <v>0</v>
      </c>
      <c r="AH129" s="70">
        <v>0</v>
      </c>
      <c r="AI129" s="70">
        <v>0</v>
      </c>
      <c r="AJ129" s="69" t="s">
        <v>0</v>
      </c>
      <c r="AK129" s="70">
        <v>0</v>
      </c>
      <c r="AL129" s="70">
        <v>0</v>
      </c>
      <c r="AM129" s="73" t="s">
        <v>1</v>
      </c>
      <c r="AN129" s="69" t="s">
        <v>1</v>
      </c>
      <c r="AO129" s="73" t="s">
        <v>1</v>
      </c>
      <c r="AP129" s="69" t="s">
        <v>1</v>
      </c>
      <c r="AU129" s="60">
        <v>310526375.16439998</v>
      </c>
      <c r="AV129" s="60">
        <v>0</v>
      </c>
    </row>
    <row r="130" spans="1:48" s="60" customFormat="1" hidden="1" x14ac:dyDescent="0.25">
      <c r="A130" s="69" t="s">
        <v>132</v>
      </c>
      <c r="B130" s="68">
        <v>44108</v>
      </c>
      <c r="C130" s="69" t="s">
        <v>28</v>
      </c>
      <c r="D130" s="69" t="s">
        <v>34</v>
      </c>
      <c r="E130" s="69" t="s">
        <v>33</v>
      </c>
      <c r="F130" s="69" t="s">
        <v>1012</v>
      </c>
      <c r="G130" s="69" t="s">
        <v>3</v>
      </c>
      <c r="H130" s="69" t="s">
        <v>1205</v>
      </c>
      <c r="I130" s="70" t="s">
        <v>1</v>
      </c>
      <c r="J130" s="70" t="s">
        <v>1</v>
      </c>
      <c r="K130" s="70" t="s">
        <v>1</v>
      </c>
      <c r="L130" s="70" t="s">
        <v>1</v>
      </c>
      <c r="M130" s="70">
        <v>0</v>
      </c>
      <c r="N130" s="69" t="s">
        <v>1</v>
      </c>
      <c r="O130" s="69" t="s">
        <v>2</v>
      </c>
      <c r="P130" s="69" t="s">
        <v>1</v>
      </c>
      <c r="Q130" s="70">
        <v>113698647.40719998</v>
      </c>
      <c r="R130" s="70">
        <v>0</v>
      </c>
      <c r="S130" s="70">
        <v>84104602.799999982</v>
      </c>
      <c r="T130" s="70">
        <v>0</v>
      </c>
      <c r="U130" s="69" t="s">
        <v>0</v>
      </c>
      <c r="V130" s="70">
        <v>0</v>
      </c>
      <c r="W130" s="70">
        <v>25512107.420000002</v>
      </c>
      <c r="X130" s="69" t="s">
        <v>0</v>
      </c>
      <c r="Y130" s="70">
        <v>4081937.1872000005</v>
      </c>
      <c r="Z130" s="70">
        <v>0</v>
      </c>
      <c r="AA130" s="69" t="s">
        <v>0</v>
      </c>
      <c r="AB130" s="70">
        <v>0</v>
      </c>
      <c r="AC130" s="70">
        <v>0</v>
      </c>
      <c r="AD130" s="69" t="s">
        <v>0</v>
      </c>
      <c r="AE130" s="70">
        <v>0</v>
      </c>
      <c r="AF130" s="69">
        <v>0</v>
      </c>
      <c r="AG130" s="69" t="s">
        <v>0</v>
      </c>
      <c r="AH130" s="70">
        <v>0</v>
      </c>
      <c r="AI130" s="70">
        <v>0</v>
      </c>
      <c r="AJ130" s="69" t="s">
        <v>0</v>
      </c>
      <c r="AK130" s="70">
        <v>0</v>
      </c>
      <c r="AL130" s="70">
        <v>0</v>
      </c>
      <c r="AM130" s="73" t="s">
        <v>1</v>
      </c>
      <c r="AN130" s="69" t="s">
        <v>1</v>
      </c>
      <c r="AO130" s="73" t="s">
        <v>1</v>
      </c>
      <c r="AP130" s="69" t="s">
        <v>1</v>
      </c>
      <c r="AU130" s="60">
        <v>113698647.40719998</v>
      </c>
      <c r="AV130" s="60">
        <v>0</v>
      </c>
    </row>
    <row r="131" spans="1:48" s="60" customFormat="1" hidden="1" x14ac:dyDescent="0.25">
      <c r="A131" s="69" t="s">
        <v>131</v>
      </c>
      <c r="B131" s="68">
        <v>44108</v>
      </c>
      <c r="C131" s="69" t="s">
        <v>28</v>
      </c>
      <c r="D131" s="69" t="s">
        <v>34</v>
      </c>
      <c r="E131" s="69" t="s">
        <v>33</v>
      </c>
      <c r="F131" s="69" t="s">
        <v>1012</v>
      </c>
      <c r="G131" s="69" t="s">
        <v>13</v>
      </c>
      <c r="H131" s="69" t="s">
        <v>1</v>
      </c>
      <c r="I131" s="70" t="s">
        <v>737</v>
      </c>
      <c r="J131" s="70" t="s">
        <v>1</v>
      </c>
      <c r="K131" s="70" t="s">
        <v>1206</v>
      </c>
      <c r="L131" s="70" t="s">
        <v>1207</v>
      </c>
      <c r="M131" s="70">
        <v>808676</v>
      </c>
      <c r="N131" s="69" t="s">
        <v>12</v>
      </c>
      <c r="O131" s="69" t="s">
        <v>1208</v>
      </c>
      <c r="P131" s="69" t="s">
        <v>1209</v>
      </c>
      <c r="Q131" s="70">
        <v>-99858</v>
      </c>
      <c r="R131" s="70">
        <v>0</v>
      </c>
      <c r="S131" s="70">
        <v>-99858</v>
      </c>
      <c r="T131" s="70">
        <v>0</v>
      </c>
      <c r="U131" s="69" t="s">
        <v>0</v>
      </c>
      <c r="V131" s="70">
        <v>0</v>
      </c>
      <c r="W131" s="70">
        <v>0</v>
      </c>
      <c r="X131" s="69" t="s">
        <v>0</v>
      </c>
      <c r="Y131" s="70">
        <v>0</v>
      </c>
      <c r="Z131" s="70">
        <v>0</v>
      </c>
      <c r="AA131" s="69" t="s">
        <v>0</v>
      </c>
      <c r="AB131" s="70">
        <v>0</v>
      </c>
      <c r="AC131" s="70">
        <v>0</v>
      </c>
      <c r="AD131" s="69" t="s">
        <v>0</v>
      </c>
      <c r="AE131" s="70">
        <v>0</v>
      </c>
      <c r="AF131" s="69">
        <v>0</v>
      </c>
      <c r="AG131" s="69" t="s">
        <v>0</v>
      </c>
      <c r="AH131" s="70">
        <v>0</v>
      </c>
      <c r="AI131" s="70">
        <v>0</v>
      </c>
      <c r="AJ131" s="69" t="s">
        <v>0</v>
      </c>
      <c r="AK131" s="70">
        <v>0</v>
      </c>
      <c r="AL131" s="70">
        <v>0</v>
      </c>
      <c r="AM131" s="73" t="s">
        <v>1</v>
      </c>
      <c r="AN131" s="69" t="s">
        <v>1</v>
      </c>
      <c r="AO131" s="73" t="s">
        <v>1</v>
      </c>
      <c r="AP131" s="69" t="s">
        <v>1</v>
      </c>
      <c r="AU131" s="60">
        <v>-99858</v>
      </c>
      <c r="AV131" s="60">
        <v>0</v>
      </c>
    </row>
    <row r="132" spans="1:48" s="60" customFormat="1" hidden="1" x14ac:dyDescent="0.25">
      <c r="A132" s="69" t="s">
        <v>130</v>
      </c>
      <c r="B132" s="68">
        <v>44108</v>
      </c>
      <c r="C132" s="69" t="s">
        <v>6</v>
      </c>
      <c r="D132" s="69" t="s">
        <v>34</v>
      </c>
      <c r="E132" s="69" t="s">
        <v>210</v>
      </c>
      <c r="F132" s="69" t="s">
        <v>1210</v>
      </c>
      <c r="G132" s="69" t="s">
        <v>3</v>
      </c>
      <c r="H132" s="69" t="s">
        <v>1211</v>
      </c>
      <c r="I132" s="70" t="s">
        <v>1</v>
      </c>
      <c r="J132" s="70" t="s">
        <v>1</v>
      </c>
      <c r="K132" s="70" t="s">
        <v>1</v>
      </c>
      <c r="L132" s="70" t="s">
        <v>1</v>
      </c>
      <c r="M132" s="70">
        <v>0</v>
      </c>
      <c r="N132" s="69" t="s">
        <v>1</v>
      </c>
      <c r="O132" s="69" t="s">
        <v>2</v>
      </c>
      <c r="P132" s="69" t="s">
        <v>1</v>
      </c>
      <c r="Q132" s="70">
        <v>155896315.68879998</v>
      </c>
      <c r="R132" s="70">
        <v>0</v>
      </c>
      <c r="S132" s="70">
        <v>125997317.79999998</v>
      </c>
      <c r="T132" s="70">
        <v>0</v>
      </c>
      <c r="U132" s="69" t="s">
        <v>0</v>
      </c>
      <c r="V132" s="70">
        <v>0</v>
      </c>
      <c r="W132" s="70">
        <v>25774998.180000003</v>
      </c>
      <c r="X132" s="69" t="s">
        <v>9</v>
      </c>
      <c r="Y132" s="70">
        <v>4123999.7088000001</v>
      </c>
      <c r="Z132" s="70">
        <v>0</v>
      </c>
      <c r="AA132" s="69" t="s">
        <v>0</v>
      </c>
      <c r="AB132" s="70">
        <v>0</v>
      </c>
      <c r="AC132" s="70">
        <v>0</v>
      </c>
      <c r="AD132" s="69" t="s">
        <v>0</v>
      </c>
      <c r="AE132" s="70">
        <v>0</v>
      </c>
      <c r="AF132" s="69">
        <v>0</v>
      </c>
      <c r="AG132" s="69" t="s">
        <v>0</v>
      </c>
      <c r="AH132" s="70">
        <v>0</v>
      </c>
      <c r="AI132" s="70">
        <v>0</v>
      </c>
      <c r="AJ132" s="69" t="s">
        <v>0</v>
      </c>
      <c r="AK132" s="70">
        <v>0</v>
      </c>
      <c r="AL132" s="70">
        <v>0</v>
      </c>
      <c r="AM132" s="73" t="s">
        <v>1</v>
      </c>
      <c r="AN132" s="69" t="s">
        <v>1</v>
      </c>
      <c r="AO132" s="73" t="s">
        <v>1</v>
      </c>
      <c r="AP132" s="69" t="s">
        <v>1</v>
      </c>
      <c r="AU132" s="60">
        <v>155896315.68879998</v>
      </c>
      <c r="AV132" s="60">
        <v>0</v>
      </c>
    </row>
    <row r="133" spans="1:48" s="60" customFormat="1" hidden="1" x14ac:dyDescent="0.25">
      <c r="A133" s="69" t="s">
        <v>129</v>
      </c>
      <c r="B133" s="68">
        <v>44108</v>
      </c>
      <c r="C133" s="69" t="s">
        <v>6</v>
      </c>
      <c r="D133" s="69" t="s">
        <v>34</v>
      </c>
      <c r="E133" s="69" t="s">
        <v>210</v>
      </c>
      <c r="F133" s="69" t="s">
        <v>1210</v>
      </c>
      <c r="G133" s="69" t="s">
        <v>3</v>
      </c>
      <c r="H133" s="69" t="s">
        <v>1212</v>
      </c>
      <c r="I133" s="70" t="s">
        <v>1</v>
      </c>
      <c r="J133" s="70" t="s">
        <v>1</v>
      </c>
      <c r="K133" s="70" t="s">
        <v>1</v>
      </c>
      <c r="L133" s="70" t="s">
        <v>1</v>
      </c>
      <c r="M133" s="70">
        <v>0</v>
      </c>
      <c r="N133" s="69" t="s">
        <v>1</v>
      </c>
      <c r="O133" s="69" t="s">
        <v>1213</v>
      </c>
      <c r="P133" s="69" t="s">
        <v>1214</v>
      </c>
      <c r="Q133" s="70">
        <v>17599318</v>
      </c>
      <c r="R133" s="70">
        <v>0</v>
      </c>
      <c r="S133" s="70">
        <v>17599318</v>
      </c>
      <c r="T133" s="70">
        <v>0</v>
      </c>
      <c r="U133" s="69" t="s">
        <v>0</v>
      </c>
      <c r="V133" s="70">
        <v>0</v>
      </c>
      <c r="W133" s="70">
        <v>0</v>
      </c>
      <c r="X133" s="69" t="s">
        <v>0</v>
      </c>
      <c r="Y133" s="70">
        <v>0</v>
      </c>
      <c r="Z133" s="70">
        <v>0</v>
      </c>
      <c r="AA133" s="69" t="s">
        <v>0</v>
      </c>
      <c r="AB133" s="70">
        <v>0</v>
      </c>
      <c r="AC133" s="70">
        <v>0</v>
      </c>
      <c r="AD133" s="69" t="s">
        <v>0</v>
      </c>
      <c r="AE133" s="70">
        <v>0</v>
      </c>
      <c r="AF133" s="69">
        <v>0</v>
      </c>
      <c r="AG133" s="69" t="s">
        <v>0</v>
      </c>
      <c r="AH133" s="70">
        <v>0</v>
      </c>
      <c r="AI133" s="70">
        <v>0</v>
      </c>
      <c r="AJ133" s="69" t="s">
        <v>0</v>
      </c>
      <c r="AK133" s="70">
        <v>0</v>
      </c>
      <c r="AL133" s="70">
        <v>0</v>
      </c>
      <c r="AM133" s="73" t="s">
        <v>1</v>
      </c>
      <c r="AN133" s="69" t="s">
        <v>1</v>
      </c>
      <c r="AO133" s="73" t="s">
        <v>1</v>
      </c>
      <c r="AP133" s="69" t="s">
        <v>1</v>
      </c>
      <c r="AU133" s="60">
        <v>17599318</v>
      </c>
      <c r="AV133" s="60">
        <v>0</v>
      </c>
    </row>
    <row r="134" spans="1:48" s="60" customFormat="1" hidden="1" x14ac:dyDescent="0.25">
      <c r="A134" s="69" t="s">
        <v>128</v>
      </c>
      <c r="B134" s="68">
        <v>44108</v>
      </c>
      <c r="C134" s="69" t="s">
        <v>6</v>
      </c>
      <c r="D134" s="69" t="s">
        <v>34</v>
      </c>
      <c r="E134" s="69" t="s">
        <v>210</v>
      </c>
      <c r="F134" s="69" t="s">
        <v>1210</v>
      </c>
      <c r="G134" s="69" t="s">
        <v>3</v>
      </c>
      <c r="H134" s="69" t="s">
        <v>1215</v>
      </c>
      <c r="I134" s="70" t="s">
        <v>1</v>
      </c>
      <c r="J134" s="70" t="s">
        <v>1</v>
      </c>
      <c r="K134" s="70" t="s">
        <v>1</v>
      </c>
      <c r="L134" s="70" t="s">
        <v>1</v>
      </c>
      <c r="M134" s="70">
        <v>0</v>
      </c>
      <c r="N134" s="69" t="s">
        <v>1</v>
      </c>
      <c r="O134" s="69" t="s">
        <v>2</v>
      </c>
      <c r="P134" s="69" t="s">
        <v>1</v>
      </c>
      <c r="Q134" s="70">
        <v>105160710.6708</v>
      </c>
      <c r="R134" s="70">
        <v>0</v>
      </c>
      <c r="S134" s="70">
        <v>76267115</v>
      </c>
      <c r="T134" s="70">
        <v>0</v>
      </c>
      <c r="U134" s="69" t="s">
        <v>0</v>
      </c>
      <c r="V134" s="70">
        <v>0</v>
      </c>
      <c r="W134" s="70">
        <v>24908272.130000003</v>
      </c>
      <c r="X134" s="69" t="s">
        <v>0</v>
      </c>
      <c r="Y134" s="70">
        <v>3985323.5408000001</v>
      </c>
      <c r="Z134" s="70">
        <v>0</v>
      </c>
      <c r="AA134" s="69" t="s">
        <v>0</v>
      </c>
      <c r="AB134" s="70">
        <v>0</v>
      </c>
      <c r="AC134" s="155">
        <v>0</v>
      </c>
      <c r="AD134" s="69" t="s">
        <v>0</v>
      </c>
      <c r="AE134" s="155">
        <v>0</v>
      </c>
      <c r="AF134" s="69">
        <v>0</v>
      </c>
      <c r="AG134" s="69" t="s">
        <v>0</v>
      </c>
      <c r="AH134" s="70">
        <v>0</v>
      </c>
      <c r="AI134" s="70">
        <v>0</v>
      </c>
      <c r="AJ134" s="69" t="s">
        <v>0</v>
      </c>
      <c r="AK134" s="70">
        <v>0</v>
      </c>
      <c r="AL134" s="70">
        <v>0</v>
      </c>
      <c r="AM134" s="73" t="s">
        <v>1</v>
      </c>
      <c r="AN134" s="69" t="s">
        <v>1</v>
      </c>
      <c r="AO134" s="73" t="s">
        <v>1</v>
      </c>
      <c r="AP134" s="69" t="s">
        <v>1</v>
      </c>
      <c r="AU134" s="60">
        <v>105160710.6708</v>
      </c>
      <c r="AV134" s="60">
        <v>0</v>
      </c>
    </row>
    <row r="135" spans="1:48" s="60" customFormat="1" hidden="1" x14ac:dyDescent="0.25">
      <c r="A135" s="69" t="s">
        <v>127</v>
      </c>
      <c r="B135" s="68">
        <v>44108</v>
      </c>
      <c r="C135" s="69" t="s">
        <v>28</v>
      </c>
      <c r="D135" s="69" t="s">
        <v>27</v>
      </c>
      <c r="E135" s="69" t="s">
        <v>257</v>
      </c>
      <c r="F135" s="69" t="s">
        <v>953</v>
      </c>
      <c r="G135" s="69" t="s">
        <v>3</v>
      </c>
      <c r="H135" s="69" t="s">
        <v>1216</v>
      </c>
      <c r="I135" s="153" t="s">
        <v>1</v>
      </c>
      <c r="J135" s="153" t="s">
        <v>1</v>
      </c>
      <c r="K135" s="153" t="s">
        <v>1</v>
      </c>
      <c r="L135" s="153" t="s">
        <v>1</v>
      </c>
      <c r="M135" s="153">
        <v>0</v>
      </c>
      <c r="N135" s="154" t="s">
        <v>1</v>
      </c>
      <c r="O135" s="69" t="s">
        <v>2</v>
      </c>
      <c r="P135" s="154" t="s">
        <v>1</v>
      </c>
      <c r="Q135" s="70">
        <v>172446022.89209998</v>
      </c>
      <c r="R135" s="70">
        <v>0</v>
      </c>
      <c r="S135" s="70">
        <v>117591075.59999996</v>
      </c>
      <c r="T135" s="70">
        <v>0</v>
      </c>
      <c r="U135" s="69" t="s">
        <v>0</v>
      </c>
      <c r="V135" s="70">
        <v>0</v>
      </c>
      <c r="W135" s="70">
        <v>47288747.665600002</v>
      </c>
      <c r="X135" s="154" t="s">
        <v>9</v>
      </c>
      <c r="Y135" s="70">
        <v>7566199.6265000012</v>
      </c>
      <c r="Z135" s="70">
        <v>0</v>
      </c>
      <c r="AA135" s="69" t="s">
        <v>0</v>
      </c>
      <c r="AB135" s="70">
        <v>0</v>
      </c>
      <c r="AC135" s="70">
        <v>0</v>
      </c>
      <c r="AD135" s="69" t="s">
        <v>0</v>
      </c>
      <c r="AE135" s="70">
        <v>0</v>
      </c>
      <c r="AF135" s="69">
        <v>0</v>
      </c>
      <c r="AG135" s="69" t="s">
        <v>0</v>
      </c>
      <c r="AH135" s="70">
        <v>0</v>
      </c>
      <c r="AI135" s="70">
        <v>0</v>
      </c>
      <c r="AJ135" s="69" t="s">
        <v>0</v>
      </c>
      <c r="AK135" s="70">
        <v>0</v>
      </c>
      <c r="AL135" s="70">
        <v>0</v>
      </c>
      <c r="AM135" s="73" t="s">
        <v>1</v>
      </c>
      <c r="AN135" s="69" t="s">
        <v>1</v>
      </c>
      <c r="AO135" s="73" t="s">
        <v>1</v>
      </c>
      <c r="AP135" s="69" t="s">
        <v>1</v>
      </c>
      <c r="AU135" s="60">
        <v>172446022.89209998</v>
      </c>
      <c r="AV135" s="60">
        <v>0</v>
      </c>
    </row>
    <row r="136" spans="1:48" s="60" customFormat="1" hidden="1" x14ac:dyDescent="0.25">
      <c r="A136" s="69" t="s">
        <v>126</v>
      </c>
      <c r="B136" s="68">
        <v>44108</v>
      </c>
      <c r="C136" s="69" t="s">
        <v>6</v>
      </c>
      <c r="D136" s="69" t="s">
        <v>27</v>
      </c>
      <c r="E136" s="69" t="s">
        <v>204</v>
      </c>
      <c r="F136" s="69" t="s">
        <v>964</v>
      </c>
      <c r="G136" s="69" t="s">
        <v>3</v>
      </c>
      <c r="H136" s="69" t="s">
        <v>1217</v>
      </c>
      <c r="I136" s="70" t="s">
        <v>1</v>
      </c>
      <c r="J136" s="70" t="s">
        <v>1</v>
      </c>
      <c r="K136" s="70" t="s">
        <v>1</v>
      </c>
      <c r="L136" s="70" t="s">
        <v>1</v>
      </c>
      <c r="M136" s="70">
        <v>0</v>
      </c>
      <c r="N136" s="69" t="s">
        <v>1</v>
      </c>
      <c r="O136" s="69" t="s">
        <v>2</v>
      </c>
      <c r="P136" s="69" t="s">
        <v>1</v>
      </c>
      <c r="Q136" s="70">
        <v>277175013.30080003</v>
      </c>
      <c r="R136" s="70">
        <v>0</v>
      </c>
      <c r="S136" s="70">
        <v>196369211.60000002</v>
      </c>
      <c r="T136" s="70">
        <v>0</v>
      </c>
      <c r="U136" s="69" t="s">
        <v>0</v>
      </c>
      <c r="V136" s="70">
        <v>0</v>
      </c>
      <c r="W136" s="70">
        <v>69660173.88000001</v>
      </c>
      <c r="X136" s="69" t="s">
        <v>0</v>
      </c>
      <c r="Y136" s="70">
        <v>11145627.820800003</v>
      </c>
      <c r="Z136" s="70">
        <v>0</v>
      </c>
      <c r="AA136" s="69" t="s">
        <v>0</v>
      </c>
      <c r="AB136" s="70">
        <v>0</v>
      </c>
      <c r="AC136" s="70">
        <v>0</v>
      </c>
      <c r="AD136" s="69" t="s">
        <v>0</v>
      </c>
      <c r="AE136" s="70">
        <v>0</v>
      </c>
      <c r="AF136" s="69">
        <v>0</v>
      </c>
      <c r="AG136" s="69" t="s">
        <v>0</v>
      </c>
      <c r="AH136" s="70">
        <v>0</v>
      </c>
      <c r="AI136" s="70">
        <v>0</v>
      </c>
      <c r="AJ136" s="69" t="s">
        <v>0</v>
      </c>
      <c r="AK136" s="70">
        <v>0</v>
      </c>
      <c r="AL136" s="70">
        <v>0</v>
      </c>
      <c r="AM136" s="73" t="s">
        <v>1</v>
      </c>
      <c r="AN136" s="69" t="s">
        <v>1</v>
      </c>
      <c r="AO136" s="73" t="s">
        <v>1</v>
      </c>
      <c r="AP136" s="69" t="s">
        <v>1</v>
      </c>
      <c r="AU136" s="60">
        <v>277175013.30080003</v>
      </c>
      <c r="AV136" s="60">
        <v>0</v>
      </c>
    </row>
    <row r="137" spans="1:48" s="60" customFormat="1" hidden="1" x14ac:dyDescent="0.25">
      <c r="A137" s="69" t="s">
        <v>125</v>
      </c>
      <c r="B137" s="68">
        <v>44108</v>
      </c>
      <c r="C137" s="69" t="s">
        <v>6</v>
      </c>
      <c r="D137" s="69" t="s">
        <v>27</v>
      </c>
      <c r="E137" s="69" t="s">
        <v>204</v>
      </c>
      <c r="F137" s="69" t="s">
        <v>964</v>
      </c>
      <c r="G137" s="69" t="s">
        <v>13</v>
      </c>
      <c r="H137" s="69" t="s">
        <v>1</v>
      </c>
      <c r="I137" s="70" t="s">
        <v>1218</v>
      </c>
      <c r="J137" s="70" t="s">
        <v>1</v>
      </c>
      <c r="K137" s="70" t="s">
        <v>1219</v>
      </c>
      <c r="L137" s="70" t="s">
        <v>1207</v>
      </c>
      <c r="M137" s="70">
        <v>4516303.4400000004</v>
      </c>
      <c r="N137" s="69" t="s">
        <v>12</v>
      </c>
      <c r="O137" s="69" t="s">
        <v>1220</v>
      </c>
      <c r="P137" s="69" t="s">
        <v>1221</v>
      </c>
      <c r="Q137" s="70">
        <v>-403216</v>
      </c>
      <c r="R137" s="70">
        <v>0</v>
      </c>
      <c r="S137" s="70">
        <v>0</v>
      </c>
      <c r="T137" s="70">
        <v>0</v>
      </c>
      <c r="U137" s="69" t="s">
        <v>0</v>
      </c>
      <c r="V137" s="70">
        <v>0</v>
      </c>
      <c r="W137" s="70">
        <v>-347600</v>
      </c>
      <c r="X137" s="69" t="s">
        <v>9</v>
      </c>
      <c r="Y137" s="70">
        <v>-55616</v>
      </c>
      <c r="Z137" s="70">
        <v>0</v>
      </c>
      <c r="AA137" s="69" t="s">
        <v>0</v>
      </c>
      <c r="AB137" s="70">
        <v>0</v>
      </c>
      <c r="AC137" s="70">
        <v>0</v>
      </c>
      <c r="AD137" s="69" t="s">
        <v>0</v>
      </c>
      <c r="AE137" s="70">
        <v>0</v>
      </c>
      <c r="AF137" s="69">
        <v>0</v>
      </c>
      <c r="AG137" s="69" t="s">
        <v>0</v>
      </c>
      <c r="AH137" s="70">
        <v>0</v>
      </c>
      <c r="AI137" s="70">
        <v>0</v>
      </c>
      <c r="AJ137" s="69" t="s">
        <v>0</v>
      </c>
      <c r="AK137" s="70">
        <v>0</v>
      </c>
      <c r="AL137" s="70">
        <v>0</v>
      </c>
      <c r="AM137" s="73" t="s">
        <v>1</v>
      </c>
      <c r="AN137" s="69" t="s">
        <v>1</v>
      </c>
      <c r="AO137" s="73" t="s">
        <v>1</v>
      </c>
      <c r="AP137" s="69" t="s">
        <v>1</v>
      </c>
      <c r="AU137" s="60">
        <v>-403216</v>
      </c>
      <c r="AV137" s="60">
        <v>0</v>
      </c>
    </row>
    <row r="138" spans="1:48" s="60" customFormat="1" hidden="1" x14ac:dyDescent="0.25">
      <c r="A138" s="69" t="s">
        <v>124</v>
      </c>
      <c r="B138" s="68">
        <v>44108</v>
      </c>
      <c r="C138" s="69" t="s">
        <v>28</v>
      </c>
      <c r="D138" s="69" t="s">
        <v>25</v>
      </c>
      <c r="E138" s="69" t="s">
        <v>370</v>
      </c>
      <c r="F138" s="69" t="s">
        <v>28</v>
      </c>
      <c r="G138" s="69" t="s">
        <v>3</v>
      </c>
      <c r="H138" s="69" t="s">
        <v>1222</v>
      </c>
      <c r="I138" s="70" t="s">
        <v>1</v>
      </c>
      <c r="J138" s="70" t="s">
        <v>1</v>
      </c>
      <c r="K138" s="70" t="s">
        <v>1</v>
      </c>
      <c r="L138" s="70" t="s">
        <v>1</v>
      </c>
      <c r="M138" s="70">
        <v>0</v>
      </c>
      <c r="N138" s="69" t="s">
        <v>1</v>
      </c>
      <c r="O138" s="69" t="s">
        <v>1223</v>
      </c>
      <c r="P138" s="69" t="s">
        <v>1224</v>
      </c>
      <c r="Q138" s="70">
        <v>17688000</v>
      </c>
      <c r="R138" s="70">
        <v>0</v>
      </c>
      <c r="S138" s="70">
        <v>17688000</v>
      </c>
      <c r="T138" s="70">
        <v>0</v>
      </c>
      <c r="U138" s="69" t="s">
        <v>0</v>
      </c>
      <c r="V138" s="70">
        <v>0</v>
      </c>
      <c r="W138" s="70">
        <v>0</v>
      </c>
      <c r="X138" s="69" t="s">
        <v>0</v>
      </c>
      <c r="Y138" s="70">
        <v>0</v>
      </c>
      <c r="Z138" s="70">
        <v>0</v>
      </c>
      <c r="AA138" s="69" t="s">
        <v>0</v>
      </c>
      <c r="AB138" s="70">
        <v>0</v>
      </c>
      <c r="AC138" s="70">
        <v>0</v>
      </c>
      <c r="AD138" s="69" t="s">
        <v>0</v>
      </c>
      <c r="AE138" s="70">
        <v>0</v>
      </c>
      <c r="AF138" s="69">
        <v>0</v>
      </c>
      <c r="AG138" s="69" t="s">
        <v>0</v>
      </c>
      <c r="AH138" s="70">
        <v>0</v>
      </c>
      <c r="AI138" s="70">
        <v>0</v>
      </c>
      <c r="AJ138" s="69" t="s">
        <v>0</v>
      </c>
      <c r="AK138" s="70">
        <v>0</v>
      </c>
      <c r="AL138" s="70">
        <v>0</v>
      </c>
      <c r="AM138" s="73" t="s">
        <v>1</v>
      </c>
      <c r="AN138" s="69" t="s">
        <v>1</v>
      </c>
      <c r="AO138" s="73" t="s">
        <v>1</v>
      </c>
      <c r="AP138" s="69" t="s">
        <v>1</v>
      </c>
      <c r="AU138" s="60">
        <v>17688000</v>
      </c>
      <c r="AV138" s="60">
        <v>0</v>
      </c>
    </row>
    <row r="139" spans="1:48" s="60" customFormat="1" hidden="1" x14ac:dyDescent="0.25">
      <c r="A139" s="69" t="s">
        <v>123</v>
      </c>
      <c r="B139" s="68">
        <v>44108</v>
      </c>
      <c r="C139" s="69" t="s">
        <v>28</v>
      </c>
      <c r="D139" s="69" t="s">
        <v>25</v>
      </c>
      <c r="E139" s="69" t="s">
        <v>370</v>
      </c>
      <c r="F139" s="69" t="s">
        <v>28</v>
      </c>
      <c r="G139" s="69" t="s">
        <v>3</v>
      </c>
      <c r="H139" s="69" t="s">
        <v>1225</v>
      </c>
      <c r="I139" s="70" t="s">
        <v>1</v>
      </c>
      <c r="J139" s="70" t="s">
        <v>1</v>
      </c>
      <c r="K139" s="70" t="s">
        <v>1</v>
      </c>
      <c r="L139" s="70" t="s">
        <v>1</v>
      </c>
      <c r="M139" s="70">
        <v>0</v>
      </c>
      <c r="N139" s="69" t="s">
        <v>1</v>
      </c>
      <c r="O139" s="69" t="s">
        <v>439</v>
      </c>
      <c r="P139" s="69" t="s">
        <v>440</v>
      </c>
      <c r="Q139" s="70">
        <v>1120944</v>
      </c>
      <c r="R139" s="70">
        <v>0</v>
      </c>
      <c r="S139" s="70">
        <v>95040</v>
      </c>
      <c r="T139" s="70">
        <v>884400</v>
      </c>
      <c r="U139" s="69" t="s">
        <v>9</v>
      </c>
      <c r="V139" s="70">
        <v>141504</v>
      </c>
      <c r="W139" s="70">
        <v>0</v>
      </c>
      <c r="X139" s="69" t="s">
        <v>0</v>
      </c>
      <c r="Y139" s="70">
        <v>0</v>
      </c>
      <c r="Z139" s="70">
        <v>0</v>
      </c>
      <c r="AA139" s="69" t="s">
        <v>0</v>
      </c>
      <c r="AB139" s="70">
        <v>0</v>
      </c>
      <c r="AC139" s="70">
        <v>0</v>
      </c>
      <c r="AD139" s="69" t="s">
        <v>0</v>
      </c>
      <c r="AE139" s="70">
        <v>0</v>
      </c>
      <c r="AF139" s="69">
        <v>0</v>
      </c>
      <c r="AG139" s="69" t="s">
        <v>0</v>
      </c>
      <c r="AH139" s="70">
        <v>0</v>
      </c>
      <c r="AI139" s="70">
        <v>0</v>
      </c>
      <c r="AJ139" s="69" t="s">
        <v>0</v>
      </c>
      <c r="AK139" s="70">
        <v>0</v>
      </c>
      <c r="AL139" s="70">
        <v>0</v>
      </c>
      <c r="AM139" s="73" t="s">
        <v>1</v>
      </c>
      <c r="AN139" s="69" t="s">
        <v>1</v>
      </c>
      <c r="AO139" s="73" t="s">
        <v>1</v>
      </c>
      <c r="AP139" s="69" t="s">
        <v>1</v>
      </c>
      <c r="AU139" s="60">
        <v>1120944</v>
      </c>
      <c r="AV139" s="60">
        <v>0</v>
      </c>
    </row>
    <row r="140" spans="1:48" s="60" customFormat="1" hidden="1" x14ac:dyDescent="0.25">
      <c r="A140" s="69" t="s">
        <v>122</v>
      </c>
      <c r="B140" s="68">
        <v>44108</v>
      </c>
      <c r="C140" s="69" t="s">
        <v>28</v>
      </c>
      <c r="D140" s="69" t="s">
        <v>25</v>
      </c>
      <c r="E140" s="69" t="s">
        <v>370</v>
      </c>
      <c r="F140" s="69" t="s">
        <v>28</v>
      </c>
      <c r="G140" s="69" t="s">
        <v>3</v>
      </c>
      <c r="H140" s="69" t="s">
        <v>1226</v>
      </c>
      <c r="I140" s="70" t="s">
        <v>1</v>
      </c>
      <c r="J140" s="70" t="s">
        <v>1</v>
      </c>
      <c r="K140" s="70" t="s">
        <v>1</v>
      </c>
      <c r="L140" s="70" t="s">
        <v>1</v>
      </c>
      <c r="M140" s="70">
        <v>0</v>
      </c>
      <c r="N140" s="69" t="s">
        <v>1</v>
      </c>
      <c r="O140" s="69" t="s">
        <v>2</v>
      </c>
      <c r="P140" s="69" t="s">
        <v>1</v>
      </c>
      <c r="Q140" s="70">
        <v>106255594.31039999</v>
      </c>
      <c r="R140" s="70">
        <v>0</v>
      </c>
      <c r="S140" s="70">
        <v>74431304.099999994</v>
      </c>
      <c r="T140" s="70">
        <v>0</v>
      </c>
      <c r="U140" s="69" t="s">
        <v>0</v>
      </c>
      <c r="V140" s="70">
        <v>0</v>
      </c>
      <c r="W140" s="70">
        <v>27434732.939999998</v>
      </c>
      <c r="X140" s="69" t="s">
        <v>9</v>
      </c>
      <c r="Y140" s="70">
        <v>4389557.2703999998</v>
      </c>
      <c r="Z140" s="70">
        <v>0</v>
      </c>
      <c r="AA140" s="69" t="s">
        <v>0</v>
      </c>
      <c r="AB140" s="70">
        <v>0</v>
      </c>
      <c r="AC140" s="70">
        <v>0</v>
      </c>
      <c r="AD140" s="69" t="s">
        <v>0</v>
      </c>
      <c r="AE140" s="70">
        <v>0</v>
      </c>
      <c r="AF140" s="69">
        <v>0</v>
      </c>
      <c r="AG140" s="69" t="s">
        <v>0</v>
      </c>
      <c r="AH140" s="70">
        <v>0</v>
      </c>
      <c r="AI140" s="70">
        <v>0</v>
      </c>
      <c r="AJ140" s="69" t="s">
        <v>0</v>
      </c>
      <c r="AK140" s="70">
        <v>0</v>
      </c>
      <c r="AL140" s="70">
        <v>0</v>
      </c>
      <c r="AM140" s="73" t="s">
        <v>1</v>
      </c>
      <c r="AN140" s="69" t="s">
        <v>1</v>
      </c>
      <c r="AO140" s="73" t="s">
        <v>1</v>
      </c>
      <c r="AP140" s="69" t="s">
        <v>1</v>
      </c>
      <c r="AU140" s="60">
        <v>106255594.31039999</v>
      </c>
      <c r="AV140" s="60">
        <v>0</v>
      </c>
    </row>
    <row r="141" spans="1:48" s="60" customFormat="1" hidden="1" x14ac:dyDescent="0.25">
      <c r="A141" s="69" t="s">
        <v>121</v>
      </c>
      <c r="B141" s="68">
        <v>44108</v>
      </c>
      <c r="C141" s="69" t="s">
        <v>6</v>
      </c>
      <c r="D141" s="69" t="s">
        <v>25</v>
      </c>
      <c r="E141" s="69" t="s">
        <v>198</v>
      </c>
      <c r="F141" s="69" t="s">
        <v>481</v>
      </c>
      <c r="G141" s="69" t="s">
        <v>3</v>
      </c>
      <c r="H141" s="69" t="s">
        <v>1227</v>
      </c>
      <c r="I141" s="70" t="s">
        <v>1</v>
      </c>
      <c r="J141" s="70" t="s">
        <v>1</v>
      </c>
      <c r="K141" s="70" t="s">
        <v>1</v>
      </c>
      <c r="L141" s="70" t="s">
        <v>1</v>
      </c>
      <c r="M141" s="70">
        <v>0</v>
      </c>
      <c r="N141" s="69" t="s">
        <v>1</v>
      </c>
      <c r="O141" s="69" t="s">
        <v>2</v>
      </c>
      <c r="P141" s="69" t="s">
        <v>1</v>
      </c>
      <c r="Q141" s="70">
        <v>218084297.30719998</v>
      </c>
      <c r="R141" s="70">
        <v>0</v>
      </c>
      <c r="S141" s="70">
        <v>132892517</v>
      </c>
      <c r="T141" s="70">
        <v>0</v>
      </c>
      <c r="U141" s="69" t="s">
        <v>0</v>
      </c>
      <c r="V141" s="70">
        <v>0</v>
      </c>
      <c r="W141" s="70">
        <v>73441189.919999987</v>
      </c>
      <c r="X141" s="69" t="s">
        <v>9</v>
      </c>
      <c r="Y141" s="70">
        <v>11750590.387199998</v>
      </c>
      <c r="Z141" s="70">
        <v>0</v>
      </c>
      <c r="AA141" s="69" t="s">
        <v>0</v>
      </c>
      <c r="AB141" s="70">
        <v>0</v>
      </c>
      <c r="AC141" s="70">
        <v>0</v>
      </c>
      <c r="AD141" s="69" t="s">
        <v>0</v>
      </c>
      <c r="AE141" s="70">
        <v>0</v>
      </c>
      <c r="AF141" s="69">
        <v>0</v>
      </c>
      <c r="AG141" s="69" t="s">
        <v>0</v>
      </c>
      <c r="AH141" s="70">
        <v>0</v>
      </c>
      <c r="AI141" s="70">
        <v>0</v>
      </c>
      <c r="AJ141" s="69" t="s">
        <v>0</v>
      </c>
      <c r="AK141" s="70">
        <v>0</v>
      </c>
      <c r="AL141" s="70">
        <v>0</v>
      </c>
      <c r="AM141" s="73" t="s">
        <v>1</v>
      </c>
      <c r="AN141" s="69" t="s">
        <v>1</v>
      </c>
      <c r="AO141" s="73" t="s">
        <v>1</v>
      </c>
      <c r="AP141" s="69" t="s">
        <v>1</v>
      </c>
      <c r="AU141" s="60">
        <v>218084297.30719998</v>
      </c>
      <c r="AV141" s="60">
        <v>0</v>
      </c>
    </row>
    <row r="142" spans="1:48" s="60" customFormat="1" hidden="1" x14ac:dyDescent="0.25">
      <c r="A142" s="69" t="s">
        <v>120</v>
      </c>
      <c r="B142" s="68">
        <v>44108</v>
      </c>
      <c r="C142" s="69" t="s">
        <v>6</v>
      </c>
      <c r="D142" s="69" t="s">
        <v>23</v>
      </c>
      <c r="E142" s="69" t="s">
        <v>196</v>
      </c>
      <c r="F142" s="69" t="s">
        <v>1228</v>
      </c>
      <c r="G142" s="69" t="s">
        <v>3</v>
      </c>
      <c r="H142" s="69" t="s">
        <v>1229</v>
      </c>
      <c r="I142" s="70" t="s">
        <v>1</v>
      </c>
      <c r="J142" s="70" t="s">
        <v>1</v>
      </c>
      <c r="K142" s="70" t="s">
        <v>1</v>
      </c>
      <c r="L142" s="70" t="s">
        <v>1</v>
      </c>
      <c r="M142" s="70">
        <v>0</v>
      </c>
      <c r="N142" s="69" t="s">
        <v>1</v>
      </c>
      <c r="O142" s="69" t="s">
        <v>2</v>
      </c>
      <c r="P142" s="69" t="s">
        <v>1</v>
      </c>
      <c r="Q142" s="70">
        <v>14671517.0956</v>
      </c>
      <c r="R142" s="70">
        <v>0</v>
      </c>
      <c r="S142" s="70">
        <v>13137823.199999999</v>
      </c>
      <c r="T142" s="70">
        <v>0</v>
      </c>
      <c r="U142" s="69" t="s">
        <v>0</v>
      </c>
      <c r="V142" s="70">
        <v>0</v>
      </c>
      <c r="W142" s="70">
        <v>1322149.9100000001</v>
      </c>
      <c r="X142" s="69" t="s">
        <v>0</v>
      </c>
      <c r="Y142" s="70">
        <v>211543.98560000001</v>
      </c>
      <c r="Z142" s="70">
        <v>0</v>
      </c>
      <c r="AA142" s="69" t="s">
        <v>0</v>
      </c>
      <c r="AB142" s="70">
        <v>0</v>
      </c>
      <c r="AC142" s="70">
        <v>0</v>
      </c>
      <c r="AD142" s="69" t="s">
        <v>0</v>
      </c>
      <c r="AE142" s="70">
        <v>0</v>
      </c>
      <c r="AF142" s="69">
        <v>0</v>
      </c>
      <c r="AG142" s="69" t="s">
        <v>0</v>
      </c>
      <c r="AH142" s="70">
        <v>0</v>
      </c>
      <c r="AI142" s="70">
        <v>0</v>
      </c>
      <c r="AJ142" s="69" t="s">
        <v>0</v>
      </c>
      <c r="AK142" s="70">
        <v>0</v>
      </c>
      <c r="AL142" s="70">
        <v>0</v>
      </c>
      <c r="AM142" s="73" t="s">
        <v>1</v>
      </c>
      <c r="AN142" s="69" t="s">
        <v>1</v>
      </c>
      <c r="AO142" s="73" t="s">
        <v>1</v>
      </c>
      <c r="AP142" s="69" t="s">
        <v>1</v>
      </c>
      <c r="AU142" s="60">
        <v>14671517.0956</v>
      </c>
      <c r="AV142" s="60">
        <v>0</v>
      </c>
    </row>
    <row r="143" spans="1:48" s="60" customFormat="1" hidden="1" x14ac:dyDescent="0.25">
      <c r="A143" s="69" t="s">
        <v>119</v>
      </c>
      <c r="B143" s="68">
        <v>44108</v>
      </c>
      <c r="C143" s="69" t="s">
        <v>6</v>
      </c>
      <c r="D143" s="69" t="s">
        <v>23</v>
      </c>
      <c r="E143" s="69" t="s">
        <v>196</v>
      </c>
      <c r="F143" s="69" t="s">
        <v>1228</v>
      </c>
      <c r="G143" s="69" t="s">
        <v>3</v>
      </c>
      <c r="H143" s="69" t="s">
        <v>1230</v>
      </c>
      <c r="I143" s="70" t="s">
        <v>1</v>
      </c>
      <c r="J143" s="70" t="s">
        <v>1</v>
      </c>
      <c r="K143" s="70" t="s">
        <v>1</v>
      </c>
      <c r="L143" s="70" t="s">
        <v>1</v>
      </c>
      <c r="M143" s="70">
        <v>0</v>
      </c>
      <c r="N143" s="69" t="s">
        <v>1</v>
      </c>
      <c r="O143" s="69" t="s">
        <v>484</v>
      </c>
      <c r="P143" s="69" t="s">
        <v>536</v>
      </c>
      <c r="Q143" s="70">
        <v>3386096.5188000002</v>
      </c>
      <c r="R143" s="70">
        <v>0</v>
      </c>
      <c r="S143" s="70">
        <v>2865912</v>
      </c>
      <c r="T143" s="70">
        <v>448434.93</v>
      </c>
      <c r="U143" s="69" t="s">
        <v>9</v>
      </c>
      <c r="V143" s="70">
        <v>71749.588799999998</v>
      </c>
      <c r="W143" s="70">
        <v>0</v>
      </c>
      <c r="X143" s="69" t="s">
        <v>0</v>
      </c>
      <c r="Y143" s="70">
        <v>0</v>
      </c>
      <c r="Z143" s="70">
        <v>0</v>
      </c>
      <c r="AA143" s="69" t="s">
        <v>0</v>
      </c>
      <c r="AB143" s="70">
        <v>0</v>
      </c>
      <c r="AC143" s="70">
        <v>0</v>
      </c>
      <c r="AD143" s="69" t="s">
        <v>0</v>
      </c>
      <c r="AE143" s="70">
        <v>0</v>
      </c>
      <c r="AF143" s="69">
        <v>0</v>
      </c>
      <c r="AG143" s="69" t="s">
        <v>0</v>
      </c>
      <c r="AH143" s="70">
        <v>0</v>
      </c>
      <c r="AI143" s="70">
        <v>0</v>
      </c>
      <c r="AJ143" s="69" t="s">
        <v>0</v>
      </c>
      <c r="AK143" s="70">
        <v>0</v>
      </c>
      <c r="AL143" s="70">
        <v>0</v>
      </c>
      <c r="AM143" s="73" t="s">
        <v>1</v>
      </c>
      <c r="AN143" s="69" t="s">
        <v>1</v>
      </c>
      <c r="AO143" s="73" t="s">
        <v>1</v>
      </c>
      <c r="AP143" s="69" t="s">
        <v>1</v>
      </c>
      <c r="AU143" s="60">
        <v>3386096.5188000002</v>
      </c>
      <c r="AV143" s="60">
        <v>0</v>
      </c>
    </row>
    <row r="144" spans="1:48" s="60" customFormat="1" hidden="1" x14ac:dyDescent="0.25">
      <c r="A144" s="69" t="s">
        <v>118</v>
      </c>
      <c r="B144" s="68">
        <v>44108</v>
      </c>
      <c r="C144" s="69" t="s">
        <v>6</v>
      </c>
      <c r="D144" s="69" t="s">
        <v>23</v>
      </c>
      <c r="E144" s="69" t="s">
        <v>196</v>
      </c>
      <c r="F144" s="69" t="s">
        <v>1228</v>
      </c>
      <c r="G144" s="69" t="s">
        <v>3</v>
      </c>
      <c r="H144" s="69" t="s">
        <v>1231</v>
      </c>
      <c r="I144" s="70" t="s">
        <v>1</v>
      </c>
      <c r="J144" s="70" t="s">
        <v>1</v>
      </c>
      <c r="K144" s="70" t="s">
        <v>1</v>
      </c>
      <c r="L144" s="70" t="s">
        <v>1</v>
      </c>
      <c r="M144" s="70">
        <v>0</v>
      </c>
      <c r="N144" s="69" t="s">
        <v>1</v>
      </c>
      <c r="O144" s="69" t="s">
        <v>2</v>
      </c>
      <c r="P144" s="69" t="s">
        <v>1</v>
      </c>
      <c r="Q144" s="70">
        <v>273093267.39240003</v>
      </c>
      <c r="R144" s="70">
        <v>0</v>
      </c>
      <c r="S144" s="70">
        <v>187548891.20000005</v>
      </c>
      <c r="T144" s="70">
        <v>0</v>
      </c>
      <c r="U144" s="69" t="s">
        <v>0</v>
      </c>
      <c r="V144" s="70">
        <v>0</v>
      </c>
      <c r="W144" s="70">
        <v>73745151.890000001</v>
      </c>
      <c r="X144" s="69" t="s">
        <v>9</v>
      </c>
      <c r="Y144" s="70">
        <v>11799224.3024</v>
      </c>
      <c r="Z144" s="70">
        <v>0</v>
      </c>
      <c r="AA144" s="69" t="s">
        <v>0</v>
      </c>
      <c r="AB144" s="70">
        <v>0</v>
      </c>
      <c r="AC144" s="70">
        <v>0</v>
      </c>
      <c r="AD144" s="69" t="s">
        <v>0</v>
      </c>
      <c r="AE144" s="70">
        <v>0</v>
      </c>
      <c r="AF144" s="69">
        <v>0</v>
      </c>
      <c r="AG144" s="69" t="s">
        <v>0</v>
      </c>
      <c r="AH144" s="70">
        <v>0</v>
      </c>
      <c r="AI144" s="70">
        <v>0</v>
      </c>
      <c r="AJ144" s="69" t="s">
        <v>0</v>
      </c>
      <c r="AK144" s="70">
        <v>0</v>
      </c>
      <c r="AL144" s="70">
        <v>0</v>
      </c>
      <c r="AM144" s="73" t="s">
        <v>1</v>
      </c>
      <c r="AN144" s="69" t="s">
        <v>1</v>
      </c>
      <c r="AO144" s="73" t="s">
        <v>1</v>
      </c>
      <c r="AP144" s="69" t="s">
        <v>1</v>
      </c>
      <c r="AU144" s="60">
        <v>273093267.39240003</v>
      </c>
      <c r="AV144" s="60">
        <v>0</v>
      </c>
    </row>
    <row r="145" spans="1:48" s="60" customFormat="1" hidden="1" x14ac:dyDescent="0.25">
      <c r="A145" s="69" t="s">
        <v>117</v>
      </c>
      <c r="B145" s="68">
        <v>44108</v>
      </c>
      <c r="C145" s="69" t="s">
        <v>6</v>
      </c>
      <c r="D145" s="69" t="s">
        <v>21</v>
      </c>
      <c r="E145" s="69" t="s">
        <v>188</v>
      </c>
      <c r="F145" s="69" t="s">
        <v>1091</v>
      </c>
      <c r="G145" s="69" t="s">
        <v>3</v>
      </c>
      <c r="H145" s="69" t="s">
        <v>1232</v>
      </c>
      <c r="I145" s="70" t="s">
        <v>1</v>
      </c>
      <c r="J145" s="70" t="s">
        <v>1</v>
      </c>
      <c r="K145" s="70" t="s">
        <v>1</v>
      </c>
      <c r="L145" s="70" t="s">
        <v>1</v>
      </c>
      <c r="M145" s="70">
        <v>0</v>
      </c>
      <c r="N145" s="69" t="s">
        <v>1</v>
      </c>
      <c r="O145" s="69" t="s">
        <v>2</v>
      </c>
      <c r="P145" s="69" t="s">
        <v>1</v>
      </c>
      <c r="Q145" s="70">
        <v>207145521.61079997</v>
      </c>
      <c r="R145" s="70">
        <v>0</v>
      </c>
      <c r="S145" s="70">
        <v>159024135.39999998</v>
      </c>
      <c r="T145" s="70">
        <v>0</v>
      </c>
      <c r="U145" s="69" t="s">
        <v>0</v>
      </c>
      <c r="V145" s="70">
        <v>0</v>
      </c>
      <c r="W145" s="70">
        <v>41483953.629999995</v>
      </c>
      <c r="X145" s="69" t="s">
        <v>0</v>
      </c>
      <c r="Y145" s="70">
        <v>6637432.5808000006</v>
      </c>
      <c r="Z145" s="70">
        <v>0</v>
      </c>
      <c r="AA145" s="69" t="s">
        <v>0</v>
      </c>
      <c r="AB145" s="70">
        <v>0</v>
      </c>
      <c r="AC145" s="70">
        <v>0</v>
      </c>
      <c r="AD145" s="69" t="s">
        <v>0</v>
      </c>
      <c r="AE145" s="70">
        <v>0</v>
      </c>
      <c r="AF145" s="69">
        <v>0</v>
      </c>
      <c r="AG145" s="69" t="s">
        <v>0</v>
      </c>
      <c r="AH145" s="70">
        <v>0</v>
      </c>
      <c r="AI145" s="70">
        <v>0</v>
      </c>
      <c r="AJ145" s="69" t="s">
        <v>0</v>
      </c>
      <c r="AK145" s="70">
        <v>0</v>
      </c>
      <c r="AL145" s="70">
        <v>0</v>
      </c>
      <c r="AM145" s="73" t="s">
        <v>1</v>
      </c>
      <c r="AN145" s="69" t="s">
        <v>1</v>
      </c>
      <c r="AO145" s="73" t="s">
        <v>1</v>
      </c>
      <c r="AP145" s="69" t="s">
        <v>1</v>
      </c>
      <c r="AU145" s="60">
        <v>207145521.61079997</v>
      </c>
      <c r="AV145" s="60">
        <v>0</v>
      </c>
    </row>
    <row r="146" spans="1:48" s="60" customFormat="1" hidden="1" x14ac:dyDescent="0.25">
      <c r="A146" s="69" t="s">
        <v>116</v>
      </c>
      <c r="B146" s="68">
        <v>44108</v>
      </c>
      <c r="C146" s="69" t="s">
        <v>6</v>
      </c>
      <c r="D146" s="69" t="s">
        <v>19</v>
      </c>
      <c r="E146" s="69" t="s">
        <v>186</v>
      </c>
      <c r="F146" s="69" t="s">
        <v>1022</v>
      </c>
      <c r="G146" s="69" t="s">
        <v>3</v>
      </c>
      <c r="H146" s="69" t="s">
        <v>1233</v>
      </c>
      <c r="I146" s="70" t="s">
        <v>1</v>
      </c>
      <c r="J146" s="70" t="s">
        <v>1</v>
      </c>
      <c r="K146" s="70" t="s">
        <v>1</v>
      </c>
      <c r="L146" s="70" t="s">
        <v>1</v>
      </c>
      <c r="M146" s="70">
        <v>0</v>
      </c>
      <c r="N146" s="69" t="s">
        <v>1</v>
      </c>
      <c r="O146" s="69" t="s">
        <v>2</v>
      </c>
      <c r="P146" s="69" t="s">
        <v>1</v>
      </c>
      <c r="Q146" s="70">
        <v>201562533.00559998</v>
      </c>
      <c r="R146" s="70">
        <v>0</v>
      </c>
      <c r="S146" s="70">
        <v>134497179.79999998</v>
      </c>
      <c r="T146" s="70">
        <v>0</v>
      </c>
      <c r="U146" s="69" t="s">
        <v>0</v>
      </c>
      <c r="V146" s="70">
        <v>0</v>
      </c>
      <c r="W146" s="70">
        <v>57814959.660000004</v>
      </c>
      <c r="X146" s="69" t="s">
        <v>0</v>
      </c>
      <c r="Y146" s="70">
        <v>9250393.5456000008</v>
      </c>
      <c r="Z146" s="70">
        <v>0</v>
      </c>
      <c r="AA146" s="70" t="s">
        <v>0</v>
      </c>
      <c r="AB146" s="70">
        <v>0</v>
      </c>
      <c r="AC146" s="70">
        <v>0</v>
      </c>
      <c r="AD146" s="69" t="s">
        <v>0</v>
      </c>
      <c r="AE146" s="70">
        <v>0</v>
      </c>
      <c r="AF146" s="70">
        <v>0</v>
      </c>
      <c r="AG146" s="70" t="s">
        <v>0</v>
      </c>
      <c r="AH146" s="70">
        <v>0</v>
      </c>
      <c r="AI146" s="70">
        <v>0</v>
      </c>
      <c r="AJ146" s="70" t="s">
        <v>0</v>
      </c>
      <c r="AK146" s="70">
        <v>0</v>
      </c>
      <c r="AL146" s="70">
        <v>0</v>
      </c>
      <c r="AM146" s="73" t="s">
        <v>1</v>
      </c>
      <c r="AN146" s="69" t="s">
        <v>1</v>
      </c>
      <c r="AO146" s="73" t="s">
        <v>1</v>
      </c>
      <c r="AP146" s="69" t="s">
        <v>1</v>
      </c>
      <c r="AU146" s="60">
        <v>201562533.00559998</v>
      </c>
      <c r="AV146" s="60">
        <v>0</v>
      </c>
    </row>
    <row r="147" spans="1:48" s="60" customFormat="1" hidden="1" x14ac:dyDescent="0.25">
      <c r="A147" s="69" t="s">
        <v>115</v>
      </c>
      <c r="B147" s="68">
        <v>44108</v>
      </c>
      <c r="C147" s="69" t="s">
        <v>6</v>
      </c>
      <c r="D147" s="69" t="s">
        <v>19</v>
      </c>
      <c r="E147" s="69" t="s">
        <v>186</v>
      </c>
      <c r="F147" s="69" t="s">
        <v>1022</v>
      </c>
      <c r="G147" s="69" t="s">
        <v>13</v>
      </c>
      <c r="H147" s="69" t="s">
        <v>1</v>
      </c>
      <c r="I147" s="70" t="s">
        <v>1137</v>
      </c>
      <c r="J147" s="70" t="s">
        <v>1</v>
      </c>
      <c r="K147" s="70" t="s">
        <v>1234</v>
      </c>
      <c r="L147" s="70" t="s">
        <v>1207</v>
      </c>
      <c r="M147" s="70">
        <v>10899058</v>
      </c>
      <c r="N147" s="69" t="s">
        <v>12</v>
      </c>
      <c r="O147" s="69" t="s">
        <v>1235</v>
      </c>
      <c r="P147" s="69" t="s">
        <v>1236</v>
      </c>
      <c r="Q147" s="70">
        <v>-902880</v>
      </c>
      <c r="R147" s="70">
        <v>0</v>
      </c>
      <c r="S147" s="70">
        <v>-902880</v>
      </c>
      <c r="T147" s="70">
        <v>0</v>
      </c>
      <c r="U147" s="69" t="s">
        <v>0</v>
      </c>
      <c r="V147" s="70">
        <v>0</v>
      </c>
      <c r="W147" s="70">
        <v>0</v>
      </c>
      <c r="X147" s="69" t="s">
        <v>0</v>
      </c>
      <c r="Y147" s="70">
        <v>0</v>
      </c>
      <c r="Z147" s="70">
        <v>0</v>
      </c>
      <c r="AA147" s="69" t="s">
        <v>0</v>
      </c>
      <c r="AB147" s="70">
        <v>0</v>
      </c>
      <c r="AC147" s="70">
        <v>0</v>
      </c>
      <c r="AD147" s="69" t="s">
        <v>0</v>
      </c>
      <c r="AE147" s="70">
        <v>0</v>
      </c>
      <c r="AF147" s="69">
        <v>0</v>
      </c>
      <c r="AG147" s="69" t="s">
        <v>0</v>
      </c>
      <c r="AH147" s="70">
        <v>0</v>
      </c>
      <c r="AI147" s="70">
        <v>0</v>
      </c>
      <c r="AJ147" s="69" t="s">
        <v>0</v>
      </c>
      <c r="AK147" s="70">
        <v>0</v>
      </c>
      <c r="AL147" s="70">
        <v>0</v>
      </c>
      <c r="AM147" s="73" t="s">
        <v>1</v>
      </c>
      <c r="AN147" s="69" t="s">
        <v>1</v>
      </c>
      <c r="AO147" s="73" t="s">
        <v>1</v>
      </c>
      <c r="AP147" s="69" t="s">
        <v>1</v>
      </c>
      <c r="AU147" s="60">
        <v>-902880</v>
      </c>
      <c r="AV147" s="60">
        <v>0</v>
      </c>
    </row>
    <row r="148" spans="1:48" s="60" customFormat="1" hidden="1" x14ac:dyDescent="0.25">
      <c r="A148" s="69" t="s">
        <v>114</v>
      </c>
      <c r="B148" s="68">
        <v>44108</v>
      </c>
      <c r="C148" s="69" t="s">
        <v>6</v>
      </c>
      <c r="D148" s="69" t="s">
        <v>19</v>
      </c>
      <c r="E148" s="69" t="s">
        <v>186</v>
      </c>
      <c r="F148" s="69" t="s">
        <v>1022</v>
      </c>
      <c r="G148" s="69" t="s">
        <v>13</v>
      </c>
      <c r="H148" s="69" t="s">
        <v>1</v>
      </c>
      <c r="I148" s="70" t="s">
        <v>1142</v>
      </c>
      <c r="J148" s="70" t="s">
        <v>1</v>
      </c>
      <c r="K148" s="70" t="s">
        <v>1237</v>
      </c>
      <c r="L148" s="70" t="s">
        <v>1207</v>
      </c>
      <c r="M148" s="70">
        <v>8548242</v>
      </c>
      <c r="N148" s="69" t="s">
        <v>12</v>
      </c>
      <c r="O148" s="69" t="s">
        <v>1238</v>
      </c>
      <c r="P148" s="69" t="s">
        <v>1239</v>
      </c>
      <c r="Q148" s="70">
        <v>-531696</v>
      </c>
      <c r="R148" s="70">
        <v>0</v>
      </c>
      <c r="S148" s="70">
        <v>-531696</v>
      </c>
      <c r="T148" s="70">
        <v>0</v>
      </c>
      <c r="U148" s="69" t="s">
        <v>0</v>
      </c>
      <c r="V148" s="70">
        <v>0</v>
      </c>
      <c r="W148" s="70">
        <v>0</v>
      </c>
      <c r="X148" s="69" t="s">
        <v>0</v>
      </c>
      <c r="Y148" s="70">
        <v>0</v>
      </c>
      <c r="Z148" s="70">
        <v>0</v>
      </c>
      <c r="AA148" s="70" t="s">
        <v>0</v>
      </c>
      <c r="AB148" s="70">
        <v>0</v>
      </c>
      <c r="AC148" s="70">
        <v>0</v>
      </c>
      <c r="AD148" s="69" t="s">
        <v>0</v>
      </c>
      <c r="AE148" s="70">
        <v>0</v>
      </c>
      <c r="AF148" s="70">
        <v>0</v>
      </c>
      <c r="AG148" s="70" t="s">
        <v>0</v>
      </c>
      <c r="AH148" s="70">
        <v>0</v>
      </c>
      <c r="AI148" s="70">
        <v>0</v>
      </c>
      <c r="AJ148" s="70" t="s">
        <v>0</v>
      </c>
      <c r="AK148" s="70">
        <v>0</v>
      </c>
      <c r="AL148" s="70">
        <v>0</v>
      </c>
      <c r="AM148" s="73" t="s">
        <v>1</v>
      </c>
      <c r="AN148" s="69" t="s">
        <v>1</v>
      </c>
      <c r="AO148" s="73" t="s">
        <v>1</v>
      </c>
      <c r="AP148" s="69" t="s">
        <v>1</v>
      </c>
      <c r="AU148" s="60">
        <v>-531696</v>
      </c>
      <c r="AV148" s="60">
        <v>0</v>
      </c>
    </row>
    <row r="149" spans="1:48" s="60" customFormat="1" hidden="1" x14ac:dyDescent="0.25">
      <c r="A149" s="69" t="s">
        <v>113</v>
      </c>
      <c r="B149" s="68">
        <v>44108</v>
      </c>
      <c r="C149" s="69" t="s">
        <v>6</v>
      </c>
      <c r="D149" s="69" t="s">
        <v>17</v>
      </c>
      <c r="E149" s="69" t="s">
        <v>184</v>
      </c>
      <c r="F149" s="69" t="s">
        <v>1240</v>
      </c>
      <c r="G149" s="69" t="s">
        <v>3</v>
      </c>
      <c r="H149" s="69" t="s">
        <v>1241</v>
      </c>
      <c r="I149" s="70" t="s">
        <v>1</v>
      </c>
      <c r="J149" s="70" t="s">
        <v>1</v>
      </c>
      <c r="K149" s="70" t="s">
        <v>1</v>
      </c>
      <c r="L149" s="70" t="s">
        <v>1</v>
      </c>
      <c r="M149" s="70">
        <v>0</v>
      </c>
      <c r="N149" s="69" t="s">
        <v>1</v>
      </c>
      <c r="O149" s="69" t="s">
        <v>2</v>
      </c>
      <c r="P149" s="69" t="s">
        <v>1</v>
      </c>
      <c r="Q149" s="70">
        <v>280893515.26959997</v>
      </c>
      <c r="R149" s="70">
        <v>0</v>
      </c>
      <c r="S149" s="70">
        <v>221408561.5</v>
      </c>
      <c r="T149" s="70">
        <v>0</v>
      </c>
      <c r="U149" s="69" t="s">
        <v>0</v>
      </c>
      <c r="V149" s="70">
        <v>0</v>
      </c>
      <c r="W149" s="70">
        <v>51280132.560000002</v>
      </c>
      <c r="X149" s="69" t="s">
        <v>0</v>
      </c>
      <c r="Y149" s="70">
        <v>8204821.2096000006</v>
      </c>
      <c r="Z149" s="70">
        <v>0</v>
      </c>
      <c r="AA149" s="69" t="s">
        <v>0</v>
      </c>
      <c r="AB149" s="70">
        <v>0</v>
      </c>
      <c r="AC149" s="70">
        <v>0</v>
      </c>
      <c r="AD149" s="69" t="s">
        <v>0</v>
      </c>
      <c r="AE149" s="70">
        <v>0</v>
      </c>
      <c r="AF149" s="69">
        <v>0</v>
      </c>
      <c r="AG149" s="69" t="s">
        <v>0</v>
      </c>
      <c r="AH149" s="70">
        <v>0</v>
      </c>
      <c r="AI149" s="70">
        <v>0</v>
      </c>
      <c r="AJ149" s="69" t="s">
        <v>0</v>
      </c>
      <c r="AK149" s="70">
        <v>0</v>
      </c>
      <c r="AL149" s="70">
        <v>0</v>
      </c>
      <c r="AM149" s="73" t="s">
        <v>1</v>
      </c>
      <c r="AN149" s="69" t="s">
        <v>1</v>
      </c>
      <c r="AO149" s="73" t="s">
        <v>1</v>
      </c>
      <c r="AP149" s="69" t="s">
        <v>1</v>
      </c>
      <c r="AU149" s="60">
        <v>280893515.26959997</v>
      </c>
      <c r="AV149" s="60">
        <v>0</v>
      </c>
    </row>
    <row r="150" spans="1:48" s="60" customFormat="1" hidden="1" x14ac:dyDescent="0.25">
      <c r="A150" s="69" t="s">
        <v>112</v>
      </c>
      <c r="B150" s="68">
        <v>44108</v>
      </c>
      <c r="C150" s="69" t="s">
        <v>6</v>
      </c>
      <c r="D150" s="69" t="s">
        <v>14</v>
      </c>
      <c r="E150" s="69" t="s">
        <v>182</v>
      </c>
      <c r="F150" s="69" t="s">
        <v>1242</v>
      </c>
      <c r="G150" s="69" t="s">
        <v>3</v>
      </c>
      <c r="H150" s="69" t="s">
        <v>1243</v>
      </c>
      <c r="I150" s="70" t="s">
        <v>1</v>
      </c>
      <c r="J150" s="70" t="s">
        <v>1</v>
      </c>
      <c r="K150" s="70" t="s">
        <v>1</v>
      </c>
      <c r="L150" s="70" t="s">
        <v>1</v>
      </c>
      <c r="M150" s="70">
        <v>0</v>
      </c>
      <c r="N150" s="69" t="s">
        <v>1</v>
      </c>
      <c r="O150" s="69" t="s">
        <v>2</v>
      </c>
      <c r="P150" s="69" t="s">
        <v>1</v>
      </c>
      <c r="Q150" s="70">
        <v>47154920.399999999</v>
      </c>
      <c r="R150" s="70">
        <v>0</v>
      </c>
      <c r="S150" s="70">
        <v>44403864.399999999</v>
      </c>
      <c r="T150" s="70">
        <v>0</v>
      </c>
      <c r="U150" s="69" t="s">
        <v>0</v>
      </c>
      <c r="V150" s="70">
        <v>0</v>
      </c>
      <c r="W150" s="70">
        <v>2371600</v>
      </c>
      <c r="X150" s="69" t="s">
        <v>0</v>
      </c>
      <c r="Y150" s="70">
        <v>379456</v>
      </c>
      <c r="Z150" s="70">
        <v>0</v>
      </c>
      <c r="AA150" s="69" t="s">
        <v>0</v>
      </c>
      <c r="AB150" s="70">
        <v>0</v>
      </c>
      <c r="AC150" s="70">
        <v>0</v>
      </c>
      <c r="AD150" s="69" t="s">
        <v>0</v>
      </c>
      <c r="AE150" s="70">
        <v>0</v>
      </c>
      <c r="AF150" s="69">
        <v>0</v>
      </c>
      <c r="AG150" s="69" t="s">
        <v>0</v>
      </c>
      <c r="AH150" s="70">
        <v>0</v>
      </c>
      <c r="AI150" s="70">
        <v>0</v>
      </c>
      <c r="AJ150" s="69" t="s">
        <v>0</v>
      </c>
      <c r="AK150" s="70">
        <v>0</v>
      </c>
      <c r="AL150" s="70">
        <v>0</v>
      </c>
      <c r="AM150" s="73" t="s">
        <v>1</v>
      </c>
      <c r="AN150" s="69" t="s">
        <v>1</v>
      </c>
      <c r="AO150" s="73" t="s">
        <v>1</v>
      </c>
      <c r="AP150" s="69" t="s">
        <v>1</v>
      </c>
      <c r="AU150" s="60">
        <v>47154920.399999999</v>
      </c>
      <c r="AV150" s="60">
        <v>0</v>
      </c>
    </row>
    <row r="151" spans="1:48" s="60" customFormat="1" hidden="1" x14ac:dyDescent="0.25">
      <c r="A151" s="69" t="s">
        <v>111</v>
      </c>
      <c r="B151" s="68">
        <v>44108</v>
      </c>
      <c r="C151" s="69" t="s">
        <v>6</v>
      </c>
      <c r="D151" s="69" t="s">
        <v>14</v>
      </c>
      <c r="E151" s="69" t="s">
        <v>182</v>
      </c>
      <c r="F151" s="69" t="s">
        <v>1242</v>
      </c>
      <c r="G151" s="69" t="s">
        <v>3</v>
      </c>
      <c r="H151" s="69" t="s">
        <v>1244</v>
      </c>
      <c r="I151" s="70" t="s">
        <v>1</v>
      </c>
      <c r="J151" s="70" t="s">
        <v>1</v>
      </c>
      <c r="K151" s="70" t="s">
        <v>1</v>
      </c>
      <c r="L151" s="70" t="s">
        <v>1</v>
      </c>
      <c r="M151" s="70">
        <v>0</v>
      </c>
      <c r="N151" s="69" t="s">
        <v>1</v>
      </c>
      <c r="O151" s="69" t="s">
        <v>1245</v>
      </c>
      <c r="P151" s="69" t="s">
        <v>1246</v>
      </c>
      <c r="Q151" s="70">
        <v>528000</v>
      </c>
      <c r="R151" s="70">
        <v>0</v>
      </c>
      <c r="S151" s="70">
        <v>528000</v>
      </c>
      <c r="T151" s="70">
        <v>0</v>
      </c>
      <c r="U151" s="69" t="s">
        <v>0</v>
      </c>
      <c r="V151" s="70">
        <v>0</v>
      </c>
      <c r="W151" s="70">
        <v>0</v>
      </c>
      <c r="X151" s="69" t="s">
        <v>0</v>
      </c>
      <c r="Y151" s="70">
        <v>0</v>
      </c>
      <c r="Z151" s="70">
        <v>0</v>
      </c>
      <c r="AA151" s="69" t="s">
        <v>0</v>
      </c>
      <c r="AB151" s="70">
        <v>0</v>
      </c>
      <c r="AC151" s="70">
        <v>0</v>
      </c>
      <c r="AD151" s="69" t="s">
        <v>0</v>
      </c>
      <c r="AE151" s="70">
        <v>0</v>
      </c>
      <c r="AF151" s="69">
        <v>0</v>
      </c>
      <c r="AG151" s="69" t="s">
        <v>0</v>
      </c>
      <c r="AH151" s="70">
        <v>0</v>
      </c>
      <c r="AI151" s="70">
        <v>0</v>
      </c>
      <c r="AJ151" s="69" t="s">
        <v>0</v>
      </c>
      <c r="AK151" s="70">
        <v>0</v>
      </c>
      <c r="AL151" s="70">
        <v>0</v>
      </c>
      <c r="AM151" s="73" t="s">
        <v>1</v>
      </c>
      <c r="AN151" s="69" t="s">
        <v>1</v>
      </c>
      <c r="AO151" s="73" t="s">
        <v>1</v>
      </c>
      <c r="AP151" s="69" t="s">
        <v>1</v>
      </c>
      <c r="AU151" s="60">
        <v>528000</v>
      </c>
      <c r="AV151" s="60">
        <v>0</v>
      </c>
    </row>
    <row r="152" spans="1:48" s="60" customFormat="1" hidden="1" x14ac:dyDescent="0.25">
      <c r="A152" s="69" t="s">
        <v>110</v>
      </c>
      <c r="B152" s="68">
        <v>44108</v>
      </c>
      <c r="C152" s="69" t="s">
        <v>6</v>
      </c>
      <c r="D152" s="69" t="s">
        <v>14</v>
      </c>
      <c r="E152" s="69" t="s">
        <v>182</v>
      </c>
      <c r="F152" s="69" t="s">
        <v>1242</v>
      </c>
      <c r="G152" s="69" t="s">
        <v>3</v>
      </c>
      <c r="H152" s="69" t="s">
        <v>1247</v>
      </c>
      <c r="I152" s="70" t="s">
        <v>1</v>
      </c>
      <c r="J152" s="70" t="s">
        <v>1</v>
      </c>
      <c r="K152" s="70" t="s">
        <v>1</v>
      </c>
      <c r="L152" s="70" t="s">
        <v>1</v>
      </c>
      <c r="M152" s="70">
        <v>0</v>
      </c>
      <c r="N152" s="69" t="s">
        <v>1</v>
      </c>
      <c r="O152" s="69" t="s">
        <v>2</v>
      </c>
      <c r="P152" s="69" t="s">
        <v>1</v>
      </c>
      <c r="Q152" s="70">
        <v>33748630.343199998</v>
      </c>
      <c r="R152" s="70">
        <v>0</v>
      </c>
      <c r="S152" s="70">
        <v>31980880.800000001</v>
      </c>
      <c r="T152" s="70">
        <v>0</v>
      </c>
      <c r="U152" s="69" t="s">
        <v>0</v>
      </c>
      <c r="V152" s="70">
        <v>0</v>
      </c>
      <c r="W152" s="70">
        <v>1523922.02</v>
      </c>
      <c r="X152" s="69" t="s">
        <v>9</v>
      </c>
      <c r="Y152" s="70">
        <v>243827.5232</v>
      </c>
      <c r="Z152" s="70">
        <v>0</v>
      </c>
      <c r="AA152" s="69" t="s">
        <v>0</v>
      </c>
      <c r="AB152" s="70">
        <v>0</v>
      </c>
      <c r="AC152" s="70">
        <v>0</v>
      </c>
      <c r="AD152" s="69" t="s">
        <v>0</v>
      </c>
      <c r="AE152" s="70">
        <v>0</v>
      </c>
      <c r="AF152" s="69">
        <v>0</v>
      </c>
      <c r="AG152" s="69" t="s">
        <v>0</v>
      </c>
      <c r="AH152" s="70">
        <v>0</v>
      </c>
      <c r="AI152" s="70">
        <v>0</v>
      </c>
      <c r="AJ152" s="69" t="s">
        <v>0</v>
      </c>
      <c r="AK152" s="70">
        <v>0</v>
      </c>
      <c r="AL152" s="70">
        <v>0</v>
      </c>
      <c r="AM152" s="73" t="s">
        <v>1</v>
      </c>
      <c r="AN152" s="69" t="s">
        <v>1</v>
      </c>
      <c r="AO152" s="73" t="s">
        <v>1</v>
      </c>
      <c r="AP152" s="69" t="s">
        <v>1</v>
      </c>
      <c r="AU152" s="60">
        <v>33748630.343199998</v>
      </c>
      <c r="AV152" s="60">
        <v>0</v>
      </c>
    </row>
    <row r="153" spans="1:48" s="60" customFormat="1" hidden="1" x14ac:dyDescent="0.25">
      <c r="A153" s="69" t="s">
        <v>109</v>
      </c>
      <c r="B153" s="68">
        <v>44108</v>
      </c>
      <c r="C153" s="69" t="s">
        <v>6</v>
      </c>
      <c r="D153" s="69" t="s">
        <v>10</v>
      </c>
      <c r="E153" s="69" t="s">
        <v>179</v>
      </c>
      <c r="F153" s="69" t="s">
        <v>1248</v>
      </c>
      <c r="G153" s="69" t="s">
        <v>3</v>
      </c>
      <c r="H153" s="69" t="s">
        <v>1249</v>
      </c>
      <c r="I153" s="70" t="s">
        <v>1</v>
      </c>
      <c r="J153" s="70" t="s">
        <v>1</v>
      </c>
      <c r="K153" s="70" t="s">
        <v>1</v>
      </c>
      <c r="L153" s="70" t="s">
        <v>1</v>
      </c>
      <c r="M153" s="70">
        <v>0</v>
      </c>
      <c r="N153" s="69" t="s">
        <v>1</v>
      </c>
      <c r="O153" s="69" t="s">
        <v>2</v>
      </c>
      <c r="P153" s="69" t="s">
        <v>1</v>
      </c>
      <c r="Q153" s="70">
        <v>8987253</v>
      </c>
      <c r="R153" s="70">
        <v>0</v>
      </c>
      <c r="S153" s="70">
        <v>5413432.1999999993</v>
      </c>
      <c r="T153" s="70">
        <v>0</v>
      </c>
      <c r="U153" s="69" t="s">
        <v>0</v>
      </c>
      <c r="V153" s="70">
        <v>0</v>
      </c>
      <c r="W153" s="70">
        <v>3080880</v>
      </c>
      <c r="X153" s="69" t="s">
        <v>9</v>
      </c>
      <c r="Y153" s="70">
        <v>492940.79999999999</v>
      </c>
      <c r="Z153" s="70">
        <v>0</v>
      </c>
      <c r="AA153" s="69" t="s">
        <v>0</v>
      </c>
      <c r="AB153" s="70">
        <v>0</v>
      </c>
      <c r="AC153" s="70">
        <v>0</v>
      </c>
      <c r="AD153" s="69" t="s">
        <v>0</v>
      </c>
      <c r="AE153" s="70">
        <v>0</v>
      </c>
      <c r="AF153" s="69">
        <v>0</v>
      </c>
      <c r="AG153" s="69" t="s">
        <v>0</v>
      </c>
      <c r="AH153" s="70">
        <v>0</v>
      </c>
      <c r="AI153" s="70">
        <v>0</v>
      </c>
      <c r="AJ153" s="69" t="s">
        <v>0</v>
      </c>
      <c r="AK153" s="70">
        <v>0</v>
      </c>
      <c r="AL153" s="70">
        <v>0</v>
      </c>
      <c r="AM153" s="73" t="s">
        <v>1</v>
      </c>
      <c r="AN153" s="69" t="s">
        <v>1</v>
      </c>
      <c r="AO153" s="73" t="s">
        <v>1</v>
      </c>
      <c r="AP153" s="69" t="s">
        <v>1</v>
      </c>
      <c r="AU153" s="60">
        <v>8987253</v>
      </c>
      <c r="AV153" s="60">
        <v>0</v>
      </c>
    </row>
    <row r="154" spans="1:48" s="60" customFormat="1" hidden="1" x14ac:dyDescent="0.25">
      <c r="A154" s="69" t="s">
        <v>108</v>
      </c>
      <c r="B154" s="68">
        <v>44108</v>
      </c>
      <c r="C154" s="69" t="s">
        <v>6</v>
      </c>
      <c r="D154" s="69" t="s">
        <v>286</v>
      </c>
      <c r="E154" s="69" t="s">
        <v>208</v>
      </c>
      <c r="F154" s="69" t="s">
        <v>940</v>
      </c>
      <c r="G154" s="69" t="s">
        <v>3</v>
      </c>
      <c r="H154" s="69" t="s">
        <v>1250</v>
      </c>
      <c r="I154" s="70" t="s">
        <v>1</v>
      </c>
      <c r="J154" s="70" t="s">
        <v>1</v>
      </c>
      <c r="K154" s="70" t="s">
        <v>1</v>
      </c>
      <c r="L154" s="70" t="s">
        <v>1</v>
      </c>
      <c r="M154" s="70">
        <v>0</v>
      </c>
      <c r="N154" s="69" t="s">
        <v>1</v>
      </c>
      <c r="O154" s="69" t="s">
        <v>2</v>
      </c>
      <c r="P154" s="69" t="s">
        <v>1</v>
      </c>
      <c r="Q154" s="70">
        <v>16441856.0012</v>
      </c>
      <c r="R154" s="70">
        <v>0</v>
      </c>
      <c r="S154" s="70">
        <v>11845632</v>
      </c>
      <c r="T154" s="70">
        <v>0</v>
      </c>
      <c r="U154" s="69" t="s">
        <v>0</v>
      </c>
      <c r="V154" s="70">
        <v>0</v>
      </c>
      <c r="W154" s="70">
        <v>3962262.07</v>
      </c>
      <c r="X154" s="69" t="s">
        <v>9</v>
      </c>
      <c r="Y154" s="70">
        <v>633961.93119999999</v>
      </c>
      <c r="Z154" s="70">
        <v>0</v>
      </c>
      <c r="AA154" s="69" t="s">
        <v>0</v>
      </c>
      <c r="AB154" s="70">
        <v>0</v>
      </c>
      <c r="AC154" s="70">
        <v>0</v>
      </c>
      <c r="AD154" s="69" t="s">
        <v>0</v>
      </c>
      <c r="AE154" s="70">
        <v>0</v>
      </c>
      <c r="AF154" s="69">
        <v>0</v>
      </c>
      <c r="AG154" s="69" t="s">
        <v>0</v>
      </c>
      <c r="AH154" s="70">
        <v>0</v>
      </c>
      <c r="AI154" s="70">
        <v>0</v>
      </c>
      <c r="AJ154" s="69" t="s">
        <v>0</v>
      </c>
      <c r="AK154" s="70">
        <v>0</v>
      </c>
      <c r="AL154" s="70">
        <v>0</v>
      </c>
      <c r="AM154" s="73" t="s">
        <v>1</v>
      </c>
      <c r="AN154" s="69" t="s">
        <v>1</v>
      </c>
      <c r="AO154" s="73" t="s">
        <v>1</v>
      </c>
      <c r="AP154" s="69" t="s">
        <v>1</v>
      </c>
      <c r="AU154" s="60">
        <v>16441856.0012</v>
      </c>
      <c r="AV154" s="60">
        <v>0</v>
      </c>
    </row>
    <row r="155" spans="1:48" s="60" customFormat="1" hidden="1" x14ac:dyDescent="0.25">
      <c r="A155" s="69" t="s">
        <v>107</v>
      </c>
      <c r="B155" s="68">
        <v>44108</v>
      </c>
      <c r="C155" s="69" t="s">
        <v>6</v>
      </c>
      <c r="D155" s="69" t="s">
        <v>7</v>
      </c>
      <c r="E155" s="69" t="s">
        <v>496</v>
      </c>
      <c r="F155" s="69" t="s">
        <v>1251</v>
      </c>
      <c r="G155" s="69" t="s">
        <v>3</v>
      </c>
      <c r="H155" s="69" t="s">
        <v>483</v>
      </c>
      <c r="I155" s="70"/>
      <c r="J155" s="70"/>
      <c r="K155" s="70"/>
      <c r="L155" s="70"/>
      <c r="M155" s="70">
        <v>0</v>
      </c>
      <c r="N155" s="69"/>
      <c r="O155" s="69" t="s">
        <v>99</v>
      </c>
      <c r="P155" s="69"/>
      <c r="Q155" s="70">
        <v>0</v>
      </c>
      <c r="R155" s="70">
        <v>0</v>
      </c>
      <c r="S155" s="70">
        <v>0</v>
      </c>
      <c r="T155" s="70">
        <v>0</v>
      </c>
      <c r="U155" s="69" t="s">
        <v>0</v>
      </c>
      <c r="V155" s="70">
        <v>0</v>
      </c>
      <c r="W155" s="70">
        <v>0</v>
      </c>
      <c r="X155" s="69" t="s">
        <v>0</v>
      </c>
      <c r="Y155" s="70">
        <v>0</v>
      </c>
      <c r="Z155" s="70">
        <v>0</v>
      </c>
      <c r="AA155" s="69" t="s">
        <v>0</v>
      </c>
      <c r="AB155" s="70">
        <v>0</v>
      </c>
      <c r="AC155" s="155">
        <v>0</v>
      </c>
      <c r="AD155" s="69" t="s">
        <v>0</v>
      </c>
      <c r="AE155" s="70">
        <v>0</v>
      </c>
      <c r="AF155" s="69">
        <v>0</v>
      </c>
      <c r="AG155" s="69">
        <v>0</v>
      </c>
      <c r="AH155" s="70"/>
      <c r="AI155" s="70"/>
      <c r="AJ155" s="69"/>
      <c r="AK155" s="70"/>
      <c r="AL155" s="70"/>
      <c r="AM155" s="73"/>
      <c r="AN155" s="69"/>
      <c r="AO155" s="73"/>
      <c r="AP155" s="69"/>
      <c r="AU155" s="60">
        <v>0</v>
      </c>
      <c r="AV155" s="60">
        <v>0</v>
      </c>
    </row>
    <row r="156" spans="1:48" s="60" customFormat="1" hidden="1" x14ac:dyDescent="0.25">
      <c r="A156" s="69" t="s">
        <v>106</v>
      </c>
      <c r="B156" s="68">
        <v>44108</v>
      </c>
      <c r="C156" s="69" t="s">
        <v>6</v>
      </c>
      <c r="D156" s="69" t="s">
        <v>5</v>
      </c>
      <c r="E156" s="69" t="s">
        <v>176</v>
      </c>
      <c r="F156" s="69" t="s">
        <v>592</v>
      </c>
      <c r="G156" s="69" t="s">
        <v>3</v>
      </c>
      <c r="H156" s="69" t="s">
        <v>1252</v>
      </c>
      <c r="I156" s="70" t="s">
        <v>1</v>
      </c>
      <c r="J156" s="70" t="s">
        <v>1</v>
      </c>
      <c r="K156" s="70" t="s">
        <v>1</v>
      </c>
      <c r="L156" s="70" t="s">
        <v>1</v>
      </c>
      <c r="M156" s="70">
        <v>0</v>
      </c>
      <c r="N156" s="69" t="s">
        <v>1</v>
      </c>
      <c r="O156" s="69" t="s">
        <v>2</v>
      </c>
      <c r="P156" s="69" t="s">
        <v>1</v>
      </c>
      <c r="Q156" s="70">
        <v>159750089.5108</v>
      </c>
      <c r="R156" s="70">
        <v>0</v>
      </c>
      <c r="S156" s="70">
        <v>142546163</v>
      </c>
      <c r="T156" s="70">
        <v>0</v>
      </c>
      <c r="U156" s="69" t="s">
        <v>0</v>
      </c>
      <c r="V156" s="70">
        <v>0</v>
      </c>
      <c r="W156" s="70">
        <v>14830971.130000001</v>
      </c>
      <c r="X156" s="69" t="s">
        <v>0</v>
      </c>
      <c r="Y156" s="70">
        <v>2372955.3807999999</v>
      </c>
      <c r="Z156" s="70">
        <v>0</v>
      </c>
      <c r="AA156" s="69" t="s">
        <v>0</v>
      </c>
      <c r="AB156" s="70">
        <v>0</v>
      </c>
      <c r="AC156" s="70">
        <v>0</v>
      </c>
      <c r="AD156" s="69" t="s">
        <v>0</v>
      </c>
      <c r="AE156" s="70">
        <v>0</v>
      </c>
      <c r="AF156" s="69">
        <v>0</v>
      </c>
      <c r="AG156" s="69" t="s">
        <v>0</v>
      </c>
      <c r="AH156" s="70">
        <v>0</v>
      </c>
      <c r="AI156" s="70">
        <v>0</v>
      </c>
      <c r="AJ156" s="69" t="s">
        <v>0</v>
      </c>
      <c r="AK156" s="70">
        <v>0</v>
      </c>
      <c r="AL156" s="70">
        <v>0</v>
      </c>
      <c r="AM156" s="73" t="s">
        <v>1</v>
      </c>
      <c r="AN156" s="69" t="s">
        <v>1</v>
      </c>
      <c r="AO156" s="73" t="s">
        <v>1</v>
      </c>
      <c r="AP156" s="69" t="s">
        <v>1</v>
      </c>
      <c r="AU156" s="60">
        <v>159750089.5108</v>
      </c>
      <c r="AV156" s="60">
        <v>0</v>
      </c>
    </row>
    <row r="157" spans="1:48" s="60" customFormat="1" hidden="1" x14ac:dyDescent="0.25">
      <c r="A157" s="69" t="s">
        <v>105</v>
      </c>
      <c r="B157" s="68">
        <v>44109</v>
      </c>
      <c r="C157" s="69" t="s">
        <v>28</v>
      </c>
      <c r="D157" s="69" t="s">
        <v>50</v>
      </c>
      <c r="E157" s="69" t="s">
        <v>227</v>
      </c>
      <c r="F157" s="69" t="s">
        <v>1131</v>
      </c>
      <c r="G157" s="69" t="s">
        <v>3</v>
      </c>
      <c r="H157" s="69" t="s">
        <v>1253</v>
      </c>
      <c r="I157" s="70" t="s">
        <v>1</v>
      </c>
      <c r="J157" s="70" t="s">
        <v>1</v>
      </c>
      <c r="K157" s="70" t="s">
        <v>1</v>
      </c>
      <c r="L157" s="70" t="s">
        <v>1</v>
      </c>
      <c r="M157" s="70">
        <v>0</v>
      </c>
      <c r="N157" s="69" t="s">
        <v>1</v>
      </c>
      <c r="O157" s="69" t="s">
        <v>2</v>
      </c>
      <c r="P157" s="69" t="s">
        <v>1</v>
      </c>
      <c r="Q157" s="70">
        <v>35918202.184400007</v>
      </c>
      <c r="R157" s="70">
        <v>0</v>
      </c>
      <c r="S157" s="70">
        <v>25190130.000000004</v>
      </c>
      <c r="T157" s="70">
        <v>0</v>
      </c>
      <c r="U157" s="69" t="s">
        <v>0</v>
      </c>
      <c r="V157" s="70">
        <v>0</v>
      </c>
      <c r="W157" s="70">
        <v>9248338.0899999999</v>
      </c>
      <c r="X157" s="69" t="s">
        <v>0</v>
      </c>
      <c r="Y157" s="70">
        <v>1479734.0943999998</v>
      </c>
      <c r="Z157" s="70">
        <v>0</v>
      </c>
      <c r="AA157" s="69" t="s">
        <v>0</v>
      </c>
      <c r="AB157" s="70">
        <v>0</v>
      </c>
      <c r="AC157" s="70">
        <v>0</v>
      </c>
      <c r="AD157" s="69" t="s">
        <v>0</v>
      </c>
      <c r="AE157" s="70">
        <v>0</v>
      </c>
      <c r="AF157" s="69">
        <v>0</v>
      </c>
      <c r="AG157" s="69" t="s">
        <v>0</v>
      </c>
      <c r="AH157" s="70">
        <v>0</v>
      </c>
      <c r="AI157" s="70">
        <v>0</v>
      </c>
      <c r="AJ157" s="69" t="s">
        <v>0</v>
      </c>
      <c r="AK157" s="70">
        <v>0</v>
      </c>
      <c r="AL157" s="70">
        <v>0</v>
      </c>
      <c r="AM157" s="73" t="s">
        <v>1</v>
      </c>
      <c r="AN157" s="69" t="s">
        <v>1</v>
      </c>
      <c r="AO157" s="73" t="s">
        <v>1</v>
      </c>
      <c r="AP157" s="69" t="s">
        <v>1</v>
      </c>
      <c r="AU157" s="60">
        <v>35918202.184400007</v>
      </c>
      <c r="AV157" s="60">
        <v>0</v>
      </c>
    </row>
    <row r="158" spans="1:48" s="60" customFormat="1" hidden="1" x14ac:dyDescent="0.25">
      <c r="A158" s="69" t="s">
        <v>104</v>
      </c>
      <c r="B158" s="68">
        <v>44109</v>
      </c>
      <c r="C158" s="69" t="s">
        <v>28</v>
      </c>
      <c r="D158" s="69" t="s">
        <v>50</v>
      </c>
      <c r="E158" s="69" t="s">
        <v>227</v>
      </c>
      <c r="F158" s="69" t="s">
        <v>1131</v>
      </c>
      <c r="G158" s="69" t="s">
        <v>3</v>
      </c>
      <c r="H158" s="69" t="s">
        <v>1254</v>
      </c>
      <c r="I158" s="70" t="s">
        <v>1</v>
      </c>
      <c r="J158" s="70" t="s">
        <v>1</v>
      </c>
      <c r="K158" s="70" t="s">
        <v>1</v>
      </c>
      <c r="L158" s="70" t="s">
        <v>1</v>
      </c>
      <c r="M158" s="70">
        <v>0</v>
      </c>
      <c r="N158" s="69" t="s">
        <v>1</v>
      </c>
      <c r="O158" s="69" t="s">
        <v>415</v>
      </c>
      <c r="P158" s="69" t="s">
        <v>416</v>
      </c>
      <c r="Q158" s="70">
        <v>2733112.5124000004</v>
      </c>
      <c r="R158" s="70">
        <v>0</v>
      </c>
      <c r="S158" s="70">
        <v>2189300</v>
      </c>
      <c r="T158" s="70">
        <v>468803.89</v>
      </c>
      <c r="U158" s="69" t="s">
        <v>9</v>
      </c>
      <c r="V158" s="70">
        <v>75008.622399999993</v>
      </c>
      <c r="W158" s="70">
        <v>0</v>
      </c>
      <c r="X158" s="69" t="s">
        <v>0</v>
      </c>
      <c r="Y158" s="70">
        <v>0</v>
      </c>
      <c r="Z158" s="70">
        <v>0</v>
      </c>
      <c r="AA158" s="69" t="s">
        <v>0</v>
      </c>
      <c r="AB158" s="70">
        <v>0</v>
      </c>
      <c r="AC158" s="70">
        <v>0</v>
      </c>
      <c r="AD158" s="69" t="s">
        <v>0</v>
      </c>
      <c r="AE158" s="70">
        <v>0</v>
      </c>
      <c r="AF158" s="69">
        <v>0</v>
      </c>
      <c r="AG158" s="69" t="s">
        <v>0</v>
      </c>
      <c r="AH158" s="70">
        <v>0</v>
      </c>
      <c r="AI158" s="70">
        <v>0</v>
      </c>
      <c r="AJ158" s="69" t="s">
        <v>0</v>
      </c>
      <c r="AK158" s="70">
        <v>0</v>
      </c>
      <c r="AL158" s="70">
        <v>0</v>
      </c>
      <c r="AM158" s="73" t="s">
        <v>1</v>
      </c>
      <c r="AN158" s="69" t="s">
        <v>1</v>
      </c>
      <c r="AO158" s="73" t="s">
        <v>1</v>
      </c>
      <c r="AP158" s="69" t="s">
        <v>1</v>
      </c>
      <c r="AU158" s="60">
        <v>2733112.5124000004</v>
      </c>
      <c r="AV158" s="60">
        <v>0</v>
      </c>
    </row>
    <row r="159" spans="1:48" s="60" customFormat="1" hidden="1" x14ac:dyDescent="0.25">
      <c r="A159" s="69" t="s">
        <v>103</v>
      </c>
      <c r="B159" s="68">
        <v>44109</v>
      </c>
      <c r="C159" s="69" t="s">
        <v>28</v>
      </c>
      <c r="D159" s="69" t="s">
        <v>50</v>
      </c>
      <c r="E159" s="69" t="s">
        <v>227</v>
      </c>
      <c r="F159" s="69" t="s">
        <v>1131</v>
      </c>
      <c r="G159" s="69" t="s">
        <v>3</v>
      </c>
      <c r="H159" s="69" t="s">
        <v>1255</v>
      </c>
      <c r="I159" s="70" t="s">
        <v>1</v>
      </c>
      <c r="J159" s="70" t="s">
        <v>1</v>
      </c>
      <c r="K159" s="70" t="s">
        <v>1</v>
      </c>
      <c r="L159" s="70" t="s">
        <v>1</v>
      </c>
      <c r="M159" s="70">
        <v>0</v>
      </c>
      <c r="N159" s="69" t="s">
        <v>1</v>
      </c>
      <c r="O159" s="69" t="s">
        <v>2</v>
      </c>
      <c r="P159" s="69" t="s">
        <v>1</v>
      </c>
      <c r="Q159" s="70">
        <v>75518195.875950009</v>
      </c>
      <c r="R159" s="70">
        <v>0</v>
      </c>
      <c r="S159" s="70">
        <v>50833908.500000007</v>
      </c>
      <c r="T159" s="70">
        <v>0</v>
      </c>
      <c r="U159" s="69" t="s">
        <v>0</v>
      </c>
      <c r="V159" s="70">
        <v>0</v>
      </c>
      <c r="W159" s="70">
        <v>21279558.08275</v>
      </c>
      <c r="X159" s="69" t="s">
        <v>0</v>
      </c>
      <c r="Y159" s="70">
        <v>3404729.2932000002</v>
      </c>
      <c r="Z159" s="70">
        <v>0</v>
      </c>
      <c r="AA159" s="69" t="s">
        <v>0</v>
      </c>
      <c r="AB159" s="70">
        <v>0</v>
      </c>
      <c r="AC159" s="70">
        <v>0</v>
      </c>
      <c r="AD159" s="69" t="s">
        <v>0</v>
      </c>
      <c r="AE159" s="70">
        <v>0</v>
      </c>
      <c r="AF159" s="69">
        <v>0</v>
      </c>
      <c r="AG159" s="69" t="s">
        <v>0</v>
      </c>
      <c r="AH159" s="70">
        <v>0</v>
      </c>
      <c r="AI159" s="70">
        <v>0</v>
      </c>
      <c r="AJ159" s="69" t="s">
        <v>0</v>
      </c>
      <c r="AK159" s="70">
        <v>0</v>
      </c>
      <c r="AL159" s="70">
        <v>0</v>
      </c>
      <c r="AM159" s="73" t="s">
        <v>1</v>
      </c>
      <c r="AN159" s="69" t="s">
        <v>1</v>
      </c>
      <c r="AO159" s="73" t="s">
        <v>1</v>
      </c>
      <c r="AP159" s="69" t="s">
        <v>1</v>
      </c>
      <c r="AU159" s="60">
        <v>75518195.875950009</v>
      </c>
      <c r="AV159" s="60">
        <v>0</v>
      </c>
    </row>
    <row r="160" spans="1:48" s="60" customFormat="1" hidden="1" x14ac:dyDescent="0.25">
      <c r="A160" s="69" t="s">
        <v>102</v>
      </c>
      <c r="B160" s="68">
        <v>44109</v>
      </c>
      <c r="C160" s="69" t="s">
        <v>28</v>
      </c>
      <c r="D160" s="69" t="s">
        <v>50</v>
      </c>
      <c r="E160" s="69" t="s">
        <v>227</v>
      </c>
      <c r="F160" s="69" t="s">
        <v>1131</v>
      </c>
      <c r="G160" s="69" t="s">
        <v>3</v>
      </c>
      <c r="H160" s="69" t="s">
        <v>1256</v>
      </c>
      <c r="I160" s="70" t="s">
        <v>1</v>
      </c>
      <c r="J160" s="70" t="s">
        <v>1</v>
      </c>
      <c r="K160" s="70" t="s">
        <v>1</v>
      </c>
      <c r="L160" s="70" t="s">
        <v>1</v>
      </c>
      <c r="M160" s="70">
        <v>0</v>
      </c>
      <c r="N160" s="69" t="s">
        <v>1</v>
      </c>
      <c r="O160" s="69" t="s">
        <v>1257</v>
      </c>
      <c r="P160" s="69" t="s">
        <v>1258</v>
      </c>
      <c r="Q160" s="70">
        <v>1152800</v>
      </c>
      <c r="R160" s="70">
        <v>0</v>
      </c>
      <c r="S160" s="70">
        <v>1152800</v>
      </c>
      <c r="T160" s="70">
        <v>0</v>
      </c>
      <c r="U160" s="69" t="s">
        <v>0</v>
      </c>
      <c r="V160" s="70">
        <v>0</v>
      </c>
      <c r="W160" s="70">
        <v>0</v>
      </c>
      <c r="X160" s="69" t="s">
        <v>0</v>
      </c>
      <c r="Y160" s="70">
        <v>0</v>
      </c>
      <c r="Z160" s="70">
        <v>0</v>
      </c>
      <c r="AA160" s="69" t="s">
        <v>0</v>
      </c>
      <c r="AB160" s="70">
        <v>0</v>
      </c>
      <c r="AC160" s="70">
        <v>0</v>
      </c>
      <c r="AD160" s="69" t="s">
        <v>0</v>
      </c>
      <c r="AE160" s="70">
        <v>0</v>
      </c>
      <c r="AF160" s="69">
        <v>0</v>
      </c>
      <c r="AG160" s="69" t="s">
        <v>0</v>
      </c>
      <c r="AH160" s="70">
        <v>0</v>
      </c>
      <c r="AI160" s="70">
        <v>0</v>
      </c>
      <c r="AJ160" s="69" t="s">
        <v>0</v>
      </c>
      <c r="AK160" s="70">
        <v>0</v>
      </c>
      <c r="AL160" s="70">
        <v>0</v>
      </c>
      <c r="AM160" s="73" t="s">
        <v>1</v>
      </c>
      <c r="AN160" s="69" t="s">
        <v>1</v>
      </c>
      <c r="AO160" s="73" t="s">
        <v>1</v>
      </c>
      <c r="AP160" s="69" t="s">
        <v>1</v>
      </c>
      <c r="AU160" s="60">
        <v>1152800</v>
      </c>
      <c r="AV160" s="60">
        <v>0</v>
      </c>
    </row>
    <row r="161" spans="1:48" s="60" customFormat="1" hidden="1" x14ac:dyDescent="0.25">
      <c r="A161" s="69" t="s">
        <v>101</v>
      </c>
      <c r="B161" s="68">
        <v>44109</v>
      </c>
      <c r="C161" s="69" t="s">
        <v>28</v>
      </c>
      <c r="D161" s="69" t="s">
        <v>50</v>
      </c>
      <c r="E161" s="69" t="s">
        <v>227</v>
      </c>
      <c r="F161" s="69" t="s">
        <v>1131</v>
      </c>
      <c r="G161" s="69" t="s">
        <v>3</v>
      </c>
      <c r="H161" s="69" t="s">
        <v>1259</v>
      </c>
      <c r="I161" s="70" t="s">
        <v>1</v>
      </c>
      <c r="J161" s="70" t="s">
        <v>1</v>
      </c>
      <c r="K161" s="70" t="s">
        <v>1</v>
      </c>
      <c r="L161" s="70" t="s">
        <v>1</v>
      </c>
      <c r="M161" s="70">
        <v>0</v>
      </c>
      <c r="N161" s="69" t="s">
        <v>1</v>
      </c>
      <c r="O161" s="69" t="s">
        <v>2</v>
      </c>
      <c r="P161" s="69" t="s">
        <v>1</v>
      </c>
      <c r="Q161" s="70">
        <v>33951684.248399995</v>
      </c>
      <c r="R161" s="70">
        <v>0</v>
      </c>
      <c r="S161" s="70">
        <v>15459720</v>
      </c>
      <c r="T161" s="70">
        <v>0</v>
      </c>
      <c r="U161" s="69" t="s">
        <v>0</v>
      </c>
      <c r="V161" s="70">
        <v>0</v>
      </c>
      <c r="W161" s="70">
        <v>15941348.489999998</v>
      </c>
      <c r="X161" s="69" t="s">
        <v>9</v>
      </c>
      <c r="Y161" s="70">
        <v>2550615.7584000002</v>
      </c>
      <c r="Z161" s="70">
        <v>0</v>
      </c>
      <c r="AA161" s="69" t="s">
        <v>0</v>
      </c>
      <c r="AB161" s="70">
        <v>0</v>
      </c>
      <c r="AC161" s="70">
        <v>0</v>
      </c>
      <c r="AD161" s="69" t="s">
        <v>0</v>
      </c>
      <c r="AE161" s="70">
        <v>0</v>
      </c>
      <c r="AF161" s="69">
        <v>0</v>
      </c>
      <c r="AG161" s="69" t="s">
        <v>0</v>
      </c>
      <c r="AH161" s="70">
        <v>0</v>
      </c>
      <c r="AI161" s="70">
        <v>0</v>
      </c>
      <c r="AJ161" s="69" t="s">
        <v>0</v>
      </c>
      <c r="AK161" s="70">
        <v>0</v>
      </c>
      <c r="AL161" s="70">
        <v>0</v>
      </c>
      <c r="AM161" s="73" t="s">
        <v>1</v>
      </c>
      <c r="AN161" s="69" t="s">
        <v>1</v>
      </c>
      <c r="AO161" s="73" t="s">
        <v>1</v>
      </c>
      <c r="AP161" s="69" t="s">
        <v>1</v>
      </c>
      <c r="AU161" s="60">
        <v>33951684.248399995</v>
      </c>
      <c r="AV161" s="60">
        <v>0</v>
      </c>
    </row>
    <row r="162" spans="1:48" s="60" customFormat="1" hidden="1" x14ac:dyDescent="0.25">
      <c r="A162" s="69" t="s">
        <v>100</v>
      </c>
      <c r="B162" s="68">
        <v>44109</v>
      </c>
      <c r="C162" s="69" t="s">
        <v>6</v>
      </c>
      <c r="D162" s="69" t="s">
        <v>50</v>
      </c>
      <c r="E162" s="69" t="s">
        <v>236</v>
      </c>
      <c r="F162" s="69" t="s">
        <v>766</v>
      </c>
      <c r="G162" s="69" t="s">
        <v>3</v>
      </c>
      <c r="H162" s="69" t="s">
        <v>1260</v>
      </c>
      <c r="I162" s="70" t="s">
        <v>1</v>
      </c>
      <c r="J162" s="70" t="s">
        <v>1</v>
      </c>
      <c r="K162" s="70" t="s">
        <v>1</v>
      </c>
      <c r="L162" s="70" t="s">
        <v>1</v>
      </c>
      <c r="M162" s="70">
        <v>0</v>
      </c>
      <c r="N162" s="69" t="s">
        <v>1</v>
      </c>
      <c r="O162" s="69" t="s">
        <v>2</v>
      </c>
      <c r="P162" s="69" t="s">
        <v>1</v>
      </c>
      <c r="Q162" s="70">
        <v>175213107.71720001</v>
      </c>
      <c r="R162" s="70">
        <v>0</v>
      </c>
      <c r="S162" s="70">
        <v>125903929.60000001</v>
      </c>
      <c r="T162" s="70">
        <v>0</v>
      </c>
      <c r="U162" s="69" t="s">
        <v>0</v>
      </c>
      <c r="V162" s="70">
        <v>0</v>
      </c>
      <c r="W162" s="70">
        <v>42507912.170000002</v>
      </c>
      <c r="X162" s="69" t="s">
        <v>0</v>
      </c>
      <c r="Y162" s="70">
        <v>6801265.9472000003</v>
      </c>
      <c r="Z162" s="70">
        <v>0</v>
      </c>
      <c r="AA162" s="69" t="s">
        <v>0</v>
      </c>
      <c r="AB162" s="70">
        <v>0</v>
      </c>
      <c r="AC162" s="70">
        <v>0</v>
      </c>
      <c r="AD162" s="69" t="s">
        <v>0</v>
      </c>
      <c r="AE162" s="70">
        <v>0</v>
      </c>
      <c r="AF162" s="69">
        <v>0</v>
      </c>
      <c r="AG162" s="69" t="s">
        <v>0</v>
      </c>
      <c r="AH162" s="70">
        <v>0</v>
      </c>
      <c r="AI162" s="70">
        <v>0</v>
      </c>
      <c r="AJ162" s="69" t="s">
        <v>0</v>
      </c>
      <c r="AK162" s="70">
        <v>0</v>
      </c>
      <c r="AL162" s="70">
        <v>0</v>
      </c>
      <c r="AM162" s="73" t="s">
        <v>1</v>
      </c>
      <c r="AN162" s="69" t="s">
        <v>1</v>
      </c>
      <c r="AO162" s="73" t="s">
        <v>1</v>
      </c>
      <c r="AP162" s="69" t="s">
        <v>1</v>
      </c>
      <c r="AU162" s="60">
        <v>175213107.71720001</v>
      </c>
      <c r="AV162" s="60">
        <v>0</v>
      </c>
    </row>
    <row r="163" spans="1:48" s="60" customFormat="1" hidden="1" x14ac:dyDescent="0.25">
      <c r="A163" s="69" t="s">
        <v>98</v>
      </c>
      <c r="B163" s="68">
        <v>44109</v>
      </c>
      <c r="C163" s="69" t="s">
        <v>28</v>
      </c>
      <c r="D163" s="69" t="s">
        <v>43</v>
      </c>
      <c r="E163" s="69" t="s">
        <v>218</v>
      </c>
      <c r="F163" s="69" t="s">
        <v>1261</v>
      </c>
      <c r="G163" s="69" t="s">
        <v>3</v>
      </c>
      <c r="H163" s="69" t="s">
        <v>1262</v>
      </c>
      <c r="I163" s="70" t="s">
        <v>1</v>
      </c>
      <c r="J163" s="70" t="s">
        <v>1</v>
      </c>
      <c r="K163" s="70" t="s">
        <v>1</v>
      </c>
      <c r="L163" s="70" t="s">
        <v>1</v>
      </c>
      <c r="M163" s="70">
        <v>0</v>
      </c>
      <c r="N163" s="69" t="s">
        <v>1</v>
      </c>
      <c r="O163" s="69" t="s">
        <v>99</v>
      </c>
      <c r="P163" s="69" t="s">
        <v>1</v>
      </c>
      <c r="Q163" s="70">
        <v>0</v>
      </c>
      <c r="R163" s="70">
        <v>0</v>
      </c>
      <c r="S163" s="70">
        <v>0</v>
      </c>
      <c r="T163" s="70">
        <v>0</v>
      </c>
      <c r="U163" s="69" t="s">
        <v>0</v>
      </c>
      <c r="V163" s="70">
        <v>0</v>
      </c>
      <c r="W163" s="70">
        <v>0</v>
      </c>
      <c r="X163" s="69" t="s">
        <v>0</v>
      </c>
      <c r="Y163" s="70">
        <v>0</v>
      </c>
      <c r="Z163" s="70">
        <v>0</v>
      </c>
      <c r="AA163" s="69" t="s">
        <v>0</v>
      </c>
      <c r="AB163" s="70">
        <v>0</v>
      </c>
      <c r="AC163" s="70">
        <v>0</v>
      </c>
      <c r="AD163" s="69" t="s">
        <v>0</v>
      </c>
      <c r="AE163" s="70">
        <v>0</v>
      </c>
      <c r="AF163" s="69">
        <v>0</v>
      </c>
      <c r="AG163" s="69" t="s">
        <v>0</v>
      </c>
      <c r="AH163" s="70">
        <v>0</v>
      </c>
      <c r="AI163" s="70">
        <v>0</v>
      </c>
      <c r="AJ163" s="69" t="s">
        <v>0</v>
      </c>
      <c r="AK163" s="70">
        <v>0</v>
      </c>
      <c r="AL163" s="70">
        <v>0</v>
      </c>
      <c r="AM163" s="73" t="s">
        <v>1</v>
      </c>
      <c r="AN163" s="69" t="s">
        <v>1</v>
      </c>
      <c r="AO163" s="73" t="s">
        <v>1</v>
      </c>
      <c r="AP163" s="69" t="s">
        <v>1</v>
      </c>
      <c r="AU163" s="60">
        <v>0</v>
      </c>
      <c r="AV163" s="60">
        <v>0</v>
      </c>
    </row>
    <row r="164" spans="1:48" s="60" customFormat="1" x14ac:dyDescent="0.25">
      <c r="A164" s="69" t="s">
        <v>97</v>
      </c>
      <c r="B164" s="68">
        <v>44109</v>
      </c>
      <c r="C164" s="69" t="s">
        <v>36</v>
      </c>
      <c r="D164" s="69" t="s">
        <v>43</v>
      </c>
      <c r="E164" s="69" t="s">
        <v>223</v>
      </c>
      <c r="F164" s="69" t="s">
        <v>1263</v>
      </c>
      <c r="G164" s="69" t="s">
        <v>3</v>
      </c>
      <c r="H164" s="69" t="s">
        <v>1264</v>
      </c>
      <c r="I164" s="70" t="s">
        <v>1</v>
      </c>
      <c r="J164" s="70" t="s">
        <v>1</v>
      </c>
      <c r="K164" s="70" t="s">
        <v>1</v>
      </c>
      <c r="L164" s="70" t="s">
        <v>1</v>
      </c>
      <c r="M164" s="70">
        <v>0</v>
      </c>
      <c r="N164" s="69" t="s">
        <v>1</v>
      </c>
      <c r="O164" s="69" t="s">
        <v>2</v>
      </c>
      <c r="P164" s="69" t="s">
        <v>1</v>
      </c>
      <c r="Q164" s="70">
        <v>74117692.9912</v>
      </c>
      <c r="R164" s="70">
        <v>0</v>
      </c>
      <c r="S164" s="70">
        <v>71707024.99000001</v>
      </c>
      <c r="T164" s="70">
        <v>0</v>
      </c>
      <c r="U164" s="69" t="s">
        <v>0</v>
      </c>
      <c r="V164" s="70">
        <v>0</v>
      </c>
      <c r="W164" s="70">
        <v>2078162.0699999998</v>
      </c>
      <c r="X164" s="69" t="s">
        <v>0</v>
      </c>
      <c r="Y164" s="70">
        <v>332505.93119999999</v>
      </c>
      <c r="Z164" s="70">
        <v>0</v>
      </c>
      <c r="AA164" s="69" t="s">
        <v>0</v>
      </c>
      <c r="AB164" s="70">
        <v>0</v>
      </c>
      <c r="AC164" s="70">
        <v>0</v>
      </c>
      <c r="AD164" s="69" t="s">
        <v>0</v>
      </c>
      <c r="AE164" s="70">
        <v>0</v>
      </c>
      <c r="AF164" s="69">
        <v>0</v>
      </c>
      <c r="AG164" s="69" t="s">
        <v>0</v>
      </c>
      <c r="AH164" s="70">
        <v>0</v>
      </c>
      <c r="AI164" s="70">
        <v>0</v>
      </c>
      <c r="AJ164" s="69" t="s">
        <v>0</v>
      </c>
      <c r="AK164" s="70">
        <v>0</v>
      </c>
      <c r="AL164" s="70">
        <v>0</v>
      </c>
      <c r="AM164" s="73" t="s">
        <v>1</v>
      </c>
      <c r="AN164" s="69" t="s">
        <v>1</v>
      </c>
      <c r="AO164" s="73" t="s">
        <v>1</v>
      </c>
      <c r="AP164" s="69" t="s">
        <v>1</v>
      </c>
      <c r="AU164" s="60">
        <v>74117692.9912</v>
      </c>
      <c r="AV164" s="60">
        <v>0</v>
      </c>
    </row>
    <row r="165" spans="1:48" s="60" customFormat="1" hidden="1" x14ac:dyDescent="0.25">
      <c r="A165" s="69" t="s">
        <v>96</v>
      </c>
      <c r="B165" s="68">
        <v>44109</v>
      </c>
      <c r="C165" s="69" t="s">
        <v>6</v>
      </c>
      <c r="D165" s="69" t="s">
        <v>43</v>
      </c>
      <c r="E165" s="69" t="s">
        <v>225</v>
      </c>
      <c r="F165" s="69" t="s">
        <v>1265</v>
      </c>
      <c r="G165" s="69" t="s">
        <v>3</v>
      </c>
      <c r="H165" s="69" t="s">
        <v>1266</v>
      </c>
      <c r="I165" s="70" t="s">
        <v>1</v>
      </c>
      <c r="J165" s="70" t="s">
        <v>1</v>
      </c>
      <c r="K165" s="70" t="s">
        <v>1</v>
      </c>
      <c r="L165" s="70" t="s">
        <v>1</v>
      </c>
      <c r="M165" s="70">
        <v>0</v>
      </c>
      <c r="N165" s="69" t="s">
        <v>1</v>
      </c>
      <c r="O165" s="69" t="s">
        <v>2</v>
      </c>
      <c r="P165" s="69" t="s">
        <v>1</v>
      </c>
      <c r="Q165" s="70">
        <v>38195793.039999999</v>
      </c>
      <c r="R165" s="70">
        <v>0</v>
      </c>
      <c r="S165" s="70">
        <v>24795572.799999997</v>
      </c>
      <c r="T165" s="70">
        <v>0</v>
      </c>
      <c r="U165" s="69" t="s">
        <v>0</v>
      </c>
      <c r="V165" s="70">
        <v>0</v>
      </c>
      <c r="W165" s="70">
        <v>11551914</v>
      </c>
      <c r="X165" s="69" t="s">
        <v>0</v>
      </c>
      <c r="Y165" s="70">
        <v>1848306.2400000002</v>
      </c>
      <c r="Z165" s="70">
        <v>0</v>
      </c>
      <c r="AA165" s="69" t="s">
        <v>0</v>
      </c>
      <c r="AB165" s="70">
        <v>0</v>
      </c>
      <c r="AC165" s="70">
        <v>0</v>
      </c>
      <c r="AD165" s="69" t="s">
        <v>0</v>
      </c>
      <c r="AE165" s="70">
        <v>0</v>
      </c>
      <c r="AF165" s="69">
        <v>0</v>
      </c>
      <c r="AG165" s="69" t="s">
        <v>0</v>
      </c>
      <c r="AH165" s="70">
        <v>0</v>
      </c>
      <c r="AI165" s="70">
        <v>0</v>
      </c>
      <c r="AJ165" s="69" t="s">
        <v>0</v>
      </c>
      <c r="AK165" s="70">
        <v>0</v>
      </c>
      <c r="AL165" s="70">
        <v>0</v>
      </c>
      <c r="AM165" s="73" t="s">
        <v>1</v>
      </c>
      <c r="AN165" s="69" t="s">
        <v>1</v>
      </c>
      <c r="AO165" s="73" t="s">
        <v>1</v>
      </c>
      <c r="AP165" s="69" t="s">
        <v>1</v>
      </c>
      <c r="AU165" s="60">
        <v>38195793.039999999</v>
      </c>
      <c r="AV165" s="60">
        <v>0</v>
      </c>
    </row>
    <row r="166" spans="1:48" s="60" customFormat="1" hidden="1" x14ac:dyDescent="0.25">
      <c r="A166" s="69" t="s">
        <v>95</v>
      </c>
      <c r="B166" s="68">
        <v>44109</v>
      </c>
      <c r="C166" s="69" t="s">
        <v>6</v>
      </c>
      <c r="D166" s="69" t="s">
        <v>43</v>
      </c>
      <c r="E166" s="69" t="s">
        <v>221</v>
      </c>
      <c r="F166" s="69" t="s">
        <v>984</v>
      </c>
      <c r="G166" s="69" t="s">
        <v>3</v>
      </c>
      <c r="H166" s="69" t="s">
        <v>1267</v>
      </c>
      <c r="I166" s="153"/>
      <c r="J166" s="153"/>
      <c r="K166" s="153"/>
      <c r="L166" s="153"/>
      <c r="M166" s="153">
        <v>0</v>
      </c>
      <c r="N166" s="154"/>
      <c r="O166" s="69" t="s">
        <v>2</v>
      </c>
      <c r="P166" s="154"/>
      <c r="Q166" s="70">
        <v>276008588.86880004</v>
      </c>
      <c r="R166" s="70">
        <v>0</v>
      </c>
      <c r="S166" s="70">
        <v>276008588.86880004</v>
      </c>
      <c r="T166" s="70">
        <v>0</v>
      </c>
      <c r="U166" s="69"/>
      <c r="V166" s="70">
        <v>0</v>
      </c>
      <c r="W166" s="70">
        <v>0</v>
      </c>
      <c r="X166" s="154"/>
      <c r="Y166" s="70">
        <v>0</v>
      </c>
      <c r="Z166" s="70">
        <v>0</v>
      </c>
      <c r="AA166" s="69" t="s">
        <v>372</v>
      </c>
      <c r="AB166" s="70">
        <v>0</v>
      </c>
      <c r="AC166" s="70">
        <v>0</v>
      </c>
      <c r="AD166" s="69"/>
      <c r="AE166" s="70">
        <v>0</v>
      </c>
      <c r="AF166" s="69">
        <v>0</v>
      </c>
      <c r="AG166" s="69">
        <v>0</v>
      </c>
      <c r="AH166" s="70"/>
      <c r="AI166" s="70"/>
      <c r="AJ166" s="69"/>
      <c r="AK166" s="70"/>
      <c r="AL166" s="70"/>
      <c r="AM166" s="73"/>
      <c r="AN166" s="69"/>
      <c r="AO166" s="73"/>
      <c r="AP166" s="69"/>
      <c r="AU166" s="60">
        <v>276008588.86880004</v>
      </c>
      <c r="AV166" s="60">
        <v>0</v>
      </c>
    </row>
    <row r="167" spans="1:48" s="60" customFormat="1" hidden="1" x14ac:dyDescent="0.25">
      <c r="A167" s="69" t="s">
        <v>94</v>
      </c>
      <c r="B167" s="68">
        <v>44109</v>
      </c>
      <c r="C167" s="69" t="s">
        <v>28</v>
      </c>
      <c r="D167" s="69" t="s">
        <v>39</v>
      </c>
      <c r="E167" s="69" t="s">
        <v>4</v>
      </c>
      <c r="F167" s="69" t="s">
        <v>1131</v>
      </c>
      <c r="G167" s="69" t="s">
        <v>3</v>
      </c>
      <c r="H167" s="69" t="s">
        <v>1268</v>
      </c>
      <c r="I167" s="70" t="s">
        <v>1</v>
      </c>
      <c r="J167" s="70" t="s">
        <v>1</v>
      </c>
      <c r="K167" s="70" t="s">
        <v>1</v>
      </c>
      <c r="L167" s="70" t="s">
        <v>1</v>
      </c>
      <c r="M167" s="70">
        <v>0</v>
      </c>
      <c r="N167" s="69" t="s">
        <v>1</v>
      </c>
      <c r="O167" s="69" t="s">
        <v>2</v>
      </c>
      <c r="P167" s="69" t="s">
        <v>1</v>
      </c>
      <c r="Q167" s="70">
        <v>157287082.13439998</v>
      </c>
      <c r="R167" s="70">
        <v>0</v>
      </c>
      <c r="S167" s="70">
        <v>103629922.79999998</v>
      </c>
      <c r="T167" s="70">
        <v>0</v>
      </c>
      <c r="U167" s="69" t="s">
        <v>0</v>
      </c>
      <c r="V167" s="70">
        <v>0</v>
      </c>
      <c r="W167" s="70">
        <v>46256171.839999996</v>
      </c>
      <c r="X167" s="69" t="s">
        <v>0</v>
      </c>
      <c r="Y167" s="70">
        <v>7400987.4944000011</v>
      </c>
      <c r="Z167" s="70">
        <v>0</v>
      </c>
      <c r="AA167" s="69" t="s">
        <v>0</v>
      </c>
      <c r="AB167" s="70">
        <v>0</v>
      </c>
      <c r="AC167" s="70">
        <v>0</v>
      </c>
      <c r="AD167" s="69" t="s">
        <v>0</v>
      </c>
      <c r="AE167" s="70">
        <v>0</v>
      </c>
      <c r="AF167" s="69">
        <v>0</v>
      </c>
      <c r="AG167" s="69" t="s">
        <v>0</v>
      </c>
      <c r="AH167" s="70">
        <v>0</v>
      </c>
      <c r="AI167" s="70">
        <v>0</v>
      </c>
      <c r="AJ167" s="69" t="s">
        <v>0</v>
      </c>
      <c r="AK167" s="70">
        <v>0</v>
      </c>
      <c r="AL167" s="70">
        <v>0</v>
      </c>
      <c r="AM167" s="73" t="s">
        <v>1</v>
      </c>
      <c r="AN167" s="69" t="s">
        <v>1</v>
      </c>
      <c r="AO167" s="73" t="s">
        <v>1</v>
      </c>
      <c r="AP167" s="69" t="s">
        <v>1</v>
      </c>
      <c r="AU167" s="60">
        <v>157287082.13439998</v>
      </c>
      <c r="AV167" s="60">
        <v>0</v>
      </c>
    </row>
    <row r="168" spans="1:48" s="60" customFormat="1" x14ac:dyDescent="0.25">
      <c r="A168" s="69" t="s">
        <v>93</v>
      </c>
      <c r="B168" s="68">
        <v>44109</v>
      </c>
      <c r="C168" s="69" t="s">
        <v>36</v>
      </c>
      <c r="D168" s="69" t="s">
        <v>39</v>
      </c>
      <c r="E168" s="69" t="s">
        <v>214</v>
      </c>
      <c r="F168" s="69" t="s">
        <v>1016</v>
      </c>
      <c r="G168" s="69" t="s">
        <v>3</v>
      </c>
      <c r="H168" s="69" t="s">
        <v>1269</v>
      </c>
      <c r="I168" s="70" t="s">
        <v>1</v>
      </c>
      <c r="J168" s="70" t="s">
        <v>1</v>
      </c>
      <c r="K168" s="70" t="s">
        <v>1</v>
      </c>
      <c r="L168" s="70" t="s">
        <v>1</v>
      </c>
      <c r="M168" s="70">
        <v>0</v>
      </c>
      <c r="N168" s="69" t="s">
        <v>1</v>
      </c>
      <c r="O168" s="69" t="s">
        <v>2</v>
      </c>
      <c r="P168" s="69" t="s">
        <v>1</v>
      </c>
      <c r="Q168" s="70">
        <v>16326449.6</v>
      </c>
      <c r="R168" s="70">
        <v>0</v>
      </c>
      <c r="S168" s="70">
        <v>16096769.6</v>
      </c>
      <c r="T168" s="70">
        <v>0</v>
      </c>
      <c r="U168" s="69" t="s">
        <v>0</v>
      </c>
      <c r="V168" s="70">
        <v>0</v>
      </c>
      <c r="W168" s="70">
        <v>198000</v>
      </c>
      <c r="X168" s="69" t="s">
        <v>0</v>
      </c>
      <c r="Y168" s="70">
        <v>31680</v>
      </c>
      <c r="Z168" s="70">
        <v>0</v>
      </c>
      <c r="AA168" s="69" t="s">
        <v>0</v>
      </c>
      <c r="AB168" s="70">
        <v>0</v>
      </c>
      <c r="AC168" s="70">
        <v>0</v>
      </c>
      <c r="AD168" s="69" t="s">
        <v>0</v>
      </c>
      <c r="AE168" s="70">
        <v>0</v>
      </c>
      <c r="AF168" s="69">
        <v>0</v>
      </c>
      <c r="AG168" s="69" t="s">
        <v>0</v>
      </c>
      <c r="AH168" s="70">
        <v>0</v>
      </c>
      <c r="AI168" s="70">
        <v>0</v>
      </c>
      <c r="AJ168" s="69" t="s">
        <v>0</v>
      </c>
      <c r="AK168" s="70">
        <v>0</v>
      </c>
      <c r="AL168" s="70">
        <v>0</v>
      </c>
      <c r="AM168" s="73" t="s">
        <v>1</v>
      </c>
      <c r="AN168" s="69" t="s">
        <v>1</v>
      </c>
      <c r="AO168" s="73" t="s">
        <v>1</v>
      </c>
      <c r="AP168" s="69" t="s">
        <v>1</v>
      </c>
      <c r="AU168" s="60">
        <v>16326449.6</v>
      </c>
      <c r="AV168" s="60">
        <v>0</v>
      </c>
    </row>
    <row r="169" spans="1:48" s="60" customFormat="1" x14ac:dyDescent="0.25">
      <c r="A169" s="69" t="s">
        <v>92</v>
      </c>
      <c r="B169" s="68">
        <v>44109</v>
      </c>
      <c r="C169" s="69" t="s">
        <v>36</v>
      </c>
      <c r="D169" s="69" t="s">
        <v>39</v>
      </c>
      <c r="E169" s="69" t="s">
        <v>214</v>
      </c>
      <c r="F169" s="69" t="s">
        <v>1016</v>
      </c>
      <c r="G169" s="69" t="s">
        <v>3</v>
      </c>
      <c r="H169" s="69" t="s">
        <v>1270</v>
      </c>
      <c r="I169" s="70" t="s">
        <v>1</v>
      </c>
      <c r="J169" s="70" t="s">
        <v>1</v>
      </c>
      <c r="K169" s="70" t="s">
        <v>1</v>
      </c>
      <c r="L169" s="70" t="s">
        <v>1</v>
      </c>
      <c r="M169" s="70">
        <v>0</v>
      </c>
      <c r="N169" s="69" t="s">
        <v>1</v>
      </c>
      <c r="O169" s="69" t="s">
        <v>1271</v>
      </c>
      <c r="P169" s="69" t="s">
        <v>1272</v>
      </c>
      <c r="Q169" s="70">
        <v>642400</v>
      </c>
      <c r="R169" s="70">
        <v>0</v>
      </c>
      <c r="S169" s="70">
        <v>642400</v>
      </c>
      <c r="T169" s="70">
        <v>0</v>
      </c>
      <c r="U169" s="69" t="s">
        <v>0</v>
      </c>
      <c r="V169" s="70">
        <v>0</v>
      </c>
      <c r="W169" s="70">
        <v>0</v>
      </c>
      <c r="X169" s="69" t="s">
        <v>0</v>
      </c>
      <c r="Y169" s="70">
        <v>0</v>
      </c>
      <c r="Z169" s="70">
        <v>0</v>
      </c>
      <c r="AA169" s="69" t="s">
        <v>0</v>
      </c>
      <c r="AB169" s="70">
        <v>0</v>
      </c>
      <c r="AC169" s="70">
        <v>0</v>
      </c>
      <c r="AD169" s="69" t="s">
        <v>0</v>
      </c>
      <c r="AE169" s="70">
        <v>0</v>
      </c>
      <c r="AF169" s="69">
        <v>0</v>
      </c>
      <c r="AG169" s="69" t="s">
        <v>0</v>
      </c>
      <c r="AH169" s="70">
        <v>0</v>
      </c>
      <c r="AI169" s="70">
        <v>0</v>
      </c>
      <c r="AJ169" s="69" t="s">
        <v>0</v>
      </c>
      <c r="AK169" s="70">
        <v>0</v>
      </c>
      <c r="AL169" s="70">
        <v>0</v>
      </c>
      <c r="AM169" s="73" t="s">
        <v>1</v>
      </c>
      <c r="AN169" s="69" t="s">
        <v>1</v>
      </c>
      <c r="AO169" s="73" t="s">
        <v>1</v>
      </c>
      <c r="AP169" s="69" t="s">
        <v>1</v>
      </c>
      <c r="AU169" s="60">
        <v>642400</v>
      </c>
      <c r="AV169" s="60">
        <v>0</v>
      </c>
    </row>
    <row r="170" spans="1:48" s="60" customFormat="1" x14ac:dyDescent="0.25">
      <c r="A170" s="69" t="s">
        <v>91</v>
      </c>
      <c r="B170" s="68">
        <v>44109</v>
      </c>
      <c r="C170" s="69" t="s">
        <v>36</v>
      </c>
      <c r="D170" s="69" t="s">
        <v>39</v>
      </c>
      <c r="E170" s="69" t="s">
        <v>214</v>
      </c>
      <c r="F170" s="69" t="s">
        <v>1016</v>
      </c>
      <c r="G170" s="69" t="s">
        <v>3</v>
      </c>
      <c r="H170" s="69" t="s">
        <v>1273</v>
      </c>
      <c r="I170" s="70" t="s">
        <v>1</v>
      </c>
      <c r="J170" s="70" t="s">
        <v>1</v>
      </c>
      <c r="K170" s="70" t="s">
        <v>1</v>
      </c>
      <c r="L170" s="70" t="s">
        <v>1</v>
      </c>
      <c r="M170" s="70">
        <v>0</v>
      </c>
      <c r="N170" s="69" t="s">
        <v>1</v>
      </c>
      <c r="O170" s="69" t="s">
        <v>2</v>
      </c>
      <c r="P170" s="69" t="s">
        <v>1</v>
      </c>
      <c r="Q170" s="70">
        <v>40669984</v>
      </c>
      <c r="R170" s="70">
        <v>0</v>
      </c>
      <c r="S170" s="70">
        <v>38710048</v>
      </c>
      <c r="T170" s="70">
        <v>0</v>
      </c>
      <c r="U170" s="69" t="s">
        <v>0</v>
      </c>
      <c r="V170" s="70">
        <v>0</v>
      </c>
      <c r="W170" s="70">
        <v>1689600</v>
      </c>
      <c r="X170" s="69" t="s">
        <v>0</v>
      </c>
      <c r="Y170" s="70">
        <v>270336</v>
      </c>
      <c r="Z170" s="70">
        <v>0</v>
      </c>
      <c r="AA170" s="69" t="s">
        <v>0</v>
      </c>
      <c r="AB170" s="70">
        <v>0</v>
      </c>
      <c r="AC170" s="70">
        <v>0</v>
      </c>
      <c r="AD170" s="69" t="s">
        <v>0</v>
      </c>
      <c r="AE170" s="70">
        <v>0</v>
      </c>
      <c r="AF170" s="69">
        <v>0</v>
      </c>
      <c r="AG170" s="69" t="s">
        <v>0</v>
      </c>
      <c r="AH170" s="70">
        <v>0</v>
      </c>
      <c r="AI170" s="70">
        <v>0</v>
      </c>
      <c r="AJ170" s="69" t="s">
        <v>0</v>
      </c>
      <c r="AK170" s="70">
        <v>0</v>
      </c>
      <c r="AL170" s="70">
        <v>0</v>
      </c>
      <c r="AM170" s="73" t="s">
        <v>1</v>
      </c>
      <c r="AN170" s="69" t="s">
        <v>1</v>
      </c>
      <c r="AO170" s="73" t="s">
        <v>1</v>
      </c>
      <c r="AP170" s="69" t="s">
        <v>1</v>
      </c>
      <c r="AU170" s="60">
        <v>40669984</v>
      </c>
      <c r="AV170" s="60">
        <v>0</v>
      </c>
    </row>
    <row r="171" spans="1:48" s="60" customFormat="1" x14ac:dyDescent="0.25">
      <c r="A171" s="69" t="s">
        <v>90</v>
      </c>
      <c r="B171" s="68">
        <v>44109</v>
      </c>
      <c r="C171" s="69" t="s">
        <v>36</v>
      </c>
      <c r="D171" s="69" t="s">
        <v>39</v>
      </c>
      <c r="E171" s="69" t="s">
        <v>214</v>
      </c>
      <c r="F171" s="69" t="s">
        <v>1016</v>
      </c>
      <c r="G171" s="69" t="s">
        <v>3</v>
      </c>
      <c r="H171" s="69" t="s">
        <v>1274</v>
      </c>
      <c r="I171" s="70" t="s">
        <v>1</v>
      </c>
      <c r="J171" s="70" t="s">
        <v>1</v>
      </c>
      <c r="K171" s="70" t="s">
        <v>1</v>
      </c>
      <c r="L171" s="70" t="s">
        <v>1</v>
      </c>
      <c r="M171" s="70">
        <v>0</v>
      </c>
      <c r="N171" s="69" t="s">
        <v>1</v>
      </c>
      <c r="O171" s="69" t="s">
        <v>1275</v>
      </c>
      <c r="P171" s="69" t="s">
        <v>1276</v>
      </c>
      <c r="Q171" s="70">
        <v>352000</v>
      </c>
      <c r="R171" s="70">
        <v>0</v>
      </c>
      <c r="S171" s="70">
        <v>352000</v>
      </c>
      <c r="T171" s="70">
        <v>0</v>
      </c>
      <c r="U171" s="69" t="s">
        <v>0</v>
      </c>
      <c r="V171" s="70">
        <v>0</v>
      </c>
      <c r="W171" s="70">
        <v>0</v>
      </c>
      <c r="X171" s="69" t="s">
        <v>0</v>
      </c>
      <c r="Y171" s="70">
        <v>0</v>
      </c>
      <c r="Z171" s="70">
        <v>0</v>
      </c>
      <c r="AA171" s="69" t="s">
        <v>0</v>
      </c>
      <c r="AB171" s="70">
        <v>0</v>
      </c>
      <c r="AC171" s="70">
        <v>0</v>
      </c>
      <c r="AD171" s="69" t="s">
        <v>0</v>
      </c>
      <c r="AE171" s="70">
        <v>0</v>
      </c>
      <c r="AF171" s="69">
        <v>0</v>
      </c>
      <c r="AG171" s="69" t="s">
        <v>0</v>
      </c>
      <c r="AH171" s="70">
        <v>0</v>
      </c>
      <c r="AI171" s="70">
        <v>0</v>
      </c>
      <c r="AJ171" s="69" t="s">
        <v>0</v>
      </c>
      <c r="AK171" s="70">
        <v>0</v>
      </c>
      <c r="AL171" s="70">
        <v>0</v>
      </c>
      <c r="AM171" s="73" t="s">
        <v>1</v>
      </c>
      <c r="AN171" s="69" t="s">
        <v>1</v>
      </c>
      <c r="AO171" s="73" t="s">
        <v>1</v>
      </c>
      <c r="AP171" s="69" t="s">
        <v>1</v>
      </c>
      <c r="AU171" s="60">
        <v>352000</v>
      </c>
      <c r="AV171" s="60">
        <v>0</v>
      </c>
    </row>
    <row r="172" spans="1:48" s="60" customFormat="1" x14ac:dyDescent="0.25">
      <c r="A172" s="69" t="s">
        <v>89</v>
      </c>
      <c r="B172" s="68">
        <v>44109</v>
      </c>
      <c r="C172" s="69" t="s">
        <v>36</v>
      </c>
      <c r="D172" s="69" t="s">
        <v>39</v>
      </c>
      <c r="E172" s="69" t="s">
        <v>214</v>
      </c>
      <c r="F172" s="69" t="s">
        <v>1016</v>
      </c>
      <c r="G172" s="69" t="s">
        <v>3</v>
      </c>
      <c r="H172" s="69" t="s">
        <v>1277</v>
      </c>
      <c r="I172" s="70" t="s">
        <v>1</v>
      </c>
      <c r="J172" s="70" t="s">
        <v>1</v>
      </c>
      <c r="K172" s="70" t="s">
        <v>1</v>
      </c>
      <c r="L172" s="70" t="s">
        <v>1</v>
      </c>
      <c r="M172" s="70">
        <v>0</v>
      </c>
      <c r="N172" s="69" t="s">
        <v>1</v>
      </c>
      <c r="O172" s="69" t="s">
        <v>2</v>
      </c>
      <c r="P172" s="69" t="s">
        <v>1</v>
      </c>
      <c r="Q172" s="70">
        <v>3751130</v>
      </c>
      <c r="R172" s="70">
        <v>0</v>
      </c>
      <c r="S172" s="70">
        <v>3541866</v>
      </c>
      <c r="T172" s="70">
        <v>0</v>
      </c>
      <c r="U172" s="69" t="s">
        <v>0</v>
      </c>
      <c r="V172" s="70">
        <v>0</v>
      </c>
      <c r="W172" s="70">
        <v>180400</v>
      </c>
      <c r="X172" s="69" t="s">
        <v>0</v>
      </c>
      <c r="Y172" s="70">
        <v>28864</v>
      </c>
      <c r="Z172" s="70">
        <v>0</v>
      </c>
      <c r="AA172" s="69" t="s">
        <v>0</v>
      </c>
      <c r="AB172" s="70">
        <v>0</v>
      </c>
      <c r="AC172" s="70">
        <v>0</v>
      </c>
      <c r="AD172" s="69" t="s">
        <v>0</v>
      </c>
      <c r="AE172" s="70">
        <v>0</v>
      </c>
      <c r="AF172" s="69">
        <v>0</v>
      </c>
      <c r="AG172" s="69" t="s">
        <v>0</v>
      </c>
      <c r="AH172" s="70">
        <v>0</v>
      </c>
      <c r="AI172" s="70">
        <v>0</v>
      </c>
      <c r="AJ172" s="69" t="s">
        <v>0</v>
      </c>
      <c r="AK172" s="70">
        <v>0</v>
      </c>
      <c r="AL172" s="70">
        <v>0</v>
      </c>
      <c r="AM172" s="73" t="s">
        <v>1</v>
      </c>
      <c r="AN172" s="69" t="s">
        <v>1</v>
      </c>
      <c r="AO172" s="73" t="s">
        <v>1</v>
      </c>
      <c r="AP172" s="69" t="s">
        <v>1</v>
      </c>
      <c r="AU172" s="60">
        <v>3751130</v>
      </c>
      <c r="AV172" s="60">
        <v>0</v>
      </c>
    </row>
    <row r="173" spans="1:48" s="60" customFormat="1" hidden="1" x14ac:dyDescent="0.25">
      <c r="A173" s="69" t="s">
        <v>88</v>
      </c>
      <c r="B173" s="68">
        <v>44109</v>
      </c>
      <c r="C173" s="69" t="s">
        <v>6</v>
      </c>
      <c r="D173" s="69" t="s">
        <v>39</v>
      </c>
      <c r="E173" s="69" t="s">
        <v>216</v>
      </c>
      <c r="F173" s="69" t="s">
        <v>1278</v>
      </c>
      <c r="G173" s="69" t="s">
        <v>3</v>
      </c>
      <c r="H173" s="69" t="s">
        <v>1279</v>
      </c>
      <c r="I173" s="70" t="s">
        <v>1</v>
      </c>
      <c r="J173" s="70" t="s">
        <v>1</v>
      </c>
      <c r="K173" s="70" t="s">
        <v>1</v>
      </c>
      <c r="L173" s="70" t="s">
        <v>1</v>
      </c>
      <c r="M173" s="70">
        <v>0</v>
      </c>
      <c r="N173" s="69" t="s">
        <v>1</v>
      </c>
      <c r="O173" s="69" t="s">
        <v>2</v>
      </c>
      <c r="P173" s="69" t="s">
        <v>1</v>
      </c>
      <c r="Q173" s="70">
        <v>107961540.42359999</v>
      </c>
      <c r="R173" s="70">
        <v>0</v>
      </c>
      <c r="S173" s="70">
        <v>88590908.399999976</v>
      </c>
      <c r="T173" s="70">
        <v>0</v>
      </c>
      <c r="U173" s="69" t="s">
        <v>0</v>
      </c>
      <c r="V173" s="70">
        <v>0</v>
      </c>
      <c r="W173" s="70">
        <v>16698820.710000001</v>
      </c>
      <c r="X173" s="69" t="s">
        <v>9</v>
      </c>
      <c r="Y173" s="70">
        <v>2671811.3136</v>
      </c>
      <c r="Z173" s="70">
        <v>0</v>
      </c>
      <c r="AA173" s="69" t="s">
        <v>0</v>
      </c>
      <c r="AB173" s="70">
        <v>0</v>
      </c>
      <c r="AC173" s="70">
        <v>0</v>
      </c>
      <c r="AD173" s="69" t="s">
        <v>0</v>
      </c>
      <c r="AE173" s="70">
        <v>0</v>
      </c>
      <c r="AF173" s="69">
        <v>0</v>
      </c>
      <c r="AG173" s="69" t="s">
        <v>0</v>
      </c>
      <c r="AH173" s="70">
        <v>0</v>
      </c>
      <c r="AI173" s="70">
        <v>0</v>
      </c>
      <c r="AJ173" s="69" t="s">
        <v>0</v>
      </c>
      <c r="AK173" s="70">
        <v>0</v>
      </c>
      <c r="AL173" s="70">
        <v>0</v>
      </c>
      <c r="AM173" s="73" t="s">
        <v>1</v>
      </c>
      <c r="AN173" s="69" t="s">
        <v>1</v>
      </c>
      <c r="AO173" s="73" t="s">
        <v>1</v>
      </c>
      <c r="AP173" s="69" t="s">
        <v>1</v>
      </c>
      <c r="AU173" s="60">
        <v>107961540.42359999</v>
      </c>
      <c r="AV173" s="60">
        <v>0</v>
      </c>
    </row>
    <row r="174" spans="1:48" s="60" customFormat="1" hidden="1" x14ac:dyDescent="0.25">
      <c r="A174" s="69" t="s">
        <v>87</v>
      </c>
      <c r="B174" s="68">
        <v>44109</v>
      </c>
      <c r="C174" s="69" t="s">
        <v>28</v>
      </c>
      <c r="D174" s="69" t="s">
        <v>34</v>
      </c>
      <c r="E174" s="69" t="s">
        <v>33</v>
      </c>
      <c r="F174" s="69" t="s">
        <v>1014</v>
      </c>
      <c r="G174" s="69" t="s">
        <v>3</v>
      </c>
      <c r="H174" s="69" t="s">
        <v>1280</v>
      </c>
      <c r="I174" s="70" t="s">
        <v>1</v>
      </c>
      <c r="J174" s="70" t="s">
        <v>1</v>
      </c>
      <c r="K174" s="70" t="s">
        <v>1</v>
      </c>
      <c r="L174" s="70" t="s">
        <v>1</v>
      </c>
      <c r="M174" s="70">
        <v>0</v>
      </c>
      <c r="N174" s="69" t="s">
        <v>1</v>
      </c>
      <c r="O174" s="69" t="s">
        <v>2</v>
      </c>
      <c r="P174" s="69" t="s">
        <v>1</v>
      </c>
      <c r="Q174" s="70">
        <v>96435271.564649999</v>
      </c>
      <c r="R174" s="70">
        <v>0</v>
      </c>
      <c r="S174" s="70">
        <v>69525154.200000003</v>
      </c>
      <c r="T174" s="70">
        <v>0</v>
      </c>
      <c r="U174" s="69" t="s">
        <v>0</v>
      </c>
      <c r="V174" s="70">
        <v>0</v>
      </c>
      <c r="W174" s="70">
        <v>23198377.038449999</v>
      </c>
      <c r="X174" s="69" t="s">
        <v>9</v>
      </c>
      <c r="Y174" s="70">
        <v>3711740.3262</v>
      </c>
      <c r="Z174" s="70">
        <v>0</v>
      </c>
      <c r="AA174" s="69" t="s">
        <v>0</v>
      </c>
      <c r="AB174" s="70">
        <v>0</v>
      </c>
      <c r="AC174" s="70">
        <v>0</v>
      </c>
      <c r="AD174" s="69" t="s">
        <v>0</v>
      </c>
      <c r="AE174" s="70">
        <v>0</v>
      </c>
      <c r="AF174" s="69">
        <v>0</v>
      </c>
      <c r="AG174" s="69" t="s">
        <v>0</v>
      </c>
      <c r="AH174" s="70">
        <v>0</v>
      </c>
      <c r="AI174" s="70">
        <v>0</v>
      </c>
      <c r="AJ174" s="69" t="s">
        <v>0</v>
      </c>
      <c r="AK174" s="70">
        <v>0</v>
      </c>
      <c r="AL174" s="70">
        <v>0</v>
      </c>
      <c r="AM174" s="73" t="s">
        <v>1</v>
      </c>
      <c r="AN174" s="69" t="s">
        <v>1</v>
      </c>
      <c r="AO174" s="73" t="s">
        <v>1</v>
      </c>
      <c r="AP174" s="69" t="s">
        <v>1</v>
      </c>
      <c r="AU174" s="60">
        <v>96435271.564649999</v>
      </c>
      <c r="AV174" s="60">
        <v>0</v>
      </c>
    </row>
    <row r="175" spans="1:48" s="60" customFormat="1" hidden="1" x14ac:dyDescent="0.25">
      <c r="A175" s="69" t="s">
        <v>86</v>
      </c>
      <c r="B175" s="68">
        <v>44109</v>
      </c>
      <c r="C175" s="69" t="s">
        <v>6</v>
      </c>
      <c r="D175" s="69" t="s">
        <v>34</v>
      </c>
      <c r="E175" s="69" t="s">
        <v>210</v>
      </c>
      <c r="F175" s="69" t="s">
        <v>1281</v>
      </c>
      <c r="G175" s="69" t="s">
        <v>3</v>
      </c>
      <c r="H175" s="69" t="s">
        <v>1282</v>
      </c>
      <c r="I175" s="70" t="s">
        <v>1</v>
      </c>
      <c r="J175" s="70" t="s">
        <v>1</v>
      </c>
      <c r="K175" s="70" t="s">
        <v>1</v>
      </c>
      <c r="L175" s="70" t="s">
        <v>1</v>
      </c>
      <c r="M175" s="70">
        <v>0</v>
      </c>
      <c r="N175" s="69" t="s">
        <v>1</v>
      </c>
      <c r="O175" s="69" t="s">
        <v>2</v>
      </c>
      <c r="P175" s="69" t="s">
        <v>1</v>
      </c>
      <c r="Q175" s="70">
        <v>254831059.68199992</v>
      </c>
      <c r="R175" s="70">
        <v>0</v>
      </c>
      <c r="S175" s="70">
        <v>187859820.99999994</v>
      </c>
      <c r="T175" s="70">
        <v>0</v>
      </c>
      <c r="U175" s="69" t="s">
        <v>0</v>
      </c>
      <c r="V175" s="70">
        <v>0</v>
      </c>
      <c r="W175" s="70">
        <v>57733826.450000003</v>
      </c>
      <c r="X175" s="69" t="s">
        <v>0</v>
      </c>
      <c r="Y175" s="70">
        <v>9237412.2320000008</v>
      </c>
      <c r="Z175" s="70">
        <v>0</v>
      </c>
      <c r="AA175" s="69" t="s">
        <v>0</v>
      </c>
      <c r="AB175" s="70">
        <v>0</v>
      </c>
      <c r="AC175" s="70">
        <v>0</v>
      </c>
      <c r="AD175" s="69" t="s">
        <v>0</v>
      </c>
      <c r="AE175" s="70">
        <v>0</v>
      </c>
      <c r="AF175" s="69">
        <v>0</v>
      </c>
      <c r="AG175" s="69" t="s">
        <v>0</v>
      </c>
      <c r="AH175" s="70">
        <v>0</v>
      </c>
      <c r="AI175" s="70">
        <v>0</v>
      </c>
      <c r="AJ175" s="69" t="s">
        <v>0</v>
      </c>
      <c r="AK175" s="70">
        <v>0</v>
      </c>
      <c r="AL175" s="70">
        <v>0</v>
      </c>
      <c r="AM175" s="73" t="s">
        <v>1</v>
      </c>
      <c r="AN175" s="69" t="s">
        <v>1</v>
      </c>
      <c r="AO175" s="73" t="s">
        <v>1</v>
      </c>
      <c r="AP175" s="69" t="s">
        <v>1</v>
      </c>
      <c r="AU175" s="60">
        <v>254831059.68199992</v>
      </c>
      <c r="AV175" s="60">
        <v>0</v>
      </c>
    </row>
    <row r="176" spans="1:48" s="60" customFormat="1" hidden="1" x14ac:dyDescent="0.25">
      <c r="A176" s="69" t="s">
        <v>85</v>
      </c>
      <c r="B176" s="68">
        <v>44109</v>
      </c>
      <c r="C176" s="69" t="s">
        <v>28</v>
      </c>
      <c r="D176" s="69" t="s">
        <v>27</v>
      </c>
      <c r="E176" s="69" t="s">
        <v>257</v>
      </c>
      <c r="F176" s="69" t="s">
        <v>960</v>
      </c>
      <c r="G176" s="69" t="s">
        <v>3</v>
      </c>
      <c r="H176" s="69" t="s">
        <v>1283</v>
      </c>
      <c r="I176" s="70" t="s">
        <v>1</v>
      </c>
      <c r="J176" s="70" t="s">
        <v>1</v>
      </c>
      <c r="K176" s="70" t="s">
        <v>1</v>
      </c>
      <c r="L176" s="70" t="s">
        <v>1</v>
      </c>
      <c r="M176" s="70">
        <v>0</v>
      </c>
      <c r="N176" s="69" t="s">
        <v>1</v>
      </c>
      <c r="O176" s="69" t="s">
        <v>2</v>
      </c>
      <c r="P176" s="69" t="s">
        <v>1</v>
      </c>
      <c r="Q176" s="70">
        <v>97583827.20025</v>
      </c>
      <c r="R176" s="70">
        <v>0</v>
      </c>
      <c r="S176" s="70">
        <v>75154852</v>
      </c>
      <c r="T176" s="70">
        <v>0</v>
      </c>
      <c r="U176" s="69" t="s">
        <v>0</v>
      </c>
      <c r="V176" s="70">
        <v>0</v>
      </c>
      <c r="W176" s="70">
        <v>19335323.448449999</v>
      </c>
      <c r="X176" s="69" t="s">
        <v>9</v>
      </c>
      <c r="Y176" s="70">
        <v>3093651.7517999997</v>
      </c>
      <c r="Z176" s="70">
        <v>0</v>
      </c>
      <c r="AA176" s="69" t="s">
        <v>0</v>
      </c>
      <c r="AB176" s="70">
        <v>0</v>
      </c>
      <c r="AC176" s="70">
        <v>0</v>
      </c>
      <c r="AD176" s="69" t="s">
        <v>0</v>
      </c>
      <c r="AE176" s="70">
        <v>0</v>
      </c>
      <c r="AF176" s="69">
        <v>0</v>
      </c>
      <c r="AG176" s="69" t="s">
        <v>0</v>
      </c>
      <c r="AH176" s="70">
        <v>0</v>
      </c>
      <c r="AI176" s="70">
        <v>0</v>
      </c>
      <c r="AJ176" s="69" t="s">
        <v>0</v>
      </c>
      <c r="AK176" s="70">
        <v>0</v>
      </c>
      <c r="AL176" s="70">
        <v>0</v>
      </c>
      <c r="AM176" s="73" t="s">
        <v>1</v>
      </c>
      <c r="AN176" s="69" t="s">
        <v>1</v>
      </c>
      <c r="AO176" s="73" t="s">
        <v>1</v>
      </c>
      <c r="AP176" s="69" t="s">
        <v>1</v>
      </c>
      <c r="AU176" s="60">
        <v>97583827.20025</v>
      </c>
      <c r="AV176" s="60">
        <v>0</v>
      </c>
    </row>
    <row r="177" spans="1:48" s="60" customFormat="1" hidden="1" x14ac:dyDescent="0.25">
      <c r="A177" s="69" t="s">
        <v>84</v>
      </c>
      <c r="B177" s="68">
        <v>44109</v>
      </c>
      <c r="C177" s="69" t="s">
        <v>6</v>
      </c>
      <c r="D177" s="69" t="s">
        <v>27</v>
      </c>
      <c r="E177" s="69" t="s">
        <v>204</v>
      </c>
      <c r="F177" s="69" t="s">
        <v>972</v>
      </c>
      <c r="G177" s="69" t="s">
        <v>3</v>
      </c>
      <c r="H177" s="69" t="s">
        <v>1284</v>
      </c>
      <c r="I177" s="70" t="s">
        <v>1</v>
      </c>
      <c r="J177" s="70" t="s">
        <v>1</v>
      </c>
      <c r="K177" s="70" t="s">
        <v>1</v>
      </c>
      <c r="L177" s="70" t="s">
        <v>1</v>
      </c>
      <c r="M177" s="70">
        <v>0</v>
      </c>
      <c r="N177" s="69" t="s">
        <v>1</v>
      </c>
      <c r="O177" s="69" t="s">
        <v>2</v>
      </c>
      <c r="P177" s="69" t="s">
        <v>1</v>
      </c>
      <c r="Q177" s="70">
        <v>38434186.644400001</v>
      </c>
      <c r="R177" s="70">
        <v>0</v>
      </c>
      <c r="S177" s="70">
        <v>20661998.800000001</v>
      </c>
      <c r="T177" s="70">
        <v>0</v>
      </c>
      <c r="U177" s="69" t="s">
        <v>0</v>
      </c>
      <c r="V177" s="70">
        <v>0</v>
      </c>
      <c r="W177" s="70">
        <v>15320851.59</v>
      </c>
      <c r="X177" s="69" t="s">
        <v>0</v>
      </c>
      <c r="Y177" s="70">
        <v>2451336.2544</v>
      </c>
      <c r="Z177" s="70">
        <v>0</v>
      </c>
      <c r="AA177" s="70" t="s">
        <v>0</v>
      </c>
      <c r="AB177" s="70">
        <v>0</v>
      </c>
      <c r="AC177" s="70">
        <v>0</v>
      </c>
      <c r="AD177" s="69" t="s">
        <v>0</v>
      </c>
      <c r="AE177" s="70">
        <v>0</v>
      </c>
      <c r="AF177" s="70">
        <v>0</v>
      </c>
      <c r="AG177" s="70" t="s">
        <v>0</v>
      </c>
      <c r="AH177" s="70">
        <v>0</v>
      </c>
      <c r="AI177" s="70">
        <v>0</v>
      </c>
      <c r="AJ177" s="70" t="s">
        <v>0</v>
      </c>
      <c r="AK177" s="70">
        <v>0</v>
      </c>
      <c r="AL177" s="70">
        <v>0</v>
      </c>
      <c r="AM177" s="73" t="s">
        <v>1</v>
      </c>
      <c r="AN177" s="69" t="s">
        <v>1</v>
      </c>
      <c r="AO177" s="73" t="s">
        <v>1</v>
      </c>
      <c r="AP177" s="69" t="s">
        <v>1</v>
      </c>
      <c r="AU177" s="60">
        <v>38434186.644400001</v>
      </c>
      <c r="AV177" s="60">
        <v>0</v>
      </c>
    </row>
    <row r="178" spans="1:48" s="60" customFormat="1" hidden="1" x14ac:dyDescent="0.25">
      <c r="A178" s="69" t="s">
        <v>83</v>
      </c>
      <c r="B178" s="68">
        <v>44109</v>
      </c>
      <c r="C178" s="69" t="s">
        <v>6</v>
      </c>
      <c r="D178" s="69" t="s">
        <v>27</v>
      </c>
      <c r="E178" s="69" t="s">
        <v>204</v>
      </c>
      <c r="F178" s="69" t="s">
        <v>972</v>
      </c>
      <c r="G178" s="69" t="s">
        <v>3</v>
      </c>
      <c r="H178" s="69" t="s">
        <v>1285</v>
      </c>
      <c r="I178" s="70" t="s">
        <v>1</v>
      </c>
      <c r="J178" s="70" t="s">
        <v>1</v>
      </c>
      <c r="K178" s="70" t="s">
        <v>1</v>
      </c>
      <c r="L178" s="70" t="s">
        <v>1</v>
      </c>
      <c r="M178" s="70">
        <v>0</v>
      </c>
      <c r="N178" s="69" t="s">
        <v>1</v>
      </c>
      <c r="O178" s="69" t="s">
        <v>371</v>
      </c>
      <c r="P178" s="69" t="s">
        <v>744</v>
      </c>
      <c r="Q178" s="70">
        <v>2647150</v>
      </c>
      <c r="R178" s="70">
        <v>0</v>
      </c>
      <c r="S178" s="70">
        <v>1152316</v>
      </c>
      <c r="T178" s="70">
        <v>1288650</v>
      </c>
      <c r="U178" s="69" t="s">
        <v>9</v>
      </c>
      <c r="V178" s="70">
        <v>206184</v>
      </c>
      <c r="W178" s="70">
        <v>0</v>
      </c>
      <c r="X178" s="69" t="s">
        <v>0</v>
      </c>
      <c r="Y178" s="70">
        <v>0</v>
      </c>
      <c r="Z178" s="70">
        <v>0</v>
      </c>
      <c r="AA178" s="69" t="s">
        <v>0</v>
      </c>
      <c r="AB178" s="70">
        <v>0</v>
      </c>
      <c r="AC178" s="70">
        <v>0</v>
      </c>
      <c r="AD178" s="69" t="s">
        <v>0</v>
      </c>
      <c r="AE178" s="70">
        <v>0</v>
      </c>
      <c r="AF178" s="69">
        <v>0</v>
      </c>
      <c r="AG178" s="69" t="s">
        <v>0</v>
      </c>
      <c r="AH178" s="70">
        <v>0</v>
      </c>
      <c r="AI178" s="70">
        <v>0</v>
      </c>
      <c r="AJ178" s="69" t="s">
        <v>0</v>
      </c>
      <c r="AK178" s="70">
        <v>0</v>
      </c>
      <c r="AL178" s="70">
        <v>0</v>
      </c>
      <c r="AM178" s="73" t="s">
        <v>1</v>
      </c>
      <c r="AN178" s="69" t="s">
        <v>1</v>
      </c>
      <c r="AO178" s="73" t="s">
        <v>1</v>
      </c>
      <c r="AP178" s="69" t="s">
        <v>1</v>
      </c>
      <c r="AU178" s="60">
        <v>2647150</v>
      </c>
      <c r="AV178" s="60">
        <v>0</v>
      </c>
    </row>
    <row r="179" spans="1:48" s="60" customFormat="1" hidden="1" x14ac:dyDescent="0.25">
      <c r="A179" s="69" t="s">
        <v>82</v>
      </c>
      <c r="B179" s="68">
        <v>44109</v>
      </c>
      <c r="C179" s="69" t="s">
        <v>6</v>
      </c>
      <c r="D179" s="69" t="s">
        <v>27</v>
      </c>
      <c r="E179" s="69" t="s">
        <v>204</v>
      </c>
      <c r="F179" s="69" t="s">
        <v>972</v>
      </c>
      <c r="G179" s="69" t="s">
        <v>3</v>
      </c>
      <c r="H179" s="69" t="s">
        <v>1286</v>
      </c>
      <c r="I179" s="70" t="s">
        <v>1</v>
      </c>
      <c r="J179" s="70" t="s">
        <v>1</v>
      </c>
      <c r="K179" s="70" t="s">
        <v>1</v>
      </c>
      <c r="L179" s="70" t="s">
        <v>1</v>
      </c>
      <c r="M179" s="70">
        <v>0</v>
      </c>
      <c r="N179" s="69" t="s">
        <v>1</v>
      </c>
      <c r="O179" s="69" t="s">
        <v>2</v>
      </c>
      <c r="P179" s="69" t="s">
        <v>1</v>
      </c>
      <c r="Q179" s="70">
        <v>118381676.54359998</v>
      </c>
      <c r="R179" s="70">
        <v>0</v>
      </c>
      <c r="S179" s="70">
        <v>100278028.99999997</v>
      </c>
      <c r="T179" s="70">
        <v>0</v>
      </c>
      <c r="U179" s="69" t="s">
        <v>0</v>
      </c>
      <c r="V179" s="70">
        <v>0</v>
      </c>
      <c r="W179" s="70">
        <v>15606592.710000001</v>
      </c>
      <c r="X179" s="69" t="s">
        <v>9</v>
      </c>
      <c r="Y179" s="70">
        <v>2497054.8336</v>
      </c>
      <c r="Z179" s="70">
        <v>0</v>
      </c>
      <c r="AA179" s="70" t="s">
        <v>0</v>
      </c>
      <c r="AB179" s="70">
        <v>0</v>
      </c>
      <c r="AC179" s="70">
        <v>0</v>
      </c>
      <c r="AD179" s="69" t="s">
        <v>0</v>
      </c>
      <c r="AE179" s="70">
        <v>0</v>
      </c>
      <c r="AF179" s="70">
        <v>0</v>
      </c>
      <c r="AG179" s="70" t="s">
        <v>0</v>
      </c>
      <c r="AH179" s="70">
        <v>0</v>
      </c>
      <c r="AI179" s="70">
        <v>0</v>
      </c>
      <c r="AJ179" s="70" t="s">
        <v>0</v>
      </c>
      <c r="AK179" s="70">
        <v>0</v>
      </c>
      <c r="AL179" s="70">
        <v>0</v>
      </c>
      <c r="AM179" s="73" t="s">
        <v>1</v>
      </c>
      <c r="AN179" s="69" t="s">
        <v>1</v>
      </c>
      <c r="AO179" s="73" t="s">
        <v>1</v>
      </c>
      <c r="AP179" s="69" t="s">
        <v>1</v>
      </c>
      <c r="AU179" s="60">
        <v>118381676.54359998</v>
      </c>
      <c r="AV179" s="60">
        <v>0</v>
      </c>
    </row>
    <row r="180" spans="1:48" s="60" customFormat="1" hidden="1" x14ac:dyDescent="0.25">
      <c r="A180" s="69" t="s">
        <v>81</v>
      </c>
      <c r="B180" s="68">
        <v>44109</v>
      </c>
      <c r="C180" s="69" t="s">
        <v>28</v>
      </c>
      <c r="D180" s="69" t="s">
        <v>25</v>
      </c>
      <c r="E180" s="69" t="s">
        <v>370</v>
      </c>
      <c r="F180" s="69" t="s">
        <v>537</v>
      </c>
      <c r="G180" s="69" t="s">
        <v>3</v>
      </c>
      <c r="H180" s="69" t="s">
        <v>1287</v>
      </c>
      <c r="I180" s="70" t="s">
        <v>1</v>
      </c>
      <c r="J180" s="70" t="s">
        <v>1</v>
      </c>
      <c r="K180" s="70" t="s">
        <v>1</v>
      </c>
      <c r="L180" s="70" t="s">
        <v>1</v>
      </c>
      <c r="M180" s="70">
        <v>0</v>
      </c>
      <c r="N180" s="69" t="s">
        <v>1</v>
      </c>
      <c r="O180" s="69" t="s">
        <v>99</v>
      </c>
      <c r="P180" s="69" t="s">
        <v>1</v>
      </c>
      <c r="Q180" s="70">
        <v>0</v>
      </c>
      <c r="R180" s="70">
        <v>0</v>
      </c>
      <c r="S180" s="70">
        <v>0</v>
      </c>
      <c r="T180" s="70">
        <v>0</v>
      </c>
      <c r="U180" s="69" t="s">
        <v>0</v>
      </c>
      <c r="V180" s="70">
        <v>0</v>
      </c>
      <c r="W180" s="70">
        <v>0</v>
      </c>
      <c r="X180" s="69" t="s">
        <v>0</v>
      </c>
      <c r="Y180" s="70">
        <v>0</v>
      </c>
      <c r="Z180" s="70">
        <v>0</v>
      </c>
      <c r="AA180" s="69" t="s">
        <v>0</v>
      </c>
      <c r="AB180" s="70">
        <v>0</v>
      </c>
      <c r="AC180" s="70">
        <v>0</v>
      </c>
      <c r="AD180" s="69" t="s">
        <v>0</v>
      </c>
      <c r="AE180" s="70">
        <v>0</v>
      </c>
      <c r="AF180" s="69">
        <v>0</v>
      </c>
      <c r="AG180" s="69" t="s">
        <v>0</v>
      </c>
      <c r="AH180" s="70">
        <v>0</v>
      </c>
      <c r="AI180" s="70">
        <v>0</v>
      </c>
      <c r="AJ180" s="69" t="s">
        <v>0</v>
      </c>
      <c r="AK180" s="70">
        <v>0</v>
      </c>
      <c r="AL180" s="70">
        <v>0</v>
      </c>
      <c r="AM180" s="73" t="s">
        <v>1</v>
      </c>
      <c r="AN180" s="69" t="s">
        <v>1</v>
      </c>
      <c r="AO180" s="73" t="s">
        <v>1</v>
      </c>
      <c r="AP180" s="69" t="s">
        <v>1</v>
      </c>
      <c r="AU180" s="60">
        <v>0</v>
      </c>
      <c r="AV180" s="60">
        <v>0</v>
      </c>
    </row>
    <row r="181" spans="1:48" s="60" customFormat="1" hidden="1" x14ac:dyDescent="0.25">
      <c r="A181" s="69" t="s">
        <v>80</v>
      </c>
      <c r="B181" s="68">
        <v>44109</v>
      </c>
      <c r="C181" s="69" t="s">
        <v>6</v>
      </c>
      <c r="D181" s="69" t="s">
        <v>25</v>
      </c>
      <c r="E181" s="69" t="s">
        <v>198</v>
      </c>
      <c r="F181" s="69" t="s">
        <v>386</v>
      </c>
      <c r="G181" s="69" t="s">
        <v>3</v>
      </c>
      <c r="H181" s="69" t="s">
        <v>1288</v>
      </c>
      <c r="I181" s="70" t="s">
        <v>1</v>
      </c>
      <c r="J181" s="70" t="s">
        <v>1</v>
      </c>
      <c r="K181" s="70" t="s">
        <v>1</v>
      </c>
      <c r="L181" s="70" t="s">
        <v>1</v>
      </c>
      <c r="M181" s="70">
        <v>0</v>
      </c>
      <c r="N181" s="69" t="s">
        <v>1</v>
      </c>
      <c r="O181" s="69" t="s">
        <v>2</v>
      </c>
      <c r="P181" s="69" t="s">
        <v>1</v>
      </c>
      <c r="Q181" s="70">
        <v>87356668.436400011</v>
      </c>
      <c r="R181" s="70">
        <v>0</v>
      </c>
      <c r="S181" s="70">
        <v>66289766.000000007</v>
      </c>
      <c r="T181" s="70">
        <v>0</v>
      </c>
      <c r="U181" s="69" t="s">
        <v>0</v>
      </c>
      <c r="V181" s="70">
        <v>0</v>
      </c>
      <c r="W181" s="70">
        <v>18161122.789999999</v>
      </c>
      <c r="X181" s="69" t="s">
        <v>9</v>
      </c>
      <c r="Y181" s="70">
        <v>2905779.6464</v>
      </c>
      <c r="Z181" s="70">
        <v>0</v>
      </c>
      <c r="AA181" s="69" t="s">
        <v>0</v>
      </c>
      <c r="AB181" s="70">
        <v>0</v>
      </c>
      <c r="AC181" s="70">
        <v>0</v>
      </c>
      <c r="AD181" s="69" t="s">
        <v>0</v>
      </c>
      <c r="AE181" s="70">
        <v>0</v>
      </c>
      <c r="AF181" s="69">
        <v>0</v>
      </c>
      <c r="AG181" s="69" t="s">
        <v>0</v>
      </c>
      <c r="AH181" s="70">
        <v>0</v>
      </c>
      <c r="AI181" s="70">
        <v>0</v>
      </c>
      <c r="AJ181" s="69" t="s">
        <v>0</v>
      </c>
      <c r="AK181" s="70">
        <v>0</v>
      </c>
      <c r="AL181" s="70">
        <v>0</v>
      </c>
      <c r="AM181" s="73" t="s">
        <v>1</v>
      </c>
      <c r="AN181" s="69" t="s">
        <v>1</v>
      </c>
      <c r="AO181" s="73" t="s">
        <v>1</v>
      </c>
      <c r="AP181" s="69" t="s">
        <v>1</v>
      </c>
      <c r="AU181" s="60">
        <v>87356668.436400011</v>
      </c>
      <c r="AV181" s="60">
        <v>0</v>
      </c>
    </row>
    <row r="182" spans="1:48" s="60" customFormat="1" hidden="1" x14ac:dyDescent="0.25">
      <c r="A182" s="69" t="s">
        <v>79</v>
      </c>
      <c r="B182" s="68">
        <v>44109</v>
      </c>
      <c r="C182" s="69" t="s">
        <v>6</v>
      </c>
      <c r="D182" s="69" t="s">
        <v>25</v>
      </c>
      <c r="E182" s="69" t="s">
        <v>198</v>
      </c>
      <c r="F182" s="69" t="s">
        <v>386</v>
      </c>
      <c r="G182" s="69" t="s">
        <v>3</v>
      </c>
      <c r="H182" s="69" t="s">
        <v>1289</v>
      </c>
      <c r="I182" s="70" t="s">
        <v>1</v>
      </c>
      <c r="J182" s="70" t="s">
        <v>1</v>
      </c>
      <c r="K182" s="70" t="s">
        <v>1</v>
      </c>
      <c r="L182" s="70" t="s">
        <v>1</v>
      </c>
      <c r="M182" s="70">
        <v>0</v>
      </c>
      <c r="N182" s="69" t="s">
        <v>1</v>
      </c>
      <c r="O182" s="69" t="s">
        <v>275</v>
      </c>
      <c r="P182" s="69" t="s">
        <v>274</v>
      </c>
      <c r="Q182" s="70">
        <v>1680800</v>
      </c>
      <c r="R182" s="70">
        <v>0</v>
      </c>
      <c r="S182" s="70">
        <v>1680800</v>
      </c>
      <c r="T182" s="70">
        <v>0</v>
      </c>
      <c r="U182" s="69" t="s">
        <v>0</v>
      </c>
      <c r="V182" s="70">
        <v>0</v>
      </c>
      <c r="W182" s="70">
        <v>0</v>
      </c>
      <c r="X182" s="69" t="s">
        <v>0</v>
      </c>
      <c r="Y182" s="70">
        <v>0</v>
      </c>
      <c r="Z182" s="70">
        <v>0</v>
      </c>
      <c r="AA182" s="69" t="s">
        <v>0</v>
      </c>
      <c r="AB182" s="70">
        <v>0</v>
      </c>
      <c r="AC182" s="70">
        <v>0</v>
      </c>
      <c r="AD182" s="69" t="s">
        <v>0</v>
      </c>
      <c r="AE182" s="70">
        <v>0</v>
      </c>
      <c r="AF182" s="69">
        <v>0</v>
      </c>
      <c r="AG182" s="69" t="s">
        <v>0</v>
      </c>
      <c r="AH182" s="70">
        <v>0</v>
      </c>
      <c r="AI182" s="70">
        <v>0</v>
      </c>
      <c r="AJ182" s="69" t="s">
        <v>0</v>
      </c>
      <c r="AK182" s="70">
        <v>0</v>
      </c>
      <c r="AL182" s="70">
        <v>0</v>
      </c>
      <c r="AM182" s="73" t="s">
        <v>1</v>
      </c>
      <c r="AN182" s="69" t="s">
        <v>1</v>
      </c>
      <c r="AO182" s="73" t="s">
        <v>1</v>
      </c>
      <c r="AP182" s="69" t="s">
        <v>1</v>
      </c>
      <c r="AU182" s="60">
        <v>1680800</v>
      </c>
      <c r="AV182" s="60">
        <v>0</v>
      </c>
    </row>
    <row r="183" spans="1:48" s="60" customFormat="1" hidden="1" x14ac:dyDescent="0.25">
      <c r="A183" s="69" t="s">
        <v>78</v>
      </c>
      <c r="B183" s="68">
        <v>44109</v>
      </c>
      <c r="C183" s="69" t="s">
        <v>6</v>
      </c>
      <c r="D183" s="69" t="s">
        <v>25</v>
      </c>
      <c r="E183" s="69" t="s">
        <v>198</v>
      </c>
      <c r="F183" s="69" t="s">
        <v>386</v>
      </c>
      <c r="G183" s="69" t="s">
        <v>3</v>
      </c>
      <c r="H183" s="69" t="s">
        <v>1290</v>
      </c>
      <c r="I183" s="70" t="s">
        <v>1</v>
      </c>
      <c r="J183" s="70" t="s">
        <v>1</v>
      </c>
      <c r="K183" s="70" t="s">
        <v>1</v>
      </c>
      <c r="L183" s="70" t="s">
        <v>1</v>
      </c>
      <c r="M183" s="70">
        <v>0</v>
      </c>
      <c r="N183" s="69" t="s">
        <v>1</v>
      </c>
      <c r="O183" s="69" t="s">
        <v>275</v>
      </c>
      <c r="P183" s="69" t="s">
        <v>274</v>
      </c>
      <c r="Q183" s="70">
        <v>880000</v>
      </c>
      <c r="R183" s="70">
        <v>0</v>
      </c>
      <c r="S183" s="70">
        <v>880000</v>
      </c>
      <c r="T183" s="70">
        <v>0</v>
      </c>
      <c r="U183" s="69" t="s">
        <v>0</v>
      </c>
      <c r="V183" s="70">
        <v>0</v>
      </c>
      <c r="W183" s="70">
        <v>0</v>
      </c>
      <c r="X183" s="69" t="s">
        <v>0</v>
      </c>
      <c r="Y183" s="70">
        <v>0</v>
      </c>
      <c r="Z183" s="70">
        <v>0</v>
      </c>
      <c r="AA183" s="69" t="s">
        <v>0</v>
      </c>
      <c r="AB183" s="70">
        <v>0</v>
      </c>
      <c r="AC183" s="70">
        <v>0</v>
      </c>
      <c r="AD183" s="69" t="s">
        <v>0</v>
      </c>
      <c r="AE183" s="70">
        <v>0</v>
      </c>
      <c r="AF183" s="69">
        <v>0</v>
      </c>
      <c r="AG183" s="69" t="s">
        <v>0</v>
      </c>
      <c r="AH183" s="70">
        <v>0</v>
      </c>
      <c r="AI183" s="70">
        <v>0</v>
      </c>
      <c r="AJ183" s="69" t="s">
        <v>0</v>
      </c>
      <c r="AK183" s="70">
        <v>0</v>
      </c>
      <c r="AL183" s="70">
        <v>0</v>
      </c>
      <c r="AM183" s="73" t="s">
        <v>1</v>
      </c>
      <c r="AN183" s="69" t="s">
        <v>1</v>
      </c>
      <c r="AO183" s="73" t="s">
        <v>1</v>
      </c>
      <c r="AP183" s="69" t="s">
        <v>1</v>
      </c>
      <c r="AU183" s="60">
        <v>880000</v>
      </c>
      <c r="AV183" s="60">
        <v>0</v>
      </c>
    </row>
    <row r="184" spans="1:48" s="60" customFormat="1" hidden="1" x14ac:dyDescent="0.25">
      <c r="A184" s="69" t="s">
        <v>77</v>
      </c>
      <c r="B184" s="68">
        <v>44109</v>
      </c>
      <c r="C184" s="69" t="s">
        <v>6</v>
      </c>
      <c r="D184" s="69" t="s">
        <v>25</v>
      </c>
      <c r="E184" s="69" t="s">
        <v>198</v>
      </c>
      <c r="F184" s="69" t="s">
        <v>386</v>
      </c>
      <c r="G184" s="69" t="s">
        <v>3</v>
      </c>
      <c r="H184" s="69" t="s">
        <v>1291</v>
      </c>
      <c r="I184" s="70" t="s">
        <v>1</v>
      </c>
      <c r="J184" s="70" t="s">
        <v>1</v>
      </c>
      <c r="K184" s="70" t="s">
        <v>1</v>
      </c>
      <c r="L184" s="70" t="s">
        <v>1</v>
      </c>
      <c r="M184" s="70">
        <v>0</v>
      </c>
      <c r="N184" s="69" t="s">
        <v>1</v>
      </c>
      <c r="O184" s="69" t="s">
        <v>2</v>
      </c>
      <c r="P184" s="69" t="s">
        <v>1</v>
      </c>
      <c r="Q184" s="70">
        <v>108039179.0764</v>
      </c>
      <c r="R184" s="70">
        <v>0</v>
      </c>
      <c r="S184" s="70">
        <v>74516215.199999988</v>
      </c>
      <c r="T184" s="70">
        <v>0</v>
      </c>
      <c r="U184" s="69" t="s">
        <v>0</v>
      </c>
      <c r="V184" s="70">
        <v>0</v>
      </c>
      <c r="W184" s="70">
        <v>28899106.790000003</v>
      </c>
      <c r="X184" s="69" t="s">
        <v>0</v>
      </c>
      <c r="Y184" s="70">
        <v>4623857.0863999994</v>
      </c>
      <c r="Z184" s="70">
        <v>0</v>
      </c>
      <c r="AA184" s="69" t="s">
        <v>0</v>
      </c>
      <c r="AB184" s="70">
        <v>0</v>
      </c>
      <c r="AC184" s="70">
        <v>0</v>
      </c>
      <c r="AD184" s="69" t="s">
        <v>0</v>
      </c>
      <c r="AE184" s="70">
        <v>0</v>
      </c>
      <c r="AF184" s="69">
        <v>0</v>
      </c>
      <c r="AG184" s="69" t="s">
        <v>0</v>
      </c>
      <c r="AH184" s="70">
        <v>0</v>
      </c>
      <c r="AI184" s="70">
        <v>0</v>
      </c>
      <c r="AJ184" s="69" t="s">
        <v>0</v>
      </c>
      <c r="AK184" s="70">
        <v>0</v>
      </c>
      <c r="AL184" s="70">
        <v>0</v>
      </c>
      <c r="AM184" s="73" t="s">
        <v>1</v>
      </c>
      <c r="AN184" s="69" t="s">
        <v>1</v>
      </c>
      <c r="AO184" s="73" t="s">
        <v>1</v>
      </c>
      <c r="AP184" s="69" t="s">
        <v>1</v>
      </c>
      <c r="AU184" s="60">
        <v>108039179.0764</v>
      </c>
      <c r="AV184" s="60">
        <v>0</v>
      </c>
    </row>
    <row r="185" spans="1:48" s="60" customFormat="1" hidden="1" x14ac:dyDescent="0.25">
      <c r="A185" s="69" t="s">
        <v>76</v>
      </c>
      <c r="B185" s="68">
        <v>44109</v>
      </c>
      <c r="C185" s="69" t="s">
        <v>6</v>
      </c>
      <c r="D185" s="69" t="s">
        <v>25</v>
      </c>
      <c r="E185" s="69" t="s">
        <v>198</v>
      </c>
      <c r="F185" s="69" t="s">
        <v>386</v>
      </c>
      <c r="G185" s="69" t="s">
        <v>13</v>
      </c>
      <c r="H185" s="69" t="s">
        <v>1</v>
      </c>
      <c r="I185" s="70" t="s">
        <v>542</v>
      </c>
      <c r="J185" s="70" t="s">
        <v>1</v>
      </c>
      <c r="K185" s="70" t="s">
        <v>1292</v>
      </c>
      <c r="L185" s="70" t="s">
        <v>1293</v>
      </c>
      <c r="M185" s="70">
        <v>2919532</v>
      </c>
      <c r="N185" s="69" t="s">
        <v>12</v>
      </c>
      <c r="O185" s="69" t="s">
        <v>1294</v>
      </c>
      <c r="P185" s="69" t="s">
        <v>1295</v>
      </c>
      <c r="Q185" s="70">
        <v>-2919532</v>
      </c>
      <c r="R185" s="70">
        <v>0</v>
      </c>
      <c r="S185" s="70">
        <v>-2919532</v>
      </c>
      <c r="T185" s="70">
        <v>0</v>
      </c>
      <c r="U185" s="69" t="s">
        <v>0</v>
      </c>
      <c r="V185" s="70">
        <v>0</v>
      </c>
      <c r="W185" s="70">
        <v>0</v>
      </c>
      <c r="X185" s="69" t="s">
        <v>0</v>
      </c>
      <c r="Y185" s="70">
        <v>0</v>
      </c>
      <c r="Z185" s="70">
        <v>0</v>
      </c>
      <c r="AA185" s="69" t="s">
        <v>0</v>
      </c>
      <c r="AB185" s="70">
        <v>0</v>
      </c>
      <c r="AC185" s="70">
        <v>0</v>
      </c>
      <c r="AD185" s="69" t="s">
        <v>0</v>
      </c>
      <c r="AE185" s="70">
        <v>0</v>
      </c>
      <c r="AF185" s="69">
        <v>0</v>
      </c>
      <c r="AG185" s="69" t="s">
        <v>0</v>
      </c>
      <c r="AH185" s="70">
        <v>0</v>
      </c>
      <c r="AI185" s="70">
        <v>0</v>
      </c>
      <c r="AJ185" s="69" t="s">
        <v>0</v>
      </c>
      <c r="AK185" s="70">
        <v>0</v>
      </c>
      <c r="AL185" s="70">
        <v>0</v>
      </c>
      <c r="AM185" s="73" t="s">
        <v>1</v>
      </c>
      <c r="AN185" s="69" t="s">
        <v>1</v>
      </c>
      <c r="AO185" s="73" t="s">
        <v>1</v>
      </c>
      <c r="AP185" s="69" t="s">
        <v>1</v>
      </c>
      <c r="AU185" s="60">
        <v>-2919532</v>
      </c>
      <c r="AV185" s="60">
        <v>0</v>
      </c>
    </row>
    <row r="186" spans="1:48" s="60" customFormat="1" hidden="1" x14ac:dyDescent="0.25">
      <c r="A186" s="69" t="s">
        <v>75</v>
      </c>
      <c r="B186" s="68">
        <v>44109</v>
      </c>
      <c r="C186" s="69" t="s">
        <v>6</v>
      </c>
      <c r="D186" s="69" t="s">
        <v>23</v>
      </c>
      <c r="E186" s="69" t="s">
        <v>196</v>
      </c>
      <c r="F186" s="69" t="s">
        <v>1296</v>
      </c>
      <c r="G186" s="69" t="s">
        <v>3</v>
      </c>
      <c r="H186" s="69" t="s">
        <v>1297</v>
      </c>
      <c r="I186" s="70" t="s">
        <v>1</v>
      </c>
      <c r="J186" s="70" t="s">
        <v>1</v>
      </c>
      <c r="K186" s="70" t="s">
        <v>1</v>
      </c>
      <c r="L186" s="70" t="s">
        <v>1</v>
      </c>
      <c r="M186" s="70">
        <v>0</v>
      </c>
      <c r="N186" s="69" t="s">
        <v>1</v>
      </c>
      <c r="O186" s="69" t="s">
        <v>2</v>
      </c>
      <c r="P186" s="69" t="s">
        <v>1</v>
      </c>
      <c r="Q186" s="70">
        <v>60014647.000399999</v>
      </c>
      <c r="R186" s="70">
        <v>0</v>
      </c>
      <c r="S186" s="70">
        <v>20613454</v>
      </c>
      <c r="T186" s="70">
        <v>0</v>
      </c>
      <c r="U186" s="69" t="s">
        <v>0</v>
      </c>
      <c r="V186" s="70">
        <v>0</v>
      </c>
      <c r="W186" s="70">
        <v>33966545.689999998</v>
      </c>
      <c r="X186" s="69" t="s">
        <v>0</v>
      </c>
      <c r="Y186" s="70">
        <v>5434647.3103999998</v>
      </c>
      <c r="Z186" s="70">
        <v>0</v>
      </c>
      <c r="AA186" s="69" t="s">
        <v>0</v>
      </c>
      <c r="AB186" s="70">
        <v>0</v>
      </c>
      <c r="AC186" s="70">
        <v>0</v>
      </c>
      <c r="AD186" s="69" t="s">
        <v>0</v>
      </c>
      <c r="AE186" s="70">
        <v>0</v>
      </c>
      <c r="AF186" s="69">
        <v>0</v>
      </c>
      <c r="AG186" s="69" t="s">
        <v>0</v>
      </c>
      <c r="AH186" s="70">
        <v>0</v>
      </c>
      <c r="AI186" s="70">
        <v>0</v>
      </c>
      <c r="AJ186" s="69" t="s">
        <v>0</v>
      </c>
      <c r="AK186" s="70">
        <v>0</v>
      </c>
      <c r="AL186" s="70">
        <v>0</v>
      </c>
      <c r="AM186" s="73" t="s">
        <v>1</v>
      </c>
      <c r="AN186" s="69" t="s">
        <v>1</v>
      </c>
      <c r="AO186" s="73" t="s">
        <v>1</v>
      </c>
      <c r="AP186" s="69" t="s">
        <v>1</v>
      </c>
      <c r="AU186" s="60">
        <v>60014647.000399999</v>
      </c>
      <c r="AV186" s="60">
        <v>0</v>
      </c>
    </row>
    <row r="187" spans="1:48" s="60" customFormat="1" hidden="1" x14ac:dyDescent="0.25">
      <c r="A187" s="69" t="s">
        <v>74</v>
      </c>
      <c r="B187" s="68">
        <v>44109</v>
      </c>
      <c r="C187" s="69" t="s">
        <v>6</v>
      </c>
      <c r="D187" s="69" t="s">
        <v>23</v>
      </c>
      <c r="E187" s="69" t="s">
        <v>196</v>
      </c>
      <c r="F187" s="69" t="s">
        <v>1296</v>
      </c>
      <c r="G187" s="69" t="s">
        <v>3</v>
      </c>
      <c r="H187" s="69" t="s">
        <v>1298</v>
      </c>
      <c r="I187" s="70" t="s">
        <v>1</v>
      </c>
      <c r="J187" s="70" t="s">
        <v>1</v>
      </c>
      <c r="K187" s="70" t="s">
        <v>1</v>
      </c>
      <c r="L187" s="70" t="s">
        <v>1</v>
      </c>
      <c r="M187" s="70">
        <v>0</v>
      </c>
      <c r="N187" s="69" t="s">
        <v>1</v>
      </c>
      <c r="O187" s="69" t="s">
        <v>1299</v>
      </c>
      <c r="P187" s="69" t="s">
        <v>1300</v>
      </c>
      <c r="Q187" s="70">
        <v>12949851.199999999</v>
      </c>
      <c r="R187" s="70">
        <v>0</v>
      </c>
      <c r="S187" s="70">
        <v>11029216</v>
      </c>
      <c r="T187" s="70">
        <v>1655720</v>
      </c>
      <c r="U187" s="69" t="s">
        <v>9</v>
      </c>
      <c r="V187" s="70">
        <v>264915.20000000001</v>
      </c>
      <c r="W187" s="70">
        <v>0</v>
      </c>
      <c r="X187" s="69" t="s">
        <v>0</v>
      </c>
      <c r="Y187" s="70">
        <v>0</v>
      </c>
      <c r="Z187" s="70">
        <v>0</v>
      </c>
      <c r="AA187" s="69" t="s">
        <v>0</v>
      </c>
      <c r="AB187" s="70">
        <v>0</v>
      </c>
      <c r="AC187" s="70">
        <v>0</v>
      </c>
      <c r="AD187" s="69" t="s">
        <v>0</v>
      </c>
      <c r="AE187" s="70">
        <v>0</v>
      </c>
      <c r="AF187" s="69">
        <v>0</v>
      </c>
      <c r="AG187" s="69" t="s">
        <v>0</v>
      </c>
      <c r="AH187" s="70">
        <v>0</v>
      </c>
      <c r="AI187" s="70">
        <v>0</v>
      </c>
      <c r="AJ187" s="69" t="s">
        <v>0</v>
      </c>
      <c r="AK187" s="70">
        <v>0</v>
      </c>
      <c r="AL187" s="70">
        <v>0</v>
      </c>
      <c r="AM187" s="73" t="s">
        <v>1</v>
      </c>
      <c r="AN187" s="69" t="s">
        <v>1</v>
      </c>
      <c r="AO187" s="73" t="s">
        <v>1</v>
      </c>
      <c r="AP187" s="69" t="s">
        <v>1</v>
      </c>
      <c r="AU187" s="60">
        <v>12949851.199999999</v>
      </c>
      <c r="AV187" s="60">
        <v>0</v>
      </c>
    </row>
    <row r="188" spans="1:48" s="60" customFormat="1" hidden="1" x14ac:dyDescent="0.25">
      <c r="A188" s="69" t="s">
        <v>73</v>
      </c>
      <c r="B188" s="68">
        <v>44109</v>
      </c>
      <c r="C188" s="69" t="s">
        <v>6</v>
      </c>
      <c r="D188" s="69" t="s">
        <v>23</v>
      </c>
      <c r="E188" s="69" t="s">
        <v>196</v>
      </c>
      <c r="F188" s="69" t="s">
        <v>1296</v>
      </c>
      <c r="G188" s="69" t="s">
        <v>3</v>
      </c>
      <c r="H188" s="69" t="s">
        <v>1301</v>
      </c>
      <c r="I188" s="70" t="s">
        <v>1</v>
      </c>
      <c r="J188" s="70" t="s">
        <v>1</v>
      </c>
      <c r="K188" s="70" t="s">
        <v>1</v>
      </c>
      <c r="L188" s="70" t="s">
        <v>1</v>
      </c>
      <c r="M188" s="70">
        <v>0</v>
      </c>
      <c r="N188" s="69" t="s">
        <v>1</v>
      </c>
      <c r="O188" s="69" t="s">
        <v>2</v>
      </c>
      <c r="P188" s="69" t="s">
        <v>1</v>
      </c>
      <c r="Q188" s="70">
        <v>106596141.36</v>
      </c>
      <c r="R188" s="70">
        <v>0</v>
      </c>
      <c r="S188" s="70">
        <v>70704864.400000006</v>
      </c>
      <c r="T188" s="70">
        <v>0</v>
      </c>
      <c r="U188" s="69" t="s">
        <v>0</v>
      </c>
      <c r="V188" s="70">
        <v>0</v>
      </c>
      <c r="W188" s="70">
        <v>30940756</v>
      </c>
      <c r="X188" s="69" t="s">
        <v>0</v>
      </c>
      <c r="Y188" s="70">
        <v>4950520.96</v>
      </c>
      <c r="Z188" s="70">
        <v>0</v>
      </c>
      <c r="AA188" s="69" t="s">
        <v>0</v>
      </c>
      <c r="AB188" s="70">
        <v>0</v>
      </c>
      <c r="AC188" s="70">
        <v>0</v>
      </c>
      <c r="AD188" s="69" t="s">
        <v>0</v>
      </c>
      <c r="AE188" s="70">
        <v>0</v>
      </c>
      <c r="AF188" s="69">
        <v>0</v>
      </c>
      <c r="AG188" s="69" t="s">
        <v>0</v>
      </c>
      <c r="AH188" s="70">
        <v>0</v>
      </c>
      <c r="AI188" s="70">
        <v>0</v>
      </c>
      <c r="AJ188" s="69" t="s">
        <v>0</v>
      </c>
      <c r="AK188" s="70">
        <v>0</v>
      </c>
      <c r="AL188" s="70">
        <v>0</v>
      </c>
      <c r="AM188" s="73" t="s">
        <v>1</v>
      </c>
      <c r="AN188" s="69" t="s">
        <v>1</v>
      </c>
      <c r="AO188" s="73" t="s">
        <v>1</v>
      </c>
      <c r="AP188" s="69" t="s">
        <v>1</v>
      </c>
      <c r="AU188" s="60">
        <v>106596141.36</v>
      </c>
      <c r="AV188" s="60">
        <v>0</v>
      </c>
    </row>
    <row r="189" spans="1:48" s="60" customFormat="1" hidden="1" x14ac:dyDescent="0.25">
      <c r="A189" s="69" t="s">
        <v>72</v>
      </c>
      <c r="B189" s="68">
        <v>44109</v>
      </c>
      <c r="C189" s="69" t="s">
        <v>6</v>
      </c>
      <c r="D189" s="69" t="s">
        <v>21</v>
      </c>
      <c r="E189" s="69" t="s">
        <v>188</v>
      </c>
      <c r="F189" s="69" t="s">
        <v>1135</v>
      </c>
      <c r="G189" s="69" t="s">
        <v>3</v>
      </c>
      <c r="H189" s="69" t="s">
        <v>1302</v>
      </c>
      <c r="I189" s="70" t="s">
        <v>1</v>
      </c>
      <c r="J189" s="70" t="s">
        <v>1</v>
      </c>
      <c r="K189" s="70" t="s">
        <v>1</v>
      </c>
      <c r="L189" s="70" t="s">
        <v>1</v>
      </c>
      <c r="M189" s="70">
        <v>0</v>
      </c>
      <c r="N189" s="69" t="s">
        <v>1</v>
      </c>
      <c r="O189" s="69" t="s">
        <v>2</v>
      </c>
      <c r="P189" s="69" t="s">
        <v>1</v>
      </c>
      <c r="Q189" s="70">
        <v>223077218.65240002</v>
      </c>
      <c r="R189" s="70">
        <v>0</v>
      </c>
      <c r="S189" s="70">
        <v>167027265.19999999</v>
      </c>
      <c r="T189" s="70">
        <v>0</v>
      </c>
      <c r="U189" s="69" t="s">
        <v>0</v>
      </c>
      <c r="V189" s="70">
        <v>0</v>
      </c>
      <c r="W189" s="70">
        <v>48318925.390000008</v>
      </c>
      <c r="X189" s="69" t="s">
        <v>0</v>
      </c>
      <c r="Y189" s="70">
        <v>7731028.0624000011</v>
      </c>
      <c r="Z189" s="70">
        <v>0</v>
      </c>
      <c r="AA189" s="69" t="s">
        <v>0</v>
      </c>
      <c r="AB189" s="70">
        <v>0</v>
      </c>
      <c r="AC189" s="70">
        <v>0</v>
      </c>
      <c r="AD189" s="69" t="s">
        <v>0</v>
      </c>
      <c r="AE189" s="70">
        <v>0</v>
      </c>
      <c r="AF189" s="69">
        <v>0</v>
      </c>
      <c r="AG189" s="69" t="s">
        <v>0</v>
      </c>
      <c r="AH189" s="70">
        <v>0</v>
      </c>
      <c r="AI189" s="70">
        <v>0</v>
      </c>
      <c r="AJ189" s="69" t="s">
        <v>0</v>
      </c>
      <c r="AK189" s="70">
        <v>0</v>
      </c>
      <c r="AL189" s="70">
        <v>0</v>
      </c>
      <c r="AM189" s="73" t="s">
        <v>1</v>
      </c>
      <c r="AN189" s="69" t="s">
        <v>1</v>
      </c>
      <c r="AO189" s="73" t="s">
        <v>1</v>
      </c>
      <c r="AP189" s="69" t="s">
        <v>1</v>
      </c>
      <c r="AU189" s="60">
        <v>223077218.65240002</v>
      </c>
      <c r="AV189" s="60">
        <v>0</v>
      </c>
    </row>
    <row r="190" spans="1:48" s="60" customFormat="1" hidden="1" x14ac:dyDescent="0.25">
      <c r="A190" s="69" t="s">
        <v>71</v>
      </c>
      <c r="B190" s="68">
        <v>44109</v>
      </c>
      <c r="C190" s="69" t="s">
        <v>6</v>
      </c>
      <c r="D190" s="69" t="s">
        <v>19</v>
      </c>
      <c r="E190" s="69" t="s">
        <v>186</v>
      </c>
      <c r="F190" s="69" t="s">
        <v>1091</v>
      </c>
      <c r="G190" s="69" t="s">
        <v>3</v>
      </c>
      <c r="H190" s="69" t="s">
        <v>1303</v>
      </c>
      <c r="I190" s="70" t="s">
        <v>1</v>
      </c>
      <c r="J190" s="70" t="s">
        <v>1</v>
      </c>
      <c r="K190" s="70" t="s">
        <v>1</v>
      </c>
      <c r="L190" s="70" t="s">
        <v>1</v>
      </c>
      <c r="M190" s="70">
        <v>0</v>
      </c>
      <c r="N190" s="69" t="s">
        <v>1</v>
      </c>
      <c r="O190" s="69" t="s">
        <v>2</v>
      </c>
      <c r="P190" s="69" t="s">
        <v>1</v>
      </c>
      <c r="Q190" s="70">
        <v>47895149.384400003</v>
      </c>
      <c r="R190" s="70">
        <v>0</v>
      </c>
      <c r="S190" s="70">
        <v>23733761.000000004</v>
      </c>
      <c r="T190" s="70">
        <v>0</v>
      </c>
      <c r="U190" s="69" t="s">
        <v>0</v>
      </c>
      <c r="V190" s="70">
        <v>0</v>
      </c>
      <c r="W190" s="70">
        <v>20828783.09</v>
      </c>
      <c r="X190" s="69" t="s">
        <v>9</v>
      </c>
      <c r="Y190" s="70">
        <v>3332605.2944</v>
      </c>
      <c r="Z190" s="70">
        <v>0</v>
      </c>
      <c r="AA190" s="69" t="s">
        <v>0</v>
      </c>
      <c r="AB190" s="70">
        <v>0</v>
      </c>
      <c r="AC190" s="70">
        <v>0</v>
      </c>
      <c r="AD190" s="69" t="s">
        <v>0</v>
      </c>
      <c r="AE190" s="70">
        <v>0</v>
      </c>
      <c r="AF190" s="69">
        <v>0</v>
      </c>
      <c r="AG190" s="69" t="s">
        <v>0</v>
      </c>
      <c r="AH190" s="70">
        <v>0</v>
      </c>
      <c r="AI190" s="70">
        <v>0</v>
      </c>
      <c r="AJ190" s="69" t="s">
        <v>0</v>
      </c>
      <c r="AK190" s="70">
        <v>0</v>
      </c>
      <c r="AL190" s="70">
        <v>0</v>
      </c>
      <c r="AM190" s="73" t="s">
        <v>1</v>
      </c>
      <c r="AN190" s="69" t="s">
        <v>1</v>
      </c>
      <c r="AO190" s="73" t="s">
        <v>1</v>
      </c>
      <c r="AP190" s="69" t="s">
        <v>1</v>
      </c>
      <c r="AU190" s="60">
        <v>47895149.384400003</v>
      </c>
      <c r="AV190" s="60">
        <v>0</v>
      </c>
    </row>
    <row r="191" spans="1:48" s="60" customFormat="1" hidden="1" x14ac:dyDescent="0.25">
      <c r="A191" s="69" t="s">
        <v>70</v>
      </c>
      <c r="B191" s="68">
        <v>44109</v>
      </c>
      <c r="C191" s="69" t="s">
        <v>6</v>
      </c>
      <c r="D191" s="69" t="s">
        <v>19</v>
      </c>
      <c r="E191" s="69" t="s">
        <v>186</v>
      </c>
      <c r="F191" s="69" t="s">
        <v>1091</v>
      </c>
      <c r="G191" s="69" t="s">
        <v>13</v>
      </c>
      <c r="H191" s="69" t="s">
        <v>1</v>
      </c>
      <c r="I191" s="70" t="s">
        <v>1304</v>
      </c>
      <c r="J191" s="70" t="s">
        <v>1</v>
      </c>
      <c r="K191" s="70" t="s">
        <v>1305</v>
      </c>
      <c r="L191" s="70" t="s">
        <v>1293</v>
      </c>
      <c r="M191" s="70">
        <v>21212224</v>
      </c>
      <c r="N191" s="69" t="s">
        <v>12</v>
      </c>
      <c r="O191" s="69" t="s">
        <v>1306</v>
      </c>
      <c r="P191" s="69" t="s">
        <v>1307</v>
      </c>
      <c r="Q191" s="70">
        <v>-21212224</v>
      </c>
      <c r="R191" s="70">
        <v>0</v>
      </c>
      <c r="S191" s="70">
        <v>0</v>
      </c>
      <c r="T191" s="70">
        <v>0</v>
      </c>
      <c r="U191" s="69" t="s">
        <v>0</v>
      </c>
      <c r="V191" s="70">
        <v>0</v>
      </c>
      <c r="W191" s="70">
        <v>-18286400</v>
      </c>
      <c r="X191" s="69" t="s">
        <v>9</v>
      </c>
      <c r="Y191" s="70">
        <v>-2925824</v>
      </c>
      <c r="Z191" s="70">
        <v>0</v>
      </c>
      <c r="AA191" s="69" t="s">
        <v>0</v>
      </c>
      <c r="AB191" s="70">
        <v>0</v>
      </c>
      <c r="AC191" s="155">
        <v>0</v>
      </c>
      <c r="AD191" s="69" t="s">
        <v>0</v>
      </c>
      <c r="AE191" s="155">
        <v>0</v>
      </c>
      <c r="AF191" s="155">
        <v>0</v>
      </c>
      <c r="AG191" s="69" t="s">
        <v>0</v>
      </c>
      <c r="AH191" s="70">
        <v>0</v>
      </c>
      <c r="AI191" s="70">
        <v>0</v>
      </c>
      <c r="AJ191" s="69" t="s">
        <v>0</v>
      </c>
      <c r="AK191" s="70">
        <v>0</v>
      </c>
      <c r="AL191" s="70">
        <v>0</v>
      </c>
      <c r="AM191" s="73" t="s">
        <v>1</v>
      </c>
      <c r="AN191" s="69" t="s">
        <v>1</v>
      </c>
      <c r="AO191" s="73" t="s">
        <v>1</v>
      </c>
      <c r="AP191" s="69" t="s">
        <v>1</v>
      </c>
      <c r="AU191" s="60">
        <v>-21212224</v>
      </c>
      <c r="AV191" s="60">
        <v>0</v>
      </c>
    </row>
    <row r="192" spans="1:48" s="60" customFormat="1" hidden="1" x14ac:dyDescent="0.25">
      <c r="A192" s="69" t="s">
        <v>69</v>
      </c>
      <c r="B192" s="68">
        <v>44109</v>
      </c>
      <c r="C192" s="69" t="s">
        <v>6</v>
      </c>
      <c r="D192" s="69" t="s">
        <v>14</v>
      </c>
      <c r="E192" s="69" t="s">
        <v>182</v>
      </c>
      <c r="F192" s="69" t="s">
        <v>1308</v>
      </c>
      <c r="G192" s="69" t="s">
        <v>3</v>
      </c>
      <c r="H192" s="69" t="s">
        <v>1309</v>
      </c>
      <c r="I192" s="70" t="s">
        <v>1</v>
      </c>
      <c r="J192" s="70" t="s">
        <v>1</v>
      </c>
      <c r="K192" s="70" t="s">
        <v>1</v>
      </c>
      <c r="L192" s="70" t="s">
        <v>1</v>
      </c>
      <c r="M192" s="70">
        <v>0</v>
      </c>
      <c r="N192" s="69" t="s">
        <v>1</v>
      </c>
      <c r="O192" s="69" t="s">
        <v>2</v>
      </c>
      <c r="P192" s="69" t="s">
        <v>1</v>
      </c>
      <c r="Q192" s="70">
        <v>141522206</v>
      </c>
      <c r="R192" s="70">
        <v>0</v>
      </c>
      <c r="S192" s="70">
        <v>131451310</v>
      </c>
      <c r="T192" s="70">
        <v>0</v>
      </c>
      <c r="U192" s="69" t="s">
        <v>0</v>
      </c>
      <c r="V192" s="70">
        <v>0</v>
      </c>
      <c r="W192" s="70">
        <v>7977200</v>
      </c>
      <c r="X192" s="69" t="s">
        <v>0</v>
      </c>
      <c r="Y192" s="70">
        <v>1276352</v>
      </c>
      <c r="Z192" s="70">
        <v>0</v>
      </c>
      <c r="AA192" s="69" t="s">
        <v>0</v>
      </c>
      <c r="AB192" s="70">
        <v>0</v>
      </c>
      <c r="AC192" s="70">
        <v>756800</v>
      </c>
      <c r="AD192" s="69" t="s">
        <v>278</v>
      </c>
      <c r="AE192" s="70">
        <v>60544</v>
      </c>
      <c r="AF192" s="69">
        <v>0</v>
      </c>
      <c r="AG192" s="69" t="s">
        <v>0</v>
      </c>
      <c r="AH192" s="70">
        <v>0</v>
      </c>
      <c r="AI192" s="70">
        <v>0</v>
      </c>
      <c r="AJ192" s="69" t="s">
        <v>0</v>
      </c>
      <c r="AK192" s="70">
        <v>0</v>
      </c>
      <c r="AL192" s="70">
        <v>0</v>
      </c>
      <c r="AM192" s="73" t="s">
        <v>1</v>
      </c>
      <c r="AN192" s="69" t="s">
        <v>1</v>
      </c>
      <c r="AO192" s="73" t="s">
        <v>1</v>
      </c>
      <c r="AP192" s="69" t="s">
        <v>1</v>
      </c>
      <c r="AU192" s="60">
        <v>141522206</v>
      </c>
      <c r="AV192" s="60">
        <v>0</v>
      </c>
    </row>
    <row r="193" spans="1:48" s="60" customFormat="1" hidden="1" x14ac:dyDescent="0.25">
      <c r="A193" s="69" t="s">
        <v>68</v>
      </c>
      <c r="B193" s="68">
        <v>44109</v>
      </c>
      <c r="C193" s="69" t="s">
        <v>6</v>
      </c>
      <c r="D193" s="69" t="s">
        <v>10</v>
      </c>
      <c r="E193" s="69" t="s">
        <v>179</v>
      </c>
      <c r="F193" s="69" t="s">
        <v>1310</v>
      </c>
      <c r="G193" s="69" t="s">
        <v>3</v>
      </c>
      <c r="H193" s="69" t="s">
        <v>1311</v>
      </c>
      <c r="I193" s="70" t="s">
        <v>1</v>
      </c>
      <c r="J193" s="70" t="s">
        <v>1</v>
      </c>
      <c r="K193" s="70" t="s">
        <v>1</v>
      </c>
      <c r="L193" s="70" t="s">
        <v>1</v>
      </c>
      <c r="M193" s="70">
        <v>0</v>
      </c>
      <c r="N193" s="69" t="s">
        <v>1</v>
      </c>
      <c r="O193" s="69" t="s">
        <v>2</v>
      </c>
      <c r="P193" s="69" t="s">
        <v>1</v>
      </c>
      <c r="Q193" s="70">
        <v>5400208</v>
      </c>
      <c r="R193" s="70">
        <v>0</v>
      </c>
      <c r="S193" s="70">
        <v>2965600</v>
      </c>
      <c r="T193" s="70">
        <v>0</v>
      </c>
      <c r="U193" s="69" t="s">
        <v>0</v>
      </c>
      <c r="V193" s="70">
        <v>0</v>
      </c>
      <c r="W193" s="70">
        <v>2098800</v>
      </c>
      <c r="X193" s="69" t="s">
        <v>0</v>
      </c>
      <c r="Y193" s="70">
        <v>335808</v>
      </c>
      <c r="Z193" s="70">
        <v>0</v>
      </c>
      <c r="AA193" s="69" t="s">
        <v>0</v>
      </c>
      <c r="AB193" s="70">
        <v>0</v>
      </c>
      <c r="AC193" s="70">
        <v>0</v>
      </c>
      <c r="AD193" s="69" t="s">
        <v>0</v>
      </c>
      <c r="AE193" s="70">
        <v>0</v>
      </c>
      <c r="AF193" s="69">
        <v>0</v>
      </c>
      <c r="AG193" s="69" t="s">
        <v>0</v>
      </c>
      <c r="AH193" s="70">
        <v>0</v>
      </c>
      <c r="AI193" s="70">
        <v>0</v>
      </c>
      <c r="AJ193" s="69" t="s">
        <v>0</v>
      </c>
      <c r="AK193" s="70">
        <v>0</v>
      </c>
      <c r="AL193" s="70">
        <v>0</v>
      </c>
      <c r="AM193" s="73" t="s">
        <v>1</v>
      </c>
      <c r="AN193" s="69" t="s">
        <v>1</v>
      </c>
      <c r="AO193" s="73" t="s">
        <v>1</v>
      </c>
      <c r="AP193" s="69" t="s">
        <v>1</v>
      </c>
      <c r="AU193" s="60">
        <v>5400208</v>
      </c>
      <c r="AV193" s="60">
        <v>0</v>
      </c>
    </row>
    <row r="194" spans="1:48" s="60" customFormat="1" hidden="1" x14ac:dyDescent="0.25">
      <c r="A194" s="69" t="s">
        <v>67</v>
      </c>
      <c r="B194" s="68">
        <v>44109</v>
      </c>
      <c r="C194" s="69" t="s">
        <v>6</v>
      </c>
      <c r="D194" s="69" t="s">
        <v>286</v>
      </c>
      <c r="E194" s="69" t="s">
        <v>208</v>
      </c>
      <c r="F194" s="69" t="s">
        <v>500</v>
      </c>
      <c r="G194" s="69" t="s">
        <v>3</v>
      </c>
      <c r="H194" s="69" t="s">
        <v>1312</v>
      </c>
      <c r="I194" s="70" t="s">
        <v>1</v>
      </c>
      <c r="J194" s="70" t="s">
        <v>1</v>
      </c>
      <c r="K194" s="70" t="s">
        <v>1</v>
      </c>
      <c r="L194" s="70" t="s">
        <v>1</v>
      </c>
      <c r="M194" s="70">
        <v>0</v>
      </c>
      <c r="N194" s="69" t="s">
        <v>1</v>
      </c>
      <c r="O194" s="69" t="s">
        <v>2</v>
      </c>
      <c r="P194" s="69" t="s">
        <v>1</v>
      </c>
      <c r="Q194" s="70">
        <v>43551561.597199999</v>
      </c>
      <c r="R194" s="70">
        <v>0</v>
      </c>
      <c r="S194" s="70">
        <v>34495308</v>
      </c>
      <c r="T194" s="70">
        <v>0</v>
      </c>
      <c r="U194" s="69" t="s">
        <v>0</v>
      </c>
      <c r="V194" s="70">
        <v>0</v>
      </c>
      <c r="W194" s="70">
        <v>7807115.1699999999</v>
      </c>
      <c r="X194" s="69" t="s">
        <v>9</v>
      </c>
      <c r="Y194" s="70">
        <v>1249138.4272</v>
      </c>
      <c r="Z194" s="70">
        <v>0</v>
      </c>
      <c r="AA194" s="69" t="s">
        <v>0</v>
      </c>
      <c r="AB194" s="70">
        <v>0</v>
      </c>
      <c r="AC194" s="70">
        <v>0</v>
      </c>
      <c r="AD194" s="69" t="s">
        <v>0</v>
      </c>
      <c r="AE194" s="70">
        <v>0</v>
      </c>
      <c r="AF194" s="69">
        <v>0</v>
      </c>
      <c r="AG194" s="69" t="s">
        <v>0</v>
      </c>
      <c r="AH194" s="70">
        <v>0</v>
      </c>
      <c r="AI194" s="70">
        <v>0</v>
      </c>
      <c r="AJ194" s="69" t="s">
        <v>0</v>
      </c>
      <c r="AK194" s="70">
        <v>0</v>
      </c>
      <c r="AL194" s="70">
        <v>0</v>
      </c>
      <c r="AM194" s="73" t="s">
        <v>1</v>
      </c>
      <c r="AN194" s="69" t="s">
        <v>1</v>
      </c>
      <c r="AO194" s="73" t="s">
        <v>1</v>
      </c>
      <c r="AP194" s="69" t="s">
        <v>1</v>
      </c>
      <c r="AU194" s="60">
        <v>43551561.597199999</v>
      </c>
      <c r="AV194" s="60">
        <v>0</v>
      </c>
    </row>
    <row r="195" spans="1:48" s="60" customFormat="1" hidden="1" x14ac:dyDescent="0.25">
      <c r="A195" s="69" t="s">
        <v>66</v>
      </c>
      <c r="B195" s="68">
        <v>44109</v>
      </c>
      <c r="C195" s="69" t="s">
        <v>6</v>
      </c>
      <c r="D195" s="69" t="s">
        <v>286</v>
      </c>
      <c r="E195" s="69" t="s">
        <v>208</v>
      </c>
      <c r="F195" s="69" t="s">
        <v>500</v>
      </c>
      <c r="G195" s="69" t="s">
        <v>3</v>
      </c>
      <c r="H195" s="69" t="s">
        <v>1313</v>
      </c>
      <c r="I195" s="70" t="s">
        <v>1</v>
      </c>
      <c r="J195" s="70" t="s">
        <v>1</v>
      </c>
      <c r="K195" s="70" t="s">
        <v>1</v>
      </c>
      <c r="L195" s="70" t="s">
        <v>1</v>
      </c>
      <c r="M195" s="70">
        <v>0</v>
      </c>
      <c r="N195" s="69" t="s">
        <v>1</v>
      </c>
      <c r="O195" s="69" t="s">
        <v>2</v>
      </c>
      <c r="P195" s="69" t="s">
        <v>1</v>
      </c>
      <c r="Q195" s="70">
        <v>29318840.800000001</v>
      </c>
      <c r="R195" s="70">
        <v>0</v>
      </c>
      <c r="S195" s="70">
        <v>27489567.199999999</v>
      </c>
      <c r="T195" s="70">
        <v>0</v>
      </c>
      <c r="U195" s="69" t="s">
        <v>0</v>
      </c>
      <c r="V195" s="70">
        <v>0</v>
      </c>
      <c r="W195" s="70">
        <v>1576960</v>
      </c>
      <c r="X195" s="69" t="s">
        <v>9</v>
      </c>
      <c r="Y195" s="70">
        <v>252313.60000000001</v>
      </c>
      <c r="Z195" s="70">
        <v>0</v>
      </c>
      <c r="AA195" s="69" t="s">
        <v>0</v>
      </c>
      <c r="AB195" s="70">
        <v>0</v>
      </c>
      <c r="AC195" s="70">
        <v>0</v>
      </c>
      <c r="AD195" s="69" t="s">
        <v>0</v>
      </c>
      <c r="AE195" s="70">
        <v>0</v>
      </c>
      <c r="AF195" s="69">
        <v>0</v>
      </c>
      <c r="AG195" s="69" t="s">
        <v>0</v>
      </c>
      <c r="AH195" s="70">
        <v>0</v>
      </c>
      <c r="AI195" s="70">
        <v>0</v>
      </c>
      <c r="AJ195" s="69" t="s">
        <v>0</v>
      </c>
      <c r="AK195" s="70">
        <v>0</v>
      </c>
      <c r="AL195" s="70">
        <v>0</v>
      </c>
      <c r="AM195" s="73" t="s">
        <v>1</v>
      </c>
      <c r="AN195" s="69" t="s">
        <v>1</v>
      </c>
      <c r="AO195" s="73" t="s">
        <v>1</v>
      </c>
      <c r="AP195" s="69" t="s">
        <v>1</v>
      </c>
      <c r="AU195" s="60">
        <v>29318840.800000001</v>
      </c>
      <c r="AV195" s="60">
        <v>0</v>
      </c>
    </row>
    <row r="196" spans="1:48" s="60" customFormat="1" hidden="1" x14ac:dyDescent="0.25">
      <c r="A196" s="69" t="s">
        <v>65</v>
      </c>
      <c r="B196" s="68">
        <v>44109</v>
      </c>
      <c r="C196" s="69" t="s">
        <v>6</v>
      </c>
      <c r="D196" s="69" t="s">
        <v>286</v>
      </c>
      <c r="E196" s="69" t="s">
        <v>208</v>
      </c>
      <c r="F196" s="69" t="s">
        <v>500</v>
      </c>
      <c r="G196" s="69" t="s">
        <v>3</v>
      </c>
      <c r="H196" s="69" t="s">
        <v>1314</v>
      </c>
      <c r="I196" s="70" t="s">
        <v>1</v>
      </c>
      <c r="J196" s="70" t="s">
        <v>1</v>
      </c>
      <c r="K196" s="70" t="s">
        <v>1</v>
      </c>
      <c r="L196" s="70" t="s">
        <v>1</v>
      </c>
      <c r="M196" s="70">
        <v>0</v>
      </c>
      <c r="N196" s="69" t="s">
        <v>1</v>
      </c>
      <c r="O196" s="69" t="s">
        <v>1315</v>
      </c>
      <c r="P196" s="69" t="s">
        <v>1316</v>
      </c>
      <c r="Q196" s="70">
        <v>402000</v>
      </c>
      <c r="R196" s="70">
        <v>0</v>
      </c>
      <c r="S196" s="70">
        <v>402000</v>
      </c>
      <c r="T196" s="70">
        <v>0</v>
      </c>
      <c r="U196" s="69" t="s">
        <v>0</v>
      </c>
      <c r="V196" s="70">
        <v>0</v>
      </c>
      <c r="W196" s="70">
        <v>0</v>
      </c>
      <c r="X196" s="69" t="s">
        <v>0</v>
      </c>
      <c r="Y196" s="70">
        <v>0</v>
      </c>
      <c r="Z196" s="70">
        <v>0</v>
      </c>
      <c r="AA196" s="69" t="s">
        <v>0</v>
      </c>
      <c r="AB196" s="70">
        <v>0</v>
      </c>
      <c r="AC196" s="70">
        <v>0</v>
      </c>
      <c r="AD196" s="69" t="s">
        <v>0</v>
      </c>
      <c r="AE196" s="70">
        <v>0</v>
      </c>
      <c r="AF196" s="69">
        <v>0</v>
      </c>
      <c r="AG196" s="69" t="s">
        <v>0</v>
      </c>
      <c r="AH196" s="70">
        <v>0</v>
      </c>
      <c r="AI196" s="70">
        <v>0</v>
      </c>
      <c r="AJ196" s="69" t="s">
        <v>0</v>
      </c>
      <c r="AK196" s="70">
        <v>0</v>
      </c>
      <c r="AL196" s="70">
        <v>0</v>
      </c>
      <c r="AM196" s="73" t="s">
        <v>1</v>
      </c>
      <c r="AN196" s="69" t="s">
        <v>1</v>
      </c>
      <c r="AO196" s="73" t="s">
        <v>1</v>
      </c>
      <c r="AP196" s="69" t="s">
        <v>1</v>
      </c>
      <c r="AU196" s="60">
        <v>402000</v>
      </c>
      <c r="AV196" s="60">
        <v>0</v>
      </c>
    </row>
    <row r="197" spans="1:48" s="60" customFormat="1" hidden="1" x14ac:dyDescent="0.25">
      <c r="A197" s="69" t="s">
        <v>64</v>
      </c>
      <c r="B197" s="68">
        <v>44109</v>
      </c>
      <c r="C197" s="69" t="s">
        <v>6</v>
      </c>
      <c r="D197" s="69" t="s">
        <v>7</v>
      </c>
      <c r="E197" s="69" t="s">
        <v>496</v>
      </c>
      <c r="F197" s="69" t="s">
        <v>1317</v>
      </c>
      <c r="G197" s="69" t="s">
        <v>3</v>
      </c>
      <c r="H197" s="69" t="s">
        <v>483</v>
      </c>
      <c r="I197" s="70"/>
      <c r="J197" s="70"/>
      <c r="K197" s="70"/>
      <c r="L197" s="70"/>
      <c r="M197" s="70">
        <v>0</v>
      </c>
      <c r="N197" s="69"/>
      <c r="O197" s="69" t="s">
        <v>99</v>
      </c>
      <c r="P197" s="69"/>
      <c r="Q197" s="70">
        <v>0</v>
      </c>
      <c r="R197" s="70">
        <v>0</v>
      </c>
      <c r="S197" s="70">
        <v>0</v>
      </c>
      <c r="T197" s="70">
        <v>0</v>
      </c>
      <c r="U197" s="69" t="s">
        <v>0</v>
      </c>
      <c r="V197" s="70">
        <v>0</v>
      </c>
      <c r="W197" s="70">
        <v>0</v>
      </c>
      <c r="X197" s="69" t="s">
        <v>0</v>
      </c>
      <c r="Y197" s="70">
        <v>0</v>
      </c>
      <c r="Z197" s="70">
        <v>0</v>
      </c>
      <c r="AA197" s="69" t="s">
        <v>0</v>
      </c>
      <c r="AB197" s="70">
        <v>0</v>
      </c>
      <c r="AC197" s="155">
        <v>0</v>
      </c>
      <c r="AD197" s="69" t="s">
        <v>0</v>
      </c>
      <c r="AE197" s="155">
        <v>0</v>
      </c>
      <c r="AF197" s="69">
        <v>0</v>
      </c>
      <c r="AG197" s="69">
        <v>0</v>
      </c>
      <c r="AH197" s="70"/>
      <c r="AI197" s="70"/>
      <c r="AJ197" s="69"/>
      <c r="AK197" s="70"/>
      <c r="AL197" s="70"/>
      <c r="AM197" s="73"/>
      <c r="AN197" s="69"/>
      <c r="AO197" s="73"/>
      <c r="AP197" s="69"/>
      <c r="AU197" s="60">
        <v>0</v>
      </c>
      <c r="AV197" s="60">
        <v>0</v>
      </c>
    </row>
    <row r="198" spans="1:48" s="60" customFormat="1" hidden="1" x14ac:dyDescent="0.25">
      <c r="A198" s="69" t="s">
        <v>63</v>
      </c>
      <c r="B198" s="68">
        <v>44109</v>
      </c>
      <c r="C198" s="69" t="s">
        <v>6</v>
      </c>
      <c r="D198" s="69" t="s">
        <v>5</v>
      </c>
      <c r="E198" s="69" t="s">
        <v>176</v>
      </c>
      <c r="F198" s="69" t="s">
        <v>628</v>
      </c>
      <c r="G198" s="69" t="s">
        <v>3</v>
      </c>
      <c r="H198" s="69" t="s">
        <v>1318</v>
      </c>
      <c r="I198" s="70" t="s">
        <v>1</v>
      </c>
      <c r="J198" s="70" t="s">
        <v>1</v>
      </c>
      <c r="K198" s="70" t="s">
        <v>1</v>
      </c>
      <c r="L198" s="70" t="s">
        <v>1</v>
      </c>
      <c r="M198" s="70">
        <v>0</v>
      </c>
      <c r="N198" s="69" t="s">
        <v>1</v>
      </c>
      <c r="O198" s="69" t="s">
        <v>2</v>
      </c>
      <c r="P198" s="69" t="s">
        <v>1</v>
      </c>
      <c r="Q198" s="70">
        <v>23988800</v>
      </c>
      <c r="R198" s="70">
        <v>0</v>
      </c>
      <c r="S198" s="70">
        <v>23988800</v>
      </c>
      <c r="T198" s="70">
        <v>0</v>
      </c>
      <c r="U198" s="69" t="s">
        <v>0</v>
      </c>
      <c r="V198" s="70">
        <v>0</v>
      </c>
      <c r="W198" s="70">
        <v>0</v>
      </c>
      <c r="X198" s="69" t="s">
        <v>0</v>
      </c>
      <c r="Y198" s="70">
        <v>0</v>
      </c>
      <c r="Z198" s="70">
        <v>0</v>
      </c>
      <c r="AA198" s="69" t="s">
        <v>0</v>
      </c>
      <c r="AB198" s="70">
        <v>0</v>
      </c>
      <c r="AC198" s="70">
        <v>0</v>
      </c>
      <c r="AD198" s="69" t="s">
        <v>0</v>
      </c>
      <c r="AE198" s="70">
        <v>0</v>
      </c>
      <c r="AF198" s="69">
        <v>0</v>
      </c>
      <c r="AG198" s="69" t="s">
        <v>0</v>
      </c>
      <c r="AH198" s="70">
        <v>0</v>
      </c>
      <c r="AI198" s="70">
        <v>0</v>
      </c>
      <c r="AJ198" s="69" t="s">
        <v>0</v>
      </c>
      <c r="AK198" s="70">
        <v>0</v>
      </c>
      <c r="AL198" s="70">
        <v>0</v>
      </c>
      <c r="AM198" s="73" t="s">
        <v>1</v>
      </c>
      <c r="AN198" s="69" t="s">
        <v>1</v>
      </c>
      <c r="AO198" s="73" t="s">
        <v>1</v>
      </c>
      <c r="AP198" s="69" t="s">
        <v>1</v>
      </c>
      <c r="AU198" s="60">
        <v>23988800</v>
      </c>
      <c r="AV198" s="60">
        <v>0</v>
      </c>
    </row>
    <row r="199" spans="1:48" s="60" customFormat="1" hidden="1" x14ac:dyDescent="0.25">
      <c r="A199" s="69" t="s">
        <v>62</v>
      </c>
      <c r="B199" s="68">
        <v>44110</v>
      </c>
      <c r="C199" s="69" t="s">
        <v>28</v>
      </c>
      <c r="D199" s="69" t="s">
        <v>50</v>
      </c>
      <c r="E199" s="69" t="s">
        <v>227</v>
      </c>
      <c r="F199" s="69" t="s">
        <v>1191</v>
      </c>
      <c r="G199" s="69" t="s">
        <v>3</v>
      </c>
      <c r="H199" s="69" t="s">
        <v>1319</v>
      </c>
      <c r="I199" s="70" t="s">
        <v>1</v>
      </c>
      <c r="J199" s="70" t="s">
        <v>1</v>
      </c>
      <c r="K199" s="70" t="s">
        <v>1</v>
      </c>
      <c r="L199" s="70" t="s">
        <v>1</v>
      </c>
      <c r="M199" s="70">
        <v>0</v>
      </c>
      <c r="N199" s="69" t="s">
        <v>1</v>
      </c>
      <c r="O199" s="69" t="s">
        <v>2</v>
      </c>
      <c r="P199" s="69" t="s">
        <v>1</v>
      </c>
      <c r="Q199" s="70">
        <v>3917438</v>
      </c>
      <c r="R199" s="70">
        <v>0</v>
      </c>
      <c r="S199" s="70">
        <v>2911950</v>
      </c>
      <c r="T199" s="70">
        <v>0</v>
      </c>
      <c r="U199" s="69" t="s">
        <v>0</v>
      </c>
      <c r="V199" s="70">
        <v>0</v>
      </c>
      <c r="W199" s="70">
        <v>866800</v>
      </c>
      <c r="X199" s="69" t="s">
        <v>0</v>
      </c>
      <c r="Y199" s="70">
        <v>138688</v>
      </c>
      <c r="Z199" s="70">
        <v>0</v>
      </c>
      <c r="AA199" s="69" t="s">
        <v>0</v>
      </c>
      <c r="AB199" s="70">
        <v>0</v>
      </c>
      <c r="AC199" s="70">
        <v>0</v>
      </c>
      <c r="AD199" s="69" t="s">
        <v>0</v>
      </c>
      <c r="AE199" s="70">
        <v>0</v>
      </c>
      <c r="AF199" s="69">
        <v>0</v>
      </c>
      <c r="AG199" s="69" t="s">
        <v>0</v>
      </c>
      <c r="AH199" s="70">
        <v>0</v>
      </c>
      <c r="AI199" s="70">
        <v>0</v>
      </c>
      <c r="AJ199" s="69" t="s">
        <v>0</v>
      </c>
      <c r="AK199" s="70">
        <v>0</v>
      </c>
      <c r="AL199" s="70">
        <v>0</v>
      </c>
      <c r="AM199" s="73" t="s">
        <v>1</v>
      </c>
      <c r="AN199" s="69" t="s">
        <v>1</v>
      </c>
      <c r="AO199" s="73" t="s">
        <v>1</v>
      </c>
      <c r="AP199" s="69" t="s">
        <v>1</v>
      </c>
      <c r="AU199" s="60">
        <v>3917438</v>
      </c>
      <c r="AV199" s="60">
        <v>0</v>
      </c>
    </row>
    <row r="200" spans="1:48" s="60" customFormat="1" hidden="1" x14ac:dyDescent="0.25">
      <c r="A200" s="69" t="s">
        <v>61</v>
      </c>
      <c r="B200" s="68">
        <v>44110</v>
      </c>
      <c r="C200" s="69" t="s">
        <v>28</v>
      </c>
      <c r="D200" s="69" t="s">
        <v>50</v>
      </c>
      <c r="E200" s="69" t="s">
        <v>227</v>
      </c>
      <c r="F200" s="69" t="s">
        <v>1191</v>
      </c>
      <c r="G200" s="69" t="s">
        <v>3</v>
      </c>
      <c r="H200" s="69" t="s">
        <v>1320</v>
      </c>
      <c r="I200" s="70" t="s">
        <v>1</v>
      </c>
      <c r="J200" s="70" t="s">
        <v>1</v>
      </c>
      <c r="K200" s="70" t="s">
        <v>1</v>
      </c>
      <c r="L200" s="70" t="s">
        <v>1</v>
      </c>
      <c r="M200" s="70">
        <v>0</v>
      </c>
      <c r="N200" s="69" t="s">
        <v>1</v>
      </c>
      <c r="O200" s="69" t="s">
        <v>432</v>
      </c>
      <c r="P200" s="69" t="s">
        <v>433</v>
      </c>
      <c r="Q200" s="70">
        <v>8932337.7068000007</v>
      </c>
      <c r="R200" s="70">
        <v>0</v>
      </c>
      <c r="S200" s="70">
        <v>7779200</v>
      </c>
      <c r="T200" s="70">
        <v>994084.23</v>
      </c>
      <c r="U200" s="69" t="s">
        <v>9</v>
      </c>
      <c r="V200" s="70">
        <v>159053.4768</v>
      </c>
      <c r="W200" s="70">
        <v>0</v>
      </c>
      <c r="X200" s="69" t="s">
        <v>0</v>
      </c>
      <c r="Y200" s="70">
        <v>0</v>
      </c>
      <c r="Z200" s="70">
        <v>0</v>
      </c>
      <c r="AA200" s="69" t="s">
        <v>0</v>
      </c>
      <c r="AB200" s="70">
        <v>0</v>
      </c>
      <c r="AC200" s="70">
        <v>0</v>
      </c>
      <c r="AD200" s="69" t="s">
        <v>0</v>
      </c>
      <c r="AE200" s="70">
        <v>0</v>
      </c>
      <c r="AF200" s="69">
        <v>0</v>
      </c>
      <c r="AG200" s="69" t="s">
        <v>0</v>
      </c>
      <c r="AH200" s="70">
        <v>0</v>
      </c>
      <c r="AI200" s="70">
        <v>0</v>
      </c>
      <c r="AJ200" s="69" t="s">
        <v>0</v>
      </c>
      <c r="AK200" s="70">
        <v>0</v>
      </c>
      <c r="AL200" s="70">
        <v>0</v>
      </c>
      <c r="AM200" s="73" t="s">
        <v>1</v>
      </c>
      <c r="AN200" s="69" t="s">
        <v>1</v>
      </c>
      <c r="AO200" s="73" t="s">
        <v>1</v>
      </c>
      <c r="AP200" s="69" t="s">
        <v>1</v>
      </c>
      <c r="AU200" s="60">
        <v>8932337.7068000007</v>
      </c>
      <c r="AV200" s="60">
        <v>0</v>
      </c>
    </row>
    <row r="201" spans="1:48" s="60" customFormat="1" hidden="1" x14ac:dyDescent="0.25">
      <c r="A201" s="69" t="s">
        <v>60</v>
      </c>
      <c r="B201" s="68">
        <v>44110</v>
      </c>
      <c r="C201" s="69" t="s">
        <v>28</v>
      </c>
      <c r="D201" s="69" t="s">
        <v>50</v>
      </c>
      <c r="E201" s="69" t="s">
        <v>227</v>
      </c>
      <c r="F201" s="69" t="s">
        <v>1191</v>
      </c>
      <c r="G201" s="69" t="s">
        <v>3</v>
      </c>
      <c r="H201" s="69" t="s">
        <v>1321</v>
      </c>
      <c r="I201" s="70" t="s">
        <v>1</v>
      </c>
      <c r="J201" s="70" t="s">
        <v>1</v>
      </c>
      <c r="K201" s="70" t="s">
        <v>1</v>
      </c>
      <c r="L201" s="70" t="s">
        <v>1</v>
      </c>
      <c r="M201" s="70">
        <v>0</v>
      </c>
      <c r="N201" s="69" t="s">
        <v>1</v>
      </c>
      <c r="O201" s="69" t="s">
        <v>2</v>
      </c>
      <c r="P201" s="69" t="s">
        <v>1</v>
      </c>
      <c r="Q201" s="70">
        <v>82625201.067696005</v>
      </c>
      <c r="R201" s="70">
        <v>0</v>
      </c>
      <c r="S201" s="70">
        <v>52657354.400000006</v>
      </c>
      <c r="T201" s="70">
        <v>0</v>
      </c>
      <c r="U201" s="69" t="s">
        <v>0</v>
      </c>
      <c r="V201" s="70">
        <v>0</v>
      </c>
      <c r="W201" s="70">
        <v>25834350.575599998</v>
      </c>
      <c r="X201" s="69" t="s">
        <v>9</v>
      </c>
      <c r="Y201" s="70">
        <v>4133496.092096</v>
      </c>
      <c r="Z201" s="70">
        <v>0</v>
      </c>
      <c r="AA201" s="69" t="s">
        <v>0</v>
      </c>
      <c r="AB201" s="70">
        <v>0</v>
      </c>
      <c r="AC201" s="70">
        <v>0</v>
      </c>
      <c r="AD201" s="69" t="s">
        <v>0</v>
      </c>
      <c r="AE201" s="70">
        <v>0</v>
      </c>
      <c r="AF201" s="69">
        <v>0</v>
      </c>
      <c r="AG201" s="69" t="s">
        <v>0</v>
      </c>
      <c r="AH201" s="70">
        <v>0</v>
      </c>
      <c r="AI201" s="70">
        <v>0</v>
      </c>
      <c r="AJ201" s="69" t="s">
        <v>0</v>
      </c>
      <c r="AK201" s="70">
        <v>0</v>
      </c>
      <c r="AL201" s="70">
        <v>0</v>
      </c>
      <c r="AM201" s="73" t="s">
        <v>1</v>
      </c>
      <c r="AN201" s="69" t="s">
        <v>1</v>
      </c>
      <c r="AO201" s="73" t="s">
        <v>1</v>
      </c>
      <c r="AP201" s="69" t="s">
        <v>1</v>
      </c>
      <c r="AU201" s="60">
        <v>82625201.067696005</v>
      </c>
      <c r="AV201" s="60">
        <v>0</v>
      </c>
    </row>
    <row r="202" spans="1:48" s="60" customFormat="1" hidden="1" x14ac:dyDescent="0.25">
      <c r="A202" s="69" t="s">
        <v>59</v>
      </c>
      <c r="B202" s="68">
        <v>44110</v>
      </c>
      <c r="C202" s="69" t="s">
        <v>28</v>
      </c>
      <c r="D202" s="69" t="s">
        <v>50</v>
      </c>
      <c r="E202" s="69" t="s">
        <v>227</v>
      </c>
      <c r="F202" s="69" t="s">
        <v>1191</v>
      </c>
      <c r="G202" s="69" t="s">
        <v>3</v>
      </c>
      <c r="H202" s="69" t="s">
        <v>1322</v>
      </c>
      <c r="I202" s="153" t="s">
        <v>1</v>
      </c>
      <c r="J202" s="153" t="s">
        <v>1</v>
      </c>
      <c r="K202" s="153" t="s">
        <v>1</v>
      </c>
      <c r="L202" s="153" t="s">
        <v>1</v>
      </c>
      <c r="M202" s="153">
        <v>0</v>
      </c>
      <c r="N202" s="154" t="s">
        <v>1</v>
      </c>
      <c r="O202" s="69" t="s">
        <v>462</v>
      </c>
      <c r="P202" s="154" t="s">
        <v>463</v>
      </c>
      <c r="Q202" s="70">
        <v>3942314.2807999998</v>
      </c>
      <c r="R202" s="70">
        <v>0</v>
      </c>
      <c r="S202" s="70">
        <v>221760</v>
      </c>
      <c r="T202" s="70">
        <v>3207374.38</v>
      </c>
      <c r="U202" s="69" t="s">
        <v>9</v>
      </c>
      <c r="V202" s="70">
        <v>513179.9008</v>
      </c>
      <c r="W202" s="70">
        <v>0</v>
      </c>
      <c r="X202" s="154" t="s">
        <v>0</v>
      </c>
      <c r="Y202" s="70">
        <v>0</v>
      </c>
      <c r="Z202" s="70">
        <v>0</v>
      </c>
      <c r="AA202" s="69" t="s">
        <v>0</v>
      </c>
      <c r="AB202" s="70">
        <v>0</v>
      </c>
      <c r="AC202" s="70">
        <v>0</v>
      </c>
      <c r="AD202" s="69" t="s">
        <v>0</v>
      </c>
      <c r="AE202" s="70">
        <v>0</v>
      </c>
      <c r="AF202" s="69">
        <v>0</v>
      </c>
      <c r="AG202" s="69" t="s">
        <v>0</v>
      </c>
      <c r="AH202" s="70">
        <v>0</v>
      </c>
      <c r="AI202" s="70">
        <v>0</v>
      </c>
      <c r="AJ202" s="69" t="s">
        <v>0</v>
      </c>
      <c r="AK202" s="70">
        <v>0</v>
      </c>
      <c r="AL202" s="70">
        <v>0</v>
      </c>
      <c r="AM202" s="73" t="s">
        <v>1</v>
      </c>
      <c r="AN202" s="69" t="s">
        <v>1</v>
      </c>
      <c r="AO202" s="73" t="s">
        <v>1</v>
      </c>
      <c r="AP202" s="69" t="s">
        <v>1</v>
      </c>
      <c r="AU202" s="60">
        <v>3942314.2807999998</v>
      </c>
      <c r="AV202" s="60">
        <v>0</v>
      </c>
    </row>
    <row r="203" spans="1:48" s="60" customFormat="1" hidden="1" x14ac:dyDescent="0.25">
      <c r="A203" s="69" t="s">
        <v>58</v>
      </c>
      <c r="B203" s="68">
        <v>44110</v>
      </c>
      <c r="C203" s="69" t="s">
        <v>28</v>
      </c>
      <c r="D203" s="69" t="s">
        <v>50</v>
      </c>
      <c r="E203" s="69" t="s">
        <v>227</v>
      </c>
      <c r="F203" s="69" t="s">
        <v>1191</v>
      </c>
      <c r="G203" s="69" t="s">
        <v>3</v>
      </c>
      <c r="H203" s="69" t="s">
        <v>1323</v>
      </c>
      <c r="I203" s="70" t="s">
        <v>1</v>
      </c>
      <c r="J203" s="70" t="s">
        <v>1</v>
      </c>
      <c r="K203" s="70" t="s">
        <v>1</v>
      </c>
      <c r="L203" s="70" t="s">
        <v>1</v>
      </c>
      <c r="M203" s="70">
        <v>0</v>
      </c>
      <c r="N203" s="69" t="s">
        <v>1</v>
      </c>
      <c r="O203" s="69" t="s">
        <v>2</v>
      </c>
      <c r="P203" s="69" t="s">
        <v>1</v>
      </c>
      <c r="Q203" s="70">
        <v>33831207.138000004</v>
      </c>
      <c r="R203" s="70">
        <v>0</v>
      </c>
      <c r="S203" s="70">
        <v>26331763</v>
      </c>
      <c r="T203" s="70">
        <v>0</v>
      </c>
      <c r="U203" s="69" t="s">
        <v>0</v>
      </c>
      <c r="V203" s="70">
        <v>0</v>
      </c>
      <c r="W203" s="70">
        <v>6465038.0499999998</v>
      </c>
      <c r="X203" s="69" t="s">
        <v>9</v>
      </c>
      <c r="Y203" s="70">
        <v>1034406.088</v>
      </c>
      <c r="Z203" s="70">
        <v>0</v>
      </c>
      <c r="AA203" s="69" t="s">
        <v>0</v>
      </c>
      <c r="AB203" s="70">
        <v>0</v>
      </c>
      <c r="AC203" s="70">
        <v>0</v>
      </c>
      <c r="AD203" s="69" t="s">
        <v>0</v>
      </c>
      <c r="AE203" s="70">
        <v>0</v>
      </c>
      <c r="AF203" s="69">
        <v>0</v>
      </c>
      <c r="AG203" s="69" t="s">
        <v>0</v>
      </c>
      <c r="AH203" s="70">
        <v>0</v>
      </c>
      <c r="AI203" s="70">
        <v>0</v>
      </c>
      <c r="AJ203" s="69" t="s">
        <v>0</v>
      </c>
      <c r="AK203" s="70">
        <v>0</v>
      </c>
      <c r="AL203" s="70">
        <v>0</v>
      </c>
      <c r="AM203" s="73" t="s">
        <v>1</v>
      </c>
      <c r="AN203" s="69" t="s">
        <v>1</v>
      </c>
      <c r="AO203" s="73" t="s">
        <v>1</v>
      </c>
      <c r="AP203" s="69" t="s">
        <v>1</v>
      </c>
    </row>
    <row r="204" spans="1:48" s="60" customFormat="1" hidden="1" x14ac:dyDescent="0.25">
      <c r="A204" s="69" t="s">
        <v>57</v>
      </c>
      <c r="B204" s="68">
        <v>44110</v>
      </c>
      <c r="C204" s="69" t="s">
        <v>28</v>
      </c>
      <c r="D204" s="69" t="s">
        <v>50</v>
      </c>
      <c r="E204" s="69" t="s">
        <v>227</v>
      </c>
      <c r="F204" s="69" t="s">
        <v>1191</v>
      </c>
      <c r="G204" s="69" t="s">
        <v>3</v>
      </c>
      <c r="H204" s="69" t="s">
        <v>1324</v>
      </c>
      <c r="I204" s="70" t="s">
        <v>1</v>
      </c>
      <c r="J204" s="70" t="s">
        <v>1</v>
      </c>
      <c r="K204" s="70" t="s">
        <v>1</v>
      </c>
      <c r="L204" s="70" t="s">
        <v>1</v>
      </c>
      <c r="M204" s="70">
        <v>0</v>
      </c>
      <c r="N204" s="69" t="s">
        <v>1</v>
      </c>
      <c r="O204" s="69" t="s">
        <v>368</v>
      </c>
      <c r="P204" s="69" t="s">
        <v>369</v>
      </c>
      <c r="Q204" s="70">
        <v>709758.40039999993</v>
      </c>
      <c r="R204" s="70">
        <v>0</v>
      </c>
      <c r="S204" s="70">
        <v>0</v>
      </c>
      <c r="T204" s="70">
        <v>611860.68999999994</v>
      </c>
      <c r="U204" s="69" t="s">
        <v>9</v>
      </c>
      <c r="V204" s="70">
        <v>97897.710399999996</v>
      </c>
      <c r="W204" s="70">
        <v>0</v>
      </c>
      <c r="X204" s="69" t="s">
        <v>0</v>
      </c>
      <c r="Y204" s="70">
        <v>0</v>
      </c>
      <c r="Z204" s="70">
        <v>0</v>
      </c>
      <c r="AA204" s="69" t="s">
        <v>0</v>
      </c>
      <c r="AB204" s="70">
        <v>0</v>
      </c>
      <c r="AC204" s="70">
        <v>0</v>
      </c>
      <c r="AD204" s="69" t="s">
        <v>0</v>
      </c>
      <c r="AE204" s="70">
        <v>0</v>
      </c>
      <c r="AF204" s="69">
        <v>0</v>
      </c>
      <c r="AG204" s="69" t="s">
        <v>0</v>
      </c>
      <c r="AH204" s="70">
        <v>0</v>
      </c>
      <c r="AI204" s="70">
        <v>0</v>
      </c>
      <c r="AJ204" s="69" t="s">
        <v>0</v>
      </c>
      <c r="AK204" s="70">
        <v>0</v>
      </c>
      <c r="AL204" s="70">
        <v>0</v>
      </c>
      <c r="AM204" s="73" t="s">
        <v>1</v>
      </c>
      <c r="AN204" s="69" t="s">
        <v>1</v>
      </c>
      <c r="AO204" s="73" t="s">
        <v>1</v>
      </c>
      <c r="AP204" s="69" t="s">
        <v>1</v>
      </c>
      <c r="AU204" s="60">
        <v>709758.40039999993</v>
      </c>
      <c r="AV204" s="60">
        <v>0</v>
      </c>
    </row>
    <row r="205" spans="1:48" s="60" customFormat="1" hidden="1" x14ac:dyDescent="0.25">
      <c r="A205" s="69" t="s">
        <v>56</v>
      </c>
      <c r="B205" s="68">
        <v>44110</v>
      </c>
      <c r="C205" s="69" t="s">
        <v>6</v>
      </c>
      <c r="D205" s="69" t="s">
        <v>50</v>
      </c>
      <c r="E205" s="69" t="s">
        <v>236</v>
      </c>
      <c r="F205" s="69" t="s">
        <v>810</v>
      </c>
      <c r="G205" s="69" t="s">
        <v>3</v>
      </c>
      <c r="H205" s="69" t="s">
        <v>1325</v>
      </c>
      <c r="I205" s="70" t="s">
        <v>1</v>
      </c>
      <c r="J205" s="70" t="s">
        <v>1</v>
      </c>
      <c r="K205" s="70" t="s">
        <v>1</v>
      </c>
      <c r="L205" s="70" t="s">
        <v>1</v>
      </c>
      <c r="M205" s="70">
        <v>0</v>
      </c>
      <c r="N205" s="69" t="s">
        <v>1</v>
      </c>
      <c r="O205" s="69" t="s">
        <v>2</v>
      </c>
      <c r="P205" s="69" t="s">
        <v>1</v>
      </c>
      <c r="Q205" s="70">
        <v>32753839.923599999</v>
      </c>
      <c r="R205" s="70">
        <v>0</v>
      </c>
      <c r="S205" s="70">
        <v>29242994.699999999</v>
      </c>
      <c r="T205" s="70">
        <v>0</v>
      </c>
      <c r="U205" s="69" t="s">
        <v>0</v>
      </c>
      <c r="V205" s="70">
        <v>0</v>
      </c>
      <c r="W205" s="70">
        <v>3026590.71</v>
      </c>
      <c r="X205" s="69" t="s">
        <v>0</v>
      </c>
      <c r="Y205" s="70">
        <v>484254.51360000001</v>
      </c>
      <c r="Z205" s="70">
        <v>0</v>
      </c>
      <c r="AA205" s="69" t="s">
        <v>0</v>
      </c>
      <c r="AB205" s="70">
        <v>0</v>
      </c>
      <c r="AC205" s="70">
        <v>0</v>
      </c>
      <c r="AD205" s="69" t="s">
        <v>0</v>
      </c>
      <c r="AE205" s="70">
        <v>0</v>
      </c>
      <c r="AF205" s="69">
        <v>0</v>
      </c>
      <c r="AG205" s="69" t="s">
        <v>0</v>
      </c>
      <c r="AH205" s="70">
        <v>0</v>
      </c>
      <c r="AI205" s="70">
        <v>0</v>
      </c>
      <c r="AJ205" s="69" t="s">
        <v>0</v>
      </c>
      <c r="AK205" s="70">
        <v>0</v>
      </c>
      <c r="AL205" s="70">
        <v>0</v>
      </c>
      <c r="AM205" s="73" t="s">
        <v>1</v>
      </c>
      <c r="AN205" s="69" t="s">
        <v>1</v>
      </c>
      <c r="AO205" s="73" t="s">
        <v>1</v>
      </c>
      <c r="AP205" s="69" t="s">
        <v>1</v>
      </c>
      <c r="AU205" s="60">
        <v>32753839.923599999</v>
      </c>
      <c r="AV205" s="60">
        <v>0</v>
      </c>
    </row>
    <row r="206" spans="1:48" s="60" customFormat="1" ht="14.25" hidden="1" customHeight="1" x14ac:dyDescent="0.25">
      <c r="A206" s="69" t="s">
        <v>55</v>
      </c>
      <c r="B206" s="68">
        <v>44110</v>
      </c>
      <c r="C206" s="69" t="s">
        <v>6</v>
      </c>
      <c r="D206" s="69" t="s">
        <v>50</v>
      </c>
      <c r="E206" s="69" t="s">
        <v>236</v>
      </c>
      <c r="F206" s="69" t="s">
        <v>810</v>
      </c>
      <c r="G206" s="69" t="s">
        <v>3</v>
      </c>
      <c r="H206" s="69" t="s">
        <v>1326</v>
      </c>
      <c r="I206" s="70" t="s">
        <v>1</v>
      </c>
      <c r="J206" s="70" t="s">
        <v>1</v>
      </c>
      <c r="K206" s="70" t="s">
        <v>1</v>
      </c>
      <c r="L206" s="70" t="s">
        <v>1</v>
      </c>
      <c r="M206" s="70">
        <v>0</v>
      </c>
      <c r="N206" s="69" t="s">
        <v>1</v>
      </c>
      <c r="O206" s="69" t="s">
        <v>1327</v>
      </c>
      <c r="P206" s="69" t="s">
        <v>1328</v>
      </c>
      <c r="Q206" s="70">
        <v>2552000</v>
      </c>
      <c r="R206" s="70">
        <v>0</v>
      </c>
      <c r="S206" s="70">
        <v>0</v>
      </c>
      <c r="T206" s="70">
        <v>2200000</v>
      </c>
      <c r="U206" s="69" t="s">
        <v>9</v>
      </c>
      <c r="V206" s="70">
        <v>352000</v>
      </c>
      <c r="W206" s="70">
        <v>0</v>
      </c>
      <c r="X206" s="69" t="s">
        <v>0</v>
      </c>
      <c r="Y206" s="70">
        <v>0</v>
      </c>
      <c r="Z206" s="70">
        <v>0</v>
      </c>
      <c r="AA206" s="69" t="s">
        <v>0</v>
      </c>
      <c r="AB206" s="70">
        <v>0</v>
      </c>
      <c r="AC206" s="70">
        <v>0</v>
      </c>
      <c r="AD206" s="69" t="s">
        <v>0</v>
      </c>
      <c r="AE206" s="70">
        <v>0</v>
      </c>
      <c r="AF206" s="69">
        <v>0</v>
      </c>
      <c r="AG206" s="69" t="s">
        <v>0</v>
      </c>
      <c r="AH206" s="70">
        <v>0</v>
      </c>
      <c r="AI206" s="70">
        <v>0</v>
      </c>
      <c r="AJ206" s="69" t="s">
        <v>0</v>
      </c>
      <c r="AK206" s="70">
        <v>0</v>
      </c>
      <c r="AL206" s="70">
        <v>0</v>
      </c>
      <c r="AM206" s="73" t="s">
        <v>1</v>
      </c>
      <c r="AN206" s="69" t="s">
        <v>1</v>
      </c>
      <c r="AO206" s="73" t="s">
        <v>1</v>
      </c>
      <c r="AP206" s="69" t="s">
        <v>1</v>
      </c>
      <c r="AU206" s="60">
        <v>2552000</v>
      </c>
      <c r="AV206" s="60">
        <v>0</v>
      </c>
    </row>
    <row r="207" spans="1:48" s="60" customFormat="1" hidden="1" x14ac:dyDescent="0.25">
      <c r="A207" s="69" t="s">
        <v>54</v>
      </c>
      <c r="B207" s="68">
        <v>44110</v>
      </c>
      <c r="C207" s="69" t="s">
        <v>6</v>
      </c>
      <c r="D207" s="69" t="s">
        <v>50</v>
      </c>
      <c r="E207" s="69" t="s">
        <v>236</v>
      </c>
      <c r="F207" s="69" t="s">
        <v>810</v>
      </c>
      <c r="G207" s="69" t="s">
        <v>3</v>
      </c>
      <c r="H207" s="69" t="s">
        <v>1329</v>
      </c>
      <c r="I207" s="70" t="s">
        <v>1</v>
      </c>
      <c r="J207" s="70" t="s">
        <v>1</v>
      </c>
      <c r="K207" s="70" t="s">
        <v>1</v>
      </c>
      <c r="L207" s="70" t="s">
        <v>1</v>
      </c>
      <c r="M207" s="70">
        <v>0</v>
      </c>
      <c r="N207" s="69" t="s">
        <v>1</v>
      </c>
      <c r="O207" s="69" t="s">
        <v>2</v>
      </c>
      <c r="P207" s="69" t="s">
        <v>1</v>
      </c>
      <c r="Q207" s="70">
        <v>74533603.918800011</v>
      </c>
      <c r="R207" s="70">
        <v>0</v>
      </c>
      <c r="S207" s="70">
        <v>61905861.400000013</v>
      </c>
      <c r="T207" s="70">
        <v>0</v>
      </c>
      <c r="U207" s="69" t="s">
        <v>0</v>
      </c>
      <c r="V207" s="70">
        <v>0</v>
      </c>
      <c r="W207" s="70">
        <v>10885984.93</v>
      </c>
      <c r="X207" s="69" t="s">
        <v>0</v>
      </c>
      <c r="Y207" s="70">
        <v>1741757.5888</v>
      </c>
      <c r="Z207" s="70">
        <v>0</v>
      </c>
      <c r="AA207" s="69" t="s">
        <v>0</v>
      </c>
      <c r="AB207" s="70">
        <v>0</v>
      </c>
      <c r="AC207" s="70">
        <v>0</v>
      </c>
      <c r="AD207" s="69" t="s">
        <v>0</v>
      </c>
      <c r="AE207" s="70">
        <v>0</v>
      </c>
      <c r="AF207" s="69">
        <v>0</v>
      </c>
      <c r="AG207" s="69" t="s">
        <v>0</v>
      </c>
      <c r="AH207" s="70">
        <v>0</v>
      </c>
      <c r="AI207" s="70">
        <v>0</v>
      </c>
      <c r="AJ207" s="69" t="s">
        <v>0</v>
      </c>
      <c r="AK207" s="70">
        <v>0</v>
      </c>
      <c r="AL207" s="70">
        <v>0</v>
      </c>
      <c r="AM207" s="73" t="s">
        <v>1</v>
      </c>
      <c r="AN207" s="69" t="s">
        <v>1</v>
      </c>
      <c r="AO207" s="73" t="s">
        <v>1</v>
      </c>
      <c r="AP207" s="69" t="s">
        <v>1</v>
      </c>
      <c r="AU207" s="60">
        <v>74533603.918800011</v>
      </c>
      <c r="AV207" s="60">
        <v>0</v>
      </c>
    </row>
    <row r="208" spans="1:48" s="60" customFormat="1" hidden="1" x14ac:dyDescent="0.25">
      <c r="A208" s="69" t="s">
        <v>53</v>
      </c>
      <c r="B208" s="68">
        <v>44110</v>
      </c>
      <c r="C208" s="69" t="s">
        <v>6</v>
      </c>
      <c r="D208" s="69" t="s">
        <v>50</v>
      </c>
      <c r="E208" s="69" t="s">
        <v>473</v>
      </c>
      <c r="F208" s="69" t="s">
        <v>1330</v>
      </c>
      <c r="G208" s="69" t="s">
        <v>3</v>
      </c>
      <c r="H208" s="69" t="s">
        <v>1130</v>
      </c>
      <c r="I208" s="70"/>
      <c r="J208" s="70"/>
      <c r="K208" s="70"/>
      <c r="L208" s="70"/>
      <c r="M208" s="70">
        <v>0</v>
      </c>
      <c r="N208" s="69"/>
      <c r="O208" s="69" t="s">
        <v>99</v>
      </c>
      <c r="P208" s="69"/>
      <c r="Q208" s="70">
        <v>0</v>
      </c>
      <c r="R208" s="70">
        <v>0</v>
      </c>
      <c r="S208" s="70">
        <v>0</v>
      </c>
      <c r="T208" s="70">
        <v>0</v>
      </c>
      <c r="U208" s="69"/>
      <c r="V208" s="70">
        <v>0</v>
      </c>
      <c r="W208" s="70">
        <v>0</v>
      </c>
      <c r="X208" s="69"/>
      <c r="Y208" s="70">
        <v>0</v>
      </c>
      <c r="Z208" s="70">
        <v>0</v>
      </c>
      <c r="AA208" s="69"/>
      <c r="AB208" s="70">
        <v>0</v>
      </c>
      <c r="AC208" s="70">
        <v>0</v>
      </c>
      <c r="AD208" s="69"/>
      <c r="AE208" s="70">
        <v>0</v>
      </c>
      <c r="AF208" s="69">
        <v>0</v>
      </c>
      <c r="AG208" s="69">
        <v>0</v>
      </c>
      <c r="AH208" s="70"/>
      <c r="AI208" s="70"/>
      <c r="AJ208" s="69"/>
      <c r="AK208" s="70"/>
      <c r="AL208" s="70"/>
      <c r="AM208" s="73"/>
      <c r="AN208" s="69"/>
      <c r="AO208" s="73"/>
      <c r="AP208" s="69"/>
      <c r="AU208" s="60">
        <v>0</v>
      </c>
      <c r="AV208" s="60">
        <v>0</v>
      </c>
    </row>
    <row r="209" spans="1:48" s="60" customFormat="1" hidden="1" x14ac:dyDescent="0.25">
      <c r="A209" s="69" t="s">
        <v>52</v>
      </c>
      <c r="B209" s="68">
        <v>44110</v>
      </c>
      <c r="C209" s="69" t="s">
        <v>28</v>
      </c>
      <c r="D209" s="69" t="s">
        <v>43</v>
      </c>
      <c r="E209" s="69" t="s">
        <v>218</v>
      </c>
      <c r="F209" s="69" t="s">
        <v>1331</v>
      </c>
      <c r="G209" s="69" t="s">
        <v>3</v>
      </c>
      <c r="H209" s="69" t="s">
        <v>1262</v>
      </c>
      <c r="I209" s="70" t="s">
        <v>1</v>
      </c>
      <c r="J209" s="70" t="s">
        <v>1</v>
      </c>
      <c r="K209" s="70" t="s">
        <v>1</v>
      </c>
      <c r="L209" s="70" t="s">
        <v>1</v>
      </c>
      <c r="M209" s="70">
        <v>0</v>
      </c>
      <c r="N209" s="69" t="s">
        <v>1</v>
      </c>
      <c r="O209" s="69" t="s">
        <v>99</v>
      </c>
      <c r="P209" s="69" t="s">
        <v>1</v>
      </c>
      <c r="Q209" s="70">
        <v>0</v>
      </c>
      <c r="R209" s="70">
        <v>0</v>
      </c>
      <c r="S209" s="70">
        <v>0</v>
      </c>
      <c r="T209" s="70">
        <v>0</v>
      </c>
      <c r="U209" s="69" t="s">
        <v>0</v>
      </c>
      <c r="V209" s="70">
        <v>0</v>
      </c>
      <c r="W209" s="70">
        <v>0</v>
      </c>
      <c r="X209" s="69" t="s">
        <v>0</v>
      </c>
      <c r="Y209" s="70">
        <v>0</v>
      </c>
      <c r="Z209" s="70">
        <v>0</v>
      </c>
      <c r="AA209" s="69" t="s">
        <v>0</v>
      </c>
      <c r="AB209" s="70">
        <v>0</v>
      </c>
      <c r="AC209" s="70">
        <v>0</v>
      </c>
      <c r="AD209" s="69" t="s">
        <v>0</v>
      </c>
      <c r="AE209" s="70">
        <v>0</v>
      </c>
      <c r="AF209" s="69">
        <v>0</v>
      </c>
      <c r="AG209" s="69" t="s">
        <v>0</v>
      </c>
      <c r="AH209" s="70">
        <v>0</v>
      </c>
      <c r="AI209" s="70">
        <v>0</v>
      </c>
      <c r="AJ209" s="69" t="s">
        <v>0</v>
      </c>
      <c r="AK209" s="70">
        <v>0</v>
      </c>
      <c r="AL209" s="70">
        <v>0</v>
      </c>
      <c r="AM209" s="73" t="s">
        <v>1</v>
      </c>
      <c r="AN209" s="69" t="s">
        <v>1</v>
      </c>
      <c r="AO209" s="73" t="s">
        <v>1</v>
      </c>
      <c r="AP209" s="69" t="s">
        <v>1</v>
      </c>
      <c r="AU209" s="60">
        <v>0</v>
      </c>
      <c r="AV209" s="60">
        <v>0</v>
      </c>
    </row>
    <row r="210" spans="1:48" s="60" customFormat="1" x14ac:dyDescent="0.25">
      <c r="A210" s="69" t="s">
        <v>51</v>
      </c>
      <c r="B210" s="68">
        <v>44110</v>
      </c>
      <c r="C210" s="69" t="s">
        <v>36</v>
      </c>
      <c r="D210" s="69" t="s">
        <v>43</v>
      </c>
      <c r="E210" s="69" t="s">
        <v>223</v>
      </c>
      <c r="F210" s="69" t="s">
        <v>1332</v>
      </c>
      <c r="G210" s="69" t="s">
        <v>3</v>
      </c>
      <c r="H210" s="69" t="s">
        <v>1333</v>
      </c>
      <c r="I210" s="70" t="s">
        <v>1</v>
      </c>
      <c r="J210" s="70" t="s">
        <v>1</v>
      </c>
      <c r="K210" s="70" t="s">
        <v>1</v>
      </c>
      <c r="L210" s="70" t="s">
        <v>1</v>
      </c>
      <c r="M210" s="70">
        <v>0</v>
      </c>
      <c r="N210" s="69" t="s">
        <v>1</v>
      </c>
      <c r="O210" s="69" t="s">
        <v>2</v>
      </c>
      <c r="P210" s="69" t="s">
        <v>1</v>
      </c>
      <c r="Q210" s="70">
        <v>87133567.584400013</v>
      </c>
      <c r="R210" s="70">
        <v>0</v>
      </c>
      <c r="S210" s="70">
        <v>83168089.790000007</v>
      </c>
      <c r="T210" s="70">
        <v>0</v>
      </c>
      <c r="U210" s="69" t="s">
        <v>0</v>
      </c>
      <c r="V210" s="70">
        <v>0</v>
      </c>
      <c r="W210" s="70">
        <v>3418515.34</v>
      </c>
      <c r="X210" s="69" t="s">
        <v>0</v>
      </c>
      <c r="Y210" s="70">
        <v>546962.45440000005</v>
      </c>
      <c r="Z210" s="70">
        <v>0</v>
      </c>
      <c r="AA210" s="69" t="s">
        <v>0</v>
      </c>
      <c r="AB210" s="70">
        <v>0</v>
      </c>
      <c r="AC210" s="70">
        <v>0</v>
      </c>
      <c r="AD210" s="69" t="s">
        <v>0</v>
      </c>
      <c r="AE210" s="70">
        <v>0</v>
      </c>
      <c r="AF210" s="69">
        <v>0</v>
      </c>
      <c r="AG210" s="69" t="s">
        <v>0</v>
      </c>
      <c r="AH210" s="70">
        <v>0</v>
      </c>
      <c r="AI210" s="70">
        <v>0</v>
      </c>
      <c r="AJ210" s="69" t="s">
        <v>0</v>
      </c>
      <c r="AK210" s="70">
        <v>0</v>
      </c>
      <c r="AL210" s="70">
        <v>0</v>
      </c>
      <c r="AM210" s="73" t="s">
        <v>1</v>
      </c>
      <c r="AN210" s="69" t="s">
        <v>1</v>
      </c>
      <c r="AO210" s="73" t="s">
        <v>1</v>
      </c>
      <c r="AP210" s="69" t="s">
        <v>1</v>
      </c>
      <c r="AU210" s="60">
        <v>87133567.584400013</v>
      </c>
      <c r="AV210" s="60">
        <v>0</v>
      </c>
    </row>
    <row r="211" spans="1:48" s="60" customFormat="1" hidden="1" x14ac:dyDescent="0.25">
      <c r="A211" s="69" t="s">
        <v>49</v>
      </c>
      <c r="B211" s="68">
        <v>44110</v>
      </c>
      <c r="C211" s="69" t="s">
        <v>6</v>
      </c>
      <c r="D211" s="69" t="s">
        <v>43</v>
      </c>
      <c r="E211" s="69" t="s">
        <v>225</v>
      </c>
      <c r="F211" s="69" t="s">
        <v>1334</v>
      </c>
      <c r="G211" s="69" t="s">
        <v>3</v>
      </c>
      <c r="H211" s="69" t="s">
        <v>1335</v>
      </c>
      <c r="I211" s="70" t="s">
        <v>1</v>
      </c>
      <c r="J211" s="70" t="s">
        <v>1</v>
      </c>
      <c r="K211" s="70" t="s">
        <v>1</v>
      </c>
      <c r="L211" s="70" t="s">
        <v>1</v>
      </c>
      <c r="M211" s="70">
        <v>0</v>
      </c>
      <c r="N211" s="69" t="s">
        <v>1</v>
      </c>
      <c r="O211" s="69" t="s">
        <v>2</v>
      </c>
      <c r="P211" s="69" t="s">
        <v>1</v>
      </c>
      <c r="Q211" s="70">
        <v>213736674.05559999</v>
      </c>
      <c r="R211" s="70">
        <v>0</v>
      </c>
      <c r="S211" s="70">
        <v>168664945.5</v>
      </c>
      <c r="T211" s="70">
        <v>0</v>
      </c>
      <c r="U211" s="69" t="s">
        <v>0</v>
      </c>
      <c r="V211" s="70">
        <v>0</v>
      </c>
      <c r="W211" s="70">
        <v>38854938.409999996</v>
      </c>
      <c r="X211" s="69" t="s">
        <v>0</v>
      </c>
      <c r="Y211" s="70">
        <v>6216790.1455999995</v>
      </c>
      <c r="Z211" s="70">
        <v>0</v>
      </c>
      <c r="AA211" s="70" t="s">
        <v>0</v>
      </c>
      <c r="AB211" s="70">
        <v>0</v>
      </c>
      <c r="AC211" s="70">
        <v>0</v>
      </c>
      <c r="AD211" s="69" t="s">
        <v>0</v>
      </c>
      <c r="AE211" s="70">
        <v>0</v>
      </c>
      <c r="AF211" s="70">
        <v>0</v>
      </c>
      <c r="AG211" s="70" t="s">
        <v>0</v>
      </c>
      <c r="AH211" s="70">
        <v>0</v>
      </c>
      <c r="AI211" s="70">
        <v>0</v>
      </c>
      <c r="AJ211" s="70" t="s">
        <v>0</v>
      </c>
      <c r="AK211" s="70">
        <v>0</v>
      </c>
      <c r="AL211" s="70">
        <v>0</v>
      </c>
      <c r="AM211" s="73" t="s">
        <v>1</v>
      </c>
      <c r="AN211" s="69" t="s">
        <v>1</v>
      </c>
      <c r="AO211" s="73" t="s">
        <v>1</v>
      </c>
      <c r="AP211" s="69" t="s">
        <v>1</v>
      </c>
      <c r="AU211" s="60">
        <v>213736674.05559999</v>
      </c>
      <c r="AV211" s="60">
        <v>0</v>
      </c>
    </row>
    <row r="212" spans="1:48" s="60" customFormat="1" hidden="1" x14ac:dyDescent="0.25">
      <c r="A212" s="69" t="s">
        <v>48</v>
      </c>
      <c r="B212" s="68">
        <v>44110</v>
      </c>
      <c r="C212" s="69" t="s">
        <v>6</v>
      </c>
      <c r="D212" s="69" t="s">
        <v>43</v>
      </c>
      <c r="E212" s="69" t="s">
        <v>221</v>
      </c>
      <c r="F212" s="69" t="s">
        <v>1033</v>
      </c>
      <c r="G212" s="69" t="s">
        <v>3</v>
      </c>
      <c r="H212" s="69" t="s">
        <v>1336</v>
      </c>
      <c r="I212" s="70"/>
      <c r="J212" s="70"/>
      <c r="K212" s="70"/>
      <c r="L212" s="70"/>
      <c r="M212" s="70">
        <v>0</v>
      </c>
      <c r="N212" s="69"/>
      <c r="O212" s="69" t="s">
        <v>2</v>
      </c>
      <c r="P212" s="69"/>
      <c r="Q212" s="70">
        <v>276008588.86880004</v>
      </c>
      <c r="R212" s="70">
        <v>0</v>
      </c>
      <c r="S212" s="70">
        <v>276008588.86880004</v>
      </c>
      <c r="T212" s="70">
        <v>0</v>
      </c>
      <c r="U212" s="69"/>
      <c r="V212" s="70">
        <v>0</v>
      </c>
      <c r="W212" s="70">
        <v>0</v>
      </c>
      <c r="X212" s="69"/>
      <c r="Y212" s="70">
        <v>0</v>
      </c>
      <c r="Z212" s="70">
        <v>0</v>
      </c>
      <c r="AA212" s="69" t="s">
        <v>372</v>
      </c>
      <c r="AB212" s="70">
        <v>0</v>
      </c>
      <c r="AC212" s="155">
        <v>0</v>
      </c>
      <c r="AD212" s="69"/>
      <c r="AE212" s="70">
        <v>0</v>
      </c>
      <c r="AF212" s="69">
        <v>0</v>
      </c>
      <c r="AG212" s="69">
        <v>0</v>
      </c>
      <c r="AH212" s="70"/>
      <c r="AI212" s="70"/>
      <c r="AJ212" s="69"/>
      <c r="AK212" s="70"/>
      <c r="AL212" s="70"/>
      <c r="AM212" s="73"/>
      <c r="AN212" s="69"/>
      <c r="AO212" s="73"/>
      <c r="AP212" s="69"/>
      <c r="AU212" s="60">
        <v>276008588.86880004</v>
      </c>
      <c r="AV212" s="60">
        <v>0</v>
      </c>
    </row>
    <row r="213" spans="1:48" s="60" customFormat="1" hidden="1" x14ac:dyDescent="0.25">
      <c r="A213" s="69" t="s">
        <v>47</v>
      </c>
      <c r="B213" s="68">
        <v>44110</v>
      </c>
      <c r="C213" s="69" t="s">
        <v>6</v>
      </c>
      <c r="D213" s="69" t="s">
        <v>43</v>
      </c>
      <c r="E213" s="69" t="s">
        <v>221</v>
      </c>
      <c r="F213" s="69" t="s">
        <v>1108</v>
      </c>
      <c r="G213" s="69" t="s">
        <v>3</v>
      </c>
      <c r="H213" s="69" t="s">
        <v>1337</v>
      </c>
      <c r="I213" s="70"/>
      <c r="J213" s="70"/>
      <c r="K213" s="70"/>
      <c r="L213" s="70"/>
      <c r="M213" s="70">
        <v>0</v>
      </c>
      <c r="N213" s="69"/>
      <c r="O213" s="69" t="s">
        <v>2</v>
      </c>
      <c r="P213" s="69"/>
      <c r="Q213" s="70">
        <v>276008588.86880004</v>
      </c>
      <c r="R213" s="70">
        <v>0</v>
      </c>
      <c r="S213" s="70">
        <v>276008588.86880004</v>
      </c>
      <c r="T213" s="70">
        <v>0</v>
      </c>
      <c r="U213" s="69"/>
      <c r="V213" s="70">
        <v>0</v>
      </c>
      <c r="W213" s="70">
        <v>0</v>
      </c>
      <c r="X213" s="69"/>
      <c r="Y213" s="70">
        <v>0</v>
      </c>
      <c r="Z213" s="70">
        <v>0</v>
      </c>
      <c r="AA213" s="69" t="s">
        <v>372</v>
      </c>
      <c r="AB213" s="70">
        <v>0</v>
      </c>
      <c r="AC213" s="70">
        <v>0</v>
      </c>
      <c r="AD213" s="69"/>
      <c r="AE213" s="70">
        <v>0</v>
      </c>
      <c r="AF213" s="69">
        <v>0</v>
      </c>
      <c r="AG213" s="69">
        <v>0</v>
      </c>
      <c r="AH213" s="70"/>
      <c r="AI213" s="70"/>
      <c r="AJ213" s="69"/>
      <c r="AK213" s="70"/>
      <c r="AL213" s="70"/>
      <c r="AM213" s="73"/>
      <c r="AN213" s="69"/>
      <c r="AO213" s="73"/>
      <c r="AP213" s="69"/>
      <c r="AU213" s="60">
        <v>276008588.86880004</v>
      </c>
      <c r="AV213" s="60">
        <v>0</v>
      </c>
    </row>
    <row r="214" spans="1:48" s="60" customFormat="1" hidden="1" x14ac:dyDescent="0.25">
      <c r="A214" s="69" t="s">
        <v>46</v>
      </c>
      <c r="B214" s="68">
        <v>44110</v>
      </c>
      <c r="C214" s="69" t="s">
        <v>28</v>
      </c>
      <c r="D214" s="69" t="s">
        <v>39</v>
      </c>
      <c r="E214" s="69" t="s">
        <v>4</v>
      </c>
      <c r="F214" s="69" t="s">
        <v>1191</v>
      </c>
      <c r="G214" s="69" t="s">
        <v>3</v>
      </c>
      <c r="H214" s="69" t="s">
        <v>1338</v>
      </c>
      <c r="I214" s="70" t="s">
        <v>1</v>
      </c>
      <c r="J214" s="70" t="s">
        <v>1</v>
      </c>
      <c r="K214" s="70" t="s">
        <v>1</v>
      </c>
      <c r="L214" s="70" t="s">
        <v>1</v>
      </c>
      <c r="M214" s="70">
        <v>0</v>
      </c>
      <c r="N214" s="69" t="s">
        <v>1</v>
      </c>
      <c r="O214" s="69" t="s">
        <v>2</v>
      </c>
      <c r="P214" s="69" t="s">
        <v>1</v>
      </c>
      <c r="Q214" s="70">
        <v>94687427.66080001</v>
      </c>
      <c r="R214" s="70">
        <v>0</v>
      </c>
      <c r="S214" s="70">
        <v>58569459.000000007</v>
      </c>
      <c r="T214" s="70">
        <v>0</v>
      </c>
      <c r="U214" s="69" t="s">
        <v>0</v>
      </c>
      <c r="V214" s="70">
        <v>0</v>
      </c>
      <c r="W214" s="70">
        <v>31136179.880000003</v>
      </c>
      <c r="X214" s="69" t="s">
        <v>9</v>
      </c>
      <c r="Y214" s="70">
        <v>4981788.7807999998</v>
      </c>
      <c r="Z214" s="70">
        <v>0</v>
      </c>
      <c r="AA214" s="69" t="s">
        <v>0</v>
      </c>
      <c r="AB214" s="70">
        <v>0</v>
      </c>
      <c r="AC214" s="155">
        <v>0</v>
      </c>
      <c r="AD214" s="69" t="s">
        <v>0</v>
      </c>
      <c r="AE214" s="155">
        <v>0</v>
      </c>
      <c r="AF214" s="69">
        <v>0</v>
      </c>
      <c r="AG214" s="69" t="s">
        <v>0</v>
      </c>
      <c r="AH214" s="70">
        <v>0</v>
      </c>
      <c r="AI214" s="70">
        <v>0</v>
      </c>
      <c r="AJ214" s="69" t="s">
        <v>0</v>
      </c>
      <c r="AK214" s="70">
        <v>0</v>
      </c>
      <c r="AL214" s="70">
        <v>0</v>
      </c>
      <c r="AM214" s="73" t="s">
        <v>1</v>
      </c>
      <c r="AN214" s="69" t="s">
        <v>1</v>
      </c>
      <c r="AO214" s="73" t="s">
        <v>1</v>
      </c>
      <c r="AP214" s="69" t="s">
        <v>1</v>
      </c>
      <c r="AU214" s="60">
        <v>94687427.66080001</v>
      </c>
      <c r="AV214" s="60">
        <v>0</v>
      </c>
    </row>
    <row r="215" spans="1:48" s="60" customFormat="1" hidden="1" x14ac:dyDescent="0.25">
      <c r="A215" s="69" t="s">
        <v>45</v>
      </c>
      <c r="B215" s="68">
        <v>44110</v>
      </c>
      <c r="C215" s="69" t="s">
        <v>28</v>
      </c>
      <c r="D215" s="69" t="s">
        <v>39</v>
      </c>
      <c r="E215" s="69" t="s">
        <v>4</v>
      </c>
      <c r="F215" s="69" t="s">
        <v>1191</v>
      </c>
      <c r="G215" s="69" t="s">
        <v>3</v>
      </c>
      <c r="H215" s="69" t="s">
        <v>1339</v>
      </c>
      <c r="I215" s="70" t="s">
        <v>1</v>
      </c>
      <c r="J215" s="70" t="s">
        <v>1</v>
      </c>
      <c r="K215" s="70" t="s">
        <v>1</v>
      </c>
      <c r="L215" s="70" t="s">
        <v>1</v>
      </c>
      <c r="M215" s="70">
        <v>0</v>
      </c>
      <c r="N215" s="69" t="s">
        <v>1</v>
      </c>
      <c r="O215" s="69" t="s">
        <v>366</v>
      </c>
      <c r="P215" s="69" t="s">
        <v>367</v>
      </c>
      <c r="Q215" s="70">
        <v>716034</v>
      </c>
      <c r="R215" s="70">
        <v>0</v>
      </c>
      <c r="S215" s="70">
        <v>716034</v>
      </c>
      <c r="T215" s="70">
        <v>0</v>
      </c>
      <c r="U215" s="69" t="s">
        <v>0</v>
      </c>
      <c r="V215" s="70">
        <v>0</v>
      </c>
      <c r="W215" s="70">
        <v>0</v>
      </c>
      <c r="X215" s="69" t="s">
        <v>0</v>
      </c>
      <c r="Y215" s="70">
        <v>0</v>
      </c>
      <c r="Z215" s="70">
        <v>0</v>
      </c>
      <c r="AA215" s="69" t="s">
        <v>0</v>
      </c>
      <c r="AB215" s="70">
        <v>0</v>
      </c>
      <c r="AC215" s="70">
        <v>0</v>
      </c>
      <c r="AD215" s="69" t="s">
        <v>0</v>
      </c>
      <c r="AE215" s="70">
        <v>0</v>
      </c>
      <c r="AF215" s="69">
        <v>0</v>
      </c>
      <c r="AG215" s="69" t="s">
        <v>0</v>
      </c>
      <c r="AH215" s="70">
        <v>0</v>
      </c>
      <c r="AI215" s="70">
        <v>0</v>
      </c>
      <c r="AJ215" s="69" t="s">
        <v>0</v>
      </c>
      <c r="AK215" s="70">
        <v>0</v>
      </c>
      <c r="AL215" s="70">
        <v>0</v>
      </c>
      <c r="AM215" s="73" t="s">
        <v>1</v>
      </c>
      <c r="AN215" s="69" t="s">
        <v>1</v>
      </c>
      <c r="AO215" s="73" t="s">
        <v>1</v>
      </c>
      <c r="AP215" s="69" t="s">
        <v>1</v>
      </c>
      <c r="AU215" s="60">
        <v>716034</v>
      </c>
      <c r="AV215" s="60">
        <v>0</v>
      </c>
    </row>
    <row r="216" spans="1:48" s="60" customFormat="1" hidden="1" x14ac:dyDescent="0.25">
      <c r="A216" s="69" t="s">
        <v>44</v>
      </c>
      <c r="B216" s="68">
        <v>44110</v>
      </c>
      <c r="C216" s="69" t="s">
        <v>28</v>
      </c>
      <c r="D216" s="69" t="s">
        <v>39</v>
      </c>
      <c r="E216" s="69" t="s">
        <v>4</v>
      </c>
      <c r="F216" s="69" t="s">
        <v>1191</v>
      </c>
      <c r="G216" s="69" t="s">
        <v>3</v>
      </c>
      <c r="H216" s="69" t="s">
        <v>1340</v>
      </c>
      <c r="I216" s="70" t="s">
        <v>1</v>
      </c>
      <c r="J216" s="70" t="s">
        <v>1</v>
      </c>
      <c r="K216" s="70" t="s">
        <v>1</v>
      </c>
      <c r="L216" s="70" t="s">
        <v>1</v>
      </c>
      <c r="M216" s="70">
        <v>0</v>
      </c>
      <c r="N216" s="69" t="s">
        <v>1</v>
      </c>
      <c r="O216" s="69" t="s">
        <v>2</v>
      </c>
      <c r="P216" s="69" t="s">
        <v>1</v>
      </c>
      <c r="Q216" s="70">
        <v>37029415.036800005</v>
      </c>
      <c r="R216" s="70">
        <v>0</v>
      </c>
      <c r="S216" s="70">
        <v>17879609.000000004</v>
      </c>
      <c r="T216" s="70">
        <v>0</v>
      </c>
      <c r="U216" s="69" t="s">
        <v>0</v>
      </c>
      <c r="V216" s="70">
        <v>0</v>
      </c>
      <c r="W216" s="70">
        <v>16508453.48</v>
      </c>
      <c r="X216" s="69" t="s">
        <v>0</v>
      </c>
      <c r="Y216" s="70">
        <v>2641352.5568000004</v>
      </c>
      <c r="Z216" s="70">
        <v>0</v>
      </c>
      <c r="AA216" s="69" t="s">
        <v>0</v>
      </c>
      <c r="AB216" s="70">
        <v>0</v>
      </c>
      <c r="AC216" s="70">
        <v>0</v>
      </c>
      <c r="AD216" s="69" t="s">
        <v>0</v>
      </c>
      <c r="AE216" s="70">
        <v>0</v>
      </c>
      <c r="AF216" s="69">
        <v>0</v>
      </c>
      <c r="AG216" s="69" t="s">
        <v>0</v>
      </c>
      <c r="AH216" s="70">
        <v>0</v>
      </c>
      <c r="AI216" s="70">
        <v>0</v>
      </c>
      <c r="AJ216" s="69" t="s">
        <v>0</v>
      </c>
      <c r="AK216" s="70">
        <v>0</v>
      </c>
      <c r="AL216" s="70">
        <v>0</v>
      </c>
      <c r="AM216" s="73" t="s">
        <v>1</v>
      </c>
      <c r="AN216" s="69" t="s">
        <v>1</v>
      </c>
      <c r="AO216" s="73" t="s">
        <v>1</v>
      </c>
      <c r="AP216" s="69" t="s">
        <v>1</v>
      </c>
      <c r="AU216" s="60">
        <v>37029415.036800005</v>
      </c>
      <c r="AV216" s="60">
        <v>0</v>
      </c>
    </row>
    <row r="217" spans="1:48" s="60" customFormat="1" x14ac:dyDescent="0.25">
      <c r="A217" s="69" t="s">
        <v>42</v>
      </c>
      <c r="B217" s="68">
        <v>44110</v>
      </c>
      <c r="C217" s="69" t="s">
        <v>36</v>
      </c>
      <c r="D217" s="69" t="s">
        <v>39</v>
      </c>
      <c r="E217" s="69" t="s">
        <v>214</v>
      </c>
      <c r="F217" s="69" t="s">
        <v>1089</v>
      </c>
      <c r="G217" s="69" t="s">
        <v>3</v>
      </c>
      <c r="H217" s="69" t="s">
        <v>1341</v>
      </c>
      <c r="I217" s="70" t="s">
        <v>1</v>
      </c>
      <c r="J217" s="70" t="s">
        <v>1</v>
      </c>
      <c r="K217" s="70" t="s">
        <v>1</v>
      </c>
      <c r="L217" s="70" t="s">
        <v>1</v>
      </c>
      <c r="M217" s="70">
        <v>0</v>
      </c>
      <c r="N217" s="69" t="s">
        <v>1</v>
      </c>
      <c r="O217" s="69" t="s">
        <v>2</v>
      </c>
      <c r="P217" s="69" t="s">
        <v>1</v>
      </c>
      <c r="Q217" s="70">
        <v>87487629.897200003</v>
      </c>
      <c r="R217" s="70">
        <v>0</v>
      </c>
      <c r="S217" s="70">
        <v>81293946</v>
      </c>
      <c r="T217" s="70">
        <v>0</v>
      </c>
      <c r="U217" s="69" t="s">
        <v>0</v>
      </c>
      <c r="V217" s="70">
        <v>0</v>
      </c>
      <c r="W217" s="70">
        <v>5339382.67</v>
      </c>
      <c r="X217" s="69" t="s">
        <v>9</v>
      </c>
      <c r="Y217" s="70">
        <v>854301.22719999996</v>
      </c>
      <c r="Z217" s="70">
        <v>0</v>
      </c>
      <c r="AA217" s="69" t="s">
        <v>0</v>
      </c>
      <c r="AB217" s="70">
        <v>0</v>
      </c>
      <c r="AC217" s="70">
        <v>0</v>
      </c>
      <c r="AD217" s="69" t="s">
        <v>0</v>
      </c>
      <c r="AE217" s="70">
        <v>0</v>
      </c>
      <c r="AF217" s="69">
        <v>0</v>
      </c>
      <c r="AG217" s="69" t="s">
        <v>0</v>
      </c>
      <c r="AH217" s="70">
        <v>0</v>
      </c>
      <c r="AI217" s="70">
        <v>0</v>
      </c>
      <c r="AJ217" s="69" t="s">
        <v>0</v>
      </c>
      <c r="AK217" s="70">
        <v>0</v>
      </c>
      <c r="AL217" s="70">
        <v>0</v>
      </c>
      <c r="AM217" s="73" t="s">
        <v>1</v>
      </c>
      <c r="AN217" s="69" t="s">
        <v>1</v>
      </c>
      <c r="AO217" s="73" t="s">
        <v>1</v>
      </c>
      <c r="AP217" s="69" t="s">
        <v>1</v>
      </c>
      <c r="AU217" s="60">
        <v>87487629.897200003</v>
      </c>
      <c r="AV217" s="60">
        <v>0</v>
      </c>
    </row>
    <row r="218" spans="1:48" s="60" customFormat="1" hidden="1" x14ac:dyDescent="0.25">
      <c r="A218" s="69" t="s">
        <v>41</v>
      </c>
      <c r="B218" s="68">
        <v>44110</v>
      </c>
      <c r="C218" s="69" t="s">
        <v>6</v>
      </c>
      <c r="D218" s="69" t="s">
        <v>39</v>
      </c>
      <c r="E218" s="69" t="s">
        <v>216</v>
      </c>
      <c r="F218" s="69" t="s">
        <v>1342</v>
      </c>
      <c r="G218" s="69" t="s">
        <v>3</v>
      </c>
      <c r="H218" s="69" t="s">
        <v>1343</v>
      </c>
      <c r="I218" s="70" t="s">
        <v>1</v>
      </c>
      <c r="J218" s="70" t="s">
        <v>1</v>
      </c>
      <c r="K218" s="70" t="s">
        <v>1</v>
      </c>
      <c r="L218" s="70" t="s">
        <v>1</v>
      </c>
      <c r="M218" s="70">
        <v>0</v>
      </c>
      <c r="N218" s="69" t="s">
        <v>1</v>
      </c>
      <c r="O218" s="69" t="s">
        <v>2</v>
      </c>
      <c r="P218" s="69" t="s">
        <v>1</v>
      </c>
      <c r="Q218" s="70">
        <v>216723706.3312</v>
      </c>
      <c r="R218" s="70">
        <v>0</v>
      </c>
      <c r="S218" s="70">
        <v>173720150</v>
      </c>
      <c r="T218" s="70">
        <v>0</v>
      </c>
      <c r="U218" s="69" t="s">
        <v>0</v>
      </c>
      <c r="V218" s="70">
        <v>0</v>
      </c>
      <c r="W218" s="70">
        <v>37072031.32</v>
      </c>
      <c r="X218" s="69" t="s">
        <v>9</v>
      </c>
      <c r="Y218" s="70">
        <v>5931525.0112000005</v>
      </c>
      <c r="Z218" s="70">
        <v>0</v>
      </c>
      <c r="AA218" s="69" t="s">
        <v>0</v>
      </c>
      <c r="AB218" s="70">
        <v>0</v>
      </c>
      <c r="AC218" s="155">
        <v>0</v>
      </c>
      <c r="AD218" s="69" t="s">
        <v>0</v>
      </c>
      <c r="AE218" s="70">
        <v>0</v>
      </c>
      <c r="AF218" s="69">
        <v>0</v>
      </c>
      <c r="AG218" s="69" t="s">
        <v>0</v>
      </c>
      <c r="AH218" s="70">
        <v>0</v>
      </c>
      <c r="AI218" s="70">
        <v>0</v>
      </c>
      <c r="AJ218" s="69" t="s">
        <v>0</v>
      </c>
      <c r="AK218" s="70">
        <v>0</v>
      </c>
      <c r="AL218" s="70">
        <v>0</v>
      </c>
      <c r="AM218" s="73" t="s">
        <v>1</v>
      </c>
      <c r="AN218" s="69" t="s">
        <v>1</v>
      </c>
      <c r="AO218" s="73" t="s">
        <v>1</v>
      </c>
      <c r="AP218" s="69" t="s">
        <v>1</v>
      </c>
      <c r="AU218" s="60">
        <v>216723706.3312</v>
      </c>
      <c r="AV218" s="60">
        <v>0</v>
      </c>
    </row>
    <row r="219" spans="1:48" s="60" customFormat="1" hidden="1" x14ac:dyDescent="0.25">
      <c r="A219" s="69" t="s">
        <v>40</v>
      </c>
      <c r="B219" s="68">
        <v>44110</v>
      </c>
      <c r="C219" s="69" t="s">
        <v>28</v>
      </c>
      <c r="D219" s="69" t="s">
        <v>34</v>
      </c>
      <c r="E219" s="69" t="s">
        <v>33</v>
      </c>
      <c r="F219" s="69" t="s">
        <v>1087</v>
      </c>
      <c r="G219" s="69" t="s">
        <v>3</v>
      </c>
      <c r="H219" s="69" t="s">
        <v>1344</v>
      </c>
      <c r="I219" s="70" t="s">
        <v>1</v>
      </c>
      <c r="J219" s="70" t="s">
        <v>1</v>
      </c>
      <c r="K219" s="70" t="s">
        <v>1</v>
      </c>
      <c r="L219" s="70" t="s">
        <v>1</v>
      </c>
      <c r="M219" s="70">
        <v>0</v>
      </c>
      <c r="N219" s="69" t="s">
        <v>1</v>
      </c>
      <c r="O219" s="69" t="s">
        <v>2</v>
      </c>
      <c r="P219" s="69" t="s">
        <v>1</v>
      </c>
      <c r="Q219" s="70">
        <v>47310542.696800001</v>
      </c>
      <c r="R219" s="70">
        <v>0</v>
      </c>
      <c r="S219" s="70">
        <v>28206164.000000004</v>
      </c>
      <c r="T219" s="70">
        <v>0</v>
      </c>
      <c r="U219" s="69" t="s">
        <v>0</v>
      </c>
      <c r="V219" s="70">
        <v>0</v>
      </c>
      <c r="W219" s="70">
        <v>16469291.98</v>
      </c>
      <c r="X219" s="69" t="s">
        <v>9</v>
      </c>
      <c r="Y219" s="70">
        <v>2635086.7168000001</v>
      </c>
      <c r="Z219" s="70">
        <v>0</v>
      </c>
      <c r="AA219" s="69" t="s">
        <v>0</v>
      </c>
      <c r="AB219" s="70">
        <v>0</v>
      </c>
      <c r="AC219" s="70">
        <v>0</v>
      </c>
      <c r="AD219" s="69" t="s">
        <v>0</v>
      </c>
      <c r="AE219" s="70">
        <v>0</v>
      </c>
      <c r="AF219" s="69">
        <v>0</v>
      </c>
      <c r="AG219" s="69" t="s">
        <v>0</v>
      </c>
      <c r="AH219" s="70">
        <v>0</v>
      </c>
      <c r="AI219" s="70">
        <v>0</v>
      </c>
      <c r="AJ219" s="69" t="s">
        <v>0</v>
      </c>
      <c r="AK219" s="70">
        <v>0</v>
      </c>
      <c r="AL219" s="70">
        <v>0</v>
      </c>
      <c r="AM219" s="73" t="s">
        <v>1</v>
      </c>
      <c r="AN219" s="69" t="s">
        <v>1</v>
      </c>
      <c r="AO219" s="73" t="s">
        <v>1</v>
      </c>
      <c r="AP219" s="69" t="s">
        <v>1</v>
      </c>
      <c r="AU219" s="60">
        <v>47310542.696800001</v>
      </c>
      <c r="AV219" s="60">
        <v>0</v>
      </c>
    </row>
    <row r="220" spans="1:48" s="60" customFormat="1" ht="14.25" hidden="1" customHeight="1" x14ac:dyDescent="0.25">
      <c r="A220" s="69" t="s">
        <v>38</v>
      </c>
      <c r="B220" s="68">
        <v>44110</v>
      </c>
      <c r="C220" s="69" t="s">
        <v>6</v>
      </c>
      <c r="D220" s="69" t="s">
        <v>34</v>
      </c>
      <c r="E220" s="69" t="s">
        <v>210</v>
      </c>
      <c r="F220" s="69" t="s">
        <v>1345</v>
      </c>
      <c r="G220" s="69" t="s">
        <v>3</v>
      </c>
      <c r="H220" s="69" t="s">
        <v>1346</v>
      </c>
      <c r="I220" s="70" t="s">
        <v>1</v>
      </c>
      <c r="J220" s="70" t="s">
        <v>1</v>
      </c>
      <c r="K220" s="70" t="s">
        <v>1</v>
      </c>
      <c r="L220" s="70" t="s">
        <v>1</v>
      </c>
      <c r="M220" s="70">
        <v>0</v>
      </c>
      <c r="N220" s="69" t="s">
        <v>1</v>
      </c>
      <c r="O220" s="69" t="s">
        <v>2</v>
      </c>
      <c r="P220" s="69" t="s">
        <v>1</v>
      </c>
      <c r="Q220" s="70">
        <v>125680879.98039998</v>
      </c>
      <c r="R220" s="70">
        <v>0</v>
      </c>
      <c r="S220" s="70">
        <v>92234267.999999985</v>
      </c>
      <c r="T220" s="70">
        <v>0</v>
      </c>
      <c r="U220" s="69" t="s">
        <v>0</v>
      </c>
      <c r="V220" s="70">
        <v>0</v>
      </c>
      <c r="W220" s="70">
        <v>28833286.190000001</v>
      </c>
      <c r="X220" s="69" t="s">
        <v>9</v>
      </c>
      <c r="Y220" s="70">
        <v>4613325.7904000003</v>
      </c>
      <c r="Z220" s="70">
        <v>0</v>
      </c>
      <c r="AA220" s="69" t="s">
        <v>0</v>
      </c>
      <c r="AB220" s="70">
        <v>0</v>
      </c>
      <c r="AC220" s="70">
        <v>0</v>
      </c>
      <c r="AD220" s="69" t="s">
        <v>0</v>
      </c>
      <c r="AE220" s="70">
        <v>0</v>
      </c>
      <c r="AF220" s="69">
        <v>0</v>
      </c>
      <c r="AG220" s="69" t="s">
        <v>0</v>
      </c>
      <c r="AH220" s="70">
        <v>0</v>
      </c>
      <c r="AI220" s="70">
        <v>0</v>
      </c>
      <c r="AJ220" s="69" t="s">
        <v>0</v>
      </c>
      <c r="AK220" s="70">
        <v>0</v>
      </c>
      <c r="AL220" s="70">
        <v>0</v>
      </c>
      <c r="AM220" s="73" t="s">
        <v>1</v>
      </c>
      <c r="AN220" s="69" t="s">
        <v>1</v>
      </c>
      <c r="AO220" s="73" t="s">
        <v>1</v>
      </c>
      <c r="AP220" s="69" t="s">
        <v>1</v>
      </c>
      <c r="AU220" s="60">
        <v>125680879.98039998</v>
      </c>
      <c r="AV220" s="60">
        <v>0</v>
      </c>
    </row>
    <row r="221" spans="1:48" s="60" customFormat="1" ht="14.25" hidden="1" customHeight="1" x14ac:dyDescent="0.25">
      <c r="A221" s="69" t="s">
        <v>37</v>
      </c>
      <c r="B221" s="68">
        <v>44110</v>
      </c>
      <c r="C221" s="69" t="s">
        <v>28</v>
      </c>
      <c r="D221" s="69" t="s">
        <v>27</v>
      </c>
      <c r="E221" s="69" t="s">
        <v>257</v>
      </c>
      <c r="F221" s="69" t="s">
        <v>1010</v>
      </c>
      <c r="G221" s="69" t="s">
        <v>3</v>
      </c>
      <c r="H221" s="69" t="s">
        <v>1347</v>
      </c>
      <c r="I221" s="70" t="s">
        <v>1</v>
      </c>
      <c r="J221" s="70" t="s">
        <v>1</v>
      </c>
      <c r="K221" s="70" t="s">
        <v>1</v>
      </c>
      <c r="L221" s="70" t="s">
        <v>1</v>
      </c>
      <c r="M221" s="70">
        <v>0</v>
      </c>
      <c r="N221" s="69" t="s">
        <v>1</v>
      </c>
      <c r="O221" s="69" t="s">
        <v>2</v>
      </c>
      <c r="P221" s="69" t="s">
        <v>1</v>
      </c>
      <c r="Q221" s="70">
        <v>253700958.86090004</v>
      </c>
      <c r="R221" s="70">
        <v>0</v>
      </c>
      <c r="S221" s="70">
        <v>177896224.60000002</v>
      </c>
      <c r="T221" s="70">
        <v>0</v>
      </c>
      <c r="U221" s="69" t="s">
        <v>0</v>
      </c>
      <c r="V221" s="70">
        <v>0</v>
      </c>
      <c r="W221" s="70">
        <v>65348908.845599994</v>
      </c>
      <c r="X221" s="69" t="s">
        <v>9</v>
      </c>
      <c r="Y221" s="70">
        <v>10455825.415299999</v>
      </c>
      <c r="Z221" s="70">
        <v>0</v>
      </c>
      <c r="AA221" s="69" t="s">
        <v>0</v>
      </c>
      <c r="AB221" s="70">
        <v>0</v>
      </c>
      <c r="AC221" s="70">
        <v>0</v>
      </c>
      <c r="AD221" s="69" t="s">
        <v>0</v>
      </c>
      <c r="AE221" s="70">
        <v>0</v>
      </c>
      <c r="AF221" s="69">
        <v>0</v>
      </c>
      <c r="AG221" s="69" t="s">
        <v>0</v>
      </c>
      <c r="AH221" s="70">
        <v>0</v>
      </c>
      <c r="AI221" s="70">
        <v>0</v>
      </c>
      <c r="AJ221" s="69" t="s">
        <v>0</v>
      </c>
      <c r="AK221" s="70">
        <v>0</v>
      </c>
      <c r="AL221" s="70">
        <v>0</v>
      </c>
      <c r="AM221" s="73" t="s">
        <v>1</v>
      </c>
      <c r="AN221" s="69" t="s">
        <v>1</v>
      </c>
      <c r="AO221" s="73" t="s">
        <v>1</v>
      </c>
      <c r="AP221" s="69" t="s">
        <v>1</v>
      </c>
      <c r="AU221" s="60">
        <v>253700958.86090004</v>
      </c>
      <c r="AV221" s="60">
        <v>0</v>
      </c>
    </row>
    <row r="222" spans="1:48" s="60" customFormat="1" hidden="1" x14ac:dyDescent="0.25">
      <c r="A222" s="69" t="s">
        <v>35</v>
      </c>
      <c r="B222" s="68">
        <v>44110</v>
      </c>
      <c r="C222" s="69" t="s">
        <v>6</v>
      </c>
      <c r="D222" s="69" t="s">
        <v>27</v>
      </c>
      <c r="E222" s="69" t="s">
        <v>204</v>
      </c>
      <c r="F222" s="69" t="s">
        <v>977</v>
      </c>
      <c r="G222" s="69" t="s">
        <v>3</v>
      </c>
      <c r="H222" s="69" t="s">
        <v>1348</v>
      </c>
      <c r="I222" s="70" t="s">
        <v>1</v>
      </c>
      <c r="J222" s="70" t="s">
        <v>1</v>
      </c>
      <c r="K222" s="70" t="s">
        <v>1</v>
      </c>
      <c r="L222" s="70" t="s">
        <v>1</v>
      </c>
      <c r="M222" s="70">
        <v>0</v>
      </c>
      <c r="N222" s="69" t="s">
        <v>1</v>
      </c>
      <c r="O222" s="69" t="s">
        <v>2</v>
      </c>
      <c r="P222" s="69" t="s">
        <v>1</v>
      </c>
      <c r="Q222" s="70">
        <v>53852347.346799992</v>
      </c>
      <c r="R222" s="70">
        <v>0</v>
      </c>
      <c r="S222" s="70">
        <v>43119855.399999991</v>
      </c>
      <c r="T222" s="70">
        <v>0</v>
      </c>
      <c r="U222" s="69" t="s">
        <v>0</v>
      </c>
      <c r="V222" s="70">
        <v>0</v>
      </c>
      <c r="W222" s="70">
        <v>9252148.2300000004</v>
      </c>
      <c r="X222" s="69" t="s">
        <v>9</v>
      </c>
      <c r="Y222" s="70">
        <v>1480343.7168000001</v>
      </c>
      <c r="Z222" s="70">
        <v>0</v>
      </c>
      <c r="AA222" s="69" t="s">
        <v>0</v>
      </c>
      <c r="AB222" s="70">
        <v>0</v>
      </c>
      <c r="AC222" s="70">
        <v>0</v>
      </c>
      <c r="AD222" s="69" t="s">
        <v>0</v>
      </c>
      <c r="AE222" s="70">
        <v>0</v>
      </c>
      <c r="AF222" s="69">
        <v>0</v>
      </c>
      <c r="AG222" s="69" t="s">
        <v>0</v>
      </c>
      <c r="AH222" s="70">
        <v>0</v>
      </c>
      <c r="AI222" s="70">
        <v>0</v>
      </c>
      <c r="AJ222" s="69" t="s">
        <v>0</v>
      </c>
      <c r="AK222" s="70">
        <v>0</v>
      </c>
      <c r="AL222" s="70">
        <v>0</v>
      </c>
      <c r="AM222" s="73" t="s">
        <v>1</v>
      </c>
      <c r="AN222" s="69" t="s">
        <v>1</v>
      </c>
      <c r="AO222" s="73" t="s">
        <v>1</v>
      </c>
      <c r="AP222" s="69" t="s">
        <v>1</v>
      </c>
      <c r="AU222" s="60">
        <v>53852347.346799992</v>
      </c>
      <c r="AV222" s="60">
        <v>0</v>
      </c>
    </row>
    <row r="223" spans="1:48" s="60" customFormat="1" hidden="1" x14ac:dyDescent="0.25">
      <c r="A223" s="69" t="s">
        <v>32</v>
      </c>
      <c r="B223" s="68">
        <v>44110</v>
      </c>
      <c r="C223" s="69" t="s">
        <v>6</v>
      </c>
      <c r="D223" s="69" t="s">
        <v>27</v>
      </c>
      <c r="E223" s="69" t="s">
        <v>204</v>
      </c>
      <c r="F223" s="69" t="s">
        <v>977</v>
      </c>
      <c r="G223" s="69" t="s">
        <v>3</v>
      </c>
      <c r="H223" s="69" t="s">
        <v>1349</v>
      </c>
      <c r="I223" s="70" t="s">
        <v>1</v>
      </c>
      <c r="J223" s="70" t="s">
        <v>1</v>
      </c>
      <c r="K223" s="70" t="s">
        <v>1</v>
      </c>
      <c r="L223" s="70" t="s">
        <v>1</v>
      </c>
      <c r="M223" s="70">
        <v>0</v>
      </c>
      <c r="N223" s="69" t="s">
        <v>1</v>
      </c>
      <c r="O223" s="69" t="s">
        <v>1327</v>
      </c>
      <c r="P223" s="69" t="s">
        <v>1328</v>
      </c>
      <c r="Q223" s="70">
        <v>2552000</v>
      </c>
      <c r="R223" s="70">
        <v>0</v>
      </c>
      <c r="S223" s="70">
        <v>0</v>
      </c>
      <c r="T223" s="70">
        <v>2200000</v>
      </c>
      <c r="U223" s="69" t="s">
        <v>9</v>
      </c>
      <c r="V223" s="70">
        <v>352000</v>
      </c>
      <c r="W223" s="70">
        <v>0</v>
      </c>
      <c r="X223" s="69" t="s">
        <v>0</v>
      </c>
      <c r="Y223" s="70">
        <v>0</v>
      </c>
      <c r="Z223" s="70">
        <v>0</v>
      </c>
      <c r="AA223" s="69" t="s">
        <v>0</v>
      </c>
      <c r="AB223" s="70">
        <v>0</v>
      </c>
      <c r="AC223" s="70">
        <v>0</v>
      </c>
      <c r="AD223" s="69" t="s">
        <v>0</v>
      </c>
      <c r="AE223" s="70">
        <v>0</v>
      </c>
      <c r="AF223" s="69">
        <v>0</v>
      </c>
      <c r="AG223" s="69" t="s">
        <v>0</v>
      </c>
      <c r="AH223" s="70">
        <v>0</v>
      </c>
      <c r="AI223" s="70">
        <v>0</v>
      </c>
      <c r="AJ223" s="69" t="s">
        <v>0</v>
      </c>
      <c r="AK223" s="70">
        <v>0</v>
      </c>
      <c r="AL223" s="70">
        <v>0</v>
      </c>
      <c r="AM223" s="73" t="s">
        <v>1</v>
      </c>
      <c r="AN223" s="69" t="s">
        <v>1</v>
      </c>
      <c r="AO223" s="73" t="s">
        <v>1</v>
      </c>
      <c r="AP223" s="69" t="s">
        <v>1</v>
      </c>
      <c r="AU223" s="60">
        <v>2552000</v>
      </c>
      <c r="AV223" s="60">
        <v>0</v>
      </c>
    </row>
    <row r="224" spans="1:48" s="60" customFormat="1" hidden="1" x14ac:dyDescent="0.25">
      <c r="A224" s="69" t="s">
        <v>31</v>
      </c>
      <c r="B224" s="68">
        <v>44110</v>
      </c>
      <c r="C224" s="69" t="s">
        <v>6</v>
      </c>
      <c r="D224" s="69" t="s">
        <v>27</v>
      </c>
      <c r="E224" s="69" t="s">
        <v>204</v>
      </c>
      <c r="F224" s="69" t="s">
        <v>977</v>
      </c>
      <c r="G224" s="69" t="s">
        <v>3</v>
      </c>
      <c r="H224" s="69" t="s">
        <v>1350</v>
      </c>
      <c r="I224" s="70" t="s">
        <v>1</v>
      </c>
      <c r="J224" s="70" t="s">
        <v>1</v>
      </c>
      <c r="K224" s="70" t="s">
        <v>1</v>
      </c>
      <c r="L224" s="70" t="s">
        <v>1</v>
      </c>
      <c r="M224" s="70">
        <v>0</v>
      </c>
      <c r="N224" s="69" t="s">
        <v>1</v>
      </c>
      <c r="O224" s="69" t="s">
        <v>2</v>
      </c>
      <c r="P224" s="69" t="s">
        <v>1</v>
      </c>
      <c r="Q224" s="70">
        <v>132061874.51239999</v>
      </c>
      <c r="R224" s="70">
        <v>0</v>
      </c>
      <c r="S224" s="70">
        <v>90109889.999999985</v>
      </c>
      <c r="T224" s="70">
        <v>0</v>
      </c>
      <c r="U224" s="69" t="s">
        <v>0</v>
      </c>
      <c r="V224" s="70">
        <v>0</v>
      </c>
      <c r="W224" s="70">
        <v>36165503.890000001</v>
      </c>
      <c r="X224" s="69" t="s">
        <v>9</v>
      </c>
      <c r="Y224" s="70">
        <v>5786480.6224000007</v>
      </c>
      <c r="Z224" s="70">
        <v>0</v>
      </c>
      <c r="AA224" s="69" t="s">
        <v>0</v>
      </c>
      <c r="AB224" s="70">
        <v>0</v>
      </c>
      <c r="AC224" s="70">
        <v>0</v>
      </c>
      <c r="AD224" s="69" t="s">
        <v>0</v>
      </c>
      <c r="AE224" s="70">
        <v>0</v>
      </c>
      <c r="AF224" s="69">
        <v>0</v>
      </c>
      <c r="AG224" s="69" t="s">
        <v>0</v>
      </c>
      <c r="AH224" s="70">
        <v>0</v>
      </c>
      <c r="AI224" s="70">
        <v>0</v>
      </c>
      <c r="AJ224" s="69" t="s">
        <v>0</v>
      </c>
      <c r="AK224" s="70">
        <v>0</v>
      </c>
      <c r="AL224" s="70">
        <v>0</v>
      </c>
      <c r="AM224" s="73" t="s">
        <v>1</v>
      </c>
      <c r="AN224" s="69" t="s">
        <v>1</v>
      </c>
      <c r="AO224" s="73" t="s">
        <v>1</v>
      </c>
      <c r="AP224" s="69" t="s">
        <v>1</v>
      </c>
      <c r="AU224" s="60">
        <v>132061874.51239999</v>
      </c>
      <c r="AV224" s="60">
        <v>0</v>
      </c>
    </row>
    <row r="225" spans="1:48" s="60" customFormat="1" hidden="1" x14ac:dyDescent="0.25">
      <c r="A225" s="69" t="s">
        <v>30</v>
      </c>
      <c r="B225" s="68">
        <v>44110</v>
      </c>
      <c r="C225" s="69" t="s">
        <v>28</v>
      </c>
      <c r="D225" s="69" t="s">
        <v>25</v>
      </c>
      <c r="E225" s="69" t="s">
        <v>370</v>
      </c>
      <c r="F225" s="69" t="s">
        <v>562</v>
      </c>
      <c r="G225" s="69" t="s">
        <v>3</v>
      </c>
      <c r="H225" s="69" t="s">
        <v>1351</v>
      </c>
      <c r="I225" s="70" t="s">
        <v>1</v>
      </c>
      <c r="J225" s="70" t="s">
        <v>1</v>
      </c>
      <c r="K225" s="70" t="s">
        <v>1</v>
      </c>
      <c r="L225" s="70" t="s">
        <v>1</v>
      </c>
      <c r="M225" s="70">
        <v>0</v>
      </c>
      <c r="N225" s="69" t="s">
        <v>1</v>
      </c>
      <c r="O225" s="69" t="s">
        <v>2</v>
      </c>
      <c r="P225" s="69" t="s">
        <v>1</v>
      </c>
      <c r="Q225" s="70">
        <v>150051093.65545002</v>
      </c>
      <c r="R225" s="70">
        <v>0</v>
      </c>
      <c r="S225" s="70">
        <v>103543885.10000002</v>
      </c>
      <c r="T225" s="70">
        <v>0</v>
      </c>
      <c r="U225" s="69" t="s">
        <v>0</v>
      </c>
      <c r="V225" s="70">
        <v>0</v>
      </c>
      <c r="W225" s="70">
        <v>40092421.168449998</v>
      </c>
      <c r="X225" s="69" t="s">
        <v>9</v>
      </c>
      <c r="Y225" s="70">
        <v>6414787.3870000001</v>
      </c>
      <c r="Z225" s="70">
        <v>0</v>
      </c>
      <c r="AA225" s="69" t="s">
        <v>0</v>
      </c>
      <c r="AB225" s="70">
        <v>0</v>
      </c>
      <c r="AC225" s="70">
        <v>0</v>
      </c>
      <c r="AD225" s="69" t="s">
        <v>0</v>
      </c>
      <c r="AE225" s="70">
        <v>0</v>
      </c>
      <c r="AF225" s="69">
        <v>0</v>
      </c>
      <c r="AG225" s="69" t="s">
        <v>0</v>
      </c>
      <c r="AH225" s="70">
        <v>0</v>
      </c>
      <c r="AI225" s="70">
        <v>0</v>
      </c>
      <c r="AJ225" s="69" t="s">
        <v>0</v>
      </c>
      <c r="AK225" s="70">
        <v>0</v>
      </c>
      <c r="AL225" s="70">
        <v>0</v>
      </c>
      <c r="AM225" s="73" t="s">
        <v>1</v>
      </c>
      <c r="AN225" s="69" t="s">
        <v>1</v>
      </c>
      <c r="AO225" s="73" t="s">
        <v>1</v>
      </c>
      <c r="AP225" s="69" t="s">
        <v>1</v>
      </c>
      <c r="AU225" s="60">
        <v>150051093.65545002</v>
      </c>
      <c r="AV225" s="60">
        <v>0</v>
      </c>
    </row>
    <row r="226" spans="1:48" s="60" customFormat="1" hidden="1" x14ac:dyDescent="0.25">
      <c r="A226" s="69" t="s">
        <v>29</v>
      </c>
      <c r="B226" s="68">
        <v>44110</v>
      </c>
      <c r="C226" s="69" t="s">
        <v>6</v>
      </c>
      <c r="D226" s="69" t="s">
        <v>25</v>
      </c>
      <c r="E226" s="69" t="s">
        <v>198</v>
      </c>
      <c r="F226" s="69" t="s">
        <v>414</v>
      </c>
      <c r="G226" s="69" t="s">
        <v>3</v>
      </c>
      <c r="H226" s="69" t="s">
        <v>1352</v>
      </c>
      <c r="I226" s="70" t="s">
        <v>1</v>
      </c>
      <c r="J226" s="70" t="s">
        <v>1</v>
      </c>
      <c r="K226" s="70" t="s">
        <v>1</v>
      </c>
      <c r="L226" s="70" t="s">
        <v>1</v>
      </c>
      <c r="M226" s="70">
        <v>0</v>
      </c>
      <c r="N226" s="69" t="s">
        <v>1</v>
      </c>
      <c r="O226" s="69" t="s">
        <v>2</v>
      </c>
      <c r="P226" s="69" t="s">
        <v>1</v>
      </c>
      <c r="Q226" s="70">
        <v>100094023.40999998</v>
      </c>
      <c r="R226" s="70">
        <v>0</v>
      </c>
      <c r="S226" s="70">
        <v>66235099.799999982</v>
      </c>
      <c r="T226" s="70">
        <v>0</v>
      </c>
      <c r="U226" s="69" t="s">
        <v>0</v>
      </c>
      <c r="V226" s="70">
        <v>0</v>
      </c>
      <c r="W226" s="70">
        <v>29188727.250000004</v>
      </c>
      <c r="X226" s="69" t="s">
        <v>0</v>
      </c>
      <c r="Y226" s="70">
        <v>4670196.3599999994</v>
      </c>
      <c r="Z226" s="70">
        <v>0</v>
      </c>
      <c r="AA226" s="69" t="s">
        <v>0</v>
      </c>
      <c r="AB226" s="70">
        <v>0</v>
      </c>
      <c r="AC226" s="70">
        <v>0</v>
      </c>
      <c r="AD226" s="69" t="s">
        <v>0</v>
      </c>
      <c r="AE226" s="70">
        <v>0</v>
      </c>
      <c r="AF226" s="69">
        <v>0</v>
      </c>
      <c r="AG226" s="69" t="s">
        <v>0</v>
      </c>
      <c r="AH226" s="70">
        <v>0</v>
      </c>
      <c r="AI226" s="70">
        <v>0</v>
      </c>
      <c r="AJ226" s="69" t="s">
        <v>0</v>
      </c>
      <c r="AK226" s="70">
        <v>0</v>
      </c>
      <c r="AL226" s="70">
        <v>0</v>
      </c>
      <c r="AM226" s="73" t="s">
        <v>1</v>
      </c>
      <c r="AN226" s="69" t="s">
        <v>1</v>
      </c>
      <c r="AO226" s="73" t="s">
        <v>1</v>
      </c>
      <c r="AP226" s="69" t="s">
        <v>1</v>
      </c>
      <c r="AU226" s="60">
        <v>100094023.40999998</v>
      </c>
      <c r="AV226" s="60">
        <v>0</v>
      </c>
    </row>
    <row r="227" spans="1:48" s="60" customFormat="1" hidden="1" x14ac:dyDescent="0.25">
      <c r="A227" s="69" t="s">
        <v>26</v>
      </c>
      <c r="B227" s="68">
        <v>44110</v>
      </c>
      <c r="C227" s="69" t="s">
        <v>6</v>
      </c>
      <c r="D227" s="69" t="s">
        <v>25</v>
      </c>
      <c r="E227" s="69" t="s">
        <v>198</v>
      </c>
      <c r="F227" s="69" t="s">
        <v>414</v>
      </c>
      <c r="G227" s="69" t="s">
        <v>3</v>
      </c>
      <c r="H227" s="69" t="s">
        <v>1353</v>
      </c>
      <c r="I227" s="70" t="s">
        <v>1</v>
      </c>
      <c r="J227" s="70" t="s">
        <v>1</v>
      </c>
      <c r="K227" s="70" t="s">
        <v>1</v>
      </c>
      <c r="L227" s="70" t="s">
        <v>1</v>
      </c>
      <c r="M227" s="70">
        <v>0</v>
      </c>
      <c r="N227" s="69" t="s">
        <v>1</v>
      </c>
      <c r="O227" s="69" t="s">
        <v>1354</v>
      </c>
      <c r="P227" s="69" t="s">
        <v>1355</v>
      </c>
      <c r="Q227" s="70">
        <v>3564898.7</v>
      </c>
      <c r="R227" s="70">
        <v>0</v>
      </c>
      <c r="S227" s="70">
        <v>3175463.5</v>
      </c>
      <c r="T227" s="70">
        <v>335720</v>
      </c>
      <c r="U227" s="69" t="s">
        <v>9</v>
      </c>
      <c r="V227" s="70">
        <v>53715.199999999997</v>
      </c>
      <c r="W227" s="70">
        <v>0</v>
      </c>
      <c r="X227" s="69" t="s">
        <v>0</v>
      </c>
      <c r="Y227" s="70">
        <v>0</v>
      </c>
      <c r="Z227" s="70">
        <v>0</v>
      </c>
      <c r="AA227" s="69" t="s">
        <v>0</v>
      </c>
      <c r="AB227" s="70">
        <v>0</v>
      </c>
      <c r="AC227" s="70">
        <v>0</v>
      </c>
      <c r="AD227" s="69" t="s">
        <v>0</v>
      </c>
      <c r="AE227" s="70">
        <v>0</v>
      </c>
      <c r="AF227" s="69">
        <v>0</v>
      </c>
      <c r="AG227" s="69" t="s">
        <v>0</v>
      </c>
      <c r="AH227" s="70">
        <v>0</v>
      </c>
      <c r="AI227" s="70">
        <v>0</v>
      </c>
      <c r="AJ227" s="69" t="s">
        <v>0</v>
      </c>
      <c r="AK227" s="70">
        <v>0</v>
      </c>
      <c r="AL227" s="70">
        <v>0</v>
      </c>
      <c r="AM227" s="73" t="s">
        <v>1</v>
      </c>
      <c r="AN227" s="69" t="s">
        <v>1</v>
      </c>
      <c r="AO227" s="73" t="s">
        <v>1</v>
      </c>
      <c r="AP227" s="69" t="s">
        <v>1</v>
      </c>
      <c r="AU227" s="60">
        <v>3564898.7</v>
      </c>
      <c r="AV227" s="60">
        <v>0</v>
      </c>
    </row>
    <row r="228" spans="1:48" s="60" customFormat="1" hidden="1" x14ac:dyDescent="0.25">
      <c r="A228" s="69" t="s">
        <v>24</v>
      </c>
      <c r="B228" s="68">
        <v>44110</v>
      </c>
      <c r="C228" s="69" t="s">
        <v>6</v>
      </c>
      <c r="D228" s="69" t="s">
        <v>25</v>
      </c>
      <c r="E228" s="69" t="s">
        <v>198</v>
      </c>
      <c r="F228" s="69" t="s">
        <v>414</v>
      </c>
      <c r="G228" s="69" t="s">
        <v>3</v>
      </c>
      <c r="H228" s="69" t="s">
        <v>1356</v>
      </c>
      <c r="I228" s="70" t="s">
        <v>1</v>
      </c>
      <c r="J228" s="70" t="s">
        <v>1</v>
      </c>
      <c r="K228" s="70" t="s">
        <v>1</v>
      </c>
      <c r="L228" s="70" t="s">
        <v>1</v>
      </c>
      <c r="M228" s="70">
        <v>0</v>
      </c>
      <c r="N228" s="69" t="s">
        <v>1</v>
      </c>
      <c r="O228" s="69" t="s">
        <v>2</v>
      </c>
      <c r="P228" s="69" t="s">
        <v>1</v>
      </c>
      <c r="Q228" s="70">
        <v>96662207.566000015</v>
      </c>
      <c r="R228" s="70">
        <v>0</v>
      </c>
      <c r="S228" s="70">
        <v>67866144.440000013</v>
      </c>
      <c r="T228" s="70">
        <v>0</v>
      </c>
      <c r="U228" s="69" t="s">
        <v>0</v>
      </c>
      <c r="V228" s="70">
        <v>0</v>
      </c>
      <c r="W228" s="70">
        <v>24824192.350000001</v>
      </c>
      <c r="X228" s="69" t="s">
        <v>9</v>
      </c>
      <c r="Y228" s="70">
        <v>3971870.7760000005</v>
      </c>
      <c r="Z228" s="70">
        <v>0</v>
      </c>
      <c r="AA228" s="69" t="s">
        <v>0</v>
      </c>
      <c r="AB228" s="70">
        <v>0</v>
      </c>
      <c r="AC228" s="70">
        <v>0</v>
      </c>
      <c r="AD228" s="69" t="s">
        <v>0</v>
      </c>
      <c r="AE228" s="70">
        <v>0</v>
      </c>
      <c r="AF228" s="69">
        <v>0</v>
      </c>
      <c r="AG228" s="69" t="s">
        <v>0</v>
      </c>
      <c r="AH228" s="70">
        <v>0</v>
      </c>
      <c r="AI228" s="70">
        <v>0</v>
      </c>
      <c r="AJ228" s="69" t="s">
        <v>0</v>
      </c>
      <c r="AK228" s="70">
        <v>0</v>
      </c>
      <c r="AL228" s="70">
        <v>0</v>
      </c>
      <c r="AM228" s="73" t="s">
        <v>1</v>
      </c>
      <c r="AN228" s="69" t="s">
        <v>1</v>
      </c>
      <c r="AO228" s="73" t="s">
        <v>1</v>
      </c>
      <c r="AP228" s="69" t="s">
        <v>1</v>
      </c>
      <c r="AU228" s="60">
        <v>96662207.566000015</v>
      </c>
      <c r="AV228" s="60">
        <v>0</v>
      </c>
    </row>
    <row r="229" spans="1:48" s="60" customFormat="1" hidden="1" x14ac:dyDescent="0.25">
      <c r="A229" s="69" t="s">
        <v>22</v>
      </c>
      <c r="B229" s="68">
        <v>44110</v>
      </c>
      <c r="C229" s="69" t="s">
        <v>6</v>
      </c>
      <c r="D229" s="69" t="s">
        <v>23</v>
      </c>
      <c r="E229" s="69" t="s">
        <v>196</v>
      </c>
      <c r="F229" s="69" t="s">
        <v>485</v>
      </c>
      <c r="G229" s="69" t="s">
        <v>3</v>
      </c>
      <c r="H229" s="69" t="s">
        <v>1357</v>
      </c>
      <c r="I229" s="70" t="s">
        <v>1</v>
      </c>
      <c r="J229" s="70" t="s">
        <v>1</v>
      </c>
      <c r="K229" s="70" t="s">
        <v>1</v>
      </c>
      <c r="L229" s="70" t="s">
        <v>1</v>
      </c>
      <c r="M229" s="70">
        <v>0</v>
      </c>
      <c r="N229" s="69" t="s">
        <v>1</v>
      </c>
      <c r="O229" s="69" t="s">
        <v>2</v>
      </c>
      <c r="P229" s="69" t="s">
        <v>1</v>
      </c>
      <c r="Q229" s="70">
        <v>76410469.008000001</v>
      </c>
      <c r="R229" s="70">
        <v>0</v>
      </c>
      <c r="S229" s="70">
        <v>60518656</v>
      </c>
      <c r="T229" s="70">
        <v>0</v>
      </c>
      <c r="U229" s="69" t="s">
        <v>0</v>
      </c>
      <c r="V229" s="70">
        <v>0</v>
      </c>
      <c r="W229" s="70">
        <v>13699838.800000001</v>
      </c>
      <c r="X229" s="69" t="s">
        <v>9</v>
      </c>
      <c r="Y229" s="70">
        <v>2191974.2080000001</v>
      </c>
      <c r="Z229" s="70">
        <v>0</v>
      </c>
      <c r="AA229" s="69" t="s">
        <v>0</v>
      </c>
      <c r="AB229" s="70">
        <v>0</v>
      </c>
      <c r="AC229" s="155">
        <v>0</v>
      </c>
      <c r="AD229" s="69" t="s">
        <v>0</v>
      </c>
      <c r="AE229" s="155">
        <v>0</v>
      </c>
      <c r="AF229" s="69">
        <v>0</v>
      </c>
      <c r="AG229" s="69" t="s">
        <v>0</v>
      </c>
      <c r="AH229" s="70">
        <v>0</v>
      </c>
      <c r="AI229" s="70">
        <v>0</v>
      </c>
      <c r="AJ229" s="69" t="s">
        <v>0</v>
      </c>
      <c r="AK229" s="70">
        <v>0</v>
      </c>
      <c r="AL229" s="70">
        <v>0</v>
      </c>
      <c r="AM229" s="73" t="s">
        <v>1</v>
      </c>
      <c r="AN229" s="69" t="s">
        <v>1</v>
      </c>
      <c r="AO229" s="73" t="s">
        <v>1</v>
      </c>
      <c r="AP229" s="69" t="s">
        <v>1</v>
      </c>
      <c r="AU229" s="60">
        <v>76410469.008000001</v>
      </c>
      <c r="AV229" s="60">
        <v>0</v>
      </c>
    </row>
    <row r="230" spans="1:48" s="60" customFormat="1" hidden="1" x14ac:dyDescent="0.25">
      <c r="A230" s="69" t="s">
        <v>20</v>
      </c>
      <c r="B230" s="68">
        <v>44110</v>
      </c>
      <c r="C230" s="69" t="s">
        <v>6</v>
      </c>
      <c r="D230" s="69" t="s">
        <v>23</v>
      </c>
      <c r="E230" s="69" t="s">
        <v>196</v>
      </c>
      <c r="F230" s="69" t="s">
        <v>485</v>
      </c>
      <c r="G230" s="69" t="s">
        <v>3</v>
      </c>
      <c r="H230" s="69" t="s">
        <v>1358</v>
      </c>
      <c r="I230" s="70" t="s">
        <v>1</v>
      </c>
      <c r="J230" s="70" t="s">
        <v>1</v>
      </c>
      <c r="K230" s="70" t="s">
        <v>1</v>
      </c>
      <c r="L230" s="70" t="s">
        <v>1</v>
      </c>
      <c r="M230" s="70">
        <v>0</v>
      </c>
      <c r="N230" s="69" t="s">
        <v>1</v>
      </c>
      <c r="O230" s="69" t="s">
        <v>1327</v>
      </c>
      <c r="P230" s="69" t="s">
        <v>1359</v>
      </c>
      <c r="Q230" s="70">
        <v>2552000</v>
      </c>
      <c r="R230" s="70">
        <v>0</v>
      </c>
      <c r="S230" s="70">
        <v>0</v>
      </c>
      <c r="T230" s="70">
        <v>2200000</v>
      </c>
      <c r="U230" s="69" t="s">
        <v>9</v>
      </c>
      <c r="V230" s="70">
        <v>352000</v>
      </c>
      <c r="W230" s="70">
        <v>0</v>
      </c>
      <c r="X230" s="69" t="s">
        <v>0</v>
      </c>
      <c r="Y230" s="70">
        <v>0</v>
      </c>
      <c r="Z230" s="70">
        <v>0</v>
      </c>
      <c r="AA230" s="69" t="s">
        <v>0</v>
      </c>
      <c r="AB230" s="70">
        <v>0</v>
      </c>
      <c r="AC230" s="70">
        <v>0</v>
      </c>
      <c r="AD230" s="69" t="s">
        <v>0</v>
      </c>
      <c r="AE230" s="70">
        <v>0</v>
      </c>
      <c r="AF230" s="69">
        <v>0</v>
      </c>
      <c r="AG230" s="69" t="s">
        <v>0</v>
      </c>
      <c r="AH230" s="70">
        <v>0</v>
      </c>
      <c r="AI230" s="70">
        <v>0</v>
      </c>
      <c r="AJ230" s="69" t="s">
        <v>0</v>
      </c>
      <c r="AK230" s="70">
        <v>0</v>
      </c>
      <c r="AL230" s="70">
        <v>0</v>
      </c>
      <c r="AM230" s="73" t="s">
        <v>1</v>
      </c>
      <c r="AN230" s="69" t="s">
        <v>1</v>
      </c>
      <c r="AO230" s="73" t="s">
        <v>1</v>
      </c>
      <c r="AP230" s="69" t="s">
        <v>1</v>
      </c>
      <c r="AU230" s="60">
        <v>2552000</v>
      </c>
      <c r="AV230" s="60">
        <v>0</v>
      </c>
    </row>
    <row r="231" spans="1:48" s="60" customFormat="1" hidden="1" x14ac:dyDescent="0.25">
      <c r="A231" s="69" t="s">
        <v>18</v>
      </c>
      <c r="B231" s="68">
        <v>44110</v>
      </c>
      <c r="C231" s="69" t="s">
        <v>6</v>
      </c>
      <c r="D231" s="69" t="s">
        <v>23</v>
      </c>
      <c r="E231" s="69" t="s">
        <v>196</v>
      </c>
      <c r="F231" s="69" t="s">
        <v>485</v>
      </c>
      <c r="G231" s="69" t="s">
        <v>3</v>
      </c>
      <c r="H231" s="69" t="s">
        <v>1360</v>
      </c>
      <c r="I231" s="70" t="s">
        <v>1</v>
      </c>
      <c r="J231" s="70" t="s">
        <v>1</v>
      </c>
      <c r="K231" s="70" t="s">
        <v>1</v>
      </c>
      <c r="L231" s="70" t="s">
        <v>1</v>
      </c>
      <c r="M231" s="70">
        <v>0</v>
      </c>
      <c r="N231" s="69" t="s">
        <v>1</v>
      </c>
      <c r="O231" s="69" t="s">
        <v>2</v>
      </c>
      <c r="P231" s="69" t="s">
        <v>1</v>
      </c>
      <c r="Q231" s="70">
        <v>39340555.535599999</v>
      </c>
      <c r="R231" s="70">
        <v>0</v>
      </c>
      <c r="S231" s="70">
        <v>31806536.599999998</v>
      </c>
      <c r="T231" s="70">
        <v>0</v>
      </c>
      <c r="U231" s="69" t="s">
        <v>0</v>
      </c>
      <c r="V231" s="70">
        <v>0</v>
      </c>
      <c r="W231" s="70">
        <v>6494843.9100000001</v>
      </c>
      <c r="X231" s="69" t="s">
        <v>9</v>
      </c>
      <c r="Y231" s="70">
        <v>1039175.0256000001</v>
      </c>
      <c r="Z231" s="70">
        <v>0</v>
      </c>
      <c r="AA231" s="69" t="s">
        <v>0</v>
      </c>
      <c r="AB231" s="70">
        <v>0</v>
      </c>
      <c r="AC231" s="70">
        <v>0</v>
      </c>
      <c r="AD231" s="69" t="s">
        <v>0</v>
      </c>
      <c r="AE231" s="70">
        <v>0</v>
      </c>
      <c r="AF231" s="69">
        <v>0</v>
      </c>
      <c r="AG231" s="69" t="s">
        <v>0</v>
      </c>
      <c r="AH231" s="70">
        <v>0</v>
      </c>
      <c r="AI231" s="70">
        <v>0</v>
      </c>
      <c r="AJ231" s="69" t="s">
        <v>0</v>
      </c>
      <c r="AK231" s="70">
        <v>0</v>
      </c>
      <c r="AL231" s="70">
        <v>0</v>
      </c>
      <c r="AM231" s="73" t="s">
        <v>1</v>
      </c>
      <c r="AN231" s="69" t="s">
        <v>1</v>
      </c>
      <c r="AO231" s="73" t="s">
        <v>1</v>
      </c>
      <c r="AP231" s="69" t="s">
        <v>1</v>
      </c>
      <c r="AU231" s="60">
        <v>39340555.535599999</v>
      </c>
      <c r="AV231" s="60">
        <v>0</v>
      </c>
    </row>
    <row r="232" spans="1:48" s="60" customFormat="1" hidden="1" x14ac:dyDescent="0.25">
      <c r="A232" s="69" t="s">
        <v>16</v>
      </c>
      <c r="B232" s="68">
        <v>44110</v>
      </c>
      <c r="C232" s="69" t="s">
        <v>6</v>
      </c>
      <c r="D232" s="69" t="s">
        <v>21</v>
      </c>
      <c r="E232" s="69" t="s">
        <v>188</v>
      </c>
      <c r="F232" s="69" t="s">
        <v>1195</v>
      </c>
      <c r="G232" s="69" t="s">
        <v>3</v>
      </c>
      <c r="H232" s="69" t="s">
        <v>1361</v>
      </c>
      <c r="I232" s="70" t="s">
        <v>1</v>
      </c>
      <c r="J232" s="70" t="s">
        <v>1</v>
      </c>
      <c r="K232" s="70" t="s">
        <v>1</v>
      </c>
      <c r="L232" s="70" t="s">
        <v>1</v>
      </c>
      <c r="M232" s="70">
        <v>0</v>
      </c>
      <c r="N232" s="69" t="s">
        <v>1</v>
      </c>
      <c r="O232" s="69" t="s">
        <v>2</v>
      </c>
      <c r="P232" s="69" t="s">
        <v>1</v>
      </c>
      <c r="Q232" s="70">
        <v>225474152.70279998</v>
      </c>
      <c r="R232" s="70">
        <v>0</v>
      </c>
      <c r="S232" s="70">
        <v>155381062.99999997</v>
      </c>
      <c r="T232" s="70">
        <v>0</v>
      </c>
      <c r="U232" s="69" t="s">
        <v>0</v>
      </c>
      <c r="V232" s="70">
        <v>0</v>
      </c>
      <c r="W232" s="70">
        <v>60425077.330000013</v>
      </c>
      <c r="X232" s="69" t="s">
        <v>9</v>
      </c>
      <c r="Y232" s="70">
        <v>9668012.3728</v>
      </c>
      <c r="Z232" s="70">
        <v>0</v>
      </c>
      <c r="AA232" s="69" t="s">
        <v>0</v>
      </c>
      <c r="AB232" s="70">
        <v>0</v>
      </c>
      <c r="AC232" s="70">
        <v>0</v>
      </c>
      <c r="AD232" s="69" t="s">
        <v>0</v>
      </c>
      <c r="AE232" s="70">
        <v>0</v>
      </c>
      <c r="AF232" s="69">
        <v>0</v>
      </c>
      <c r="AG232" s="69" t="s">
        <v>0</v>
      </c>
      <c r="AH232" s="70">
        <v>0</v>
      </c>
      <c r="AI232" s="70">
        <v>0</v>
      </c>
      <c r="AJ232" s="69" t="s">
        <v>0</v>
      </c>
      <c r="AK232" s="70">
        <v>0</v>
      </c>
      <c r="AL232" s="70">
        <v>0</v>
      </c>
      <c r="AM232" s="73" t="s">
        <v>1</v>
      </c>
      <c r="AN232" s="69" t="s">
        <v>1</v>
      </c>
      <c r="AO232" s="73" t="s">
        <v>1</v>
      </c>
      <c r="AP232" s="69" t="s">
        <v>1</v>
      </c>
      <c r="AU232" s="60">
        <v>225474152.70279998</v>
      </c>
      <c r="AV232" s="60">
        <v>0</v>
      </c>
    </row>
    <row r="233" spans="1:48" s="60" customFormat="1" hidden="1" x14ac:dyDescent="0.25">
      <c r="A233" s="69" t="s">
        <v>15</v>
      </c>
      <c r="B233" s="68">
        <v>44110</v>
      </c>
      <c r="C233" s="69" t="s">
        <v>6</v>
      </c>
      <c r="D233" s="69" t="s">
        <v>19</v>
      </c>
      <c r="E233" s="69" t="s">
        <v>186</v>
      </c>
      <c r="F233" s="69" t="s">
        <v>1135</v>
      </c>
      <c r="G233" s="69" t="s">
        <v>3</v>
      </c>
      <c r="H233" s="69" t="s">
        <v>1362</v>
      </c>
      <c r="I233" s="70" t="s">
        <v>1</v>
      </c>
      <c r="J233" s="70" t="s">
        <v>1</v>
      </c>
      <c r="K233" s="70" t="s">
        <v>1</v>
      </c>
      <c r="L233" s="70" t="s">
        <v>1</v>
      </c>
      <c r="M233" s="70">
        <v>0</v>
      </c>
      <c r="N233" s="69" t="s">
        <v>1</v>
      </c>
      <c r="O233" s="69" t="s">
        <v>2</v>
      </c>
      <c r="P233" s="69" t="s">
        <v>1</v>
      </c>
      <c r="Q233" s="70">
        <v>100288041.8196</v>
      </c>
      <c r="R233" s="70">
        <v>0</v>
      </c>
      <c r="S233" s="70">
        <v>73083091</v>
      </c>
      <c r="T233" s="70">
        <v>0</v>
      </c>
      <c r="U233" s="69" t="s">
        <v>0</v>
      </c>
      <c r="V233" s="70">
        <v>0</v>
      </c>
      <c r="W233" s="70">
        <v>23452543.810000002</v>
      </c>
      <c r="X233" s="69" t="s">
        <v>0</v>
      </c>
      <c r="Y233" s="70">
        <v>3752407.0096000005</v>
      </c>
      <c r="Z233" s="70">
        <v>0</v>
      </c>
      <c r="AA233" s="69" t="s">
        <v>0</v>
      </c>
      <c r="AB233" s="70">
        <v>0</v>
      </c>
      <c r="AC233" s="70">
        <v>0</v>
      </c>
      <c r="AD233" s="69" t="s">
        <v>0</v>
      </c>
      <c r="AE233" s="70">
        <v>0</v>
      </c>
      <c r="AF233" s="69">
        <v>0</v>
      </c>
      <c r="AG233" s="69" t="s">
        <v>0</v>
      </c>
      <c r="AH233" s="70">
        <v>0</v>
      </c>
      <c r="AI233" s="70">
        <v>0</v>
      </c>
      <c r="AJ233" s="69" t="s">
        <v>0</v>
      </c>
      <c r="AK233" s="70">
        <v>0</v>
      </c>
      <c r="AL233" s="70">
        <v>0</v>
      </c>
      <c r="AM233" s="73" t="s">
        <v>1</v>
      </c>
      <c r="AN233" s="69" t="s">
        <v>1</v>
      </c>
      <c r="AO233" s="73" t="s">
        <v>1</v>
      </c>
      <c r="AP233" s="69" t="s">
        <v>1</v>
      </c>
      <c r="AU233" s="60">
        <v>100288041.8196</v>
      </c>
      <c r="AV233" s="60">
        <v>0</v>
      </c>
    </row>
    <row r="234" spans="1:48" s="60" customFormat="1" hidden="1" x14ac:dyDescent="0.25">
      <c r="A234" s="69" t="s">
        <v>11</v>
      </c>
      <c r="B234" s="68">
        <v>44110</v>
      </c>
      <c r="C234" s="69" t="s">
        <v>6</v>
      </c>
      <c r="D234" s="69" t="s">
        <v>14</v>
      </c>
      <c r="E234" s="69" t="s">
        <v>182</v>
      </c>
      <c r="F234" s="69" t="s">
        <v>1363</v>
      </c>
      <c r="G234" s="69" t="s">
        <v>3</v>
      </c>
      <c r="H234" s="69" t="s">
        <v>1364</v>
      </c>
      <c r="I234" s="70" t="s">
        <v>1</v>
      </c>
      <c r="J234" s="70" t="s">
        <v>1</v>
      </c>
      <c r="K234" s="70" t="s">
        <v>1</v>
      </c>
      <c r="L234" s="70" t="s">
        <v>1</v>
      </c>
      <c r="M234" s="70">
        <v>0</v>
      </c>
      <c r="N234" s="69" t="s">
        <v>1</v>
      </c>
      <c r="O234" s="69" t="s">
        <v>2</v>
      </c>
      <c r="P234" s="69" t="s">
        <v>1</v>
      </c>
      <c r="Q234" s="70">
        <v>107476777.59999999</v>
      </c>
      <c r="R234" s="70">
        <v>0</v>
      </c>
      <c r="S234" s="70">
        <v>98994184.799999997</v>
      </c>
      <c r="T234" s="70">
        <v>0</v>
      </c>
      <c r="U234" s="69" t="s">
        <v>0</v>
      </c>
      <c r="V234" s="70">
        <v>0</v>
      </c>
      <c r="W234" s="70">
        <v>7312580</v>
      </c>
      <c r="X234" s="69" t="s">
        <v>0</v>
      </c>
      <c r="Y234" s="70">
        <v>1170012.8</v>
      </c>
      <c r="Z234" s="70">
        <v>0</v>
      </c>
      <c r="AA234" s="69" t="s">
        <v>0</v>
      </c>
      <c r="AB234" s="70">
        <v>0</v>
      </c>
      <c r="AC234" s="70">
        <v>0</v>
      </c>
      <c r="AD234" s="69" t="s">
        <v>0</v>
      </c>
      <c r="AE234" s="70">
        <v>0</v>
      </c>
      <c r="AF234" s="69">
        <v>0</v>
      </c>
      <c r="AG234" s="69" t="s">
        <v>0</v>
      </c>
      <c r="AH234" s="70">
        <v>0</v>
      </c>
      <c r="AI234" s="70">
        <v>0</v>
      </c>
      <c r="AJ234" s="69" t="s">
        <v>0</v>
      </c>
      <c r="AK234" s="70">
        <v>0</v>
      </c>
      <c r="AL234" s="70">
        <v>0</v>
      </c>
      <c r="AM234" s="73" t="s">
        <v>1</v>
      </c>
      <c r="AN234" s="69" t="s">
        <v>1</v>
      </c>
      <c r="AO234" s="73" t="s">
        <v>1</v>
      </c>
      <c r="AP234" s="69" t="s">
        <v>1</v>
      </c>
      <c r="AU234" s="60">
        <v>107476777.59999999</v>
      </c>
      <c r="AV234" s="60">
        <v>0</v>
      </c>
    </row>
    <row r="235" spans="1:48" s="60" customFormat="1" hidden="1" x14ac:dyDescent="0.25">
      <c r="A235" s="69" t="s">
        <v>8</v>
      </c>
      <c r="B235" s="68">
        <v>44110</v>
      </c>
      <c r="C235" s="69" t="s">
        <v>6</v>
      </c>
      <c r="D235" s="69" t="s">
        <v>10</v>
      </c>
      <c r="E235" s="69" t="s">
        <v>179</v>
      </c>
      <c r="F235" s="69" t="s">
        <v>1365</v>
      </c>
      <c r="G235" s="69" t="s">
        <v>3</v>
      </c>
      <c r="H235" s="69" t="s">
        <v>1366</v>
      </c>
      <c r="I235" s="70" t="s">
        <v>1</v>
      </c>
      <c r="J235" s="70" t="s">
        <v>1</v>
      </c>
      <c r="K235" s="70" t="s">
        <v>1</v>
      </c>
      <c r="L235" s="70" t="s">
        <v>1</v>
      </c>
      <c r="M235" s="70">
        <v>0</v>
      </c>
      <c r="N235" s="69" t="s">
        <v>1</v>
      </c>
      <c r="O235" s="69" t="s">
        <v>2</v>
      </c>
      <c r="P235" s="69" t="s">
        <v>1</v>
      </c>
      <c r="Q235" s="70">
        <v>2955744</v>
      </c>
      <c r="R235" s="70">
        <v>0</v>
      </c>
      <c r="S235" s="70">
        <v>1240800</v>
      </c>
      <c r="T235" s="70">
        <v>0</v>
      </c>
      <c r="U235" s="69" t="s">
        <v>0</v>
      </c>
      <c r="V235" s="70">
        <v>0</v>
      </c>
      <c r="W235" s="70">
        <v>1478400</v>
      </c>
      <c r="X235" s="69" t="s">
        <v>9</v>
      </c>
      <c r="Y235" s="70">
        <v>236544</v>
      </c>
      <c r="Z235" s="70">
        <v>0</v>
      </c>
      <c r="AA235" s="69" t="s">
        <v>0</v>
      </c>
      <c r="AB235" s="70">
        <v>0</v>
      </c>
      <c r="AC235" s="70">
        <v>0</v>
      </c>
      <c r="AD235" s="69" t="s">
        <v>0</v>
      </c>
      <c r="AE235" s="70">
        <v>0</v>
      </c>
      <c r="AF235" s="69">
        <v>0</v>
      </c>
      <c r="AG235" s="69" t="s">
        <v>0</v>
      </c>
      <c r="AH235" s="70">
        <v>0</v>
      </c>
      <c r="AI235" s="70">
        <v>0</v>
      </c>
      <c r="AJ235" s="69" t="s">
        <v>0</v>
      </c>
      <c r="AK235" s="70">
        <v>0</v>
      </c>
      <c r="AL235" s="70">
        <v>0</v>
      </c>
      <c r="AM235" s="73" t="s">
        <v>1</v>
      </c>
      <c r="AN235" s="69" t="s">
        <v>1</v>
      </c>
      <c r="AO235" s="73" t="s">
        <v>1</v>
      </c>
      <c r="AP235" s="69" t="s">
        <v>1</v>
      </c>
      <c r="AU235" s="60">
        <v>2955744</v>
      </c>
      <c r="AV235" s="60">
        <v>0</v>
      </c>
    </row>
    <row r="236" spans="1:48" s="60" customFormat="1" hidden="1" x14ac:dyDescent="0.25">
      <c r="A236" s="69" t="s">
        <v>373</v>
      </c>
      <c r="B236" s="68">
        <v>44110</v>
      </c>
      <c r="C236" s="69" t="s">
        <v>6</v>
      </c>
      <c r="D236" s="69" t="s">
        <v>286</v>
      </c>
      <c r="E236" s="69" t="s">
        <v>208</v>
      </c>
      <c r="F236" s="69" t="s">
        <v>503</v>
      </c>
      <c r="G236" s="69" t="s">
        <v>3</v>
      </c>
      <c r="H236" s="69" t="s">
        <v>1367</v>
      </c>
      <c r="I236" s="70" t="s">
        <v>1</v>
      </c>
      <c r="J236" s="70" t="s">
        <v>1</v>
      </c>
      <c r="K236" s="70" t="s">
        <v>1</v>
      </c>
      <c r="L236" s="70" t="s">
        <v>1</v>
      </c>
      <c r="M236" s="70">
        <v>0</v>
      </c>
      <c r="N236" s="69" t="s">
        <v>1</v>
      </c>
      <c r="O236" s="69" t="s">
        <v>2</v>
      </c>
      <c r="P236" s="69" t="s">
        <v>1</v>
      </c>
      <c r="Q236" s="70">
        <v>84868248.002400011</v>
      </c>
      <c r="R236" s="70">
        <v>0</v>
      </c>
      <c r="S236" s="70">
        <v>72934222.190000013</v>
      </c>
      <c r="T236" s="70">
        <v>0</v>
      </c>
      <c r="U236" s="69" t="s">
        <v>0</v>
      </c>
      <c r="V236" s="70">
        <v>0</v>
      </c>
      <c r="W236" s="70">
        <v>9583346.3900000006</v>
      </c>
      <c r="X236" s="69" t="s">
        <v>9</v>
      </c>
      <c r="Y236" s="70">
        <v>1533335.4224</v>
      </c>
      <c r="Z236" s="70">
        <v>0</v>
      </c>
      <c r="AA236" s="69" t="s">
        <v>0</v>
      </c>
      <c r="AB236" s="70">
        <v>0</v>
      </c>
      <c r="AC236" s="70">
        <v>756800</v>
      </c>
      <c r="AD236" s="69" t="s">
        <v>278</v>
      </c>
      <c r="AE236" s="70">
        <v>60544</v>
      </c>
      <c r="AF236" s="69">
        <v>0</v>
      </c>
      <c r="AG236" s="69" t="s">
        <v>0</v>
      </c>
      <c r="AH236" s="70">
        <v>0</v>
      </c>
      <c r="AI236" s="70">
        <v>0</v>
      </c>
      <c r="AJ236" s="69" t="s">
        <v>0</v>
      </c>
      <c r="AK236" s="70">
        <v>0</v>
      </c>
      <c r="AL236" s="70">
        <v>0</v>
      </c>
      <c r="AM236" s="73" t="s">
        <v>1</v>
      </c>
      <c r="AN236" s="69" t="s">
        <v>1</v>
      </c>
      <c r="AO236" s="73" t="s">
        <v>1</v>
      </c>
      <c r="AP236" s="69" t="s">
        <v>1</v>
      </c>
      <c r="AU236" s="60">
        <v>84868248.002400011</v>
      </c>
      <c r="AV236" s="60">
        <v>0</v>
      </c>
    </row>
    <row r="237" spans="1:48" s="60" customFormat="1" hidden="1" x14ac:dyDescent="0.25">
      <c r="A237" s="69" t="s">
        <v>374</v>
      </c>
      <c r="B237" s="68">
        <v>44110</v>
      </c>
      <c r="C237" s="69" t="s">
        <v>6</v>
      </c>
      <c r="D237" s="69" t="s">
        <v>7</v>
      </c>
      <c r="E237" s="69" t="s">
        <v>496</v>
      </c>
      <c r="F237" s="69" t="s">
        <v>1368</v>
      </c>
      <c r="G237" s="69" t="s">
        <v>3</v>
      </c>
      <c r="H237" s="69" t="s">
        <v>483</v>
      </c>
      <c r="I237" s="70"/>
      <c r="J237" s="70"/>
      <c r="K237" s="70"/>
      <c r="L237" s="70"/>
      <c r="M237" s="70">
        <v>0</v>
      </c>
      <c r="N237" s="69"/>
      <c r="O237" s="69" t="s">
        <v>99</v>
      </c>
      <c r="P237" s="69"/>
      <c r="Q237" s="70">
        <v>0</v>
      </c>
      <c r="R237" s="70">
        <v>0</v>
      </c>
      <c r="S237" s="70">
        <v>0</v>
      </c>
      <c r="T237" s="70">
        <v>0</v>
      </c>
      <c r="U237" s="69" t="s">
        <v>0</v>
      </c>
      <c r="V237" s="70">
        <v>0</v>
      </c>
      <c r="W237" s="70">
        <v>0</v>
      </c>
      <c r="X237" s="69" t="s">
        <v>0</v>
      </c>
      <c r="Y237" s="70">
        <v>0</v>
      </c>
      <c r="Z237" s="70">
        <v>0</v>
      </c>
      <c r="AA237" s="69" t="s">
        <v>0</v>
      </c>
      <c r="AB237" s="70">
        <v>0</v>
      </c>
      <c r="AC237" s="70">
        <v>0</v>
      </c>
      <c r="AD237" s="69" t="s">
        <v>0</v>
      </c>
      <c r="AE237" s="70">
        <v>0</v>
      </c>
      <c r="AF237" s="69">
        <v>0</v>
      </c>
      <c r="AG237" s="69">
        <v>0</v>
      </c>
      <c r="AH237" s="70"/>
      <c r="AI237" s="70"/>
      <c r="AJ237" s="69"/>
      <c r="AK237" s="70"/>
      <c r="AL237" s="70"/>
      <c r="AM237" s="73"/>
      <c r="AN237" s="69"/>
      <c r="AO237" s="73"/>
      <c r="AP237" s="69"/>
      <c r="AU237" s="60">
        <v>0</v>
      </c>
      <c r="AV237" s="60">
        <v>0</v>
      </c>
    </row>
    <row r="238" spans="1:48" s="60" customFormat="1" hidden="1" x14ac:dyDescent="0.25">
      <c r="A238" s="69" t="s">
        <v>375</v>
      </c>
      <c r="B238" s="68">
        <v>44110</v>
      </c>
      <c r="C238" s="69" t="s">
        <v>6</v>
      </c>
      <c r="D238" s="69" t="s">
        <v>5</v>
      </c>
      <c r="E238" s="69" t="s">
        <v>176</v>
      </c>
      <c r="F238" s="69" t="s">
        <v>666</v>
      </c>
      <c r="G238" s="69" t="s">
        <v>3</v>
      </c>
      <c r="H238" s="69" t="s">
        <v>1369</v>
      </c>
      <c r="I238" s="70" t="s">
        <v>1</v>
      </c>
      <c r="J238" s="70" t="s">
        <v>1</v>
      </c>
      <c r="K238" s="70" t="s">
        <v>1</v>
      </c>
      <c r="L238" s="70" t="s">
        <v>1</v>
      </c>
      <c r="M238" s="70">
        <v>0</v>
      </c>
      <c r="N238" s="69" t="s">
        <v>1</v>
      </c>
      <c r="O238" s="69" t="s">
        <v>2</v>
      </c>
      <c r="P238" s="69" t="s">
        <v>1</v>
      </c>
      <c r="Q238" s="70">
        <v>24404245</v>
      </c>
      <c r="R238" s="70">
        <v>0</v>
      </c>
      <c r="S238" s="70">
        <v>21061125</v>
      </c>
      <c r="T238" s="70">
        <v>0</v>
      </c>
      <c r="U238" s="69" t="s">
        <v>0</v>
      </c>
      <c r="V238" s="70">
        <v>0</v>
      </c>
      <c r="W238" s="70">
        <v>2882000</v>
      </c>
      <c r="X238" s="69" t="s">
        <v>0</v>
      </c>
      <c r="Y238" s="70">
        <v>461120</v>
      </c>
      <c r="Z238" s="70">
        <v>0</v>
      </c>
      <c r="AA238" s="69" t="s">
        <v>0</v>
      </c>
      <c r="AB238" s="70">
        <v>0</v>
      </c>
      <c r="AC238" s="70">
        <v>0</v>
      </c>
      <c r="AD238" s="69" t="s">
        <v>0</v>
      </c>
      <c r="AE238" s="70">
        <v>0</v>
      </c>
      <c r="AF238" s="69">
        <v>0</v>
      </c>
      <c r="AG238" s="69" t="s">
        <v>0</v>
      </c>
      <c r="AH238" s="70">
        <v>0</v>
      </c>
      <c r="AI238" s="70">
        <v>0</v>
      </c>
      <c r="AJ238" s="69" t="s">
        <v>0</v>
      </c>
      <c r="AK238" s="70">
        <v>0</v>
      </c>
      <c r="AL238" s="70">
        <v>0</v>
      </c>
      <c r="AM238" s="73" t="s">
        <v>1</v>
      </c>
      <c r="AN238" s="69" t="s">
        <v>1</v>
      </c>
      <c r="AO238" s="73" t="s">
        <v>1</v>
      </c>
      <c r="AP238" s="69" t="s">
        <v>1</v>
      </c>
      <c r="AU238" s="60">
        <v>24404245</v>
      </c>
      <c r="AV238" s="60">
        <v>0</v>
      </c>
    </row>
    <row r="239" spans="1:48" s="60" customFormat="1" hidden="1" x14ac:dyDescent="0.25">
      <c r="A239" s="69" t="s">
        <v>376</v>
      </c>
      <c r="B239" s="68">
        <v>44111</v>
      </c>
      <c r="C239" s="69" t="s">
        <v>28</v>
      </c>
      <c r="D239" s="69" t="s">
        <v>50</v>
      </c>
      <c r="E239" s="69" t="s">
        <v>227</v>
      </c>
      <c r="F239" s="69" t="s">
        <v>1261</v>
      </c>
      <c r="G239" s="69" t="s">
        <v>3</v>
      </c>
      <c r="H239" s="69" t="s">
        <v>1370</v>
      </c>
      <c r="I239" s="70" t="s">
        <v>1</v>
      </c>
      <c r="J239" s="70" t="s">
        <v>1</v>
      </c>
      <c r="K239" s="70" t="s">
        <v>1</v>
      </c>
      <c r="L239" s="70" t="s">
        <v>1</v>
      </c>
      <c r="M239" s="70">
        <v>0</v>
      </c>
      <c r="N239" s="69" t="s">
        <v>1</v>
      </c>
      <c r="O239" s="69" t="s">
        <v>2</v>
      </c>
      <c r="P239" s="69" t="s">
        <v>1</v>
      </c>
      <c r="Q239" s="70">
        <v>225836128.5948</v>
      </c>
      <c r="R239" s="70">
        <v>0</v>
      </c>
      <c r="S239" s="70">
        <v>156616769.79999998</v>
      </c>
      <c r="T239" s="70">
        <v>0</v>
      </c>
      <c r="U239" s="69" t="s">
        <v>0</v>
      </c>
      <c r="V239" s="70">
        <v>0</v>
      </c>
      <c r="W239" s="70">
        <v>59671861.030000001</v>
      </c>
      <c r="X239" s="69" t="s">
        <v>9</v>
      </c>
      <c r="Y239" s="70">
        <v>9547497.7647999972</v>
      </c>
      <c r="Z239" s="70">
        <v>0</v>
      </c>
      <c r="AA239" s="69" t="s">
        <v>0</v>
      </c>
      <c r="AB239" s="70">
        <v>0</v>
      </c>
      <c r="AC239" s="155">
        <v>0</v>
      </c>
      <c r="AD239" s="69" t="s">
        <v>0</v>
      </c>
      <c r="AE239" s="70">
        <v>0</v>
      </c>
      <c r="AF239" s="69">
        <v>0</v>
      </c>
      <c r="AG239" s="69" t="s">
        <v>0</v>
      </c>
      <c r="AH239" s="70">
        <v>0</v>
      </c>
      <c r="AI239" s="70">
        <v>0</v>
      </c>
      <c r="AJ239" s="69" t="s">
        <v>0</v>
      </c>
      <c r="AK239" s="70">
        <v>0</v>
      </c>
      <c r="AL239" s="70">
        <v>0</v>
      </c>
      <c r="AM239" s="73" t="s">
        <v>1</v>
      </c>
      <c r="AN239" s="69" t="s">
        <v>1</v>
      </c>
      <c r="AO239" s="73" t="s">
        <v>1</v>
      </c>
      <c r="AP239" s="69" t="s">
        <v>1</v>
      </c>
      <c r="AU239" s="60">
        <v>225836128.5948</v>
      </c>
      <c r="AV239" s="60">
        <v>0</v>
      </c>
    </row>
    <row r="240" spans="1:48" s="60" customFormat="1" hidden="1" x14ac:dyDescent="0.25">
      <c r="A240" s="69" t="s">
        <v>377</v>
      </c>
      <c r="B240" s="68">
        <v>44111</v>
      </c>
      <c r="C240" s="69" t="s">
        <v>6</v>
      </c>
      <c r="D240" s="69" t="s">
        <v>50</v>
      </c>
      <c r="E240" s="69" t="s">
        <v>236</v>
      </c>
      <c r="F240" s="69" t="s">
        <v>854</v>
      </c>
      <c r="G240" s="69" t="s">
        <v>3</v>
      </c>
      <c r="H240" s="69" t="s">
        <v>1371</v>
      </c>
      <c r="I240" s="153" t="s">
        <v>1</v>
      </c>
      <c r="J240" s="153" t="s">
        <v>1</v>
      </c>
      <c r="K240" s="153" t="s">
        <v>1</v>
      </c>
      <c r="L240" s="153" t="s">
        <v>1</v>
      </c>
      <c r="M240" s="153">
        <v>0</v>
      </c>
      <c r="N240" s="154" t="s">
        <v>1</v>
      </c>
      <c r="O240" s="69" t="s">
        <v>2</v>
      </c>
      <c r="P240" s="154" t="s">
        <v>1</v>
      </c>
      <c r="Q240" s="70">
        <v>171816099.04360002</v>
      </c>
      <c r="R240" s="70">
        <v>0</v>
      </c>
      <c r="S240" s="70">
        <v>116095168.20000002</v>
      </c>
      <c r="T240" s="70">
        <v>0</v>
      </c>
      <c r="U240" s="69" t="s">
        <v>0</v>
      </c>
      <c r="V240" s="70">
        <v>0</v>
      </c>
      <c r="W240" s="70">
        <v>48035285.210000001</v>
      </c>
      <c r="X240" s="69" t="s">
        <v>9</v>
      </c>
      <c r="Y240" s="70">
        <v>7685645.6336000003</v>
      </c>
      <c r="Z240" s="70">
        <v>0</v>
      </c>
      <c r="AA240" s="69" t="s">
        <v>0</v>
      </c>
      <c r="AB240" s="70">
        <v>0</v>
      </c>
      <c r="AC240" s="70">
        <v>0</v>
      </c>
      <c r="AD240" s="69" t="s">
        <v>0</v>
      </c>
      <c r="AE240" s="70">
        <v>0</v>
      </c>
      <c r="AF240" s="69">
        <v>0</v>
      </c>
      <c r="AG240" s="69" t="s">
        <v>0</v>
      </c>
      <c r="AH240" s="70">
        <v>0</v>
      </c>
      <c r="AI240" s="70">
        <v>0</v>
      </c>
      <c r="AJ240" s="69" t="s">
        <v>0</v>
      </c>
      <c r="AK240" s="70">
        <v>0</v>
      </c>
      <c r="AL240" s="70">
        <v>0</v>
      </c>
      <c r="AM240" s="73" t="s">
        <v>1</v>
      </c>
      <c r="AN240" s="69" t="s">
        <v>1</v>
      </c>
      <c r="AO240" s="73" t="s">
        <v>1</v>
      </c>
      <c r="AP240" s="69" t="s">
        <v>1</v>
      </c>
      <c r="AU240" s="60">
        <v>171816099.04360002</v>
      </c>
      <c r="AV240" s="60">
        <v>0</v>
      </c>
    </row>
    <row r="241" spans="1:48" s="60" customFormat="1" hidden="1" x14ac:dyDescent="0.25">
      <c r="A241" s="69" t="s">
        <v>378</v>
      </c>
      <c r="B241" s="68">
        <v>44111</v>
      </c>
      <c r="C241" s="69" t="s">
        <v>6</v>
      </c>
      <c r="D241" s="69" t="s">
        <v>50</v>
      </c>
      <c r="E241" s="69" t="s">
        <v>473</v>
      </c>
      <c r="F241" s="69" t="s">
        <v>1372</v>
      </c>
      <c r="G241" s="69" t="s">
        <v>3</v>
      </c>
      <c r="H241" s="69" t="s">
        <v>1373</v>
      </c>
      <c r="I241" s="70"/>
      <c r="J241" s="70"/>
      <c r="K241" s="70"/>
      <c r="L241" s="70"/>
      <c r="M241" s="70">
        <v>0</v>
      </c>
      <c r="N241" s="69"/>
      <c r="O241" s="69" t="s">
        <v>2</v>
      </c>
      <c r="P241" s="69"/>
      <c r="Q241" s="70">
        <v>276008588.86880004</v>
      </c>
      <c r="R241" s="70">
        <v>0</v>
      </c>
      <c r="S241" s="70">
        <v>276008588.86880004</v>
      </c>
      <c r="T241" s="70">
        <v>0</v>
      </c>
      <c r="U241" s="69"/>
      <c r="V241" s="70">
        <v>0</v>
      </c>
      <c r="W241" s="70">
        <v>0</v>
      </c>
      <c r="X241" s="69"/>
      <c r="Y241" s="70">
        <v>0</v>
      </c>
      <c r="Z241" s="70">
        <v>0</v>
      </c>
      <c r="AA241" s="69"/>
      <c r="AB241" s="70">
        <v>0</v>
      </c>
      <c r="AC241" s="70">
        <v>0</v>
      </c>
      <c r="AD241" s="69"/>
      <c r="AE241" s="70">
        <v>0</v>
      </c>
      <c r="AF241" s="69">
        <v>0</v>
      </c>
      <c r="AG241" s="69">
        <v>0</v>
      </c>
      <c r="AH241" s="70"/>
      <c r="AI241" s="70"/>
      <c r="AJ241" s="69"/>
      <c r="AK241" s="70"/>
      <c r="AL241" s="70"/>
      <c r="AM241" s="73"/>
      <c r="AN241" s="69"/>
      <c r="AO241" s="73"/>
      <c r="AP241" s="69"/>
      <c r="AU241" s="60">
        <v>276008588.86880004</v>
      </c>
      <c r="AV241" s="60">
        <v>0</v>
      </c>
    </row>
    <row r="242" spans="1:48" s="60" customFormat="1" hidden="1" x14ac:dyDescent="0.25">
      <c r="A242" s="69" t="s">
        <v>379</v>
      </c>
      <c r="B242" s="68">
        <v>44111</v>
      </c>
      <c r="C242" s="69" t="s">
        <v>28</v>
      </c>
      <c r="D242" s="69" t="s">
        <v>43</v>
      </c>
      <c r="E242" s="69" t="s">
        <v>218</v>
      </c>
      <c r="F242" s="69" t="s">
        <v>1374</v>
      </c>
      <c r="G242" s="69" t="s">
        <v>3</v>
      </c>
      <c r="H242" s="69" t="s">
        <v>1375</v>
      </c>
      <c r="I242" s="70" t="s">
        <v>1</v>
      </c>
      <c r="J242" s="70" t="s">
        <v>1</v>
      </c>
      <c r="K242" s="70" t="s">
        <v>1</v>
      </c>
      <c r="L242" s="70" t="s">
        <v>1</v>
      </c>
      <c r="M242" s="70">
        <v>0</v>
      </c>
      <c r="N242" s="69" t="s">
        <v>1</v>
      </c>
      <c r="O242" s="69" t="s">
        <v>2</v>
      </c>
      <c r="P242" s="69" t="s">
        <v>1</v>
      </c>
      <c r="Q242" s="70">
        <v>65030432.717999995</v>
      </c>
      <c r="R242" s="70">
        <v>0</v>
      </c>
      <c r="S242" s="70">
        <v>37685940</v>
      </c>
      <c r="T242" s="70">
        <v>0</v>
      </c>
      <c r="U242" s="69" t="s">
        <v>0</v>
      </c>
      <c r="V242" s="70">
        <v>0</v>
      </c>
      <c r="W242" s="70">
        <v>23572838.550000001</v>
      </c>
      <c r="X242" s="69" t="s">
        <v>9</v>
      </c>
      <c r="Y242" s="70">
        <v>3771654.1680000001</v>
      </c>
      <c r="Z242" s="70">
        <v>0</v>
      </c>
      <c r="AA242" s="69" t="s">
        <v>0</v>
      </c>
      <c r="AB242" s="70">
        <v>0</v>
      </c>
      <c r="AC242" s="70">
        <v>0</v>
      </c>
      <c r="AD242" s="69" t="s">
        <v>0</v>
      </c>
      <c r="AE242" s="70">
        <v>0</v>
      </c>
      <c r="AF242" s="69">
        <v>0</v>
      </c>
      <c r="AG242" s="69" t="s">
        <v>0</v>
      </c>
      <c r="AH242" s="70">
        <v>0</v>
      </c>
      <c r="AI242" s="70">
        <v>0</v>
      </c>
      <c r="AJ242" s="69" t="s">
        <v>0</v>
      </c>
      <c r="AK242" s="70">
        <v>0</v>
      </c>
      <c r="AL242" s="70">
        <v>0</v>
      </c>
      <c r="AM242" s="73" t="s">
        <v>1</v>
      </c>
      <c r="AN242" s="69" t="s">
        <v>1</v>
      </c>
      <c r="AO242" s="73" t="s">
        <v>1</v>
      </c>
      <c r="AP242" s="69" t="s">
        <v>1</v>
      </c>
      <c r="AU242" s="60">
        <v>65030432.717999995</v>
      </c>
      <c r="AV242" s="60">
        <v>0</v>
      </c>
    </row>
    <row r="243" spans="1:48" s="60" customFormat="1" x14ac:dyDescent="0.25">
      <c r="A243" s="69" t="s">
        <v>380</v>
      </c>
      <c r="B243" s="68">
        <v>44111</v>
      </c>
      <c r="C243" s="69" t="s">
        <v>36</v>
      </c>
      <c r="D243" s="69" t="s">
        <v>43</v>
      </c>
      <c r="E243" s="69" t="s">
        <v>223</v>
      </c>
      <c r="F243" s="69" t="s">
        <v>1376</v>
      </c>
      <c r="G243" s="69" t="s">
        <v>3</v>
      </c>
      <c r="H243" s="69" t="s">
        <v>1377</v>
      </c>
      <c r="I243" s="70" t="s">
        <v>1</v>
      </c>
      <c r="J243" s="70" t="s">
        <v>1</v>
      </c>
      <c r="K243" s="70" t="s">
        <v>1</v>
      </c>
      <c r="L243" s="70" t="s">
        <v>1</v>
      </c>
      <c r="M243" s="70">
        <v>0</v>
      </c>
      <c r="N243" s="69" t="s">
        <v>1</v>
      </c>
      <c r="O243" s="69" t="s">
        <v>2</v>
      </c>
      <c r="P243" s="69" t="s">
        <v>1</v>
      </c>
      <c r="Q243" s="70">
        <v>70804861.399999991</v>
      </c>
      <c r="R243" s="70">
        <v>0</v>
      </c>
      <c r="S243" s="70">
        <v>64399851.799999997</v>
      </c>
      <c r="T243" s="70">
        <v>0</v>
      </c>
      <c r="U243" s="69" t="s">
        <v>0</v>
      </c>
      <c r="V243" s="70">
        <v>0</v>
      </c>
      <c r="W243" s="70">
        <v>5521560</v>
      </c>
      <c r="X243" s="69" t="s">
        <v>0</v>
      </c>
      <c r="Y243" s="70">
        <v>883449.6</v>
      </c>
      <c r="Z243" s="70">
        <v>0</v>
      </c>
      <c r="AA243" s="69" t="s">
        <v>0</v>
      </c>
      <c r="AB243" s="70">
        <v>0</v>
      </c>
      <c r="AC243" s="70">
        <v>0</v>
      </c>
      <c r="AD243" s="69" t="s">
        <v>0</v>
      </c>
      <c r="AE243" s="70">
        <v>0</v>
      </c>
      <c r="AF243" s="69">
        <v>0</v>
      </c>
      <c r="AG243" s="69" t="s">
        <v>0</v>
      </c>
      <c r="AH243" s="70">
        <v>0</v>
      </c>
      <c r="AI243" s="70">
        <v>0</v>
      </c>
      <c r="AJ243" s="69" t="s">
        <v>0</v>
      </c>
      <c r="AK243" s="70">
        <v>0</v>
      </c>
      <c r="AL243" s="70">
        <v>0</v>
      </c>
      <c r="AM243" s="73" t="s">
        <v>1</v>
      </c>
      <c r="AN243" s="69" t="s">
        <v>1</v>
      </c>
      <c r="AO243" s="73" t="s">
        <v>1</v>
      </c>
      <c r="AP243" s="69" t="s">
        <v>1</v>
      </c>
      <c r="AU243" s="60">
        <v>70804861.399999991</v>
      </c>
      <c r="AV243" s="60">
        <v>0</v>
      </c>
    </row>
    <row r="244" spans="1:48" s="60" customFormat="1" hidden="1" x14ac:dyDescent="0.25">
      <c r="A244" s="69" t="s">
        <v>381</v>
      </c>
      <c r="B244" s="68">
        <v>44111</v>
      </c>
      <c r="C244" s="69" t="s">
        <v>6</v>
      </c>
      <c r="D244" s="69" t="s">
        <v>43</v>
      </c>
      <c r="E244" s="69" t="s">
        <v>225</v>
      </c>
      <c r="F244" s="69" t="s">
        <v>1378</v>
      </c>
      <c r="G244" s="69" t="s">
        <v>3</v>
      </c>
      <c r="H244" s="69" t="s">
        <v>1379</v>
      </c>
      <c r="I244" s="70" t="s">
        <v>1</v>
      </c>
      <c r="J244" s="70" t="s">
        <v>1</v>
      </c>
      <c r="K244" s="70" t="s">
        <v>1</v>
      </c>
      <c r="L244" s="70" t="s">
        <v>1</v>
      </c>
      <c r="M244" s="70">
        <v>0</v>
      </c>
      <c r="N244" s="69" t="s">
        <v>1</v>
      </c>
      <c r="O244" s="69" t="s">
        <v>2</v>
      </c>
      <c r="P244" s="69" t="s">
        <v>1</v>
      </c>
      <c r="Q244" s="70">
        <v>74027451.7588</v>
      </c>
      <c r="R244" s="70">
        <v>0</v>
      </c>
      <c r="S244" s="70">
        <v>63571430.500000007</v>
      </c>
      <c r="T244" s="70">
        <v>0</v>
      </c>
      <c r="U244" s="69" t="s">
        <v>0</v>
      </c>
      <c r="V244" s="70">
        <v>0</v>
      </c>
      <c r="W244" s="70">
        <v>9013811.4299999997</v>
      </c>
      <c r="X244" s="69" t="s">
        <v>9</v>
      </c>
      <c r="Y244" s="70">
        <v>1442209.8288</v>
      </c>
      <c r="Z244" s="70">
        <v>0</v>
      </c>
      <c r="AA244" s="69" t="s">
        <v>0</v>
      </c>
      <c r="AB244" s="70">
        <v>0</v>
      </c>
      <c r="AC244" s="155">
        <v>0</v>
      </c>
      <c r="AD244" s="69" t="s">
        <v>0</v>
      </c>
      <c r="AE244" s="155">
        <v>0</v>
      </c>
      <c r="AF244" s="69">
        <v>0</v>
      </c>
      <c r="AG244" s="69" t="s">
        <v>0</v>
      </c>
      <c r="AH244" s="70">
        <v>0</v>
      </c>
      <c r="AI244" s="70">
        <v>0</v>
      </c>
      <c r="AJ244" s="69" t="s">
        <v>0</v>
      </c>
      <c r="AK244" s="70">
        <v>0</v>
      </c>
      <c r="AL244" s="70">
        <v>0</v>
      </c>
      <c r="AM244" s="73" t="s">
        <v>1</v>
      </c>
      <c r="AN244" s="69" t="s">
        <v>1</v>
      </c>
      <c r="AO244" s="73" t="s">
        <v>1</v>
      </c>
      <c r="AP244" s="69" t="s">
        <v>1</v>
      </c>
      <c r="AU244" s="60">
        <v>74027451.7588</v>
      </c>
      <c r="AV244" s="60">
        <v>0</v>
      </c>
    </row>
    <row r="245" spans="1:48" s="60" customFormat="1" hidden="1" x14ac:dyDescent="0.25">
      <c r="A245" s="69" t="s">
        <v>387</v>
      </c>
      <c r="B245" s="68">
        <v>44111</v>
      </c>
      <c r="C245" s="69" t="s">
        <v>6</v>
      </c>
      <c r="D245" s="69" t="s">
        <v>43</v>
      </c>
      <c r="E245" s="69" t="s">
        <v>225</v>
      </c>
      <c r="F245" s="69" t="s">
        <v>1378</v>
      </c>
      <c r="G245" s="69" t="s">
        <v>13</v>
      </c>
      <c r="H245" s="69" t="s">
        <v>1</v>
      </c>
      <c r="I245" s="70" t="s">
        <v>1304</v>
      </c>
      <c r="J245" s="70" t="s">
        <v>1</v>
      </c>
      <c r="K245" s="70" t="s">
        <v>1380</v>
      </c>
      <c r="L245" s="70" t="s">
        <v>1381</v>
      </c>
      <c r="M245" s="70">
        <v>750288</v>
      </c>
      <c r="N245" s="69" t="s">
        <v>12</v>
      </c>
      <c r="O245" s="69" t="s">
        <v>1382</v>
      </c>
      <c r="P245" s="69" t="s">
        <v>1383</v>
      </c>
      <c r="Q245" s="70">
        <v>-750288</v>
      </c>
      <c r="R245" s="70">
        <v>0</v>
      </c>
      <c r="S245" s="70">
        <v>0</v>
      </c>
      <c r="T245" s="70">
        <v>0</v>
      </c>
      <c r="U245" s="69" t="s">
        <v>0</v>
      </c>
      <c r="V245" s="70">
        <v>0</v>
      </c>
      <c r="W245" s="70">
        <v>-646800</v>
      </c>
      <c r="X245" s="69" t="s">
        <v>9</v>
      </c>
      <c r="Y245" s="70">
        <v>-103488</v>
      </c>
      <c r="Z245" s="70">
        <v>0</v>
      </c>
      <c r="AA245" s="69" t="s">
        <v>0</v>
      </c>
      <c r="AB245" s="70">
        <v>0</v>
      </c>
      <c r="AC245" s="70">
        <v>0</v>
      </c>
      <c r="AD245" s="69" t="s">
        <v>0</v>
      </c>
      <c r="AE245" s="70">
        <v>0</v>
      </c>
      <c r="AF245" s="69">
        <v>0</v>
      </c>
      <c r="AG245" s="69" t="s">
        <v>0</v>
      </c>
      <c r="AH245" s="70">
        <v>0</v>
      </c>
      <c r="AI245" s="70">
        <v>0</v>
      </c>
      <c r="AJ245" s="69" t="s">
        <v>0</v>
      </c>
      <c r="AK245" s="70">
        <v>0</v>
      </c>
      <c r="AL245" s="70">
        <v>0</v>
      </c>
      <c r="AM245" s="73" t="s">
        <v>1</v>
      </c>
      <c r="AN245" s="69" t="s">
        <v>1</v>
      </c>
      <c r="AO245" s="73" t="s">
        <v>1</v>
      </c>
      <c r="AP245" s="69" t="s">
        <v>1</v>
      </c>
      <c r="AU245" s="60">
        <v>-750288</v>
      </c>
      <c r="AV245" s="60">
        <v>0</v>
      </c>
    </row>
    <row r="246" spans="1:48" s="60" customFormat="1" hidden="1" x14ac:dyDescent="0.25">
      <c r="A246" s="69" t="s">
        <v>388</v>
      </c>
      <c r="B246" s="68">
        <v>44111</v>
      </c>
      <c r="C246" s="69" t="s">
        <v>6</v>
      </c>
      <c r="D246" s="69" t="s">
        <v>43</v>
      </c>
      <c r="E246" s="69" t="s">
        <v>221</v>
      </c>
      <c r="F246" s="69" t="s">
        <v>1155</v>
      </c>
      <c r="G246" s="69" t="s">
        <v>3</v>
      </c>
      <c r="H246" s="69" t="s">
        <v>1384</v>
      </c>
      <c r="I246" s="70"/>
      <c r="J246" s="70"/>
      <c r="K246" s="70"/>
      <c r="L246" s="70"/>
      <c r="M246" s="70">
        <v>0</v>
      </c>
      <c r="N246" s="69"/>
      <c r="O246" s="69" t="s">
        <v>99</v>
      </c>
      <c r="P246" s="69"/>
      <c r="Q246" s="70">
        <v>0</v>
      </c>
      <c r="R246" s="70">
        <v>0</v>
      </c>
      <c r="S246" s="70">
        <v>0</v>
      </c>
      <c r="T246" s="70">
        <v>0</v>
      </c>
      <c r="U246" s="69"/>
      <c r="V246" s="70">
        <v>0</v>
      </c>
      <c r="W246" s="70">
        <v>0</v>
      </c>
      <c r="X246" s="69"/>
      <c r="Y246" s="70">
        <v>0</v>
      </c>
      <c r="Z246" s="70">
        <v>0</v>
      </c>
      <c r="AA246" s="69" t="s">
        <v>372</v>
      </c>
      <c r="AB246" s="70">
        <v>0</v>
      </c>
      <c r="AC246" s="70">
        <v>0</v>
      </c>
      <c r="AD246" s="69"/>
      <c r="AE246" s="70">
        <v>0</v>
      </c>
      <c r="AF246" s="69">
        <v>0</v>
      </c>
      <c r="AG246" s="69">
        <v>0</v>
      </c>
      <c r="AH246" s="70"/>
      <c r="AI246" s="70"/>
      <c r="AJ246" s="69"/>
      <c r="AK246" s="70"/>
      <c r="AL246" s="70"/>
      <c r="AM246" s="73"/>
      <c r="AN246" s="69"/>
      <c r="AO246" s="73"/>
      <c r="AP246" s="69"/>
      <c r="AU246" s="60">
        <v>0</v>
      </c>
      <c r="AV246" s="60">
        <v>0</v>
      </c>
    </row>
    <row r="247" spans="1:48" s="60" customFormat="1" hidden="1" x14ac:dyDescent="0.25">
      <c r="A247" s="69" t="s">
        <v>389</v>
      </c>
      <c r="B247" s="68">
        <v>44111</v>
      </c>
      <c r="C247" s="69" t="s">
        <v>28</v>
      </c>
      <c r="D247" s="69" t="s">
        <v>39</v>
      </c>
      <c r="E247" s="69" t="s">
        <v>4</v>
      </c>
      <c r="F247" s="69" t="s">
        <v>1261</v>
      </c>
      <c r="G247" s="69" t="s">
        <v>3</v>
      </c>
      <c r="H247" s="69" t="s">
        <v>1385</v>
      </c>
      <c r="I247" s="70" t="s">
        <v>1</v>
      </c>
      <c r="J247" s="70" t="s">
        <v>1</v>
      </c>
      <c r="K247" s="70" t="s">
        <v>1</v>
      </c>
      <c r="L247" s="70" t="s">
        <v>1</v>
      </c>
      <c r="M247" s="70">
        <v>0</v>
      </c>
      <c r="N247" s="69" t="s">
        <v>1</v>
      </c>
      <c r="O247" s="69" t="s">
        <v>2</v>
      </c>
      <c r="P247" s="69" t="s">
        <v>1</v>
      </c>
      <c r="Q247" s="70">
        <v>13421487.5616</v>
      </c>
      <c r="R247" s="70">
        <v>0</v>
      </c>
      <c r="S247" s="70">
        <v>5610774</v>
      </c>
      <c r="T247" s="70">
        <v>0</v>
      </c>
      <c r="U247" s="69" t="s">
        <v>0</v>
      </c>
      <c r="V247" s="70">
        <v>0</v>
      </c>
      <c r="W247" s="70">
        <v>6733373.7599999998</v>
      </c>
      <c r="X247" s="69" t="s">
        <v>9</v>
      </c>
      <c r="Y247" s="70">
        <v>1077339.8015999999</v>
      </c>
      <c r="Z247" s="70">
        <v>0</v>
      </c>
      <c r="AA247" s="69" t="s">
        <v>0</v>
      </c>
      <c r="AB247" s="70">
        <v>0</v>
      </c>
      <c r="AC247" s="70">
        <v>0</v>
      </c>
      <c r="AD247" s="69" t="s">
        <v>0</v>
      </c>
      <c r="AE247" s="70">
        <v>0</v>
      </c>
      <c r="AF247" s="69">
        <v>0</v>
      </c>
      <c r="AG247" s="69" t="s">
        <v>0</v>
      </c>
      <c r="AH247" s="70">
        <v>0</v>
      </c>
      <c r="AI247" s="70">
        <v>0</v>
      </c>
      <c r="AJ247" s="69" t="s">
        <v>0</v>
      </c>
      <c r="AK247" s="70">
        <v>0</v>
      </c>
      <c r="AL247" s="70">
        <v>0</v>
      </c>
      <c r="AM247" s="73" t="s">
        <v>1</v>
      </c>
      <c r="AN247" s="69" t="s">
        <v>1</v>
      </c>
      <c r="AO247" s="73" t="s">
        <v>1</v>
      </c>
      <c r="AP247" s="69" t="s">
        <v>1</v>
      </c>
      <c r="AU247" s="60">
        <v>13421487.5616</v>
      </c>
      <c r="AV247" s="60">
        <v>0</v>
      </c>
    </row>
    <row r="248" spans="1:48" s="60" customFormat="1" hidden="1" x14ac:dyDescent="0.25">
      <c r="A248" s="69" t="s">
        <v>390</v>
      </c>
      <c r="B248" s="68">
        <v>44111</v>
      </c>
      <c r="C248" s="69" t="s">
        <v>28</v>
      </c>
      <c r="D248" s="69" t="s">
        <v>39</v>
      </c>
      <c r="E248" s="69" t="s">
        <v>4</v>
      </c>
      <c r="F248" s="69" t="s">
        <v>1261</v>
      </c>
      <c r="G248" s="69" t="s">
        <v>3</v>
      </c>
      <c r="H248" s="69" t="s">
        <v>1386</v>
      </c>
      <c r="I248" s="70" t="s">
        <v>1</v>
      </c>
      <c r="J248" s="70" t="s">
        <v>1</v>
      </c>
      <c r="K248" s="70" t="s">
        <v>1</v>
      </c>
      <c r="L248" s="70" t="s">
        <v>1</v>
      </c>
      <c r="M248" s="70">
        <v>0</v>
      </c>
      <c r="N248" s="69" t="s">
        <v>1</v>
      </c>
      <c r="O248" s="69" t="s">
        <v>1387</v>
      </c>
      <c r="P248" s="69" t="s">
        <v>1388</v>
      </c>
      <c r="Q248" s="70">
        <v>639369.00880000007</v>
      </c>
      <c r="R248" s="70">
        <v>0</v>
      </c>
      <c r="S248" s="70">
        <v>0</v>
      </c>
      <c r="T248" s="70">
        <v>551180.18000000005</v>
      </c>
      <c r="U248" s="69" t="s">
        <v>9</v>
      </c>
      <c r="V248" s="70">
        <v>88188.828800000003</v>
      </c>
      <c r="W248" s="70">
        <v>0</v>
      </c>
      <c r="X248" s="69" t="s">
        <v>0</v>
      </c>
      <c r="Y248" s="70">
        <v>0</v>
      </c>
      <c r="Z248" s="70">
        <v>0</v>
      </c>
      <c r="AA248" s="69" t="s">
        <v>0</v>
      </c>
      <c r="AB248" s="70">
        <v>0</v>
      </c>
      <c r="AC248" s="70">
        <v>0</v>
      </c>
      <c r="AD248" s="69" t="s">
        <v>0</v>
      </c>
      <c r="AE248" s="70">
        <v>0</v>
      </c>
      <c r="AF248" s="69">
        <v>0</v>
      </c>
      <c r="AG248" s="69" t="s">
        <v>0</v>
      </c>
      <c r="AH248" s="70">
        <v>0</v>
      </c>
      <c r="AI248" s="70">
        <v>0</v>
      </c>
      <c r="AJ248" s="69" t="s">
        <v>0</v>
      </c>
      <c r="AK248" s="70">
        <v>0</v>
      </c>
      <c r="AL248" s="70">
        <v>0</v>
      </c>
      <c r="AM248" s="73" t="s">
        <v>1</v>
      </c>
      <c r="AN248" s="69" t="s">
        <v>1</v>
      </c>
      <c r="AO248" s="73" t="s">
        <v>1</v>
      </c>
      <c r="AP248" s="69" t="s">
        <v>1</v>
      </c>
      <c r="AU248" s="60">
        <v>639369.00880000007</v>
      </c>
      <c r="AV248" s="60">
        <v>0</v>
      </c>
    </row>
    <row r="249" spans="1:48" s="60" customFormat="1" hidden="1" x14ac:dyDescent="0.25">
      <c r="A249" s="69" t="s">
        <v>391</v>
      </c>
      <c r="B249" s="68">
        <v>44111</v>
      </c>
      <c r="C249" s="69" t="s">
        <v>28</v>
      </c>
      <c r="D249" s="69" t="s">
        <v>39</v>
      </c>
      <c r="E249" s="69" t="s">
        <v>4</v>
      </c>
      <c r="F249" s="69" t="s">
        <v>1261</v>
      </c>
      <c r="G249" s="69" t="s">
        <v>3</v>
      </c>
      <c r="H249" s="69" t="s">
        <v>1389</v>
      </c>
      <c r="I249" s="70" t="s">
        <v>1</v>
      </c>
      <c r="J249" s="70" t="s">
        <v>1</v>
      </c>
      <c r="K249" s="70" t="s">
        <v>1</v>
      </c>
      <c r="L249" s="70" t="s">
        <v>1</v>
      </c>
      <c r="M249" s="70">
        <v>0</v>
      </c>
      <c r="N249" s="69" t="s">
        <v>1</v>
      </c>
      <c r="O249" s="69" t="s">
        <v>2</v>
      </c>
      <c r="P249" s="69" t="s">
        <v>1</v>
      </c>
      <c r="Q249" s="70">
        <v>5911039.5059999991</v>
      </c>
      <c r="R249" s="70">
        <v>0</v>
      </c>
      <c r="S249" s="70">
        <v>1055340</v>
      </c>
      <c r="T249" s="70">
        <v>0</v>
      </c>
      <c r="U249" s="69" t="s">
        <v>0</v>
      </c>
      <c r="V249" s="70">
        <v>0</v>
      </c>
      <c r="W249" s="70">
        <v>4185947.8499999996</v>
      </c>
      <c r="X249" s="69" t="s">
        <v>9</v>
      </c>
      <c r="Y249" s="70">
        <v>669751.65599999996</v>
      </c>
      <c r="Z249" s="70">
        <v>0</v>
      </c>
      <c r="AA249" s="69" t="s">
        <v>0</v>
      </c>
      <c r="AB249" s="70">
        <v>0</v>
      </c>
      <c r="AC249" s="70">
        <v>0</v>
      </c>
      <c r="AD249" s="69" t="s">
        <v>0</v>
      </c>
      <c r="AE249" s="70">
        <v>0</v>
      </c>
      <c r="AF249" s="69">
        <v>0</v>
      </c>
      <c r="AG249" s="69" t="s">
        <v>0</v>
      </c>
      <c r="AH249" s="70">
        <v>0</v>
      </c>
      <c r="AI249" s="70">
        <v>0</v>
      </c>
      <c r="AJ249" s="69" t="s">
        <v>0</v>
      </c>
      <c r="AK249" s="70">
        <v>0</v>
      </c>
      <c r="AL249" s="70">
        <v>0</v>
      </c>
      <c r="AM249" s="73" t="s">
        <v>1</v>
      </c>
      <c r="AN249" s="69" t="s">
        <v>1</v>
      </c>
      <c r="AO249" s="73" t="s">
        <v>1</v>
      </c>
      <c r="AP249" s="69" t="s">
        <v>1</v>
      </c>
      <c r="AU249" s="60">
        <v>5911039.5059999991</v>
      </c>
      <c r="AV249" s="60">
        <v>0</v>
      </c>
    </row>
    <row r="250" spans="1:48" s="60" customFormat="1" hidden="1" x14ac:dyDescent="0.25">
      <c r="A250" s="69" t="s">
        <v>392</v>
      </c>
      <c r="B250" s="68">
        <v>44111</v>
      </c>
      <c r="C250" s="69" t="s">
        <v>28</v>
      </c>
      <c r="D250" s="69" t="s">
        <v>39</v>
      </c>
      <c r="E250" s="69" t="s">
        <v>4</v>
      </c>
      <c r="F250" s="69" t="s">
        <v>1261</v>
      </c>
      <c r="G250" s="69" t="s">
        <v>3</v>
      </c>
      <c r="H250" s="69" t="s">
        <v>1390</v>
      </c>
      <c r="I250" s="70" t="s">
        <v>1</v>
      </c>
      <c r="J250" s="70" t="s">
        <v>1</v>
      </c>
      <c r="K250" s="70" t="s">
        <v>1</v>
      </c>
      <c r="L250" s="70" t="s">
        <v>1</v>
      </c>
      <c r="M250" s="70">
        <v>0</v>
      </c>
      <c r="N250" s="69" t="s">
        <v>1</v>
      </c>
      <c r="O250" s="69" t="s">
        <v>954</v>
      </c>
      <c r="P250" s="69" t="s">
        <v>955</v>
      </c>
      <c r="Q250" s="70">
        <v>459360</v>
      </c>
      <c r="R250" s="70">
        <v>0</v>
      </c>
      <c r="S250" s="70">
        <v>0</v>
      </c>
      <c r="T250" s="70">
        <v>396000</v>
      </c>
      <c r="U250" s="69" t="s">
        <v>9</v>
      </c>
      <c r="V250" s="70">
        <v>63360</v>
      </c>
      <c r="W250" s="70">
        <v>0</v>
      </c>
      <c r="X250" s="69" t="s">
        <v>0</v>
      </c>
      <c r="Y250" s="70">
        <v>0</v>
      </c>
      <c r="Z250" s="70">
        <v>0</v>
      </c>
      <c r="AA250" s="69" t="s">
        <v>0</v>
      </c>
      <c r="AB250" s="70">
        <v>0</v>
      </c>
      <c r="AC250" s="70">
        <v>0</v>
      </c>
      <c r="AD250" s="69" t="s">
        <v>0</v>
      </c>
      <c r="AE250" s="70">
        <v>0</v>
      </c>
      <c r="AF250" s="69">
        <v>0</v>
      </c>
      <c r="AG250" s="69" t="s">
        <v>0</v>
      </c>
      <c r="AH250" s="70">
        <v>0</v>
      </c>
      <c r="AI250" s="70">
        <v>0</v>
      </c>
      <c r="AJ250" s="69" t="s">
        <v>0</v>
      </c>
      <c r="AK250" s="70">
        <v>0</v>
      </c>
      <c r="AL250" s="70">
        <v>0</v>
      </c>
      <c r="AM250" s="73" t="s">
        <v>1</v>
      </c>
      <c r="AN250" s="69" t="s">
        <v>1</v>
      </c>
      <c r="AO250" s="73" t="s">
        <v>1</v>
      </c>
      <c r="AP250" s="69" t="s">
        <v>1</v>
      </c>
      <c r="AU250" s="60">
        <v>459360</v>
      </c>
      <c r="AV250" s="60">
        <v>0</v>
      </c>
    </row>
    <row r="251" spans="1:48" s="60" customFormat="1" hidden="1" x14ac:dyDescent="0.25">
      <c r="A251" s="69" t="s">
        <v>393</v>
      </c>
      <c r="B251" s="68">
        <v>44111</v>
      </c>
      <c r="C251" s="69" t="s">
        <v>28</v>
      </c>
      <c r="D251" s="69" t="s">
        <v>39</v>
      </c>
      <c r="E251" s="69" t="s">
        <v>4</v>
      </c>
      <c r="F251" s="69" t="s">
        <v>1261</v>
      </c>
      <c r="G251" s="69" t="s">
        <v>3</v>
      </c>
      <c r="H251" s="69" t="s">
        <v>1391</v>
      </c>
      <c r="I251" s="70" t="s">
        <v>1</v>
      </c>
      <c r="J251" s="70" t="s">
        <v>1</v>
      </c>
      <c r="K251" s="70" t="s">
        <v>1</v>
      </c>
      <c r="L251" s="70" t="s">
        <v>1</v>
      </c>
      <c r="M251" s="70">
        <v>0</v>
      </c>
      <c r="N251" s="69" t="s">
        <v>1</v>
      </c>
      <c r="O251" s="69" t="s">
        <v>2</v>
      </c>
      <c r="P251" s="69" t="s">
        <v>1</v>
      </c>
      <c r="Q251" s="70">
        <v>50336785.252400003</v>
      </c>
      <c r="R251" s="70">
        <v>0</v>
      </c>
      <c r="S251" s="70">
        <v>32840162.600000001</v>
      </c>
      <c r="T251" s="70">
        <v>0</v>
      </c>
      <c r="U251" s="69" t="s">
        <v>0</v>
      </c>
      <c r="V251" s="70">
        <v>0</v>
      </c>
      <c r="W251" s="70">
        <v>15083295.390000001</v>
      </c>
      <c r="X251" s="69" t="s">
        <v>9</v>
      </c>
      <c r="Y251" s="70">
        <v>2413327.2623999999</v>
      </c>
      <c r="Z251" s="70">
        <v>0</v>
      </c>
      <c r="AA251" s="69" t="s">
        <v>0</v>
      </c>
      <c r="AB251" s="70">
        <v>0</v>
      </c>
      <c r="AC251" s="70">
        <v>0</v>
      </c>
      <c r="AD251" s="69" t="s">
        <v>0</v>
      </c>
      <c r="AE251" s="70">
        <v>0</v>
      </c>
      <c r="AF251" s="69">
        <v>0</v>
      </c>
      <c r="AG251" s="69" t="s">
        <v>0</v>
      </c>
      <c r="AH251" s="70">
        <v>0</v>
      </c>
      <c r="AI251" s="70">
        <v>0</v>
      </c>
      <c r="AJ251" s="69" t="s">
        <v>0</v>
      </c>
      <c r="AK251" s="70">
        <v>0</v>
      </c>
      <c r="AL251" s="70">
        <v>0</v>
      </c>
      <c r="AM251" s="73" t="s">
        <v>1</v>
      </c>
      <c r="AN251" s="69" t="s">
        <v>1</v>
      </c>
      <c r="AO251" s="73" t="s">
        <v>1</v>
      </c>
      <c r="AP251" s="69" t="s">
        <v>1</v>
      </c>
      <c r="AU251" s="60">
        <v>50336785.252400003</v>
      </c>
      <c r="AV251" s="60">
        <v>0</v>
      </c>
    </row>
    <row r="252" spans="1:48" s="60" customFormat="1" hidden="1" x14ac:dyDescent="0.25">
      <c r="A252" s="69" t="s">
        <v>394</v>
      </c>
      <c r="B252" s="68">
        <v>44111</v>
      </c>
      <c r="C252" s="69" t="s">
        <v>28</v>
      </c>
      <c r="D252" s="69" t="s">
        <v>39</v>
      </c>
      <c r="E252" s="69" t="s">
        <v>4</v>
      </c>
      <c r="F252" s="69" t="s">
        <v>1261</v>
      </c>
      <c r="G252" s="69" t="s">
        <v>3</v>
      </c>
      <c r="H252" s="69" t="s">
        <v>1392</v>
      </c>
      <c r="I252" s="70" t="s">
        <v>1</v>
      </c>
      <c r="J252" s="70" t="s">
        <v>1</v>
      </c>
      <c r="K252" s="70" t="s">
        <v>1</v>
      </c>
      <c r="L252" s="70" t="s">
        <v>1</v>
      </c>
      <c r="M252" s="70">
        <v>0</v>
      </c>
      <c r="N252" s="69" t="s">
        <v>1</v>
      </c>
      <c r="O252" s="69" t="s">
        <v>1393</v>
      </c>
      <c r="P252" s="69" t="s">
        <v>1394</v>
      </c>
      <c r="Q252" s="70">
        <v>1674112</v>
      </c>
      <c r="R252" s="70">
        <v>0</v>
      </c>
      <c r="S252" s="70">
        <v>0</v>
      </c>
      <c r="T252" s="70">
        <v>1443200</v>
      </c>
      <c r="U252" s="69" t="s">
        <v>9</v>
      </c>
      <c r="V252" s="70">
        <v>230912</v>
      </c>
      <c r="W252" s="70">
        <v>0</v>
      </c>
      <c r="X252" s="69" t="s">
        <v>0</v>
      </c>
      <c r="Y252" s="70">
        <v>0</v>
      </c>
      <c r="Z252" s="70">
        <v>0</v>
      </c>
      <c r="AA252" s="69" t="s">
        <v>0</v>
      </c>
      <c r="AB252" s="70">
        <v>0</v>
      </c>
      <c r="AC252" s="70">
        <v>0</v>
      </c>
      <c r="AD252" s="69" t="s">
        <v>0</v>
      </c>
      <c r="AE252" s="70">
        <v>0</v>
      </c>
      <c r="AF252" s="69">
        <v>0</v>
      </c>
      <c r="AG252" s="69" t="s">
        <v>0</v>
      </c>
      <c r="AH252" s="70">
        <v>0</v>
      </c>
      <c r="AI252" s="70">
        <v>0</v>
      </c>
      <c r="AJ252" s="69" t="s">
        <v>0</v>
      </c>
      <c r="AK252" s="70">
        <v>0</v>
      </c>
      <c r="AL252" s="70">
        <v>0</v>
      </c>
      <c r="AM252" s="73" t="s">
        <v>1</v>
      </c>
      <c r="AN252" s="69" t="s">
        <v>1</v>
      </c>
      <c r="AO252" s="73" t="s">
        <v>1</v>
      </c>
      <c r="AP252" s="69" t="s">
        <v>1</v>
      </c>
      <c r="AU252" s="60">
        <v>1674112</v>
      </c>
      <c r="AV252" s="60">
        <v>0</v>
      </c>
    </row>
    <row r="253" spans="1:48" s="60" customFormat="1" hidden="1" x14ac:dyDescent="0.25">
      <c r="A253" s="69" t="s">
        <v>395</v>
      </c>
      <c r="B253" s="68">
        <v>44111</v>
      </c>
      <c r="C253" s="69" t="s">
        <v>28</v>
      </c>
      <c r="D253" s="69" t="s">
        <v>39</v>
      </c>
      <c r="E253" s="69" t="s">
        <v>4</v>
      </c>
      <c r="F253" s="69" t="s">
        <v>1261</v>
      </c>
      <c r="G253" s="69" t="s">
        <v>3</v>
      </c>
      <c r="H253" s="69" t="s">
        <v>1395</v>
      </c>
      <c r="I253" s="70" t="s">
        <v>1</v>
      </c>
      <c r="J253" s="70" t="s">
        <v>1</v>
      </c>
      <c r="K253" s="70" t="s">
        <v>1</v>
      </c>
      <c r="L253" s="70" t="s">
        <v>1</v>
      </c>
      <c r="M253" s="70">
        <v>0</v>
      </c>
      <c r="N253" s="69" t="s">
        <v>1</v>
      </c>
      <c r="O253" s="69" t="s">
        <v>2</v>
      </c>
      <c r="P253" s="69" t="s">
        <v>1</v>
      </c>
      <c r="Q253" s="70">
        <v>182218488.2392</v>
      </c>
      <c r="R253" s="70">
        <v>0</v>
      </c>
      <c r="S253" s="70">
        <v>114219134.40000001</v>
      </c>
      <c r="T253" s="70">
        <v>0</v>
      </c>
      <c r="U253" s="69" t="s">
        <v>0</v>
      </c>
      <c r="V253" s="70">
        <v>0</v>
      </c>
      <c r="W253" s="70">
        <v>58620132.619999997</v>
      </c>
      <c r="X253" s="69" t="s">
        <v>9</v>
      </c>
      <c r="Y253" s="70">
        <v>9379221.2192000002</v>
      </c>
      <c r="Z253" s="70">
        <v>0</v>
      </c>
      <c r="AA253" s="69" t="s">
        <v>0</v>
      </c>
      <c r="AB253" s="70">
        <v>0</v>
      </c>
      <c r="AC253" s="70">
        <v>0</v>
      </c>
      <c r="AD253" s="69" t="s">
        <v>0</v>
      </c>
      <c r="AE253" s="70">
        <v>0</v>
      </c>
      <c r="AF253" s="69">
        <v>0</v>
      </c>
      <c r="AG253" s="69" t="s">
        <v>0</v>
      </c>
      <c r="AH253" s="70">
        <v>0</v>
      </c>
      <c r="AI253" s="70">
        <v>0</v>
      </c>
      <c r="AJ253" s="69" t="s">
        <v>0</v>
      </c>
      <c r="AK253" s="70">
        <v>0</v>
      </c>
      <c r="AL253" s="70">
        <v>0</v>
      </c>
      <c r="AM253" s="73" t="s">
        <v>1</v>
      </c>
      <c r="AN253" s="69" t="s">
        <v>1</v>
      </c>
      <c r="AO253" s="73" t="s">
        <v>1</v>
      </c>
      <c r="AP253" s="69" t="s">
        <v>1</v>
      </c>
      <c r="AU253" s="60">
        <v>182218488.2392</v>
      </c>
      <c r="AV253" s="60">
        <v>0</v>
      </c>
    </row>
    <row r="254" spans="1:48" s="60" customFormat="1" x14ac:dyDescent="0.25">
      <c r="A254" s="69" t="s">
        <v>396</v>
      </c>
      <c r="B254" s="68">
        <v>44111</v>
      </c>
      <c r="C254" s="69" t="s">
        <v>36</v>
      </c>
      <c r="D254" s="69" t="s">
        <v>39</v>
      </c>
      <c r="E254" s="69" t="s">
        <v>214</v>
      </c>
      <c r="F254" s="69" t="s">
        <v>1133</v>
      </c>
      <c r="G254" s="69" t="s">
        <v>3</v>
      </c>
      <c r="H254" s="69" t="s">
        <v>1396</v>
      </c>
      <c r="I254" s="70" t="s">
        <v>1</v>
      </c>
      <c r="J254" s="70" t="s">
        <v>1</v>
      </c>
      <c r="K254" s="70" t="s">
        <v>1</v>
      </c>
      <c r="L254" s="70" t="s">
        <v>1</v>
      </c>
      <c r="M254" s="70">
        <v>0</v>
      </c>
      <c r="N254" s="69" t="s">
        <v>1</v>
      </c>
      <c r="O254" s="69" t="s">
        <v>2</v>
      </c>
      <c r="P254" s="69" t="s">
        <v>1</v>
      </c>
      <c r="Q254" s="70">
        <v>100999333.02680001</v>
      </c>
      <c r="R254" s="70">
        <v>0</v>
      </c>
      <c r="S254" s="70">
        <v>93406648</v>
      </c>
      <c r="T254" s="70">
        <v>0</v>
      </c>
      <c r="U254" s="69" t="s">
        <v>0</v>
      </c>
      <c r="V254" s="70">
        <v>0</v>
      </c>
      <c r="W254" s="70">
        <v>5840811.2299999995</v>
      </c>
      <c r="X254" s="69" t="s">
        <v>0</v>
      </c>
      <c r="Y254" s="70">
        <v>934529.79680000001</v>
      </c>
      <c r="Z254" s="70">
        <v>0</v>
      </c>
      <c r="AA254" s="69" t="s">
        <v>0</v>
      </c>
      <c r="AB254" s="70">
        <v>0</v>
      </c>
      <c r="AC254" s="70">
        <v>756800</v>
      </c>
      <c r="AD254" s="69" t="s">
        <v>278</v>
      </c>
      <c r="AE254" s="70">
        <v>60544</v>
      </c>
      <c r="AF254" s="69">
        <v>0</v>
      </c>
      <c r="AG254" s="69" t="s">
        <v>0</v>
      </c>
      <c r="AH254" s="70">
        <v>0</v>
      </c>
      <c r="AI254" s="70">
        <v>0</v>
      </c>
      <c r="AJ254" s="69" t="s">
        <v>0</v>
      </c>
      <c r="AK254" s="70">
        <v>0</v>
      </c>
      <c r="AL254" s="70">
        <v>0</v>
      </c>
      <c r="AM254" s="73" t="s">
        <v>1</v>
      </c>
      <c r="AN254" s="69" t="s">
        <v>1</v>
      </c>
      <c r="AO254" s="73" t="s">
        <v>1</v>
      </c>
      <c r="AP254" s="69" t="s">
        <v>1</v>
      </c>
      <c r="AU254" s="60">
        <v>100999333.02680001</v>
      </c>
      <c r="AV254" s="60">
        <v>0</v>
      </c>
    </row>
    <row r="255" spans="1:48" s="60" customFormat="1" hidden="1" x14ac:dyDescent="0.25">
      <c r="A255" s="69" t="s">
        <v>397</v>
      </c>
      <c r="B255" s="68">
        <v>44111</v>
      </c>
      <c r="C255" s="69" t="s">
        <v>6</v>
      </c>
      <c r="D255" s="69" t="s">
        <v>39</v>
      </c>
      <c r="E255" s="69" t="s">
        <v>216</v>
      </c>
      <c r="F255" s="69" t="s">
        <v>1397</v>
      </c>
      <c r="G255" s="69" t="s">
        <v>3</v>
      </c>
      <c r="H255" s="69" t="s">
        <v>1398</v>
      </c>
      <c r="I255" s="70" t="s">
        <v>1</v>
      </c>
      <c r="J255" s="70" t="s">
        <v>1</v>
      </c>
      <c r="K255" s="70" t="s">
        <v>1</v>
      </c>
      <c r="L255" s="70" t="s">
        <v>1</v>
      </c>
      <c r="M255" s="70">
        <v>0</v>
      </c>
      <c r="N255" s="69" t="s">
        <v>1</v>
      </c>
      <c r="O255" s="69" t="s">
        <v>2</v>
      </c>
      <c r="P255" s="69" t="s">
        <v>1</v>
      </c>
      <c r="Q255" s="70">
        <v>125622050.53880002</v>
      </c>
      <c r="R255" s="70">
        <v>0</v>
      </c>
      <c r="S255" s="70">
        <v>105710749.80000001</v>
      </c>
      <c r="T255" s="70">
        <v>0</v>
      </c>
      <c r="U255" s="69" t="s">
        <v>0</v>
      </c>
      <c r="V255" s="70">
        <v>0</v>
      </c>
      <c r="W255" s="70">
        <v>17164914.43</v>
      </c>
      <c r="X255" s="69" t="s">
        <v>0</v>
      </c>
      <c r="Y255" s="70">
        <v>2746386.3088000007</v>
      </c>
      <c r="Z255" s="70">
        <v>0</v>
      </c>
      <c r="AA255" s="69" t="s">
        <v>0</v>
      </c>
      <c r="AB255" s="70">
        <v>0</v>
      </c>
      <c r="AC255" s="70">
        <v>0</v>
      </c>
      <c r="AD255" s="69" t="s">
        <v>0</v>
      </c>
      <c r="AE255" s="70">
        <v>0</v>
      </c>
      <c r="AF255" s="69">
        <v>0</v>
      </c>
      <c r="AG255" s="69" t="s">
        <v>0</v>
      </c>
      <c r="AH255" s="70">
        <v>0</v>
      </c>
      <c r="AI255" s="70">
        <v>0</v>
      </c>
      <c r="AJ255" s="69" t="s">
        <v>0</v>
      </c>
      <c r="AK255" s="70">
        <v>0</v>
      </c>
      <c r="AL255" s="70">
        <v>0</v>
      </c>
      <c r="AM255" s="73" t="s">
        <v>1</v>
      </c>
      <c r="AN255" s="69" t="s">
        <v>1</v>
      </c>
      <c r="AO255" s="73" t="s">
        <v>1</v>
      </c>
      <c r="AP255" s="69" t="s">
        <v>1</v>
      </c>
      <c r="AU255" s="60">
        <v>125622050.53880002</v>
      </c>
      <c r="AV255" s="60">
        <v>0</v>
      </c>
    </row>
    <row r="256" spans="1:48" s="60" customFormat="1" hidden="1" x14ac:dyDescent="0.25">
      <c r="A256" s="69" t="s">
        <v>398</v>
      </c>
      <c r="B256" s="68">
        <v>44111</v>
      </c>
      <c r="C256" s="69" t="s">
        <v>28</v>
      </c>
      <c r="D256" s="69" t="s">
        <v>34</v>
      </c>
      <c r="E256" s="69" t="s">
        <v>33</v>
      </c>
      <c r="F256" s="69" t="s">
        <v>1131</v>
      </c>
      <c r="G256" s="69" t="s">
        <v>3</v>
      </c>
      <c r="H256" s="69" t="s">
        <v>1399</v>
      </c>
      <c r="I256" s="70" t="s">
        <v>1</v>
      </c>
      <c r="J256" s="70" t="s">
        <v>1</v>
      </c>
      <c r="K256" s="70" t="s">
        <v>1</v>
      </c>
      <c r="L256" s="70" t="s">
        <v>1</v>
      </c>
      <c r="M256" s="70">
        <v>0</v>
      </c>
      <c r="N256" s="69" t="s">
        <v>1</v>
      </c>
      <c r="O256" s="69" t="s">
        <v>1400</v>
      </c>
      <c r="P256" s="69" t="s">
        <v>1401</v>
      </c>
      <c r="Q256" s="70">
        <v>1644368</v>
      </c>
      <c r="R256" s="70">
        <v>0</v>
      </c>
      <c r="S256" s="70">
        <v>1266672</v>
      </c>
      <c r="T256" s="70">
        <v>0</v>
      </c>
      <c r="U256" s="69" t="s">
        <v>0</v>
      </c>
      <c r="V256" s="70">
        <v>0</v>
      </c>
      <c r="W256" s="70">
        <v>325600</v>
      </c>
      <c r="X256" s="69" t="s">
        <v>9</v>
      </c>
      <c r="Y256" s="70">
        <v>52096</v>
      </c>
      <c r="Z256" s="70">
        <v>0</v>
      </c>
      <c r="AA256" s="69" t="s">
        <v>0</v>
      </c>
      <c r="AB256" s="70">
        <v>0</v>
      </c>
      <c r="AC256" s="70">
        <v>0</v>
      </c>
      <c r="AD256" s="69" t="s">
        <v>0</v>
      </c>
      <c r="AE256" s="70">
        <v>0</v>
      </c>
      <c r="AF256" s="69">
        <v>0</v>
      </c>
      <c r="AG256" s="69" t="s">
        <v>0</v>
      </c>
      <c r="AH256" s="70">
        <v>0</v>
      </c>
      <c r="AI256" s="70">
        <v>0</v>
      </c>
      <c r="AJ256" s="69" t="s">
        <v>0</v>
      </c>
      <c r="AK256" s="70">
        <v>0</v>
      </c>
      <c r="AL256" s="70">
        <v>0</v>
      </c>
      <c r="AM256" s="73" t="s">
        <v>1</v>
      </c>
      <c r="AN256" s="69" t="s">
        <v>1</v>
      </c>
      <c r="AO256" s="73" t="s">
        <v>1</v>
      </c>
      <c r="AP256" s="69" t="s">
        <v>1</v>
      </c>
      <c r="AU256" s="60">
        <v>1644368</v>
      </c>
      <c r="AV256" s="60">
        <v>0</v>
      </c>
    </row>
    <row r="257" spans="1:48" s="60" customFormat="1" hidden="1" x14ac:dyDescent="0.25">
      <c r="A257" s="69" t="s">
        <v>399</v>
      </c>
      <c r="B257" s="68">
        <v>44111</v>
      </c>
      <c r="C257" s="69" t="s">
        <v>6</v>
      </c>
      <c r="D257" s="69" t="s">
        <v>34</v>
      </c>
      <c r="E257" s="69" t="s">
        <v>210</v>
      </c>
      <c r="F257" s="69" t="s">
        <v>1402</v>
      </c>
      <c r="G257" s="69" t="s">
        <v>3</v>
      </c>
      <c r="H257" s="69" t="s">
        <v>1403</v>
      </c>
      <c r="I257" s="70" t="s">
        <v>1</v>
      </c>
      <c r="J257" s="70" t="s">
        <v>1</v>
      </c>
      <c r="K257" s="70" t="s">
        <v>1</v>
      </c>
      <c r="L257" s="70" t="s">
        <v>1</v>
      </c>
      <c r="M257" s="70">
        <v>0</v>
      </c>
      <c r="N257" s="69" t="s">
        <v>1</v>
      </c>
      <c r="O257" s="69" t="s">
        <v>2</v>
      </c>
      <c r="P257" s="69" t="s">
        <v>1</v>
      </c>
      <c r="Q257" s="70">
        <v>240493036.93360004</v>
      </c>
      <c r="R257" s="70">
        <v>0</v>
      </c>
      <c r="S257" s="70">
        <v>102711571.40000005</v>
      </c>
      <c r="T257" s="70">
        <v>0</v>
      </c>
      <c r="U257" s="69" t="s">
        <v>0</v>
      </c>
      <c r="V257" s="70">
        <v>0</v>
      </c>
      <c r="W257" s="70">
        <v>118777125.45999999</v>
      </c>
      <c r="X257" s="69" t="s">
        <v>0</v>
      </c>
      <c r="Y257" s="70">
        <v>19004340.073599998</v>
      </c>
      <c r="Z257" s="70">
        <v>0</v>
      </c>
      <c r="AA257" s="69" t="s">
        <v>0</v>
      </c>
      <c r="AB257" s="70">
        <v>0</v>
      </c>
      <c r="AC257" s="70">
        <v>0</v>
      </c>
      <c r="AD257" s="69" t="s">
        <v>0</v>
      </c>
      <c r="AE257" s="70">
        <v>0</v>
      </c>
      <c r="AF257" s="69">
        <v>0</v>
      </c>
      <c r="AG257" s="69" t="s">
        <v>0</v>
      </c>
      <c r="AH257" s="70">
        <v>0</v>
      </c>
      <c r="AI257" s="70">
        <v>0</v>
      </c>
      <c r="AJ257" s="69" t="s">
        <v>0</v>
      </c>
      <c r="AK257" s="70">
        <v>0</v>
      </c>
      <c r="AL257" s="70">
        <v>0</v>
      </c>
      <c r="AM257" s="73" t="s">
        <v>1</v>
      </c>
      <c r="AN257" s="69" t="s">
        <v>1</v>
      </c>
      <c r="AO257" s="73" t="s">
        <v>1</v>
      </c>
      <c r="AP257" s="69" t="s">
        <v>1</v>
      </c>
      <c r="AU257" s="60">
        <v>240493036.93360004</v>
      </c>
      <c r="AV257" s="60">
        <v>0</v>
      </c>
    </row>
    <row r="258" spans="1:48" s="60" customFormat="1" hidden="1" x14ac:dyDescent="0.25">
      <c r="A258" s="69" t="s">
        <v>400</v>
      </c>
      <c r="B258" s="68">
        <v>44111</v>
      </c>
      <c r="C258" s="69" t="s">
        <v>6</v>
      </c>
      <c r="D258" s="69" t="s">
        <v>34</v>
      </c>
      <c r="E258" s="69" t="s">
        <v>210</v>
      </c>
      <c r="F258" s="69" t="s">
        <v>1402</v>
      </c>
      <c r="G258" s="69" t="s">
        <v>3</v>
      </c>
      <c r="H258" s="69" t="s">
        <v>1404</v>
      </c>
      <c r="I258" s="70" t="s">
        <v>1</v>
      </c>
      <c r="J258" s="70" t="s">
        <v>1</v>
      </c>
      <c r="K258" s="70" t="s">
        <v>1</v>
      </c>
      <c r="L258" s="70" t="s">
        <v>1</v>
      </c>
      <c r="M258" s="70">
        <v>0</v>
      </c>
      <c r="N258" s="69" t="s">
        <v>1</v>
      </c>
      <c r="O258" s="69" t="s">
        <v>420</v>
      </c>
      <c r="P258" s="69" t="s">
        <v>451</v>
      </c>
      <c r="Q258" s="70">
        <v>5326773.3123999992</v>
      </c>
      <c r="R258" s="70">
        <v>0</v>
      </c>
      <c r="S258" s="70">
        <v>4378405</v>
      </c>
      <c r="T258" s="70">
        <v>817558.89</v>
      </c>
      <c r="U258" s="69" t="s">
        <v>9</v>
      </c>
      <c r="V258" s="70">
        <v>130809.4224</v>
      </c>
      <c r="W258" s="70">
        <v>0</v>
      </c>
      <c r="X258" s="69" t="s">
        <v>0</v>
      </c>
      <c r="Y258" s="70">
        <v>0</v>
      </c>
      <c r="Z258" s="70">
        <v>0</v>
      </c>
      <c r="AA258" s="69" t="s">
        <v>0</v>
      </c>
      <c r="AB258" s="70">
        <v>0</v>
      </c>
      <c r="AC258" s="70">
        <v>0</v>
      </c>
      <c r="AD258" s="69" t="s">
        <v>0</v>
      </c>
      <c r="AE258" s="70">
        <v>0</v>
      </c>
      <c r="AF258" s="69">
        <v>0</v>
      </c>
      <c r="AG258" s="69" t="s">
        <v>0</v>
      </c>
      <c r="AH258" s="70">
        <v>0</v>
      </c>
      <c r="AI258" s="70">
        <v>0</v>
      </c>
      <c r="AJ258" s="69" t="s">
        <v>0</v>
      </c>
      <c r="AK258" s="70">
        <v>0</v>
      </c>
      <c r="AL258" s="70">
        <v>0</v>
      </c>
      <c r="AM258" s="73" t="s">
        <v>1</v>
      </c>
      <c r="AN258" s="69" t="s">
        <v>1</v>
      </c>
      <c r="AO258" s="73" t="s">
        <v>1</v>
      </c>
      <c r="AP258" s="69" t="s">
        <v>1</v>
      </c>
      <c r="AU258" s="60">
        <v>5326773.3123999992</v>
      </c>
      <c r="AV258" s="60">
        <v>0</v>
      </c>
    </row>
    <row r="259" spans="1:48" s="60" customFormat="1" hidden="1" x14ac:dyDescent="0.25">
      <c r="A259" s="69" t="s">
        <v>401</v>
      </c>
      <c r="B259" s="68">
        <v>44111</v>
      </c>
      <c r="C259" s="69" t="s">
        <v>6</v>
      </c>
      <c r="D259" s="69" t="s">
        <v>34</v>
      </c>
      <c r="E259" s="69" t="s">
        <v>210</v>
      </c>
      <c r="F259" s="69" t="s">
        <v>1402</v>
      </c>
      <c r="G259" s="69" t="s">
        <v>3</v>
      </c>
      <c r="H259" s="69" t="s">
        <v>1405</v>
      </c>
      <c r="I259" s="70" t="s">
        <v>1</v>
      </c>
      <c r="J259" s="70" t="s">
        <v>1</v>
      </c>
      <c r="K259" s="70" t="s">
        <v>1</v>
      </c>
      <c r="L259" s="70" t="s">
        <v>1</v>
      </c>
      <c r="M259" s="70">
        <v>0</v>
      </c>
      <c r="N259" s="69" t="s">
        <v>1</v>
      </c>
      <c r="O259" s="69" t="s">
        <v>2</v>
      </c>
      <c r="P259" s="69" t="s">
        <v>1</v>
      </c>
      <c r="Q259" s="70">
        <v>20746614.3356</v>
      </c>
      <c r="R259" s="70">
        <v>0</v>
      </c>
      <c r="S259" s="70">
        <v>12335154</v>
      </c>
      <c r="T259" s="70">
        <v>0</v>
      </c>
      <c r="U259" s="69" t="s">
        <v>0</v>
      </c>
      <c r="V259" s="70">
        <v>0</v>
      </c>
      <c r="W259" s="70">
        <v>7251258.9100000001</v>
      </c>
      <c r="X259" s="69" t="s">
        <v>0</v>
      </c>
      <c r="Y259" s="70">
        <v>1160201.4256</v>
      </c>
      <c r="Z259" s="70">
        <v>0</v>
      </c>
      <c r="AA259" s="69" t="s">
        <v>0</v>
      </c>
      <c r="AB259" s="70">
        <v>0</v>
      </c>
      <c r="AC259" s="70">
        <v>0</v>
      </c>
      <c r="AD259" s="69" t="s">
        <v>0</v>
      </c>
      <c r="AE259" s="70">
        <v>0</v>
      </c>
      <c r="AF259" s="69">
        <v>0</v>
      </c>
      <c r="AG259" s="69" t="s">
        <v>0</v>
      </c>
      <c r="AH259" s="70">
        <v>0</v>
      </c>
      <c r="AI259" s="70">
        <v>0</v>
      </c>
      <c r="AJ259" s="69" t="s">
        <v>0</v>
      </c>
      <c r="AK259" s="70">
        <v>0</v>
      </c>
      <c r="AL259" s="70">
        <v>0</v>
      </c>
      <c r="AM259" s="73" t="s">
        <v>1</v>
      </c>
      <c r="AN259" s="69" t="s">
        <v>1</v>
      </c>
      <c r="AO259" s="73" t="s">
        <v>1</v>
      </c>
      <c r="AP259" s="69" t="s">
        <v>1</v>
      </c>
      <c r="AU259" s="60">
        <v>20746614.3356</v>
      </c>
      <c r="AV259" s="60">
        <v>0</v>
      </c>
    </row>
    <row r="260" spans="1:48" s="60" customFormat="1" hidden="1" x14ac:dyDescent="0.25">
      <c r="A260" s="69" t="s">
        <v>402</v>
      </c>
      <c r="B260" s="68">
        <v>44111</v>
      </c>
      <c r="C260" s="69" t="s">
        <v>6</v>
      </c>
      <c r="D260" s="69" t="s">
        <v>34</v>
      </c>
      <c r="E260" s="69" t="s">
        <v>210</v>
      </c>
      <c r="F260" s="69" t="s">
        <v>1402</v>
      </c>
      <c r="G260" s="69" t="s">
        <v>3</v>
      </c>
      <c r="H260" s="69" t="s">
        <v>1406</v>
      </c>
      <c r="I260" s="156" t="s">
        <v>1</v>
      </c>
      <c r="J260" s="70" t="s">
        <v>1</v>
      </c>
      <c r="K260" s="70" t="s">
        <v>1</v>
      </c>
      <c r="L260" s="70" t="s">
        <v>1</v>
      </c>
      <c r="M260" s="70">
        <v>0</v>
      </c>
      <c r="N260" s="69" t="s">
        <v>1</v>
      </c>
      <c r="O260" s="70" t="s">
        <v>1407</v>
      </c>
      <c r="P260" s="69" t="s">
        <v>1408</v>
      </c>
      <c r="Q260" s="70">
        <v>16940001</v>
      </c>
      <c r="R260" s="70">
        <v>0</v>
      </c>
      <c r="S260" s="70">
        <v>16940001</v>
      </c>
      <c r="T260" s="70">
        <v>0</v>
      </c>
      <c r="U260" s="69" t="s">
        <v>0</v>
      </c>
      <c r="V260" s="70">
        <v>0</v>
      </c>
      <c r="W260" s="70">
        <v>0</v>
      </c>
      <c r="X260" s="69" t="s">
        <v>0</v>
      </c>
      <c r="Y260" s="70">
        <v>0</v>
      </c>
      <c r="Z260" s="70">
        <v>0</v>
      </c>
      <c r="AA260" s="69" t="s">
        <v>0</v>
      </c>
      <c r="AB260" s="70">
        <v>0</v>
      </c>
      <c r="AC260" s="70">
        <v>0</v>
      </c>
      <c r="AD260" s="69" t="s">
        <v>0</v>
      </c>
      <c r="AE260" s="70">
        <v>0</v>
      </c>
      <c r="AF260" s="69">
        <v>0</v>
      </c>
      <c r="AG260" s="69" t="s">
        <v>0</v>
      </c>
      <c r="AH260" s="70">
        <v>0</v>
      </c>
      <c r="AI260" s="70">
        <v>0</v>
      </c>
      <c r="AJ260" s="69" t="s">
        <v>0</v>
      </c>
      <c r="AK260" s="70">
        <v>0</v>
      </c>
      <c r="AL260" s="70">
        <v>0</v>
      </c>
      <c r="AM260" s="73" t="s">
        <v>1</v>
      </c>
      <c r="AN260" s="69" t="s">
        <v>1</v>
      </c>
      <c r="AO260" s="73" t="s">
        <v>1</v>
      </c>
      <c r="AP260" s="69" t="s">
        <v>1</v>
      </c>
      <c r="AU260" s="60">
        <v>16940001</v>
      </c>
      <c r="AV260" s="60">
        <v>0</v>
      </c>
    </row>
    <row r="261" spans="1:48" s="60" customFormat="1" hidden="1" x14ac:dyDescent="0.25">
      <c r="A261" s="2" t="s">
        <v>403</v>
      </c>
      <c r="B261" s="48">
        <v>44111</v>
      </c>
      <c r="C261" s="2" t="s">
        <v>6</v>
      </c>
      <c r="D261" s="2" t="s">
        <v>34</v>
      </c>
      <c r="E261" s="2" t="s">
        <v>210</v>
      </c>
      <c r="F261" s="2" t="s">
        <v>1402</v>
      </c>
      <c r="G261" s="2" t="s">
        <v>3</v>
      </c>
      <c r="H261" s="2" t="s">
        <v>1409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164579218.12079999</v>
      </c>
      <c r="R261" s="1">
        <v>0</v>
      </c>
      <c r="S261" s="1">
        <v>115777527</v>
      </c>
      <c r="T261" s="1">
        <v>0</v>
      </c>
      <c r="U261" s="2" t="s">
        <v>0</v>
      </c>
      <c r="V261" s="1">
        <v>0</v>
      </c>
      <c r="W261" s="1">
        <v>42070423.379999995</v>
      </c>
      <c r="X261" s="2" t="s">
        <v>9</v>
      </c>
      <c r="Y261" s="1">
        <v>6731267.7407999998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73" t="s">
        <v>1</v>
      </c>
      <c r="AN261" s="69" t="s">
        <v>1</v>
      </c>
      <c r="AO261" s="73" t="s">
        <v>1</v>
      </c>
      <c r="AP261" s="69" t="s">
        <v>1</v>
      </c>
      <c r="AU261" s="60">
        <v>164579218.12079999</v>
      </c>
      <c r="AV261" s="60">
        <v>0</v>
      </c>
    </row>
    <row r="262" spans="1:48" s="60" customFormat="1" hidden="1" x14ac:dyDescent="0.25">
      <c r="A262" s="2" t="s">
        <v>404</v>
      </c>
      <c r="B262" s="48">
        <v>44111</v>
      </c>
      <c r="C262" s="2" t="s">
        <v>28</v>
      </c>
      <c r="D262" s="2" t="s">
        <v>27</v>
      </c>
      <c r="E262" s="2" t="s">
        <v>257</v>
      </c>
      <c r="F262" s="2" t="s">
        <v>1007</v>
      </c>
      <c r="G262" s="2" t="s">
        <v>3</v>
      </c>
      <c r="H262" s="2" t="s">
        <v>1410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24759530.9124</v>
      </c>
      <c r="R262" s="1">
        <v>0</v>
      </c>
      <c r="S262" s="1">
        <v>18546694</v>
      </c>
      <c r="T262" s="1">
        <v>0</v>
      </c>
      <c r="U262" s="2" t="s">
        <v>0</v>
      </c>
      <c r="V262" s="1">
        <v>0</v>
      </c>
      <c r="W262" s="1">
        <v>5355893.8900000006</v>
      </c>
      <c r="X262" s="2" t="s">
        <v>9</v>
      </c>
      <c r="Y262" s="1">
        <v>856943.02240000002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73" t="s">
        <v>1</v>
      </c>
      <c r="AN262" s="69" t="s">
        <v>1</v>
      </c>
      <c r="AO262" s="73" t="s">
        <v>1</v>
      </c>
      <c r="AP262" s="69" t="s">
        <v>1</v>
      </c>
      <c r="AU262" s="60">
        <v>24759530.9124</v>
      </c>
      <c r="AV262" s="60">
        <v>0</v>
      </c>
    </row>
    <row r="263" spans="1:48" hidden="1" x14ac:dyDescent="0.25">
      <c r="A263" s="2" t="s">
        <v>441</v>
      </c>
      <c r="B263" s="48">
        <v>44111</v>
      </c>
      <c r="C263" s="2" t="s">
        <v>28</v>
      </c>
      <c r="D263" s="2" t="s">
        <v>27</v>
      </c>
      <c r="E263" s="2" t="s">
        <v>257</v>
      </c>
      <c r="F263" s="2" t="s">
        <v>1007</v>
      </c>
      <c r="G263" s="2" t="s">
        <v>3</v>
      </c>
      <c r="H263" s="2" t="s">
        <v>1411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724</v>
      </c>
      <c r="P263" s="2" t="s">
        <v>725</v>
      </c>
      <c r="Q263" s="1">
        <v>1775436.08</v>
      </c>
      <c r="R263" s="1">
        <v>0</v>
      </c>
      <c r="S263" s="1">
        <v>193094</v>
      </c>
      <c r="T263" s="1">
        <v>1364088</v>
      </c>
      <c r="U263" s="2" t="s">
        <v>9</v>
      </c>
      <c r="V263" s="1">
        <v>218254.07999999999</v>
      </c>
      <c r="W263" s="1">
        <v>0</v>
      </c>
      <c r="X263" s="2" t="s">
        <v>0</v>
      </c>
      <c r="Y263" s="1">
        <v>0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49" t="s">
        <v>1</v>
      </c>
      <c r="AN263" s="2" t="s">
        <v>1</v>
      </c>
      <c r="AO263" s="4" t="s">
        <v>1</v>
      </c>
      <c r="AP263" s="4" t="s">
        <v>1</v>
      </c>
      <c r="AU263" s="4">
        <v>1775436.08</v>
      </c>
      <c r="AV263" s="4">
        <v>0</v>
      </c>
    </row>
    <row r="264" spans="1:48" hidden="1" x14ac:dyDescent="0.25">
      <c r="A264" s="2" t="s">
        <v>442</v>
      </c>
      <c r="B264" s="48">
        <v>44111</v>
      </c>
      <c r="C264" s="2" t="s">
        <v>28</v>
      </c>
      <c r="D264" s="2" t="s">
        <v>27</v>
      </c>
      <c r="E264" s="2" t="s">
        <v>257</v>
      </c>
      <c r="F264" s="2" t="s">
        <v>1007</v>
      </c>
      <c r="G264" s="2" t="s">
        <v>3</v>
      </c>
      <c r="H264" s="2" t="s">
        <v>1412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52989131.256799996</v>
      </c>
      <c r="R264" s="1">
        <v>0</v>
      </c>
      <c r="S264" s="1">
        <v>31985755.999999996</v>
      </c>
      <c r="T264" s="1">
        <v>0</v>
      </c>
      <c r="U264" s="2" t="s">
        <v>0</v>
      </c>
      <c r="V264" s="1">
        <v>0</v>
      </c>
      <c r="W264" s="1">
        <v>18106357.98</v>
      </c>
      <c r="X264" s="2" t="s">
        <v>9</v>
      </c>
      <c r="Y264" s="1">
        <v>2897017.2767999996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49" t="s">
        <v>1</v>
      </c>
      <c r="AN264" s="2" t="s">
        <v>1</v>
      </c>
      <c r="AO264" s="4" t="s">
        <v>1</v>
      </c>
      <c r="AP264" s="4" t="s">
        <v>1</v>
      </c>
      <c r="AU264" s="4">
        <v>52989131.256799996</v>
      </c>
      <c r="AV264" s="4">
        <v>0</v>
      </c>
    </row>
    <row r="265" spans="1:48" hidden="1" x14ac:dyDescent="0.25">
      <c r="A265" s="2" t="s">
        <v>443</v>
      </c>
      <c r="B265" s="48">
        <v>44111</v>
      </c>
      <c r="C265" s="2" t="s">
        <v>28</v>
      </c>
      <c r="D265" s="2" t="s">
        <v>27</v>
      </c>
      <c r="E265" s="2" t="s">
        <v>257</v>
      </c>
      <c r="F265" s="2" t="s">
        <v>1007</v>
      </c>
      <c r="G265" s="2" t="s">
        <v>13</v>
      </c>
      <c r="H265" s="2" t="s">
        <v>1</v>
      </c>
      <c r="I265" s="1" t="s">
        <v>913</v>
      </c>
      <c r="J265" s="1" t="s">
        <v>1</v>
      </c>
      <c r="K265" s="1" t="s">
        <v>1413</v>
      </c>
      <c r="L265" s="1" t="s">
        <v>1381</v>
      </c>
      <c r="M265" s="1">
        <v>4767028.33</v>
      </c>
      <c r="N265" s="2" t="s">
        <v>12</v>
      </c>
      <c r="O265" s="2" t="s">
        <v>1414</v>
      </c>
      <c r="P265" s="2" t="s">
        <v>1415</v>
      </c>
      <c r="Q265" s="1">
        <v>-362628.3308</v>
      </c>
      <c r="R265" s="1">
        <v>0</v>
      </c>
      <c r="S265" s="1">
        <v>0</v>
      </c>
      <c r="T265" s="1">
        <v>0</v>
      </c>
      <c r="U265" s="2" t="s">
        <v>0</v>
      </c>
      <c r="V265" s="1">
        <v>0</v>
      </c>
      <c r="W265" s="1">
        <v>-312610.63</v>
      </c>
      <c r="X265" s="2" t="s">
        <v>9</v>
      </c>
      <c r="Y265" s="1">
        <v>-50017.700799999999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49" t="s">
        <v>1</v>
      </c>
      <c r="AN265" s="2" t="s">
        <v>1</v>
      </c>
      <c r="AO265" s="4" t="s">
        <v>1</v>
      </c>
      <c r="AP265" s="4" t="s">
        <v>1</v>
      </c>
      <c r="AU265" s="4">
        <v>-362628.3308</v>
      </c>
      <c r="AV265" s="4">
        <v>0</v>
      </c>
    </row>
    <row r="266" spans="1:48" hidden="1" x14ac:dyDescent="0.25">
      <c r="A266" s="2" t="s">
        <v>444</v>
      </c>
      <c r="B266" s="48">
        <v>44111</v>
      </c>
      <c r="C266" s="2" t="s">
        <v>28</v>
      </c>
      <c r="D266" s="2" t="s">
        <v>27</v>
      </c>
      <c r="E266" s="2" t="s">
        <v>257</v>
      </c>
      <c r="F266" s="2" t="s">
        <v>1007</v>
      </c>
      <c r="G266" s="2" t="s">
        <v>13</v>
      </c>
      <c r="H266" s="2" t="s">
        <v>1</v>
      </c>
      <c r="I266" s="1" t="s">
        <v>922</v>
      </c>
      <c r="J266" s="1" t="s">
        <v>1</v>
      </c>
      <c r="K266" s="1" t="s">
        <v>1416</v>
      </c>
      <c r="L266" s="1" t="s">
        <v>1381</v>
      </c>
      <c r="M266" s="1">
        <v>4352812.33</v>
      </c>
      <c r="N266" s="2" t="s">
        <v>12</v>
      </c>
      <c r="O266" s="2" t="s">
        <v>1414</v>
      </c>
      <c r="P266" s="2" t="s">
        <v>1415</v>
      </c>
      <c r="Q266" s="1">
        <v>-362628.3308</v>
      </c>
      <c r="R266" s="1">
        <v>0</v>
      </c>
      <c r="S266" s="1">
        <v>0</v>
      </c>
      <c r="T266" s="1">
        <v>0</v>
      </c>
      <c r="U266" s="2" t="s">
        <v>0</v>
      </c>
      <c r="V266" s="1">
        <v>0</v>
      </c>
      <c r="W266" s="1">
        <v>-312610.63</v>
      </c>
      <c r="X266" s="2" t="s">
        <v>9</v>
      </c>
      <c r="Y266" s="1">
        <v>-50017.700799999999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49" t="s">
        <v>1</v>
      </c>
      <c r="AN266" s="2" t="s">
        <v>1</v>
      </c>
      <c r="AO266" s="4" t="s">
        <v>1</v>
      </c>
      <c r="AP266" s="4" t="s">
        <v>1</v>
      </c>
      <c r="AU266" s="4">
        <v>-362628.3308</v>
      </c>
      <c r="AV266" s="4">
        <v>0</v>
      </c>
    </row>
    <row r="267" spans="1:48" hidden="1" x14ac:dyDescent="0.25">
      <c r="A267" s="2" t="s">
        <v>445</v>
      </c>
      <c r="B267" s="48">
        <v>44111</v>
      </c>
      <c r="C267" s="2" t="s">
        <v>28</v>
      </c>
      <c r="D267" s="2" t="s">
        <v>27</v>
      </c>
      <c r="E267" s="2" t="s">
        <v>257</v>
      </c>
      <c r="F267" s="2" t="s">
        <v>1007</v>
      </c>
      <c r="G267" s="2" t="s">
        <v>13</v>
      </c>
      <c r="H267" s="2" t="s">
        <v>1</v>
      </c>
      <c r="I267" s="1" t="s">
        <v>486</v>
      </c>
      <c r="J267" s="1" t="s">
        <v>1</v>
      </c>
      <c r="K267" s="1" t="s">
        <v>1417</v>
      </c>
      <c r="L267" s="1" t="s">
        <v>1381</v>
      </c>
      <c r="M267" s="1">
        <v>2324568.66</v>
      </c>
      <c r="N267" s="2" t="s">
        <v>12</v>
      </c>
      <c r="O267" s="2" t="s">
        <v>1418</v>
      </c>
      <c r="P267" s="2" t="s">
        <v>1419</v>
      </c>
      <c r="Q267" s="1">
        <v>-362628.3308</v>
      </c>
      <c r="R267" s="1">
        <v>0</v>
      </c>
      <c r="S267" s="1">
        <v>0</v>
      </c>
      <c r="T267" s="1">
        <v>0</v>
      </c>
      <c r="U267" s="2" t="s">
        <v>0</v>
      </c>
      <c r="V267" s="1">
        <v>0</v>
      </c>
      <c r="W267" s="1">
        <v>-312610.63</v>
      </c>
      <c r="X267" s="2" t="s">
        <v>9</v>
      </c>
      <c r="Y267" s="1">
        <v>-50017.700799999999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49" t="s">
        <v>1</v>
      </c>
      <c r="AN267" s="2" t="s">
        <v>1</v>
      </c>
      <c r="AO267" s="4" t="s">
        <v>1</v>
      </c>
      <c r="AP267" s="4" t="s">
        <v>1</v>
      </c>
      <c r="AU267" s="4">
        <v>-362628.3308</v>
      </c>
      <c r="AV267" s="4">
        <v>0</v>
      </c>
    </row>
    <row r="268" spans="1:48" hidden="1" x14ac:dyDescent="0.25">
      <c r="A268" s="2" t="s">
        <v>446</v>
      </c>
      <c r="B268" s="48">
        <v>44111</v>
      </c>
      <c r="C268" s="2" t="s">
        <v>6</v>
      </c>
      <c r="D268" s="2" t="s">
        <v>27</v>
      </c>
      <c r="E268" s="2" t="s">
        <v>204</v>
      </c>
      <c r="F268" s="2" t="s">
        <v>983</v>
      </c>
      <c r="G268" s="2" t="s">
        <v>3</v>
      </c>
      <c r="H268" s="2" t="s">
        <v>1420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182784011.65880001</v>
      </c>
      <c r="R268" s="1">
        <v>0</v>
      </c>
      <c r="S268" s="1">
        <v>137082475</v>
      </c>
      <c r="T268" s="1">
        <v>0</v>
      </c>
      <c r="U268" s="2" t="s">
        <v>0</v>
      </c>
      <c r="V268" s="1">
        <v>0</v>
      </c>
      <c r="W268" s="1">
        <v>39397876.430000007</v>
      </c>
      <c r="X268" s="2" t="s">
        <v>9</v>
      </c>
      <c r="Y268" s="1">
        <v>6303660.2288000006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14" t="s">
        <v>1</v>
      </c>
      <c r="AN268" s="112" t="s">
        <v>1</v>
      </c>
      <c r="AO268" s="4" t="s">
        <v>1</v>
      </c>
      <c r="AP268" s="4" t="s">
        <v>1</v>
      </c>
      <c r="AU268" s="4">
        <v>182784011.65880001</v>
      </c>
      <c r="AV268" s="4">
        <v>0</v>
      </c>
    </row>
    <row r="269" spans="1:48" hidden="1" x14ac:dyDescent="0.25">
      <c r="A269" s="2" t="s">
        <v>447</v>
      </c>
      <c r="B269" s="48">
        <v>44111</v>
      </c>
      <c r="C269" s="2" t="s">
        <v>28</v>
      </c>
      <c r="D269" s="2" t="s">
        <v>25</v>
      </c>
      <c r="E269" s="2" t="s">
        <v>370</v>
      </c>
      <c r="F269" s="2" t="s">
        <v>602</v>
      </c>
      <c r="G269" s="2" t="s">
        <v>3</v>
      </c>
      <c r="H269" s="2" t="s">
        <v>1421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99</v>
      </c>
      <c r="P269" s="2" t="s">
        <v>1</v>
      </c>
      <c r="Q269" s="1">
        <v>0</v>
      </c>
      <c r="R269" s="1">
        <v>0</v>
      </c>
      <c r="S269" s="1">
        <v>0</v>
      </c>
      <c r="T269" s="1">
        <v>0</v>
      </c>
      <c r="U269" s="2" t="s">
        <v>0</v>
      </c>
      <c r="V269" s="1">
        <v>0</v>
      </c>
      <c r="W269" s="1">
        <v>0</v>
      </c>
      <c r="X269" s="2" t="s">
        <v>0</v>
      </c>
      <c r="Y269" s="1">
        <v>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14" t="s">
        <v>1</v>
      </c>
      <c r="AN269" s="112" t="s">
        <v>1</v>
      </c>
      <c r="AO269" s="4" t="s">
        <v>1</v>
      </c>
      <c r="AP269" s="4" t="s">
        <v>1</v>
      </c>
      <c r="AU269" s="4">
        <v>0</v>
      </c>
      <c r="AV269" s="4">
        <v>0</v>
      </c>
    </row>
    <row r="270" spans="1:48" hidden="1" x14ac:dyDescent="0.25">
      <c r="A270" s="2" t="s">
        <v>448</v>
      </c>
      <c r="B270" s="48">
        <v>44111</v>
      </c>
      <c r="C270" s="2" t="s">
        <v>6</v>
      </c>
      <c r="D270" s="2" t="s">
        <v>25</v>
      </c>
      <c r="E270" s="2" t="s">
        <v>198</v>
      </c>
      <c r="F270" s="2" t="s">
        <v>417</v>
      </c>
      <c r="G270" s="2" t="s">
        <v>3</v>
      </c>
      <c r="H270" s="2" t="s">
        <v>1422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2</v>
      </c>
      <c r="P270" s="2" t="s">
        <v>1</v>
      </c>
      <c r="Q270" s="1">
        <v>31499218.202399999</v>
      </c>
      <c r="R270" s="1">
        <v>0</v>
      </c>
      <c r="S270" s="1">
        <v>22235929</v>
      </c>
      <c r="T270" s="1">
        <v>0</v>
      </c>
      <c r="U270" s="2" t="s">
        <v>0</v>
      </c>
      <c r="V270" s="1">
        <v>0</v>
      </c>
      <c r="W270" s="1">
        <v>7985594.1399999997</v>
      </c>
      <c r="X270" s="2" t="s">
        <v>9</v>
      </c>
      <c r="Y270" s="1">
        <v>1277695.0623999999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49" t="s">
        <v>1</v>
      </c>
      <c r="AN270" s="2" t="s">
        <v>1</v>
      </c>
      <c r="AO270" s="4" t="s">
        <v>1</v>
      </c>
      <c r="AP270" s="4" t="s">
        <v>1</v>
      </c>
      <c r="AU270" s="4">
        <v>31499218.202399999</v>
      </c>
      <c r="AV270" s="4">
        <v>0</v>
      </c>
    </row>
    <row r="271" spans="1:48" hidden="1" x14ac:dyDescent="0.25">
      <c r="A271" s="2" t="s">
        <v>540</v>
      </c>
      <c r="B271" s="48">
        <v>44111</v>
      </c>
      <c r="C271" s="2" t="s">
        <v>6</v>
      </c>
      <c r="D271" s="2" t="s">
        <v>25</v>
      </c>
      <c r="E271" s="2" t="s">
        <v>198</v>
      </c>
      <c r="F271" s="2" t="s">
        <v>417</v>
      </c>
      <c r="G271" s="2" t="s">
        <v>3</v>
      </c>
      <c r="H271" s="2" t="s">
        <v>1423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1424</v>
      </c>
      <c r="P271" s="2" t="s">
        <v>1425</v>
      </c>
      <c r="Q271" s="1">
        <v>1411872</v>
      </c>
      <c r="R271" s="1">
        <v>0</v>
      </c>
      <c r="S271" s="1">
        <v>1411872</v>
      </c>
      <c r="T271" s="1">
        <v>0</v>
      </c>
      <c r="U271" s="2" t="s">
        <v>0</v>
      </c>
      <c r="V271" s="1">
        <v>0</v>
      </c>
      <c r="W271" s="1">
        <v>0</v>
      </c>
      <c r="X271" s="2" t="s">
        <v>0</v>
      </c>
      <c r="Y271" s="1">
        <v>0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49" t="s">
        <v>1</v>
      </c>
      <c r="AN271" s="2" t="s">
        <v>1</v>
      </c>
      <c r="AO271" s="4" t="s">
        <v>1</v>
      </c>
      <c r="AP271" s="4" t="s">
        <v>1</v>
      </c>
      <c r="AU271" s="4">
        <v>1411872</v>
      </c>
      <c r="AV271" s="4">
        <v>0</v>
      </c>
    </row>
    <row r="272" spans="1:48" hidden="1" x14ac:dyDescent="0.25">
      <c r="A272" s="2" t="s">
        <v>541</v>
      </c>
      <c r="B272" s="48">
        <v>44111</v>
      </c>
      <c r="C272" s="2" t="s">
        <v>6</v>
      </c>
      <c r="D272" s="2" t="s">
        <v>25</v>
      </c>
      <c r="E272" s="2" t="s">
        <v>198</v>
      </c>
      <c r="F272" s="2" t="s">
        <v>417</v>
      </c>
      <c r="G272" s="2" t="s">
        <v>3</v>
      </c>
      <c r="H272" s="2" t="s">
        <v>1426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175832722.5844</v>
      </c>
      <c r="R272" s="1">
        <v>0</v>
      </c>
      <c r="S272" s="1">
        <v>122113655.5</v>
      </c>
      <c r="T272" s="1">
        <v>0</v>
      </c>
      <c r="U272" s="2" t="s">
        <v>0</v>
      </c>
      <c r="V272" s="1">
        <v>0</v>
      </c>
      <c r="W272" s="1">
        <v>46309540.589999996</v>
      </c>
      <c r="X272" s="2" t="s">
        <v>0</v>
      </c>
      <c r="Y272" s="1">
        <v>7409526.4944000011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49" t="s">
        <v>1</v>
      </c>
      <c r="AN272" s="2" t="s">
        <v>1</v>
      </c>
      <c r="AO272" s="4" t="s">
        <v>1</v>
      </c>
      <c r="AP272" s="4" t="s">
        <v>1</v>
      </c>
      <c r="AU272" s="4">
        <v>175832722.5844</v>
      </c>
      <c r="AV272" s="4">
        <v>0</v>
      </c>
    </row>
    <row r="273" spans="1:48" hidden="1" x14ac:dyDescent="0.25">
      <c r="A273" s="2" t="s">
        <v>543</v>
      </c>
      <c r="B273" s="48">
        <v>44111</v>
      </c>
      <c r="C273" s="2" t="s">
        <v>6</v>
      </c>
      <c r="D273" s="2" t="s">
        <v>23</v>
      </c>
      <c r="E273" s="2" t="s">
        <v>196</v>
      </c>
      <c r="F273" s="2" t="s">
        <v>488</v>
      </c>
      <c r="G273" s="2" t="s">
        <v>3</v>
      </c>
      <c r="H273" s="2" t="s">
        <v>1427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133327438.53359999</v>
      </c>
      <c r="R273" s="1">
        <v>0</v>
      </c>
      <c r="S273" s="1">
        <v>95541284.799999997</v>
      </c>
      <c r="T273" s="1">
        <v>0</v>
      </c>
      <c r="U273" s="2" t="s">
        <v>0</v>
      </c>
      <c r="V273" s="1">
        <v>0</v>
      </c>
      <c r="W273" s="1">
        <v>32574270.459999997</v>
      </c>
      <c r="X273" s="2" t="s">
        <v>9</v>
      </c>
      <c r="Y273" s="1">
        <v>5211883.2736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14" t="s">
        <v>1</v>
      </c>
      <c r="AN273" s="112" t="s">
        <v>1</v>
      </c>
      <c r="AO273" s="4" t="s">
        <v>1</v>
      </c>
      <c r="AP273" s="4" t="s">
        <v>1</v>
      </c>
      <c r="AU273" s="4">
        <v>133327438.53359999</v>
      </c>
      <c r="AV273" s="4">
        <v>0</v>
      </c>
    </row>
    <row r="274" spans="1:48" hidden="1" x14ac:dyDescent="0.25">
      <c r="A274" s="2" t="s">
        <v>544</v>
      </c>
      <c r="B274" s="48">
        <v>44111</v>
      </c>
      <c r="C274" s="2" t="s">
        <v>6</v>
      </c>
      <c r="D274" s="2" t="s">
        <v>21</v>
      </c>
      <c r="E274" s="2" t="s">
        <v>188</v>
      </c>
      <c r="F274" s="2" t="s">
        <v>1265</v>
      </c>
      <c r="G274" s="2" t="s">
        <v>3</v>
      </c>
      <c r="H274" s="2" t="s">
        <v>1428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116823207.1092</v>
      </c>
      <c r="R274" s="1">
        <v>0</v>
      </c>
      <c r="S274" s="1">
        <v>76787596.849999994</v>
      </c>
      <c r="T274" s="1">
        <v>0</v>
      </c>
      <c r="U274" s="2" t="s">
        <v>0</v>
      </c>
      <c r="V274" s="1">
        <v>0</v>
      </c>
      <c r="W274" s="1">
        <v>34513457.120000005</v>
      </c>
      <c r="X274" s="2" t="s">
        <v>9</v>
      </c>
      <c r="Y274" s="1">
        <v>5522153.1392000001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49" t="s">
        <v>1</v>
      </c>
      <c r="AN274" s="2" t="s">
        <v>1</v>
      </c>
      <c r="AO274" s="4" t="s">
        <v>1</v>
      </c>
      <c r="AP274" s="4" t="s">
        <v>1</v>
      </c>
      <c r="AU274" s="4">
        <v>116823207.1092</v>
      </c>
      <c r="AV274" s="4">
        <v>0</v>
      </c>
    </row>
    <row r="275" spans="1:48" hidden="1" x14ac:dyDescent="0.25">
      <c r="A275" s="2" t="s">
        <v>545</v>
      </c>
      <c r="B275" s="48">
        <v>44111</v>
      </c>
      <c r="C275" s="2" t="s">
        <v>6</v>
      </c>
      <c r="D275" s="2" t="s">
        <v>19</v>
      </c>
      <c r="E275" s="2" t="s">
        <v>186</v>
      </c>
      <c r="F275" s="2" t="s">
        <v>1195</v>
      </c>
      <c r="G275" s="2" t="s">
        <v>3</v>
      </c>
      <c r="H275" s="2" t="s">
        <v>1429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1">
        <v>173106360.13959998</v>
      </c>
      <c r="R275" s="1">
        <v>0</v>
      </c>
      <c r="S275" s="1">
        <v>126321453.79999998</v>
      </c>
      <c r="T275" s="1">
        <v>0</v>
      </c>
      <c r="U275" s="2" t="s">
        <v>0</v>
      </c>
      <c r="V275" s="1">
        <v>0</v>
      </c>
      <c r="W275" s="1">
        <v>40331815.810000002</v>
      </c>
      <c r="X275" s="2" t="s">
        <v>9</v>
      </c>
      <c r="Y275" s="1">
        <v>6453090.5296000009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49" t="s">
        <v>1</v>
      </c>
      <c r="AN275" s="2" t="s">
        <v>1</v>
      </c>
      <c r="AO275" s="4" t="s">
        <v>1</v>
      </c>
      <c r="AP275" s="4" t="s">
        <v>1</v>
      </c>
      <c r="AU275" s="4">
        <v>173106360.13959998</v>
      </c>
      <c r="AV275" s="4">
        <v>0</v>
      </c>
    </row>
    <row r="276" spans="1:48" hidden="1" x14ac:dyDescent="0.25">
      <c r="A276" s="2" t="s">
        <v>546</v>
      </c>
      <c r="B276" s="48">
        <v>44111</v>
      </c>
      <c r="C276" s="2" t="s">
        <v>6</v>
      </c>
      <c r="D276" s="2" t="s">
        <v>17</v>
      </c>
      <c r="E276" s="2" t="s">
        <v>184</v>
      </c>
      <c r="F276" s="2" t="s">
        <v>1430</v>
      </c>
      <c r="G276" s="2" t="s">
        <v>3</v>
      </c>
      <c r="H276" s="2" t="s">
        <v>1431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99</v>
      </c>
      <c r="P276" s="2" t="s">
        <v>1</v>
      </c>
      <c r="Q276" s="1">
        <v>0</v>
      </c>
      <c r="R276" s="1">
        <v>0</v>
      </c>
      <c r="S276" s="1">
        <v>0</v>
      </c>
      <c r="T276" s="1">
        <v>0</v>
      </c>
      <c r="U276" s="2" t="s">
        <v>0</v>
      </c>
      <c r="V276" s="1">
        <v>0</v>
      </c>
      <c r="W276" s="1">
        <v>0</v>
      </c>
      <c r="X276" s="2" t="s">
        <v>0</v>
      </c>
      <c r="Y276" s="1">
        <v>0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49" t="s">
        <v>1</v>
      </c>
      <c r="AN276" s="2" t="s">
        <v>1</v>
      </c>
      <c r="AO276" s="4" t="s">
        <v>1</v>
      </c>
      <c r="AP276" s="4" t="s">
        <v>1</v>
      </c>
      <c r="AU276" s="4">
        <v>0</v>
      </c>
      <c r="AV276" s="4">
        <v>0</v>
      </c>
    </row>
    <row r="277" spans="1:48" hidden="1" x14ac:dyDescent="0.25">
      <c r="A277" s="2" t="s">
        <v>547</v>
      </c>
      <c r="B277" s="48">
        <v>44111</v>
      </c>
      <c r="C277" s="69" t="s">
        <v>6</v>
      </c>
      <c r="D277" s="2" t="s">
        <v>14</v>
      </c>
      <c r="E277" s="2" t="s">
        <v>182</v>
      </c>
      <c r="F277" s="2" t="s">
        <v>1432</v>
      </c>
      <c r="G277" s="2" t="s">
        <v>3</v>
      </c>
      <c r="H277" s="2" t="s">
        <v>1433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91372041.158800006</v>
      </c>
      <c r="R277" s="1">
        <v>0</v>
      </c>
      <c r="S277" s="1">
        <v>81143232</v>
      </c>
      <c r="T277" s="1">
        <v>0</v>
      </c>
      <c r="U277" s="2" t="s">
        <v>0</v>
      </c>
      <c r="V277" s="1">
        <v>0</v>
      </c>
      <c r="W277" s="1">
        <v>8817938.9299999997</v>
      </c>
      <c r="X277" s="2" t="s">
        <v>9</v>
      </c>
      <c r="Y277" s="1">
        <v>1410870.2287999999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14" t="s">
        <v>1</v>
      </c>
      <c r="AN277" s="112" t="s">
        <v>1</v>
      </c>
      <c r="AO277" s="4" t="s">
        <v>1</v>
      </c>
      <c r="AP277" s="4" t="s">
        <v>1</v>
      </c>
      <c r="AU277" s="4">
        <v>91372041.158800006</v>
      </c>
      <c r="AV277" s="4">
        <v>0</v>
      </c>
    </row>
    <row r="278" spans="1:48" hidden="1" x14ac:dyDescent="0.25">
      <c r="A278" s="2" t="s">
        <v>548</v>
      </c>
      <c r="B278" s="48">
        <v>44111</v>
      </c>
      <c r="C278" s="2" t="s">
        <v>6</v>
      </c>
      <c r="D278" s="2" t="s">
        <v>10</v>
      </c>
      <c r="E278" s="2" t="s">
        <v>179</v>
      </c>
      <c r="F278" s="2" t="s">
        <v>1434</v>
      </c>
      <c r="G278" s="2" t="s">
        <v>3</v>
      </c>
      <c r="H278" s="2" t="s">
        <v>1435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99</v>
      </c>
      <c r="P278" s="2" t="s">
        <v>1</v>
      </c>
      <c r="Q278" s="1">
        <v>0</v>
      </c>
      <c r="R278" s="1">
        <v>0</v>
      </c>
      <c r="S278" s="1">
        <v>0</v>
      </c>
      <c r="T278" s="1">
        <v>0</v>
      </c>
      <c r="U278" s="2" t="s">
        <v>0</v>
      </c>
      <c r="V278" s="1">
        <v>0</v>
      </c>
      <c r="W278" s="1">
        <v>0</v>
      </c>
      <c r="X278" s="2" t="s">
        <v>9</v>
      </c>
      <c r="Y278" s="1">
        <v>0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1">
        <v>0</v>
      </c>
      <c r="AG278" s="2" t="s">
        <v>0</v>
      </c>
      <c r="AH278" s="1">
        <v>0</v>
      </c>
      <c r="AI278" s="1">
        <v>0</v>
      </c>
      <c r="AJ278" s="1" t="s">
        <v>0</v>
      </c>
      <c r="AK278" s="1">
        <v>0</v>
      </c>
      <c r="AL278" s="1">
        <v>0</v>
      </c>
      <c r="AM278" s="49" t="s">
        <v>1</v>
      </c>
      <c r="AN278" s="2" t="s">
        <v>1</v>
      </c>
      <c r="AO278" s="4" t="s">
        <v>1</v>
      </c>
      <c r="AP278" s="4" t="s">
        <v>1</v>
      </c>
      <c r="AU278" s="4">
        <v>0</v>
      </c>
      <c r="AV278" s="4">
        <v>0</v>
      </c>
    </row>
    <row r="279" spans="1:48" hidden="1" x14ac:dyDescent="0.25">
      <c r="A279" s="2" t="s">
        <v>549</v>
      </c>
      <c r="B279" s="48">
        <v>44111</v>
      </c>
      <c r="C279" s="2" t="s">
        <v>6</v>
      </c>
      <c r="D279" s="2" t="s">
        <v>286</v>
      </c>
      <c r="E279" s="2" t="s">
        <v>208</v>
      </c>
      <c r="F279" s="2" t="s">
        <v>511</v>
      </c>
      <c r="G279" s="2" t="s">
        <v>3</v>
      </c>
      <c r="H279" s="2" t="s">
        <v>1436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2</v>
      </c>
      <c r="P279" s="2" t="s">
        <v>1</v>
      </c>
      <c r="Q279" s="1">
        <v>6838223.5971999997</v>
      </c>
      <c r="R279" s="1">
        <v>0</v>
      </c>
      <c r="S279" s="1">
        <v>6275026</v>
      </c>
      <c r="T279" s="1">
        <v>0</v>
      </c>
      <c r="U279" s="2" t="s">
        <v>0</v>
      </c>
      <c r="V279" s="1">
        <v>0</v>
      </c>
      <c r="W279" s="1">
        <v>485515.17</v>
      </c>
      <c r="X279" s="2" t="s">
        <v>0</v>
      </c>
      <c r="Y279" s="1">
        <v>77682.427200000006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14" t="s">
        <v>1</v>
      </c>
      <c r="AN279" s="112" t="s">
        <v>1</v>
      </c>
      <c r="AO279" s="4" t="s">
        <v>1</v>
      </c>
      <c r="AP279" s="4" t="s">
        <v>1</v>
      </c>
      <c r="AU279" s="4">
        <v>6838223.5971999997</v>
      </c>
      <c r="AV279" s="4">
        <v>0</v>
      </c>
    </row>
    <row r="280" spans="1:48" hidden="1" x14ac:dyDescent="0.25">
      <c r="A280" s="2" t="s">
        <v>550</v>
      </c>
      <c r="B280" s="48">
        <v>44111</v>
      </c>
      <c r="C280" s="2" t="s">
        <v>6</v>
      </c>
      <c r="D280" s="2" t="s">
        <v>286</v>
      </c>
      <c r="E280" s="2" t="s">
        <v>208</v>
      </c>
      <c r="F280" s="2" t="s">
        <v>511</v>
      </c>
      <c r="G280" s="2" t="s">
        <v>3</v>
      </c>
      <c r="H280" s="2" t="s">
        <v>1437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1438</v>
      </c>
      <c r="P280" s="2" t="s">
        <v>1439</v>
      </c>
      <c r="Q280" s="1">
        <v>270270</v>
      </c>
      <c r="R280" s="1">
        <v>0</v>
      </c>
      <c r="S280" s="1">
        <v>270270</v>
      </c>
      <c r="T280" s="1">
        <v>0</v>
      </c>
      <c r="U280" s="2" t="s">
        <v>0</v>
      </c>
      <c r="V280" s="1">
        <v>0</v>
      </c>
      <c r="W280" s="1">
        <v>0</v>
      </c>
      <c r="X280" s="2" t="s">
        <v>0</v>
      </c>
      <c r="Y280" s="1">
        <v>0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49" t="s">
        <v>1</v>
      </c>
      <c r="AN280" s="2" t="s">
        <v>1</v>
      </c>
      <c r="AO280" s="4" t="s">
        <v>1</v>
      </c>
      <c r="AP280" s="4" t="s">
        <v>1</v>
      </c>
      <c r="AU280" s="4">
        <v>270270</v>
      </c>
      <c r="AV280" s="4">
        <v>0</v>
      </c>
    </row>
    <row r="281" spans="1:48" hidden="1" x14ac:dyDescent="0.25">
      <c r="A281" s="2" t="s">
        <v>551</v>
      </c>
      <c r="B281" s="48">
        <v>44111</v>
      </c>
      <c r="C281" s="2" t="s">
        <v>6</v>
      </c>
      <c r="D281" s="2" t="s">
        <v>286</v>
      </c>
      <c r="E281" s="2" t="s">
        <v>208</v>
      </c>
      <c r="F281" s="2" t="s">
        <v>511</v>
      </c>
      <c r="G281" s="2" t="s">
        <v>3</v>
      </c>
      <c r="H281" s="2" t="s">
        <v>1440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28192464.518400002</v>
      </c>
      <c r="R281" s="1">
        <v>0</v>
      </c>
      <c r="S281" s="1">
        <v>22804886</v>
      </c>
      <c r="T281" s="1">
        <v>0</v>
      </c>
      <c r="U281" s="2" t="s">
        <v>0</v>
      </c>
      <c r="V281" s="1">
        <v>0</v>
      </c>
      <c r="W281" s="1">
        <v>4644464.24</v>
      </c>
      <c r="X281" s="2" t="s">
        <v>0</v>
      </c>
      <c r="Y281" s="1">
        <v>743114.27840000007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49" t="s">
        <v>1</v>
      </c>
      <c r="AN281" s="2" t="s">
        <v>1</v>
      </c>
      <c r="AO281" s="4" t="s">
        <v>1</v>
      </c>
      <c r="AP281" s="4" t="s">
        <v>1</v>
      </c>
      <c r="AU281" s="4">
        <v>28192464.518400002</v>
      </c>
      <c r="AV281" s="4">
        <v>0</v>
      </c>
    </row>
    <row r="282" spans="1:48" hidden="1" x14ac:dyDescent="0.25">
      <c r="A282" s="2" t="s">
        <v>553</v>
      </c>
      <c r="B282" s="48">
        <v>44111</v>
      </c>
      <c r="C282" s="2" t="s">
        <v>6</v>
      </c>
      <c r="D282" s="2" t="s">
        <v>7</v>
      </c>
      <c r="E282" s="2" t="s">
        <v>496</v>
      </c>
      <c r="F282" s="2" t="s">
        <v>1441</v>
      </c>
      <c r="G282" s="2" t="s">
        <v>3</v>
      </c>
      <c r="H282" s="2" t="s">
        <v>483</v>
      </c>
      <c r="I282" s="1"/>
      <c r="J282" s="1"/>
      <c r="K282" s="1"/>
      <c r="L282" s="1"/>
      <c r="M282" s="1">
        <v>0</v>
      </c>
      <c r="N282" s="2"/>
      <c r="O282" s="2" t="s">
        <v>99</v>
      </c>
      <c r="P282" s="2"/>
      <c r="Q282" s="1">
        <v>0</v>
      </c>
      <c r="R282" s="1">
        <v>0</v>
      </c>
      <c r="S282" s="1">
        <v>0</v>
      </c>
      <c r="T282" s="1">
        <v>0</v>
      </c>
      <c r="U282" s="2" t="s">
        <v>0</v>
      </c>
      <c r="V282" s="1">
        <v>0</v>
      </c>
      <c r="W282" s="1">
        <v>0</v>
      </c>
      <c r="X282" s="2" t="s">
        <v>0</v>
      </c>
      <c r="Y282" s="1">
        <v>0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>
        <v>0</v>
      </c>
      <c r="AH282" s="1"/>
      <c r="AI282" s="1"/>
      <c r="AJ282" s="2"/>
      <c r="AK282" s="1"/>
      <c r="AL282" s="1"/>
      <c r="AM282" s="114"/>
      <c r="AN282" s="112"/>
      <c r="AU282" s="4">
        <v>0</v>
      </c>
      <c r="AV282" s="4">
        <v>0</v>
      </c>
    </row>
    <row r="283" spans="1:48" hidden="1" x14ac:dyDescent="0.25">
      <c r="A283" s="2" t="s">
        <v>554</v>
      </c>
      <c r="B283" s="48">
        <v>44111</v>
      </c>
      <c r="C283" s="2" t="s">
        <v>6</v>
      </c>
      <c r="D283" s="2" t="s">
        <v>5</v>
      </c>
      <c r="E283" s="2" t="s">
        <v>176</v>
      </c>
      <c r="F283" s="2" t="s">
        <v>715</v>
      </c>
      <c r="G283" s="2" t="s">
        <v>3</v>
      </c>
      <c r="H283" s="2" t="s">
        <v>1442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99</v>
      </c>
      <c r="P283" s="2" t="s">
        <v>1</v>
      </c>
      <c r="Q283" s="1">
        <v>0</v>
      </c>
      <c r="R283" s="1">
        <v>0</v>
      </c>
      <c r="S283" s="1">
        <v>0</v>
      </c>
      <c r="T283" s="1">
        <v>0</v>
      </c>
      <c r="U283" s="2" t="s">
        <v>0</v>
      </c>
      <c r="V283" s="1">
        <v>0</v>
      </c>
      <c r="W283" s="1">
        <v>0</v>
      </c>
      <c r="X283" s="2" t="s">
        <v>0</v>
      </c>
      <c r="Y283" s="1">
        <v>0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14" t="s">
        <v>1</v>
      </c>
      <c r="AN283" s="112" t="s">
        <v>1</v>
      </c>
      <c r="AO283" s="4" t="s">
        <v>1</v>
      </c>
      <c r="AP283" s="4" t="s">
        <v>1</v>
      </c>
      <c r="AU283" s="4">
        <v>0</v>
      </c>
      <c r="AV283" s="4">
        <v>0</v>
      </c>
    </row>
    <row r="284" spans="1:48" hidden="1" x14ac:dyDescent="0.25">
      <c r="A284" s="2" t="s">
        <v>555</v>
      </c>
      <c r="B284" s="48">
        <v>44112</v>
      </c>
      <c r="C284" s="2" t="s">
        <v>28</v>
      </c>
      <c r="D284" s="2" t="s">
        <v>50</v>
      </c>
      <c r="E284" s="2" t="s">
        <v>227</v>
      </c>
      <c r="F284" s="2" t="s">
        <v>1331</v>
      </c>
      <c r="G284" s="2" t="s">
        <v>3</v>
      </c>
      <c r="H284" s="2" t="s">
        <v>1443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8001760</v>
      </c>
      <c r="R284" s="1">
        <v>0</v>
      </c>
      <c r="S284" s="1">
        <v>8001760</v>
      </c>
      <c r="T284" s="1">
        <v>0</v>
      </c>
      <c r="U284" s="2" t="s">
        <v>0</v>
      </c>
      <c r="V284" s="1">
        <v>0</v>
      </c>
      <c r="W284" s="1">
        <v>0</v>
      </c>
      <c r="X284" s="2" t="s">
        <v>0</v>
      </c>
      <c r="Y284" s="1">
        <v>0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49" t="s">
        <v>1</v>
      </c>
      <c r="AN284" s="2" t="s">
        <v>1</v>
      </c>
      <c r="AO284" s="4" t="s">
        <v>1</v>
      </c>
      <c r="AP284" s="4" t="s">
        <v>1</v>
      </c>
      <c r="AU284" s="4">
        <v>8001760</v>
      </c>
      <c r="AV284" s="4">
        <v>0</v>
      </c>
    </row>
    <row r="285" spans="1:48" hidden="1" x14ac:dyDescent="0.25">
      <c r="A285" s="2" t="s">
        <v>556</v>
      </c>
      <c r="B285" s="48">
        <v>44112</v>
      </c>
      <c r="C285" s="2" t="s">
        <v>28</v>
      </c>
      <c r="D285" s="2" t="s">
        <v>50</v>
      </c>
      <c r="E285" s="2" t="s">
        <v>227</v>
      </c>
      <c r="F285" s="2" t="s">
        <v>1331</v>
      </c>
      <c r="G285" s="2" t="s">
        <v>3</v>
      </c>
      <c r="H285" s="2" t="s">
        <v>1444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969</v>
      </c>
      <c r="P285" s="2" t="s">
        <v>970</v>
      </c>
      <c r="Q285" s="1">
        <v>35679600</v>
      </c>
      <c r="R285" s="1">
        <v>0</v>
      </c>
      <c r="S285" s="1">
        <v>35679600</v>
      </c>
      <c r="T285" s="1">
        <v>0</v>
      </c>
      <c r="U285" s="2" t="s">
        <v>0</v>
      </c>
      <c r="V285" s="1">
        <v>0</v>
      </c>
      <c r="W285" s="1">
        <v>0</v>
      </c>
      <c r="X285" s="2" t="s">
        <v>0</v>
      </c>
      <c r="Y285" s="1">
        <v>0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49" t="s">
        <v>1</v>
      </c>
      <c r="AN285" s="2" t="s">
        <v>1</v>
      </c>
      <c r="AO285" s="4" t="s">
        <v>1</v>
      </c>
      <c r="AP285" s="4" t="s">
        <v>1</v>
      </c>
      <c r="AU285" s="4">
        <v>35679600</v>
      </c>
      <c r="AV285" s="4">
        <v>0</v>
      </c>
    </row>
    <row r="286" spans="1:48" hidden="1" x14ac:dyDescent="0.25">
      <c r="A286" s="2" t="s">
        <v>557</v>
      </c>
      <c r="B286" s="48">
        <v>44112</v>
      </c>
      <c r="C286" s="2" t="s">
        <v>28</v>
      </c>
      <c r="D286" s="2" t="s">
        <v>50</v>
      </c>
      <c r="E286" s="2" t="s">
        <v>227</v>
      </c>
      <c r="F286" s="2" t="s">
        <v>1331</v>
      </c>
      <c r="G286" s="2" t="s">
        <v>3</v>
      </c>
      <c r="H286" s="2" t="s">
        <v>1445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1300100</v>
      </c>
      <c r="R286" s="1">
        <v>0</v>
      </c>
      <c r="S286" s="1">
        <v>1044900</v>
      </c>
      <c r="T286" s="1">
        <v>0</v>
      </c>
      <c r="U286" s="2" t="s">
        <v>0</v>
      </c>
      <c r="V286" s="1">
        <v>0</v>
      </c>
      <c r="W286" s="1">
        <v>220000</v>
      </c>
      <c r="X286" s="2" t="s">
        <v>9</v>
      </c>
      <c r="Y286" s="1">
        <v>35200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49" t="s">
        <v>1</v>
      </c>
      <c r="AN286" s="2" t="s">
        <v>1</v>
      </c>
      <c r="AO286" s="4" t="s">
        <v>1</v>
      </c>
      <c r="AP286" s="4" t="s">
        <v>1</v>
      </c>
      <c r="AU286" s="4">
        <v>1300100</v>
      </c>
      <c r="AV286" s="4">
        <v>0</v>
      </c>
    </row>
    <row r="287" spans="1:48" hidden="1" x14ac:dyDescent="0.25">
      <c r="A287" s="2" t="s">
        <v>558</v>
      </c>
      <c r="B287" s="48">
        <v>44112</v>
      </c>
      <c r="C287" s="2" t="s">
        <v>28</v>
      </c>
      <c r="D287" s="2" t="s">
        <v>50</v>
      </c>
      <c r="E287" s="2" t="s">
        <v>227</v>
      </c>
      <c r="F287" s="2" t="s">
        <v>1331</v>
      </c>
      <c r="G287" s="2" t="s">
        <v>3</v>
      </c>
      <c r="H287" s="2" t="s">
        <v>1446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364</v>
      </c>
      <c r="P287" s="2" t="s">
        <v>365</v>
      </c>
      <c r="Q287" s="1">
        <v>5277408</v>
      </c>
      <c r="R287" s="1">
        <v>0</v>
      </c>
      <c r="S287" s="1">
        <v>3123520</v>
      </c>
      <c r="T287" s="1">
        <v>1856800</v>
      </c>
      <c r="U287" s="2" t="s">
        <v>9</v>
      </c>
      <c r="V287" s="1">
        <v>297088</v>
      </c>
      <c r="W287" s="1">
        <v>0</v>
      </c>
      <c r="X287" s="2" t="s">
        <v>0</v>
      </c>
      <c r="Y287" s="1">
        <v>0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49" t="s">
        <v>1</v>
      </c>
      <c r="AN287" s="2" t="s">
        <v>1</v>
      </c>
      <c r="AO287" s="4" t="s">
        <v>1</v>
      </c>
      <c r="AP287" s="4" t="s">
        <v>1</v>
      </c>
      <c r="AU287" s="4">
        <v>5277408</v>
      </c>
      <c r="AV287" s="4">
        <v>0</v>
      </c>
    </row>
    <row r="288" spans="1:48" hidden="1" x14ac:dyDescent="0.25">
      <c r="A288" s="2" t="s">
        <v>559</v>
      </c>
      <c r="B288" s="48">
        <v>44112</v>
      </c>
      <c r="C288" s="2" t="s">
        <v>28</v>
      </c>
      <c r="D288" s="2" t="s">
        <v>50</v>
      </c>
      <c r="E288" s="2" t="s">
        <v>227</v>
      </c>
      <c r="F288" s="2" t="s">
        <v>1331</v>
      </c>
      <c r="G288" s="2" t="s">
        <v>3</v>
      </c>
      <c r="H288" s="2" t="s">
        <v>1447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41633082.39819999</v>
      </c>
      <c r="R288" s="1">
        <v>0</v>
      </c>
      <c r="S288" s="1">
        <v>30824110.199999988</v>
      </c>
      <c r="T288" s="1">
        <v>0</v>
      </c>
      <c r="U288" s="2" t="s">
        <v>0</v>
      </c>
      <c r="V288" s="1">
        <v>0</v>
      </c>
      <c r="W288" s="1">
        <v>9318079.4812000003</v>
      </c>
      <c r="X288" s="2" t="s">
        <v>0</v>
      </c>
      <c r="Y288" s="1">
        <v>1490892.7169999999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49" t="s">
        <v>1</v>
      </c>
      <c r="AN288" s="2" t="s">
        <v>1</v>
      </c>
      <c r="AO288" s="4" t="s">
        <v>1</v>
      </c>
      <c r="AP288" s="4" t="s">
        <v>1</v>
      </c>
      <c r="AU288" s="4">
        <v>41633082.39819999</v>
      </c>
      <c r="AV288" s="4">
        <v>0</v>
      </c>
    </row>
    <row r="289" spans="1:48" hidden="1" x14ac:dyDescent="0.25">
      <c r="A289" s="2" t="s">
        <v>560</v>
      </c>
      <c r="B289" s="48">
        <v>44112</v>
      </c>
      <c r="C289" s="2" t="s">
        <v>6</v>
      </c>
      <c r="D289" s="2" t="s">
        <v>50</v>
      </c>
      <c r="E289" s="2" t="s">
        <v>236</v>
      </c>
      <c r="F289" s="2" t="s">
        <v>902</v>
      </c>
      <c r="G289" s="2" t="s">
        <v>3</v>
      </c>
      <c r="H289" s="2" t="s">
        <v>1448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192671089.81440002</v>
      </c>
      <c r="R289" s="1">
        <v>0</v>
      </c>
      <c r="S289" s="1">
        <v>156218067.67000002</v>
      </c>
      <c r="T289" s="1">
        <v>0</v>
      </c>
      <c r="U289" s="2" t="s">
        <v>0</v>
      </c>
      <c r="V289" s="1">
        <v>0</v>
      </c>
      <c r="W289" s="1">
        <v>31425019.089999996</v>
      </c>
      <c r="X289" s="2" t="s">
        <v>0</v>
      </c>
      <c r="Y289" s="1">
        <v>5028003.0543999998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49" t="s">
        <v>1</v>
      </c>
      <c r="AN289" s="2" t="s">
        <v>1</v>
      </c>
      <c r="AO289" s="4" t="s">
        <v>1</v>
      </c>
      <c r="AP289" s="4" t="s">
        <v>1</v>
      </c>
      <c r="AU289" s="4">
        <v>192671089.81440002</v>
      </c>
      <c r="AV289" s="4">
        <v>0</v>
      </c>
    </row>
    <row r="290" spans="1:48" hidden="1" x14ac:dyDescent="0.25">
      <c r="A290" s="2" t="s">
        <v>561</v>
      </c>
      <c r="B290" s="48">
        <v>44112</v>
      </c>
      <c r="C290" s="2" t="s">
        <v>6</v>
      </c>
      <c r="D290" s="2" t="s">
        <v>50</v>
      </c>
      <c r="E290" s="2" t="s">
        <v>236</v>
      </c>
      <c r="F290" s="2" t="s">
        <v>902</v>
      </c>
      <c r="G290" s="2" t="s">
        <v>13</v>
      </c>
      <c r="H290" s="2" t="s">
        <v>1</v>
      </c>
      <c r="I290" s="1" t="s">
        <v>1449</v>
      </c>
      <c r="J290" s="1" t="s">
        <v>1</v>
      </c>
      <c r="K290" s="1" t="s">
        <v>1450</v>
      </c>
      <c r="L290" s="1" t="s">
        <v>1451</v>
      </c>
      <c r="M290" s="1">
        <v>778892.4</v>
      </c>
      <c r="N290" s="2" t="s">
        <v>12</v>
      </c>
      <c r="O290" s="2" t="s">
        <v>1452</v>
      </c>
      <c r="P290" s="2" t="s">
        <v>1453</v>
      </c>
      <c r="Q290" s="1">
        <v>-14365</v>
      </c>
      <c r="R290" s="1">
        <v>0</v>
      </c>
      <c r="S290" s="1">
        <v>-14365</v>
      </c>
      <c r="T290" s="1">
        <v>0</v>
      </c>
      <c r="U290" s="2" t="s">
        <v>0</v>
      </c>
      <c r="V290" s="1">
        <v>0</v>
      </c>
      <c r="W290" s="1">
        <v>0</v>
      </c>
      <c r="X290" s="2" t="s">
        <v>0</v>
      </c>
      <c r="Y290" s="1">
        <v>0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49" t="s">
        <v>1</v>
      </c>
      <c r="AN290" s="2" t="s">
        <v>1</v>
      </c>
      <c r="AO290" s="4" t="s">
        <v>1</v>
      </c>
      <c r="AP290" s="4" t="s">
        <v>1</v>
      </c>
      <c r="AU290" s="4">
        <v>-14365</v>
      </c>
      <c r="AV290" s="4">
        <v>0</v>
      </c>
    </row>
    <row r="291" spans="1:48" hidden="1" x14ac:dyDescent="0.25">
      <c r="A291" s="2" t="s">
        <v>563</v>
      </c>
      <c r="B291" s="48">
        <v>44112</v>
      </c>
      <c r="C291" s="2" t="s">
        <v>28</v>
      </c>
      <c r="D291" s="2" t="s">
        <v>43</v>
      </c>
      <c r="E291" s="2" t="s">
        <v>218</v>
      </c>
      <c r="F291" s="2" t="s">
        <v>1454</v>
      </c>
      <c r="G291" s="2" t="s">
        <v>3</v>
      </c>
      <c r="H291" s="2" t="s">
        <v>1455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7387600</v>
      </c>
      <c r="R291" s="1">
        <v>0</v>
      </c>
      <c r="S291" s="1">
        <v>7387600</v>
      </c>
      <c r="T291" s="1">
        <v>0</v>
      </c>
      <c r="U291" s="2" t="s">
        <v>0</v>
      </c>
      <c r="V291" s="1">
        <v>0</v>
      </c>
      <c r="W291" s="1">
        <v>0</v>
      </c>
      <c r="X291" s="2" t="s">
        <v>0</v>
      </c>
      <c r="Y291" s="1">
        <v>0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49" t="s">
        <v>1</v>
      </c>
      <c r="AN291" s="2" t="s">
        <v>1</v>
      </c>
      <c r="AO291" s="4" t="s">
        <v>1</v>
      </c>
      <c r="AP291" s="4" t="s">
        <v>1</v>
      </c>
      <c r="AU291" s="4">
        <v>7387600</v>
      </c>
      <c r="AV291" s="4">
        <v>0</v>
      </c>
    </row>
    <row r="292" spans="1:48" hidden="1" x14ac:dyDescent="0.25">
      <c r="A292" s="2" t="s">
        <v>565</v>
      </c>
      <c r="B292" s="48">
        <v>44112</v>
      </c>
      <c r="C292" s="2" t="s">
        <v>28</v>
      </c>
      <c r="D292" s="2" t="s">
        <v>43</v>
      </c>
      <c r="E292" s="2" t="s">
        <v>218</v>
      </c>
      <c r="F292" s="2" t="s">
        <v>1454</v>
      </c>
      <c r="G292" s="2" t="s">
        <v>3</v>
      </c>
      <c r="H292" s="2" t="s">
        <v>1456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990</v>
      </c>
      <c r="P292" s="2" t="s">
        <v>991</v>
      </c>
      <c r="Q292" s="1">
        <v>1103520</v>
      </c>
      <c r="R292" s="1">
        <v>0</v>
      </c>
      <c r="S292" s="1">
        <v>440000</v>
      </c>
      <c r="T292" s="1">
        <v>572000</v>
      </c>
      <c r="U292" s="2" t="s">
        <v>9</v>
      </c>
      <c r="V292" s="1">
        <v>91520</v>
      </c>
      <c r="W292" s="1">
        <v>0</v>
      </c>
      <c r="X292" s="2" t="s">
        <v>0</v>
      </c>
      <c r="Y292" s="1">
        <v>0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49" t="s">
        <v>1</v>
      </c>
      <c r="AN292" s="2" t="s">
        <v>1</v>
      </c>
      <c r="AO292" s="4" t="s">
        <v>1</v>
      </c>
      <c r="AP292" s="4" t="s">
        <v>1</v>
      </c>
      <c r="AU292" s="4">
        <v>1103520</v>
      </c>
      <c r="AV292" s="4">
        <v>0</v>
      </c>
    </row>
    <row r="293" spans="1:48" hidden="1" x14ac:dyDescent="0.25">
      <c r="A293" s="2" t="s">
        <v>566</v>
      </c>
      <c r="B293" s="48">
        <v>44112</v>
      </c>
      <c r="C293" s="2" t="s">
        <v>28</v>
      </c>
      <c r="D293" s="2" t="s">
        <v>43</v>
      </c>
      <c r="E293" s="2" t="s">
        <v>218</v>
      </c>
      <c r="F293" s="2" t="s">
        <v>1454</v>
      </c>
      <c r="G293" s="2" t="s">
        <v>3</v>
      </c>
      <c r="H293" s="2" t="s">
        <v>1457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75592364.711999983</v>
      </c>
      <c r="R293" s="1">
        <v>0</v>
      </c>
      <c r="S293" s="1">
        <v>43250492.059999995</v>
      </c>
      <c r="T293" s="1">
        <v>0</v>
      </c>
      <c r="U293" s="2" t="s">
        <v>0</v>
      </c>
      <c r="V293" s="1">
        <v>0</v>
      </c>
      <c r="W293" s="1">
        <v>27880924.699999996</v>
      </c>
      <c r="X293" s="2" t="s">
        <v>9</v>
      </c>
      <c r="Y293" s="1">
        <v>4460947.9519999996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49" t="s">
        <v>1</v>
      </c>
      <c r="AN293" s="2" t="s">
        <v>1</v>
      </c>
      <c r="AO293" s="4" t="s">
        <v>1</v>
      </c>
      <c r="AP293" s="4" t="s">
        <v>1</v>
      </c>
      <c r="AU293" s="4">
        <v>75592364.711999983</v>
      </c>
      <c r="AV293" s="4">
        <v>0</v>
      </c>
    </row>
    <row r="294" spans="1:48" hidden="1" x14ac:dyDescent="0.25">
      <c r="A294" s="2" t="s">
        <v>567</v>
      </c>
      <c r="B294" s="48">
        <v>44112</v>
      </c>
      <c r="C294" s="2" t="s">
        <v>28</v>
      </c>
      <c r="D294" s="2" t="s">
        <v>43</v>
      </c>
      <c r="E294" s="2" t="s">
        <v>218</v>
      </c>
      <c r="F294" s="2" t="s">
        <v>1454</v>
      </c>
      <c r="G294" s="2" t="s">
        <v>3</v>
      </c>
      <c r="H294" s="2" t="s">
        <v>1458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368</v>
      </c>
      <c r="P294" s="2" t="s">
        <v>369</v>
      </c>
      <c r="Q294" s="1">
        <v>13437684</v>
      </c>
      <c r="R294" s="1">
        <v>0</v>
      </c>
      <c r="S294" s="1">
        <v>12950600</v>
      </c>
      <c r="T294" s="1">
        <v>419900</v>
      </c>
      <c r="U294" s="2" t="s">
        <v>9</v>
      </c>
      <c r="V294" s="1">
        <v>67184</v>
      </c>
      <c r="W294" s="1">
        <v>0</v>
      </c>
      <c r="X294" s="2" t="s">
        <v>0</v>
      </c>
      <c r="Y294" s="1">
        <v>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49" t="s">
        <v>1</v>
      </c>
      <c r="AN294" s="2" t="s">
        <v>1</v>
      </c>
      <c r="AO294" s="4" t="s">
        <v>1</v>
      </c>
      <c r="AP294" s="4" t="s">
        <v>1</v>
      </c>
      <c r="AU294" s="4">
        <v>13437684</v>
      </c>
      <c r="AV294" s="4">
        <v>0</v>
      </c>
    </row>
    <row r="295" spans="1:48" hidden="1" x14ac:dyDescent="0.25">
      <c r="A295" s="2" t="s">
        <v>568</v>
      </c>
      <c r="B295" s="48">
        <v>44112</v>
      </c>
      <c r="C295" s="2" t="s">
        <v>28</v>
      </c>
      <c r="D295" s="2" t="s">
        <v>43</v>
      </c>
      <c r="E295" s="2" t="s">
        <v>218</v>
      </c>
      <c r="F295" s="2" t="s">
        <v>1454</v>
      </c>
      <c r="G295" s="2" t="s">
        <v>3</v>
      </c>
      <c r="H295" s="2" t="s">
        <v>1459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29698259.519200001</v>
      </c>
      <c r="R295" s="1">
        <v>0</v>
      </c>
      <c r="S295" s="1">
        <v>16932274.359999999</v>
      </c>
      <c r="T295" s="1">
        <v>0</v>
      </c>
      <c r="U295" s="2" t="s">
        <v>0</v>
      </c>
      <c r="V295" s="1">
        <v>0</v>
      </c>
      <c r="W295" s="1">
        <v>11005159.620000001</v>
      </c>
      <c r="X295" s="2" t="s">
        <v>9</v>
      </c>
      <c r="Y295" s="1">
        <v>1760825.5392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49" t="s">
        <v>1</v>
      </c>
      <c r="AN295" s="2" t="s">
        <v>1</v>
      </c>
      <c r="AO295" s="4" t="s">
        <v>1</v>
      </c>
      <c r="AP295" s="4" t="s">
        <v>1</v>
      </c>
      <c r="AU295" s="4">
        <v>29698259.519200001</v>
      </c>
      <c r="AV295" s="4">
        <v>0</v>
      </c>
    </row>
    <row r="296" spans="1:48" x14ac:dyDescent="0.25">
      <c r="A296" s="2" t="s">
        <v>569</v>
      </c>
      <c r="B296" s="48">
        <v>44112</v>
      </c>
      <c r="C296" s="2" t="s">
        <v>36</v>
      </c>
      <c r="D296" s="2" t="s">
        <v>43</v>
      </c>
      <c r="E296" s="2" t="s">
        <v>223</v>
      </c>
      <c r="F296" s="2" t="s">
        <v>1460</v>
      </c>
      <c r="G296" s="2" t="s">
        <v>3</v>
      </c>
      <c r="H296" s="2" t="s">
        <v>1461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43230476.160399996</v>
      </c>
      <c r="R296" s="1">
        <v>0</v>
      </c>
      <c r="S296" s="1">
        <v>36765568</v>
      </c>
      <c r="T296" s="1">
        <v>0</v>
      </c>
      <c r="U296" s="2" t="s">
        <v>0</v>
      </c>
      <c r="V296" s="1">
        <v>0</v>
      </c>
      <c r="W296" s="1">
        <v>5573196.6899999995</v>
      </c>
      <c r="X296" s="2" t="s">
        <v>9</v>
      </c>
      <c r="Y296" s="1">
        <v>891711.47040000011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49" t="s">
        <v>1</v>
      </c>
      <c r="AN296" s="2" t="s">
        <v>1</v>
      </c>
      <c r="AO296" s="4" t="s">
        <v>1</v>
      </c>
      <c r="AP296" s="4" t="s">
        <v>1</v>
      </c>
      <c r="AU296" s="4">
        <v>43230476.160399996</v>
      </c>
      <c r="AV296" s="4">
        <v>0</v>
      </c>
    </row>
    <row r="297" spans="1:48" hidden="1" x14ac:dyDescent="0.25">
      <c r="A297" s="2" t="s">
        <v>570</v>
      </c>
      <c r="B297" s="48">
        <v>44112</v>
      </c>
      <c r="C297" s="2" t="s">
        <v>6</v>
      </c>
      <c r="D297" s="2" t="s">
        <v>43</v>
      </c>
      <c r="E297" s="2" t="s">
        <v>225</v>
      </c>
      <c r="F297" s="2" t="s">
        <v>1462</v>
      </c>
      <c r="G297" s="2" t="s">
        <v>3</v>
      </c>
      <c r="H297" s="2" t="s">
        <v>1463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526</v>
      </c>
      <c r="P297" s="2" t="s">
        <v>527</v>
      </c>
      <c r="Q297" s="1">
        <v>2205071.6999999997</v>
      </c>
      <c r="R297" s="1">
        <v>0</v>
      </c>
      <c r="S297" s="1">
        <v>1502645.2999999998</v>
      </c>
      <c r="T297" s="1">
        <v>0</v>
      </c>
      <c r="U297" s="2" t="s">
        <v>0</v>
      </c>
      <c r="V297" s="1">
        <v>0</v>
      </c>
      <c r="W297" s="1">
        <v>605540</v>
      </c>
      <c r="X297" s="2" t="s">
        <v>9</v>
      </c>
      <c r="Y297" s="1">
        <v>96886.399999999994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49" t="s">
        <v>1</v>
      </c>
      <c r="AN297" s="2" t="s">
        <v>1</v>
      </c>
      <c r="AO297" s="4" t="s">
        <v>1</v>
      </c>
      <c r="AP297" s="4" t="s">
        <v>1</v>
      </c>
      <c r="AU297" s="4">
        <v>2205071.6999999997</v>
      </c>
      <c r="AV297" s="4">
        <v>0</v>
      </c>
    </row>
    <row r="298" spans="1:48" hidden="1" x14ac:dyDescent="0.25">
      <c r="A298" s="2" t="s">
        <v>571</v>
      </c>
      <c r="B298" s="48">
        <v>44112</v>
      </c>
      <c r="C298" s="2" t="s">
        <v>6</v>
      </c>
      <c r="D298" s="2" t="s">
        <v>43</v>
      </c>
      <c r="E298" s="2" t="s">
        <v>225</v>
      </c>
      <c r="F298" s="2" t="s">
        <v>1462</v>
      </c>
      <c r="G298" s="2" t="s">
        <v>3</v>
      </c>
      <c r="H298" s="2" t="s">
        <v>1464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201</v>
      </c>
      <c r="P298" s="2" t="s">
        <v>200</v>
      </c>
      <c r="Q298" s="1">
        <v>2276300</v>
      </c>
      <c r="R298" s="1">
        <v>0</v>
      </c>
      <c r="S298" s="1">
        <v>2276300</v>
      </c>
      <c r="T298" s="1">
        <v>0</v>
      </c>
      <c r="U298" s="2" t="s">
        <v>0</v>
      </c>
      <c r="V298" s="1">
        <v>0</v>
      </c>
      <c r="W298" s="1">
        <v>0</v>
      </c>
      <c r="X298" s="2" t="s">
        <v>0</v>
      </c>
      <c r="Y298" s="1">
        <v>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1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49" t="s">
        <v>1</v>
      </c>
      <c r="AN298" s="2" t="s">
        <v>1</v>
      </c>
      <c r="AO298" s="4" t="s">
        <v>1</v>
      </c>
      <c r="AP298" s="4" t="s">
        <v>1</v>
      </c>
      <c r="AU298" s="4">
        <v>2276300</v>
      </c>
      <c r="AV298" s="4">
        <v>0</v>
      </c>
    </row>
    <row r="299" spans="1:48" hidden="1" x14ac:dyDescent="0.25">
      <c r="A299" s="2" t="s">
        <v>572</v>
      </c>
      <c r="B299" s="48">
        <v>44112</v>
      </c>
      <c r="C299" s="2" t="s">
        <v>6</v>
      </c>
      <c r="D299" s="2" t="s">
        <v>43</v>
      </c>
      <c r="E299" s="2" t="s">
        <v>225</v>
      </c>
      <c r="F299" s="2" t="s">
        <v>1462</v>
      </c>
      <c r="G299" s="2" t="s">
        <v>3</v>
      </c>
      <c r="H299" s="2" t="s">
        <v>1465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351689068.46520007</v>
      </c>
      <c r="R299" s="1">
        <v>0</v>
      </c>
      <c r="S299" s="1">
        <v>246176964.90000007</v>
      </c>
      <c r="T299" s="1">
        <v>0</v>
      </c>
      <c r="U299" s="2" t="s">
        <v>0</v>
      </c>
      <c r="V299" s="1">
        <v>0</v>
      </c>
      <c r="W299" s="1">
        <v>90958709.969999999</v>
      </c>
      <c r="X299" s="2" t="s">
        <v>9</v>
      </c>
      <c r="Y299" s="1">
        <v>14553393.595199998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49" t="s">
        <v>1</v>
      </c>
      <c r="AN299" s="2" t="s">
        <v>1</v>
      </c>
      <c r="AO299" s="4" t="s">
        <v>1</v>
      </c>
      <c r="AP299" s="4" t="s">
        <v>1</v>
      </c>
      <c r="AU299" s="4">
        <v>351689068.46520007</v>
      </c>
      <c r="AV299" s="4">
        <v>0</v>
      </c>
    </row>
    <row r="300" spans="1:48" hidden="1" x14ac:dyDescent="0.25">
      <c r="A300" s="2" t="s">
        <v>573</v>
      </c>
      <c r="B300" s="48">
        <v>44112</v>
      </c>
      <c r="C300" s="2" t="s">
        <v>6</v>
      </c>
      <c r="D300" s="2" t="s">
        <v>43</v>
      </c>
      <c r="E300" s="2" t="s">
        <v>221</v>
      </c>
      <c r="F300" s="2" t="s">
        <v>1210</v>
      </c>
      <c r="G300" s="2" t="s">
        <v>3</v>
      </c>
      <c r="H300" s="2" t="s">
        <v>1466</v>
      </c>
      <c r="I300" s="1"/>
      <c r="J300" s="1"/>
      <c r="K300" s="1"/>
      <c r="L300" s="1"/>
      <c r="M300" s="1">
        <v>0</v>
      </c>
      <c r="N300" s="2"/>
      <c r="O300" s="2" t="s">
        <v>2</v>
      </c>
      <c r="P300" s="2"/>
      <c r="Q300" s="1">
        <v>29837568.255199999</v>
      </c>
      <c r="R300" s="1">
        <v>0</v>
      </c>
      <c r="S300" s="1">
        <v>29380559.32</v>
      </c>
      <c r="T300" s="1">
        <v>0</v>
      </c>
      <c r="U300" s="2"/>
      <c r="V300" s="1">
        <v>0</v>
      </c>
      <c r="W300" s="1">
        <v>393973.22</v>
      </c>
      <c r="X300" s="2"/>
      <c r="Y300" s="1">
        <v>63035.715199999999</v>
      </c>
      <c r="Z300" s="1">
        <v>0</v>
      </c>
      <c r="AA300" s="2" t="s">
        <v>372</v>
      </c>
      <c r="AB300" s="1">
        <v>0</v>
      </c>
      <c r="AC300" s="1">
        <v>0</v>
      </c>
      <c r="AD300" s="2"/>
      <c r="AE300" s="1">
        <v>0</v>
      </c>
      <c r="AF300" s="2">
        <v>0</v>
      </c>
      <c r="AG300" s="2">
        <v>0</v>
      </c>
      <c r="AH300" s="1"/>
      <c r="AI300" s="1"/>
      <c r="AJ300" s="2"/>
      <c r="AK300" s="1"/>
      <c r="AL300" s="1"/>
      <c r="AM300" s="49"/>
      <c r="AN300" s="2"/>
      <c r="AU300" s="4">
        <v>29837568.255199999</v>
      </c>
      <c r="AV300" s="4">
        <v>0</v>
      </c>
    </row>
    <row r="301" spans="1:48" x14ac:dyDescent="0.25">
      <c r="A301" s="2" t="s">
        <v>574</v>
      </c>
      <c r="B301" s="48">
        <v>44112</v>
      </c>
      <c r="C301" s="2" t="s">
        <v>36</v>
      </c>
      <c r="D301" s="2" t="s">
        <v>39</v>
      </c>
      <c r="E301" s="2" t="s">
        <v>214</v>
      </c>
      <c r="F301" s="2" t="s">
        <v>1193</v>
      </c>
      <c r="G301" s="2" t="s">
        <v>3</v>
      </c>
      <c r="H301" s="2" t="s">
        <v>1467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83878072.297600001</v>
      </c>
      <c r="R301" s="1">
        <v>0</v>
      </c>
      <c r="S301" s="1">
        <v>77039154.420000002</v>
      </c>
      <c r="T301" s="1">
        <v>0</v>
      </c>
      <c r="U301" s="2" t="s">
        <v>0</v>
      </c>
      <c r="V301" s="1">
        <v>0</v>
      </c>
      <c r="W301" s="1">
        <v>5895618.8599999994</v>
      </c>
      <c r="X301" s="2" t="s">
        <v>0</v>
      </c>
      <c r="Y301" s="1">
        <v>943299.01760000014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49" t="s">
        <v>1</v>
      </c>
      <c r="AN301" s="2" t="s">
        <v>1</v>
      </c>
      <c r="AO301" s="4" t="s">
        <v>1</v>
      </c>
      <c r="AP301" s="4" t="s">
        <v>1</v>
      </c>
      <c r="AU301" s="4">
        <v>83878072.297600001</v>
      </c>
      <c r="AV301" s="4">
        <v>0</v>
      </c>
    </row>
    <row r="302" spans="1:48" hidden="1" x14ac:dyDescent="0.25">
      <c r="A302" s="2" t="s">
        <v>575</v>
      </c>
      <c r="B302" s="48">
        <v>44112</v>
      </c>
      <c r="C302" s="2" t="s">
        <v>6</v>
      </c>
      <c r="D302" s="2" t="s">
        <v>39</v>
      </c>
      <c r="E302" s="2" t="s">
        <v>216</v>
      </c>
      <c r="F302" s="2" t="s">
        <v>1468</v>
      </c>
      <c r="G302" s="2" t="s">
        <v>3</v>
      </c>
      <c r="H302" s="2" t="s">
        <v>1469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139552186.27720001</v>
      </c>
      <c r="R302" s="1">
        <v>0</v>
      </c>
      <c r="S302" s="1">
        <v>111102698.01000001</v>
      </c>
      <c r="T302" s="1">
        <v>0</v>
      </c>
      <c r="U302" s="2" t="s">
        <v>0</v>
      </c>
      <c r="V302" s="1">
        <v>0</v>
      </c>
      <c r="W302" s="1">
        <v>24525420.919999998</v>
      </c>
      <c r="X302" s="2" t="s">
        <v>9</v>
      </c>
      <c r="Y302" s="1">
        <v>3924067.3472000002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49" t="s">
        <v>1</v>
      </c>
      <c r="AN302" s="2" t="s">
        <v>1</v>
      </c>
      <c r="AO302" s="4" t="s">
        <v>1</v>
      </c>
      <c r="AP302" s="4" t="s">
        <v>1</v>
      </c>
      <c r="AU302" s="4">
        <v>139552186.27720001</v>
      </c>
      <c r="AV302" s="4">
        <v>0</v>
      </c>
    </row>
    <row r="303" spans="1:48" hidden="1" x14ac:dyDescent="0.25">
      <c r="A303" s="2" t="s">
        <v>576</v>
      </c>
      <c r="B303" s="48">
        <v>44112</v>
      </c>
      <c r="C303" s="2" t="s">
        <v>28</v>
      </c>
      <c r="D303" s="2" t="s">
        <v>34</v>
      </c>
      <c r="E303" s="2" t="s">
        <v>33</v>
      </c>
      <c r="F303" s="2" t="s">
        <v>1191</v>
      </c>
      <c r="G303" s="2" t="s">
        <v>3</v>
      </c>
      <c r="H303" s="2" t="s">
        <v>1470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82365714.090800002</v>
      </c>
      <c r="R303" s="1">
        <v>0</v>
      </c>
      <c r="S303" s="1">
        <v>64032920.529999994</v>
      </c>
      <c r="T303" s="1">
        <v>0</v>
      </c>
      <c r="U303" s="2" t="s">
        <v>0</v>
      </c>
      <c r="V303" s="1">
        <v>0</v>
      </c>
      <c r="W303" s="1">
        <v>15804132.380000001</v>
      </c>
      <c r="X303" s="2" t="s">
        <v>9</v>
      </c>
      <c r="Y303" s="1">
        <v>2528661.1808000002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49" t="s">
        <v>1</v>
      </c>
      <c r="AN303" s="2" t="s">
        <v>1</v>
      </c>
      <c r="AO303" s="4" t="s">
        <v>1</v>
      </c>
      <c r="AP303" s="4" t="s">
        <v>1</v>
      </c>
      <c r="AU303" s="4">
        <v>82365714.090800002</v>
      </c>
      <c r="AV303" s="4">
        <v>0</v>
      </c>
    </row>
    <row r="304" spans="1:48" hidden="1" x14ac:dyDescent="0.25">
      <c r="A304" s="2" t="s">
        <v>577</v>
      </c>
      <c r="B304" s="48">
        <v>44112</v>
      </c>
      <c r="C304" s="2" t="s">
        <v>6</v>
      </c>
      <c r="D304" s="2" t="s">
        <v>34</v>
      </c>
      <c r="E304" s="2" t="s">
        <v>210</v>
      </c>
      <c r="F304" s="2" t="s">
        <v>1471</v>
      </c>
      <c r="G304" s="2" t="s">
        <v>3</v>
      </c>
      <c r="H304" s="2" t="s">
        <v>1472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193626439.68360004</v>
      </c>
      <c r="R304" s="1">
        <v>0</v>
      </c>
      <c r="S304" s="1">
        <v>151642738.37000003</v>
      </c>
      <c r="T304" s="1">
        <v>0</v>
      </c>
      <c r="U304" s="2" t="s">
        <v>0</v>
      </c>
      <c r="V304" s="1">
        <v>0</v>
      </c>
      <c r="W304" s="1">
        <v>36192845.960000008</v>
      </c>
      <c r="X304" s="2" t="s">
        <v>9</v>
      </c>
      <c r="Y304" s="1">
        <v>5790855.3536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49" t="s">
        <v>1</v>
      </c>
      <c r="AN304" s="2" t="s">
        <v>1</v>
      </c>
      <c r="AO304" s="4" t="s">
        <v>1</v>
      </c>
      <c r="AP304" s="4" t="s">
        <v>1</v>
      </c>
      <c r="AU304" s="4">
        <v>193626439.68360004</v>
      </c>
      <c r="AV304" s="4">
        <v>0</v>
      </c>
    </row>
    <row r="305" spans="1:48" hidden="1" x14ac:dyDescent="0.25">
      <c r="A305" s="2" t="s">
        <v>578</v>
      </c>
      <c r="B305" s="48">
        <v>44112</v>
      </c>
      <c r="C305" s="2" t="s">
        <v>6</v>
      </c>
      <c r="D305" s="2" t="s">
        <v>34</v>
      </c>
      <c r="E305" s="2" t="s">
        <v>210</v>
      </c>
      <c r="F305" s="2" t="s">
        <v>1471</v>
      </c>
      <c r="G305" s="2" t="s">
        <v>13</v>
      </c>
      <c r="H305" s="2" t="s">
        <v>1</v>
      </c>
      <c r="I305" s="1" t="s">
        <v>1473</v>
      </c>
      <c r="J305" s="1" t="s">
        <v>1</v>
      </c>
      <c r="K305" s="1" t="s">
        <v>1474</v>
      </c>
      <c r="L305" s="1" t="s">
        <v>1451</v>
      </c>
      <c r="M305" s="1">
        <v>6348711.2000000002</v>
      </c>
      <c r="N305" s="2" t="s">
        <v>12</v>
      </c>
      <c r="O305" s="2" t="s">
        <v>1475</v>
      </c>
      <c r="P305" s="2" t="s">
        <v>1476</v>
      </c>
      <c r="Q305" s="1">
        <v>-5127200</v>
      </c>
      <c r="R305" s="1">
        <v>0</v>
      </c>
      <c r="S305" s="1">
        <v>0</v>
      </c>
      <c r="T305" s="1">
        <v>0</v>
      </c>
      <c r="U305" s="2" t="s">
        <v>0</v>
      </c>
      <c r="V305" s="1">
        <v>0</v>
      </c>
      <c r="W305" s="1">
        <v>-4420000</v>
      </c>
      <c r="X305" s="2" t="s">
        <v>9</v>
      </c>
      <c r="Y305" s="1">
        <v>-707200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49" t="s">
        <v>1</v>
      </c>
      <c r="AN305" s="2" t="s">
        <v>1</v>
      </c>
      <c r="AO305" s="4" t="s">
        <v>1</v>
      </c>
      <c r="AP305" s="4" t="s">
        <v>1</v>
      </c>
      <c r="AU305" s="4">
        <v>-5127200</v>
      </c>
      <c r="AV305" s="4">
        <v>0</v>
      </c>
    </row>
    <row r="306" spans="1:48" hidden="1" x14ac:dyDescent="0.25">
      <c r="A306" s="2" t="s">
        <v>579</v>
      </c>
      <c r="B306" s="48">
        <v>44112</v>
      </c>
      <c r="C306" s="2" t="s">
        <v>28</v>
      </c>
      <c r="D306" s="2" t="s">
        <v>27</v>
      </c>
      <c r="E306" s="2" t="s">
        <v>257</v>
      </c>
      <c r="F306" s="2" t="s">
        <v>1012</v>
      </c>
      <c r="G306" s="2" t="s">
        <v>3</v>
      </c>
      <c r="H306" s="2" t="s">
        <v>1477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17270594.351999998</v>
      </c>
      <c r="R306" s="1">
        <v>0</v>
      </c>
      <c r="S306" s="1">
        <v>16646332</v>
      </c>
      <c r="T306" s="1">
        <v>0</v>
      </c>
      <c r="U306" s="2" t="s">
        <v>0</v>
      </c>
      <c r="V306" s="1">
        <v>0</v>
      </c>
      <c r="W306" s="1">
        <v>538157.19999999995</v>
      </c>
      <c r="X306" s="2" t="s">
        <v>9</v>
      </c>
      <c r="Y306" s="1">
        <v>86105.152000000002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49" t="s">
        <v>1</v>
      </c>
      <c r="AN306" s="2" t="s">
        <v>1</v>
      </c>
      <c r="AO306" s="4" t="s">
        <v>1</v>
      </c>
      <c r="AP306" s="4" t="s">
        <v>1</v>
      </c>
      <c r="AU306" s="4">
        <v>17270594.351999998</v>
      </c>
      <c r="AV306" s="4">
        <v>0</v>
      </c>
    </row>
    <row r="307" spans="1:48" hidden="1" x14ac:dyDescent="0.25">
      <c r="A307" s="2" t="s">
        <v>580</v>
      </c>
      <c r="B307" s="48">
        <v>44112</v>
      </c>
      <c r="C307" s="2" t="s">
        <v>28</v>
      </c>
      <c r="D307" s="2" t="s">
        <v>27</v>
      </c>
      <c r="E307" s="2" t="s">
        <v>257</v>
      </c>
      <c r="F307" s="2" t="s">
        <v>1012</v>
      </c>
      <c r="G307" s="2" t="s">
        <v>3</v>
      </c>
      <c r="H307" s="2" t="s">
        <v>1478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366</v>
      </c>
      <c r="P307" s="2" t="s">
        <v>367</v>
      </c>
      <c r="Q307" s="1">
        <v>7047252</v>
      </c>
      <c r="R307" s="1">
        <v>0</v>
      </c>
      <c r="S307" s="1">
        <v>7047252</v>
      </c>
      <c r="T307" s="1">
        <v>0</v>
      </c>
      <c r="U307" s="2" t="s">
        <v>0</v>
      </c>
      <c r="V307" s="1">
        <v>0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14" t="s">
        <v>1</v>
      </c>
      <c r="AN307" s="112" t="s">
        <v>1</v>
      </c>
      <c r="AO307" s="4" t="s">
        <v>1</v>
      </c>
      <c r="AP307" s="4" t="s">
        <v>1</v>
      </c>
      <c r="AU307" s="4">
        <v>7047252</v>
      </c>
      <c r="AV307" s="4">
        <v>0</v>
      </c>
    </row>
    <row r="308" spans="1:48" hidden="1" x14ac:dyDescent="0.25">
      <c r="A308" s="2" t="s">
        <v>581</v>
      </c>
      <c r="B308" s="48">
        <v>44112</v>
      </c>
      <c r="C308" s="2" t="s">
        <v>28</v>
      </c>
      <c r="D308" s="2" t="s">
        <v>27</v>
      </c>
      <c r="E308" s="2" t="s">
        <v>257</v>
      </c>
      <c r="F308" s="2" t="s">
        <v>1012</v>
      </c>
      <c r="G308" s="2" t="s">
        <v>3</v>
      </c>
      <c r="H308" s="2" t="s">
        <v>1479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106501191.516</v>
      </c>
      <c r="R308" s="1">
        <v>0</v>
      </c>
      <c r="S308" s="1">
        <v>71187691.300000012</v>
      </c>
      <c r="T308" s="1">
        <v>0</v>
      </c>
      <c r="U308" s="2" t="s">
        <v>0</v>
      </c>
      <c r="V308" s="1">
        <v>0</v>
      </c>
      <c r="W308" s="1">
        <v>30442672.600000001</v>
      </c>
      <c r="X308" s="2" t="s">
        <v>9</v>
      </c>
      <c r="Y308" s="1">
        <v>4870827.6160000004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49" t="s">
        <v>1</v>
      </c>
      <c r="AN308" s="2" t="s">
        <v>1</v>
      </c>
      <c r="AO308" s="4" t="s">
        <v>1</v>
      </c>
      <c r="AP308" s="4" t="s">
        <v>1</v>
      </c>
      <c r="AU308" s="4">
        <v>106501191.516</v>
      </c>
      <c r="AV308" s="4">
        <v>0</v>
      </c>
    </row>
    <row r="309" spans="1:48" hidden="1" x14ac:dyDescent="0.25">
      <c r="A309" s="2" t="s">
        <v>582</v>
      </c>
      <c r="B309" s="48">
        <v>44112</v>
      </c>
      <c r="C309" s="2" t="s">
        <v>6</v>
      </c>
      <c r="D309" s="2" t="s">
        <v>27</v>
      </c>
      <c r="E309" s="2" t="s">
        <v>204</v>
      </c>
      <c r="F309" s="2" t="s">
        <v>1029</v>
      </c>
      <c r="G309" s="2" t="s">
        <v>3</v>
      </c>
      <c r="H309" s="2" t="s">
        <v>1480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101892334.21519998</v>
      </c>
      <c r="R309" s="1">
        <v>0</v>
      </c>
      <c r="S309" s="1">
        <v>75888464.899999976</v>
      </c>
      <c r="T309" s="1">
        <v>0</v>
      </c>
      <c r="U309" s="2" t="s">
        <v>0</v>
      </c>
      <c r="V309" s="1">
        <v>0</v>
      </c>
      <c r="W309" s="1">
        <v>22417128.719999999</v>
      </c>
      <c r="X309" s="2" t="s">
        <v>9</v>
      </c>
      <c r="Y309" s="1">
        <v>3586740.5952000008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49" t="s">
        <v>1</v>
      </c>
      <c r="AN309" s="2" t="s">
        <v>1</v>
      </c>
      <c r="AO309" s="4" t="s">
        <v>1</v>
      </c>
      <c r="AP309" s="4" t="s">
        <v>1</v>
      </c>
      <c r="AU309" s="4">
        <v>101892334.21519998</v>
      </c>
      <c r="AV309" s="4">
        <v>0</v>
      </c>
    </row>
    <row r="310" spans="1:48" hidden="1" x14ac:dyDescent="0.25">
      <c r="A310" s="2" t="s">
        <v>583</v>
      </c>
      <c r="B310" s="48">
        <v>44112</v>
      </c>
      <c r="C310" s="2" t="s">
        <v>6</v>
      </c>
      <c r="D310" s="2" t="s">
        <v>27</v>
      </c>
      <c r="E310" s="2" t="s">
        <v>204</v>
      </c>
      <c r="F310" s="2" t="s">
        <v>1029</v>
      </c>
      <c r="G310" s="2" t="s">
        <v>3</v>
      </c>
      <c r="H310" s="2" t="s">
        <v>1481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1482</v>
      </c>
      <c r="P310" s="2" t="s">
        <v>1483</v>
      </c>
      <c r="Q310" s="1">
        <v>1768000</v>
      </c>
      <c r="R310" s="1">
        <v>0</v>
      </c>
      <c r="S310" s="1">
        <v>1768000</v>
      </c>
      <c r="T310" s="1">
        <v>0</v>
      </c>
      <c r="U310" s="2" t="s">
        <v>0</v>
      </c>
      <c r="V310" s="1">
        <v>0</v>
      </c>
      <c r="W310" s="1">
        <v>0</v>
      </c>
      <c r="X310" s="2" t="s">
        <v>0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49" t="s">
        <v>1</v>
      </c>
      <c r="AN310" s="2" t="s">
        <v>1</v>
      </c>
      <c r="AO310" s="4" t="s">
        <v>1</v>
      </c>
      <c r="AP310" s="4" t="s">
        <v>1</v>
      </c>
      <c r="AU310" s="4">
        <v>1768000</v>
      </c>
      <c r="AV310" s="4">
        <v>0</v>
      </c>
    </row>
    <row r="311" spans="1:48" hidden="1" x14ac:dyDescent="0.25">
      <c r="A311" s="2" t="s">
        <v>584</v>
      </c>
      <c r="B311" s="48">
        <v>44112</v>
      </c>
      <c r="C311" s="2" t="s">
        <v>6</v>
      </c>
      <c r="D311" s="2" t="s">
        <v>27</v>
      </c>
      <c r="E311" s="2" t="s">
        <v>204</v>
      </c>
      <c r="F311" s="2" t="s">
        <v>1029</v>
      </c>
      <c r="G311" s="2" t="s">
        <v>3</v>
      </c>
      <c r="H311" s="2" t="s">
        <v>1484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78292686.467199996</v>
      </c>
      <c r="R311" s="1">
        <v>0</v>
      </c>
      <c r="S311" s="1">
        <v>62564854.399999991</v>
      </c>
      <c r="T311" s="1">
        <v>0</v>
      </c>
      <c r="U311" s="2" t="s">
        <v>0</v>
      </c>
      <c r="V311" s="1">
        <v>0</v>
      </c>
      <c r="W311" s="1">
        <v>13558475.92</v>
      </c>
      <c r="X311" s="2" t="s">
        <v>0</v>
      </c>
      <c r="Y311" s="1">
        <v>2169356.1472000005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49" t="s">
        <v>1</v>
      </c>
      <c r="AN311" s="2" t="s">
        <v>1</v>
      </c>
      <c r="AO311" s="4" t="s">
        <v>1</v>
      </c>
      <c r="AP311" s="4" t="s">
        <v>1</v>
      </c>
      <c r="AU311" s="4">
        <v>78292686.467199996</v>
      </c>
      <c r="AV311" s="4">
        <v>0</v>
      </c>
    </row>
    <row r="312" spans="1:48" hidden="1" x14ac:dyDescent="0.25">
      <c r="A312" s="2" t="s">
        <v>585</v>
      </c>
      <c r="B312" s="48">
        <v>44112</v>
      </c>
      <c r="C312" s="2" t="s">
        <v>6</v>
      </c>
      <c r="D312" s="2" t="s">
        <v>25</v>
      </c>
      <c r="E312" s="2" t="s">
        <v>198</v>
      </c>
      <c r="F312" s="2" t="s">
        <v>418</v>
      </c>
      <c r="G312" s="2" t="s">
        <v>3</v>
      </c>
      <c r="H312" s="2" t="s">
        <v>1485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155497217.52519998</v>
      </c>
      <c r="R312" s="1">
        <v>0</v>
      </c>
      <c r="S312" s="1">
        <v>123860911.65999997</v>
      </c>
      <c r="T312" s="1">
        <v>0</v>
      </c>
      <c r="U312" s="2" t="s">
        <v>0</v>
      </c>
      <c r="V312" s="1">
        <v>0</v>
      </c>
      <c r="W312" s="1">
        <v>27272677.470000003</v>
      </c>
      <c r="X312" s="2" t="s">
        <v>0</v>
      </c>
      <c r="Y312" s="1">
        <v>4363628.3952000001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49" t="s">
        <v>1</v>
      </c>
      <c r="AN312" s="2" t="s">
        <v>1</v>
      </c>
      <c r="AO312" s="4" t="s">
        <v>1</v>
      </c>
      <c r="AP312" s="4" t="s">
        <v>1</v>
      </c>
      <c r="AU312" s="4">
        <v>155497217.52519998</v>
      </c>
      <c r="AV312" s="4">
        <v>0</v>
      </c>
    </row>
    <row r="313" spans="1:48" hidden="1" x14ac:dyDescent="0.25">
      <c r="A313" s="2" t="s">
        <v>586</v>
      </c>
      <c r="B313" s="48">
        <v>44112</v>
      </c>
      <c r="C313" s="2" t="s">
        <v>6</v>
      </c>
      <c r="D313" s="2" t="s">
        <v>25</v>
      </c>
      <c r="E313" s="2" t="s">
        <v>198</v>
      </c>
      <c r="F313" s="2" t="s">
        <v>418</v>
      </c>
      <c r="G313" s="2" t="s">
        <v>3</v>
      </c>
      <c r="H313" s="2" t="s">
        <v>1486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275</v>
      </c>
      <c r="P313" s="2" t="s">
        <v>274</v>
      </c>
      <c r="Q313" s="1">
        <v>1626626.3</v>
      </c>
      <c r="R313" s="1">
        <v>0</v>
      </c>
      <c r="S313" s="1">
        <v>1626626.3</v>
      </c>
      <c r="T313" s="1">
        <v>0</v>
      </c>
      <c r="U313" s="2" t="s">
        <v>0</v>
      </c>
      <c r="V313" s="1">
        <v>0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14" t="s">
        <v>1</v>
      </c>
      <c r="AN313" s="112" t="s">
        <v>1</v>
      </c>
      <c r="AO313" s="4" t="s">
        <v>1</v>
      </c>
      <c r="AP313" s="4" t="s">
        <v>1</v>
      </c>
      <c r="AU313" s="4">
        <v>1626626.3</v>
      </c>
      <c r="AV313" s="4">
        <v>0</v>
      </c>
    </row>
    <row r="314" spans="1:48" hidden="1" x14ac:dyDescent="0.25">
      <c r="A314" s="2" t="s">
        <v>587</v>
      </c>
      <c r="B314" s="48">
        <v>44112</v>
      </c>
      <c r="C314" s="2" t="s">
        <v>6</v>
      </c>
      <c r="D314" s="2" t="s">
        <v>25</v>
      </c>
      <c r="E314" s="2" t="s">
        <v>198</v>
      </c>
      <c r="F314" s="2" t="s">
        <v>418</v>
      </c>
      <c r="G314" s="2" t="s">
        <v>3</v>
      </c>
      <c r="H314" s="2" t="s">
        <v>1487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53330062.062400006</v>
      </c>
      <c r="R314" s="1">
        <v>0</v>
      </c>
      <c r="S314" s="1">
        <v>38819177.910000004</v>
      </c>
      <c r="T314" s="1">
        <v>0</v>
      </c>
      <c r="U314" s="2" t="s">
        <v>0</v>
      </c>
      <c r="V314" s="1">
        <v>0</v>
      </c>
      <c r="W314" s="1">
        <v>12509382.890000001</v>
      </c>
      <c r="X314" s="2" t="s">
        <v>9</v>
      </c>
      <c r="Y314" s="1">
        <v>2001501.2623999997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14" t="s">
        <v>1</v>
      </c>
      <c r="AN314" s="112" t="s">
        <v>1</v>
      </c>
      <c r="AO314" s="4" t="s">
        <v>1</v>
      </c>
      <c r="AP314" s="4" t="s">
        <v>1</v>
      </c>
      <c r="AU314" s="4">
        <v>53330062.062400006</v>
      </c>
      <c r="AV314" s="4">
        <v>0</v>
      </c>
    </row>
    <row r="315" spans="1:48" hidden="1" x14ac:dyDescent="0.25">
      <c r="A315" s="2" t="s">
        <v>588</v>
      </c>
      <c r="B315" s="48">
        <v>44112</v>
      </c>
      <c r="C315" s="2" t="s">
        <v>6</v>
      </c>
      <c r="D315" s="2" t="s">
        <v>25</v>
      </c>
      <c r="E315" s="2" t="s">
        <v>198</v>
      </c>
      <c r="F315" s="2" t="s">
        <v>418</v>
      </c>
      <c r="G315" s="2" t="s">
        <v>3</v>
      </c>
      <c r="H315" s="2" t="s">
        <v>1488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1489</v>
      </c>
      <c r="P315" s="2" t="s">
        <v>1490</v>
      </c>
      <c r="Q315" s="1">
        <v>10414294.384</v>
      </c>
      <c r="R315" s="1">
        <v>0</v>
      </c>
      <c r="S315" s="1">
        <v>8112976.2999999989</v>
      </c>
      <c r="T315" s="1">
        <v>1983894.9</v>
      </c>
      <c r="U315" s="2" t="s">
        <v>9</v>
      </c>
      <c r="V315" s="1">
        <v>317423.18400000001</v>
      </c>
      <c r="W315" s="1">
        <v>0</v>
      </c>
      <c r="X315" s="2" t="s">
        <v>0</v>
      </c>
      <c r="Y315" s="1">
        <v>0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14" t="s">
        <v>1</v>
      </c>
      <c r="AN315" s="112" t="s">
        <v>1</v>
      </c>
      <c r="AO315" s="4" t="s">
        <v>1</v>
      </c>
      <c r="AP315" s="4" t="s">
        <v>1</v>
      </c>
      <c r="AU315" s="4">
        <v>10414294.384</v>
      </c>
      <c r="AV315" s="4">
        <v>0</v>
      </c>
    </row>
    <row r="316" spans="1:48" hidden="1" x14ac:dyDescent="0.25">
      <c r="A316" s="2" t="s">
        <v>589</v>
      </c>
      <c r="B316" s="48">
        <v>44112</v>
      </c>
      <c r="C316" s="2" t="s">
        <v>6</v>
      </c>
      <c r="D316" s="2" t="s">
        <v>25</v>
      </c>
      <c r="E316" s="2" t="s">
        <v>198</v>
      </c>
      <c r="F316" s="2" t="s">
        <v>418</v>
      </c>
      <c r="G316" s="2" t="s">
        <v>3</v>
      </c>
      <c r="H316" s="2" t="s">
        <v>1491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40103678.82159999</v>
      </c>
      <c r="R316" s="1">
        <v>0</v>
      </c>
      <c r="S316" s="1">
        <v>33133308.699999996</v>
      </c>
      <c r="T316" s="1">
        <v>0</v>
      </c>
      <c r="U316" s="2" t="s">
        <v>0</v>
      </c>
      <c r="V316" s="1">
        <v>0</v>
      </c>
      <c r="W316" s="1">
        <v>6008939.7599999998</v>
      </c>
      <c r="X316" s="2" t="s">
        <v>0</v>
      </c>
      <c r="Y316" s="1">
        <v>961430.36159999995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49" t="s">
        <v>1</v>
      </c>
      <c r="AN316" s="2" t="s">
        <v>1</v>
      </c>
      <c r="AO316" s="4" t="s">
        <v>1</v>
      </c>
      <c r="AP316" s="4" t="s">
        <v>1</v>
      </c>
      <c r="AU316" s="4">
        <v>40103678.82159999</v>
      </c>
      <c r="AV316" s="4">
        <v>0</v>
      </c>
    </row>
    <row r="317" spans="1:48" hidden="1" x14ac:dyDescent="0.25">
      <c r="A317" s="2" t="s">
        <v>590</v>
      </c>
      <c r="B317" s="48">
        <v>44112</v>
      </c>
      <c r="C317" s="2" t="s">
        <v>6</v>
      </c>
      <c r="D317" s="2" t="s">
        <v>23</v>
      </c>
      <c r="E317" s="2" t="s">
        <v>196</v>
      </c>
      <c r="F317" s="2" t="s">
        <v>491</v>
      </c>
      <c r="G317" s="2" t="s">
        <v>3</v>
      </c>
      <c r="H317" s="2" t="s">
        <v>1492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200859190.73079997</v>
      </c>
      <c r="R317" s="1">
        <v>0</v>
      </c>
      <c r="S317" s="1">
        <v>138745202.43999997</v>
      </c>
      <c r="T317" s="1">
        <v>0</v>
      </c>
      <c r="U317" s="2" t="s">
        <v>0</v>
      </c>
      <c r="V317" s="1">
        <v>0</v>
      </c>
      <c r="W317" s="1">
        <v>53546541.629999995</v>
      </c>
      <c r="X317" s="2" t="s">
        <v>9</v>
      </c>
      <c r="Y317" s="1">
        <v>8567446.6608000007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49" t="s">
        <v>1</v>
      </c>
      <c r="AN317" s="2" t="s">
        <v>1</v>
      </c>
      <c r="AO317" s="4" t="s">
        <v>1</v>
      </c>
      <c r="AP317" s="4" t="s">
        <v>1</v>
      </c>
      <c r="AU317" s="4">
        <v>200859190.73079997</v>
      </c>
      <c r="AV317" s="4">
        <v>0</v>
      </c>
    </row>
    <row r="318" spans="1:48" hidden="1" x14ac:dyDescent="0.25">
      <c r="A318" s="2" t="s">
        <v>591</v>
      </c>
      <c r="B318" s="48">
        <v>44112</v>
      </c>
      <c r="C318" s="2" t="s">
        <v>6</v>
      </c>
      <c r="D318" s="2" t="s">
        <v>23</v>
      </c>
      <c r="E318" s="2" t="s">
        <v>196</v>
      </c>
      <c r="F318" s="2" t="s">
        <v>491</v>
      </c>
      <c r="G318" s="2" t="s">
        <v>13</v>
      </c>
      <c r="H318" s="2" t="s">
        <v>1</v>
      </c>
      <c r="I318" s="1" t="s">
        <v>1493</v>
      </c>
      <c r="J318" s="1" t="s">
        <v>1</v>
      </c>
      <c r="K318" s="1" t="s">
        <v>1494</v>
      </c>
      <c r="L318" s="1" t="s">
        <v>1451</v>
      </c>
      <c r="M318" s="1">
        <v>31010659.75</v>
      </c>
      <c r="N318" s="2" t="s">
        <v>12</v>
      </c>
      <c r="O318" s="2" t="s">
        <v>1495</v>
      </c>
      <c r="P318" s="2" t="s">
        <v>1496</v>
      </c>
      <c r="Q318" s="1">
        <v>-840860.8</v>
      </c>
      <c r="R318" s="1">
        <v>0</v>
      </c>
      <c r="S318" s="1">
        <v>0</v>
      </c>
      <c r="T318" s="1">
        <v>0</v>
      </c>
      <c r="U318" s="2" t="s">
        <v>0</v>
      </c>
      <c r="V318" s="1">
        <v>0</v>
      </c>
      <c r="W318" s="1">
        <v>-724880</v>
      </c>
      <c r="X318" s="2" t="s">
        <v>9</v>
      </c>
      <c r="Y318" s="1">
        <v>-115980.8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49" t="s">
        <v>1</v>
      </c>
      <c r="AN318" s="2" t="s">
        <v>1</v>
      </c>
      <c r="AO318" s="4" t="s">
        <v>1</v>
      </c>
      <c r="AP318" s="4" t="s">
        <v>1</v>
      </c>
      <c r="AU318" s="4">
        <v>-840860.8</v>
      </c>
      <c r="AV318" s="4">
        <v>0</v>
      </c>
    </row>
    <row r="319" spans="1:48" hidden="1" x14ac:dyDescent="0.25">
      <c r="A319" s="2" t="s">
        <v>593</v>
      </c>
      <c r="B319" s="48">
        <v>44112</v>
      </c>
      <c r="C319" s="2" t="s">
        <v>6</v>
      </c>
      <c r="D319" s="2" t="s">
        <v>21</v>
      </c>
      <c r="E319" s="2" t="s">
        <v>188</v>
      </c>
      <c r="F319" s="2" t="s">
        <v>1334</v>
      </c>
      <c r="G319" s="2" t="s">
        <v>3</v>
      </c>
      <c r="H319" s="2" t="s">
        <v>1497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195912987.51720008</v>
      </c>
      <c r="R319" s="1">
        <v>0</v>
      </c>
      <c r="S319" s="1">
        <v>144185705.88000005</v>
      </c>
      <c r="T319" s="1">
        <v>0</v>
      </c>
      <c r="U319" s="2" t="s">
        <v>0</v>
      </c>
      <c r="V319" s="1">
        <v>0</v>
      </c>
      <c r="W319" s="1">
        <v>44592484.170000002</v>
      </c>
      <c r="X319" s="2" t="s">
        <v>9</v>
      </c>
      <c r="Y319" s="1">
        <v>7134797.4671999989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49" t="s">
        <v>1</v>
      </c>
      <c r="AN319" s="2" t="s">
        <v>1</v>
      </c>
      <c r="AO319" s="4" t="s">
        <v>1</v>
      </c>
      <c r="AP319" s="4" t="s">
        <v>1</v>
      </c>
      <c r="AU319" s="4">
        <v>195912987.51720008</v>
      </c>
      <c r="AV319" s="4">
        <v>0</v>
      </c>
    </row>
    <row r="320" spans="1:48" hidden="1" x14ac:dyDescent="0.25">
      <c r="A320" s="2" t="s">
        <v>594</v>
      </c>
      <c r="B320" s="48">
        <v>44112</v>
      </c>
      <c r="C320" s="2" t="s">
        <v>6</v>
      </c>
      <c r="D320" s="2" t="s">
        <v>19</v>
      </c>
      <c r="E320" s="2" t="s">
        <v>186</v>
      </c>
      <c r="F320" s="2" t="s">
        <v>1265</v>
      </c>
      <c r="G320" s="2" t="s">
        <v>3</v>
      </c>
      <c r="H320" s="2" t="s">
        <v>1498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110933261.6196</v>
      </c>
      <c r="R320" s="1">
        <v>0</v>
      </c>
      <c r="S320" s="1">
        <v>82002220.939999998</v>
      </c>
      <c r="T320" s="1">
        <v>0</v>
      </c>
      <c r="U320" s="2" t="s">
        <v>0</v>
      </c>
      <c r="V320" s="1">
        <v>0</v>
      </c>
      <c r="W320" s="1">
        <v>24940552.310000002</v>
      </c>
      <c r="X320" s="2" t="s">
        <v>9</v>
      </c>
      <c r="Y320" s="1">
        <v>3990488.3696000003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14" t="s">
        <v>1</v>
      </c>
      <c r="AN320" s="112" t="s">
        <v>1</v>
      </c>
      <c r="AO320" s="4" t="s">
        <v>1</v>
      </c>
      <c r="AP320" s="4" t="s">
        <v>1</v>
      </c>
      <c r="AU320" s="4">
        <v>110933261.6196</v>
      </c>
      <c r="AV320" s="4">
        <v>0</v>
      </c>
    </row>
    <row r="321" spans="1:48" hidden="1" x14ac:dyDescent="0.25">
      <c r="A321" s="2" t="s">
        <v>596</v>
      </c>
      <c r="B321" s="48">
        <v>44112</v>
      </c>
      <c r="C321" s="69" t="s">
        <v>6</v>
      </c>
      <c r="D321" s="2" t="s">
        <v>14</v>
      </c>
      <c r="E321" s="2" t="s">
        <v>182</v>
      </c>
      <c r="F321" s="2" t="s">
        <v>1499</v>
      </c>
      <c r="G321" s="2" t="s">
        <v>3</v>
      </c>
      <c r="H321" s="2" t="s">
        <v>1500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104838556.65599999</v>
      </c>
      <c r="R321" s="1">
        <v>0</v>
      </c>
      <c r="S321" s="1">
        <v>95750953.559999987</v>
      </c>
      <c r="T321" s="1">
        <v>0</v>
      </c>
      <c r="U321" s="2" t="s">
        <v>0</v>
      </c>
      <c r="V321" s="1">
        <v>0</v>
      </c>
      <c r="W321" s="1">
        <v>7834140.5999999996</v>
      </c>
      <c r="X321" s="2" t="s">
        <v>0</v>
      </c>
      <c r="Y321" s="1">
        <v>1253462.496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14" t="s">
        <v>1</v>
      </c>
      <c r="AN321" s="112" t="s">
        <v>1</v>
      </c>
      <c r="AO321" s="4" t="s">
        <v>1</v>
      </c>
      <c r="AP321" s="4" t="s">
        <v>1</v>
      </c>
      <c r="AU321" s="4">
        <v>104838556.65599999</v>
      </c>
      <c r="AV321" s="4">
        <v>0</v>
      </c>
    </row>
    <row r="322" spans="1:48" hidden="1" x14ac:dyDescent="0.25">
      <c r="A322" s="2" t="s">
        <v>597</v>
      </c>
      <c r="B322" s="48">
        <v>44112</v>
      </c>
      <c r="C322" s="69" t="s">
        <v>6</v>
      </c>
      <c r="D322" s="2" t="s">
        <v>14</v>
      </c>
      <c r="E322" s="2" t="s">
        <v>182</v>
      </c>
      <c r="F322" s="2" t="s">
        <v>1499</v>
      </c>
      <c r="G322" s="2" t="s">
        <v>13</v>
      </c>
      <c r="H322" s="2" t="s">
        <v>1</v>
      </c>
      <c r="I322" s="1" t="s">
        <v>1501</v>
      </c>
      <c r="J322" s="1" t="s">
        <v>1</v>
      </c>
      <c r="K322" s="1" t="s">
        <v>1502</v>
      </c>
      <c r="L322" s="1" t="s">
        <v>1451</v>
      </c>
      <c r="M322" s="1">
        <v>265310.5</v>
      </c>
      <c r="N322" s="2" t="s">
        <v>12</v>
      </c>
      <c r="O322" s="2" t="s">
        <v>1503</v>
      </c>
      <c r="P322" s="2" t="s">
        <v>1504</v>
      </c>
      <c r="Q322" s="1">
        <v>-265310.5</v>
      </c>
      <c r="R322" s="1">
        <v>0</v>
      </c>
      <c r="S322" s="1">
        <v>-265310.5</v>
      </c>
      <c r="T322" s="1">
        <v>0</v>
      </c>
      <c r="U322" s="2" t="s">
        <v>0</v>
      </c>
      <c r="V322" s="1">
        <v>0</v>
      </c>
      <c r="W322" s="1">
        <v>0</v>
      </c>
      <c r="X322" s="2" t="s">
        <v>0</v>
      </c>
      <c r="Y322" s="1">
        <v>0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49" t="s">
        <v>1</v>
      </c>
      <c r="AN322" s="2" t="s">
        <v>1</v>
      </c>
      <c r="AO322" s="4" t="s">
        <v>1</v>
      </c>
      <c r="AP322" s="4" t="s">
        <v>1</v>
      </c>
      <c r="AU322" s="4">
        <v>-265310.5</v>
      </c>
      <c r="AV322" s="4">
        <v>0</v>
      </c>
    </row>
    <row r="323" spans="1:48" hidden="1" x14ac:dyDescent="0.25">
      <c r="A323" s="2" t="s">
        <v>598</v>
      </c>
      <c r="B323" s="48">
        <v>44112</v>
      </c>
      <c r="C323" s="2" t="s">
        <v>6</v>
      </c>
      <c r="D323" s="2" t="s">
        <v>10</v>
      </c>
      <c r="E323" s="2" t="s">
        <v>179</v>
      </c>
      <c r="F323" s="2" t="s">
        <v>1505</v>
      </c>
      <c r="G323" s="2" t="s">
        <v>3</v>
      </c>
      <c r="H323" s="2" t="s">
        <v>1435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99</v>
      </c>
      <c r="P323" s="2" t="s">
        <v>1</v>
      </c>
      <c r="Q323" s="1">
        <v>0</v>
      </c>
      <c r="R323" s="1">
        <v>0</v>
      </c>
      <c r="S323" s="1">
        <v>0</v>
      </c>
      <c r="T323" s="1">
        <v>0</v>
      </c>
      <c r="U323" s="2" t="s">
        <v>0</v>
      </c>
      <c r="V323" s="1">
        <v>0</v>
      </c>
      <c r="W323" s="1">
        <v>0</v>
      </c>
      <c r="X323" s="2" t="s">
        <v>9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49" t="s">
        <v>1</v>
      </c>
      <c r="AN323" s="2" t="s">
        <v>1</v>
      </c>
      <c r="AO323" s="4" t="s">
        <v>1</v>
      </c>
      <c r="AP323" s="4" t="s">
        <v>1</v>
      </c>
      <c r="AU323" s="4">
        <v>0</v>
      </c>
      <c r="AV323" s="4">
        <v>0</v>
      </c>
    </row>
    <row r="324" spans="1:48" hidden="1" x14ac:dyDescent="0.25">
      <c r="A324" s="2" t="s">
        <v>599</v>
      </c>
      <c r="B324" s="48">
        <v>44112</v>
      </c>
      <c r="C324" s="2" t="s">
        <v>6</v>
      </c>
      <c r="D324" s="2" t="s">
        <v>286</v>
      </c>
      <c r="E324" s="2" t="s">
        <v>208</v>
      </c>
      <c r="F324" s="2" t="s">
        <v>514</v>
      </c>
      <c r="G324" s="2" t="s">
        <v>3</v>
      </c>
      <c r="H324" s="2" t="s">
        <v>1506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38461013.220000006</v>
      </c>
      <c r="R324" s="1">
        <v>0</v>
      </c>
      <c r="S324" s="1">
        <v>33551206.500000007</v>
      </c>
      <c r="T324" s="1">
        <v>0</v>
      </c>
      <c r="U324" s="2" t="s">
        <v>0</v>
      </c>
      <c r="V324" s="1">
        <v>0</v>
      </c>
      <c r="W324" s="1">
        <v>4232592</v>
      </c>
      <c r="X324" s="2" t="s">
        <v>9</v>
      </c>
      <c r="Y324" s="1">
        <v>677214.71999999986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49" t="s">
        <v>1</v>
      </c>
      <c r="AN324" s="2" t="s">
        <v>1</v>
      </c>
      <c r="AO324" s="4" t="s">
        <v>1</v>
      </c>
      <c r="AP324" s="4" t="s">
        <v>1</v>
      </c>
      <c r="AU324" s="4">
        <v>38461013.220000006</v>
      </c>
      <c r="AV324" s="4">
        <v>0</v>
      </c>
    </row>
    <row r="325" spans="1:48" hidden="1" x14ac:dyDescent="0.25">
      <c r="A325" s="2" t="s">
        <v>600</v>
      </c>
      <c r="B325" s="48">
        <v>44112</v>
      </c>
      <c r="C325" s="2" t="s">
        <v>6</v>
      </c>
      <c r="D325" s="2" t="s">
        <v>7</v>
      </c>
      <c r="E325" s="2" t="s">
        <v>496</v>
      </c>
      <c r="F325" s="2" t="s">
        <v>1507</v>
      </c>
      <c r="G325" s="2" t="s">
        <v>3</v>
      </c>
      <c r="H325" s="2" t="s">
        <v>483</v>
      </c>
      <c r="I325" s="1"/>
      <c r="J325" s="1"/>
      <c r="K325" s="1"/>
      <c r="L325" s="1"/>
      <c r="M325" s="1">
        <v>0</v>
      </c>
      <c r="N325" s="2"/>
      <c r="O325" s="2" t="s">
        <v>99</v>
      </c>
      <c r="P325" s="2"/>
      <c r="Q325" s="1">
        <v>0</v>
      </c>
      <c r="R325" s="1">
        <v>0</v>
      </c>
      <c r="S325" s="1">
        <v>0</v>
      </c>
      <c r="T325" s="1">
        <v>0</v>
      </c>
      <c r="U325" s="2" t="s">
        <v>0</v>
      </c>
      <c r="V325" s="1">
        <v>0</v>
      </c>
      <c r="W325" s="1">
        <v>0</v>
      </c>
      <c r="X325" s="2" t="s">
        <v>0</v>
      </c>
      <c r="Y325" s="1">
        <v>0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>
        <v>0</v>
      </c>
      <c r="AH325" s="1"/>
      <c r="AI325" s="1"/>
      <c r="AJ325" s="2"/>
      <c r="AK325" s="1"/>
      <c r="AL325" s="1"/>
      <c r="AM325" s="49"/>
      <c r="AN325" s="2"/>
      <c r="AU325" s="4">
        <v>0</v>
      </c>
      <c r="AV325" s="4">
        <v>0</v>
      </c>
    </row>
    <row r="326" spans="1:48" hidden="1" x14ac:dyDescent="0.25">
      <c r="A326" s="2" t="s">
        <v>601</v>
      </c>
      <c r="B326" s="48">
        <v>44112</v>
      </c>
      <c r="C326" s="2" t="s">
        <v>6</v>
      </c>
      <c r="D326" s="2" t="s">
        <v>5</v>
      </c>
      <c r="E326" s="2" t="s">
        <v>176</v>
      </c>
      <c r="F326" s="2" t="s">
        <v>763</v>
      </c>
      <c r="G326" s="2" t="s">
        <v>3</v>
      </c>
      <c r="H326" s="2" t="s">
        <v>1508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1509</v>
      </c>
      <c r="P326" s="2" t="s">
        <v>1510</v>
      </c>
      <c r="Q326" s="1">
        <v>998172.9</v>
      </c>
      <c r="R326" s="1">
        <v>0</v>
      </c>
      <c r="S326" s="1">
        <v>998172.9</v>
      </c>
      <c r="T326" s="1">
        <v>0</v>
      </c>
      <c r="U326" s="2" t="s">
        <v>0</v>
      </c>
      <c r="V326" s="1">
        <v>0</v>
      </c>
      <c r="W326" s="1">
        <v>0</v>
      </c>
      <c r="X326" s="2" t="s">
        <v>0</v>
      </c>
      <c r="Y326" s="1">
        <v>0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49" t="s">
        <v>1</v>
      </c>
      <c r="AN326" s="2" t="s">
        <v>1</v>
      </c>
      <c r="AO326" s="4" t="s">
        <v>1</v>
      </c>
      <c r="AP326" s="4" t="s">
        <v>1</v>
      </c>
      <c r="AU326" s="4">
        <v>998172.9</v>
      </c>
      <c r="AV326" s="4">
        <v>0</v>
      </c>
    </row>
    <row r="327" spans="1:48" hidden="1" x14ac:dyDescent="0.25">
      <c r="A327" s="2" t="s">
        <v>603</v>
      </c>
      <c r="B327" s="48">
        <v>44113</v>
      </c>
      <c r="C327" s="2" t="s">
        <v>28</v>
      </c>
      <c r="D327" s="2" t="s">
        <v>50</v>
      </c>
      <c r="E327" s="2" t="s">
        <v>227</v>
      </c>
      <c r="F327" s="2" t="s">
        <v>1374</v>
      </c>
      <c r="G327" s="2" t="s">
        <v>3</v>
      </c>
      <c r="H327" s="2" t="s">
        <v>1511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495212372.18389988</v>
      </c>
      <c r="R327" s="1">
        <v>0</v>
      </c>
      <c r="S327" s="1">
        <v>363713511.67999989</v>
      </c>
      <c r="T327" s="1">
        <v>0</v>
      </c>
      <c r="U327" s="2" t="s">
        <v>0</v>
      </c>
      <c r="V327" s="1">
        <v>0</v>
      </c>
      <c r="W327" s="1">
        <v>113361086.64130001</v>
      </c>
      <c r="X327" s="2" t="s">
        <v>0</v>
      </c>
      <c r="Y327" s="1">
        <v>18137773.862599995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49" t="s">
        <v>1</v>
      </c>
      <c r="AN327" s="2" t="s">
        <v>1</v>
      </c>
      <c r="AO327" s="4" t="s">
        <v>1</v>
      </c>
      <c r="AP327" s="4" t="s">
        <v>1</v>
      </c>
      <c r="AU327" s="4">
        <v>495212372.18389988</v>
      </c>
      <c r="AV327" s="4">
        <v>0</v>
      </c>
    </row>
    <row r="328" spans="1:48" hidden="1" x14ac:dyDescent="0.25">
      <c r="A328" s="2" t="s">
        <v>607</v>
      </c>
      <c r="B328" s="48">
        <v>44113</v>
      </c>
      <c r="C328" s="2" t="s">
        <v>6</v>
      </c>
      <c r="D328" s="2" t="s">
        <v>50</v>
      </c>
      <c r="E328" s="2" t="s">
        <v>236</v>
      </c>
      <c r="F328" s="2" t="s">
        <v>909</v>
      </c>
      <c r="G328" s="2" t="s">
        <v>3</v>
      </c>
      <c r="H328" s="2" t="s">
        <v>1512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39874462.200000003</v>
      </c>
      <c r="R328" s="1">
        <v>0</v>
      </c>
      <c r="S328" s="1">
        <v>27129291.640000001</v>
      </c>
      <c r="T328" s="1">
        <v>0</v>
      </c>
      <c r="U328" s="2" t="s">
        <v>0</v>
      </c>
      <c r="V328" s="1">
        <v>0</v>
      </c>
      <c r="W328" s="1">
        <v>10987216</v>
      </c>
      <c r="X328" s="2" t="s">
        <v>9</v>
      </c>
      <c r="Y328" s="1">
        <v>1757954.5599999998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1">
        <v>0</v>
      </c>
      <c r="AG328" s="2" t="s">
        <v>0</v>
      </c>
      <c r="AH328" s="1">
        <v>0</v>
      </c>
      <c r="AI328" s="1">
        <v>0</v>
      </c>
      <c r="AJ328" s="1" t="s">
        <v>0</v>
      </c>
      <c r="AK328" s="1">
        <v>0</v>
      </c>
      <c r="AL328" s="1">
        <v>0</v>
      </c>
      <c r="AM328" s="114" t="s">
        <v>1</v>
      </c>
      <c r="AN328" s="112" t="s">
        <v>1</v>
      </c>
      <c r="AO328" s="4" t="s">
        <v>1</v>
      </c>
      <c r="AP328" s="4" t="s">
        <v>1</v>
      </c>
      <c r="AU328" s="4">
        <v>39874462.200000003</v>
      </c>
      <c r="AV328" s="4">
        <v>0</v>
      </c>
    </row>
    <row r="329" spans="1:48" hidden="1" x14ac:dyDescent="0.25">
      <c r="A329" s="2" t="s">
        <v>608</v>
      </c>
      <c r="B329" s="48">
        <v>44113</v>
      </c>
      <c r="C329" s="2" t="s">
        <v>6</v>
      </c>
      <c r="D329" s="2" t="s">
        <v>50</v>
      </c>
      <c r="E329" s="2" t="s">
        <v>236</v>
      </c>
      <c r="F329" s="2" t="s">
        <v>909</v>
      </c>
      <c r="G329" s="2" t="s">
        <v>3</v>
      </c>
      <c r="H329" s="2" t="s">
        <v>1513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1514</v>
      </c>
      <c r="P329" s="2" t="s">
        <v>1515</v>
      </c>
      <c r="Q329" s="1">
        <v>102054326.93440001</v>
      </c>
      <c r="R329" s="1">
        <v>0</v>
      </c>
      <c r="S329" s="1">
        <v>65986671</v>
      </c>
      <c r="T329" s="1">
        <v>31092806.84</v>
      </c>
      <c r="U329" s="2" t="s">
        <v>9</v>
      </c>
      <c r="V329" s="1">
        <v>4974849.0943999998</v>
      </c>
      <c r="W329" s="1">
        <v>0</v>
      </c>
      <c r="X329" s="2" t="s">
        <v>0</v>
      </c>
      <c r="Y329" s="1">
        <v>0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49" t="s">
        <v>1</v>
      </c>
      <c r="AN329" s="2" t="s">
        <v>1</v>
      </c>
      <c r="AO329" s="4" t="s">
        <v>1</v>
      </c>
      <c r="AP329" s="4" t="s">
        <v>1</v>
      </c>
      <c r="AU329" s="4">
        <v>102054326.93440001</v>
      </c>
      <c r="AV329" s="4">
        <v>0</v>
      </c>
    </row>
    <row r="330" spans="1:48" hidden="1" x14ac:dyDescent="0.25">
      <c r="A330" s="2" t="s">
        <v>609</v>
      </c>
      <c r="B330" s="48">
        <v>44113</v>
      </c>
      <c r="C330" s="2" t="s">
        <v>6</v>
      </c>
      <c r="D330" s="2" t="s">
        <v>50</v>
      </c>
      <c r="E330" s="2" t="s">
        <v>236</v>
      </c>
      <c r="F330" s="2" t="s">
        <v>909</v>
      </c>
      <c r="G330" s="2" t="s">
        <v>3</v>
      </c>
      <c r="H330" s="2" t="s">
        <v>1516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182375333.77959999</v>
      </c>
      <c r="R330" s="1">
        <v>0</v>
      </c>
      <c r="S330" s="1">
        <v>144055725.79999998</v>
      </c>
      <c r="T330" s="1">
        <v>0</v>
      </c>
      <c r="U330" s="2" t="s">
        <v>0</v>
      </c>
      <c r="V330" s="1">
        <v>0</v>
      </c>
      <c r="W330" s="1">
        <v>33034144.809999999</v>
      </c>
      <c r="X330" s="2" t="s">
        <v>9</v>
      </c>
      <c r="Y330" s="1">
        <v>5285463.1695999997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49" t="s">
        <v>1</v>
      </c>
      <c r="AN330" s="2" t="s">
        <v>1</v>
      </c>
      <c r="AO330" s="4" t="s">
        <v>1</v>
      </c>
      <c r="AP330" s="4" t="s">
        <v>1</v>
      </c>
      <c r="AU330" s="4">
        <v>182375333.77959999</v>
      </c>
      <c r="AV330" s="4">
        <v>0</v>
      </c>
    </row>
    <row r="331" spans="1:48" hidden="1" x14ac:dyDescent="0.25">
      <c r="A331" s="2" t="s">
        <v>610</v>
      </c>
      <c r="B331" s="48">
        <v>44113</v>
      </c>
      <c r="C331" s="2" t="s">
        <v>28</v>
      </c>
      <c r="D331" s="2" t="s">
        <v>43</v>
      </c>
      <c r="E331" s="2" t="s">
        <v>218</v>
      </c>
      <c r="F331" s="2" t="s">
        <v>1517</v>
      </c>
      <c r="G331" s="2" t="s">
        <v>3</v>
      </c>
      <c r="H331" s="2" t="s">
        <v>1518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152249608.78354996</v>
      </c>
      <c r="R331" s="1">
        <v>0</v>
      </c>
      <c r="S331" s="1">
        <v>112192806.97999996</v>
      </c>
      <c r="T331" s="1">
        <v>0</v>
      </c>
      <c r="U331" s="2" t="s">
        <v>0</v>
      </c>
      <c r="V331" s="1">
        <v>0</v>
      </c>
      <c r="W331" s="1">
        <v>34531725.692749999</v>
      </c>
      <c r="X331" s="2" t="s">
        <v>0</v>
      </c>
      <c r="Y331" s="1">
        <v>5525076.1107999999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49" t="s">
        <v>1</v>
      </c>
      <c r="AN331" s="2" t="s">
        <v>1</v>
      </c>
      <c r="AO331" s="4" t="s">
        <v>1</v>
      </c>
      <c r="AP331" s="4" t="s">
        <v>1</v>
      </c>
      <c r="AU331" s="4">
        <v>152249608.78354996</v>
      </c>
      <c r="AV331" s="4">
        <v>0</v>
      </c>
    </row>
    <row r="332" spans="1:48" hidden="1" x14ac:dyDescent="0.25">
      <c r="A332" s="2" t="s">
        <v>611</v>
      </c>
      <c r="B332" s="48">
        <v>44113</v>
      </c>
      <c r="C332" s="2" t="s">
        <v>28</v>
      </c>
      <c r="D332" s="2" t="s">
        <v>43</v>
      </c>
      <c r="E332" s="2" t="s">
        <v>218</v>
      </c>
      <c r="F332" s="2" t="s">
        <v>1517</v>
      </c>
      <c r="G332" s="2" t="s">
        <v>13</v>
      </c>
      <c r="H332" s="2" t="s">
        <v>1</v>
      </c>
      <c r="I332" s="1" t="s">
        <v>521</v>
      </c>
      <c r="J332" s="1" t="s">
        <v>1</v>
      </c>
      <c r="K332" s="1" t="s">
        <v>1519</v>
      </c>
      <c r="L332" s="1" t="s">
        <v>1381</v>
      </c>
      <c r="M332" s="1">
        <v>15593495.58</v>
      </c>
      <c r="N332" s="2" t="s">
        <v>12</v>
      </c>
      <c r="O332" s="2" t="s">
        <v>1520</v>
      </c>
      <c r="P332" s="2" t="s">
        <v>1521</v>
      </c>
      <c r="Q332" s="1">
        <v>-362628.3308</v>
      </c>
      <c r="R332" s="1">
        <v>0</v>
      </c>
      <c r="S332" s="1">
        <v>0</v>
      </c>
      <c r="T332" s="1">
        <v>0</v>
      </c>
      <c r="U332" s="2" t="s">
        <v>0</v>
      </c>
      <c r="V332" s="1">
        <v>0</v>
      </c>
      <c r="W332" s="1">
        <v>-312610.63</v>
      </c>
      <c r="X332" s="2" t="s">
        <v>9</v>
      </c>
      <c r="Y332" s="1">
        <v>-50017.700799999999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49" t="s">
        <v>1</v>
      </c>
      <c r="AN332" s="2" t="s">
        <v>1</v>
      </c>
      <c r="AO332" s="4" t="s">
        <v>1</v>
      </c>
      <c r="AP332" s="4" t="s">
        <v>1</v>
      </c>
      <c r="AU332" s="4">
        <v>-362628.3308</v>
      </c>
      <c r="AV332" s="4">
        <v>0</v>
      </c>
    </row>
    <row r="333" spans="1:48" x14ac:dyDescent="0.25">
      <c r="A333" s="2" t="s">
        <v>612</v>
      </c>
      <c r="B333" s="48">
        <v>44113</v>
      </c>
      <c r="C333" s="2" t="s">
        <v>36</v>
      </c>
      <c r="D333" s="2" t="s">
        <v>43</v>
      </c>
      <c r="E333" s="2" t="s">
        <v>223</v>
      </c>
      <c r="F333" s="2" t="s">
        <v>1522</v>
      </c>
      <c r="G333" s="2" t="s">
        <v>3</v>
      </c>
      <c r="H333" s="2" t="s">
        <v>1523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62396403.482000001</v>
      </c>
      <c r="R333" s="1">
        <v>0</v>
      </c>
      <c r="S333" s="1">
        <v>57234440.079999998</v>
      </c>
      <c r="T333" s="1">
        <v>0</v>
      </c>
      <c r="U333" s="2" t="s">
        <v>0</v>
      </c>
      <c r="V333" s="1">
        <v>0</v>
      </c>
      <c r="W333" s="1">
        <v>4449968.45</v>
      </c>
      <c r="X333" s="2" t="s">
        <v>0</v>
      </c>
      <c r="Y333" s="1">
        <v>711994.95199999993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49" t="s">
        <v>1</v>
      </c>
      <c r="AN333" s="2" t="s">
        <v>1</v>
      </c>
      <c r="AO333" s="4" t="s">
        <v>1</v>
      </c>
      <c r="AP333" s="4" t="s">
        <v>1</v>
      </c>
      <c r="AU333" s="4">
        <v>62396403.482000001</v>
      </c>
      <c r="AV333" s="4">
        <v>0</v>
      </c>
    </row>
    <row r="334" spans="1:48" hidden="1" x14ac:dyDescent="0.25">
      <c r="A334" s="2" t="s">
        <v>613</v>
      </c>
      <c r="B334" s="48">
        <v>44113</v>
      </c>
      <c r="C334" s="2" t="s">
        <v>6</v>
      </c>
      <c r="D334" s="2" t="s">
        <v>43</v>
      </c>
      <c r="E334" s="2" t="s">
        <v>225</v>
      </c>
      <c r="F334" s="2" t="s">
        <v>1524</v>
      </c>
      <c r="G334" s="2" t="s">
        <v>3</v>
      </c>
      <c r="H334" s="2" t="s">
        <v>1525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49656250.401599996</v>
      </c>
      <c r="R334" s="1">
        <v>0</v>
      </c>
      <c r="S334" s="1">
        <v>35641075</v>
      </c>
      <c r="T334" s="1">
        <v>0</v>
      </c>
      <c r="U334" s="2" t="s">
        <v>0</v>
      </c>
      <c r="V334" s="1">
        <v>0</v>
      </c>
      <c r="W334" s="1">
        <v>12082047.76</v>
      </c>
      <c r="X334" s="2" t="s">
        <v>9</v>
      </c>
      <c r="Y334" s="1">
        <v>1933127.6416000002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49" t="s">
        <v>1</v>
      </c>
      <c r="AN334" s="2" t="s">
        <v>1</v>
      </c>
      <c r="AO334" s="4" t="s">
        <v>1</v>
      </c>
      <c r="AP334" s="4" t="s">
        <v>1</v>
      </c>
      <c r="AU334" s="4">
        <v>49656250.401599996</v>
      </c>
      <c r="AV334" s="4">
        <v>0</v>
      </c>
    </row>
    <row r="335" spans="1:48" hidden="1" x14ac:dyDescent="0.25">
      <c r="A335" s="2" t="s">
        <v>614</v>
      </c>
      <c r="B335" s="48">
        <v>44113</v>
      </c>
      <c r="C335" s="2" t="s">
        <v>6</v>
      </c>
      <c r="D335" s="2" t="s">
        <v>43</v>
      </c>
      <c r="E335" s="2" t="s">
        <v>225</v>
      </c>
      <c r="F335" s="2" t="s">
        <v>1524</v>
      </c>
      <c r="G335" s="2" t="s">
        <v>3</v>
      </c>
      <c r="H335" s="2" t="s">
        <v>1526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420</v>
      </c>
      <c r="P335" s="2" t="s">
        <v>451</v>
      </c>
      <c r="Q335" s="1">
        <v>1704401.6</v>
      </c>
      <c r="R335" s="1">
        <v>0</v>
      </c>
      <c r="S335" s="1">
        <v>1478944</v>
      </c>
      <c r="T335" s="1">
        <v>194360</v>
      </c>
      <c r="U335" s="2" t="s">
        <v>9</v>
      </c>
      <c r="V335" s="1">
        <v>31097.599999999999</v>
      </c>
      <c r="W335" s="1">
        <v>0</v>
      </c>
      <c r="X335" s="2" t="s">
        <v>0</v>
      </c>
      <c r="Y335" s="1">
        <v>0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49" t="s">
        <v>1</v>
      </c>
      <c r="AN335" s="2" t="s">
        <v>1</v>
      </c>
      <c r="AO335" s="4" t="s">
        <v>1</v>
      </c>
      <c r="AP335" s="4" t="s">
        <v>1</v>
      </c>
      <c r="AU335" s="4">
        <v>1704401.6</v>
      </c>
      <c r="AV335" s="4">
        <v>0</v>
      </c>
    </row>
    <row r="336" spans="1:48" hidden="1" x14ac:dyDescent="0.25">
      <c r="A336" s="2" t="s">
        <v>615</v>
      </c>
      <c r="B336" s="48">
        <v>44113</v>
      </c>
      <c r="C336" s="2" t="s">
        <v>6</v>
      </c>
      <c r="D336" s="2" t="s">
        <v>43</v>
      </c>
      <c r="E336" s="2" t="s">
        <v>225</v>
      </c>
      <c r="F336" s="2" t="s">
        <v>1524</v>
      </c>
      <c r="G336" s="2" t="s">
        <v>3</v>
      </c>
      <c r="H336" s="2" t="s">
        <v>1527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91568708.098399997</v>
      </c>
      <c r="R336" s="1">
        <v>0</v>
      </c>
      <c r="S336" s="1">
        <v>70884352.260000005</v>
      </c>
      <c r="T336" s="1">
        <v>0</v>
      </c>
      <c r="U336" s="2" t="s">
        <v>0</v>
      </c>
      <c r="V336" s="1">
        <v>0</v>
      </c>
      <c r="W336" s="1">
        <v>17831341.239999998</v>
      </c>
      <c r="X336" s="2" t="s">
        <v>0</v>
      </c>
      <c r="Y336" s="1">
        <v>2853014.5984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49" t="s">
        <v>1</v>
      </c>
      <c r="AN336" s="2" t="s">
        <v>1</v>
      </c>
      <c r="AO336" s="4" t="s">
        <v>1</v>
      </c>
      <c r="AP336" s="4" t="s">
        <v>1</v>
      </c>
      <c r="AU336" s="4">
        <v>91568708.098399997</v>
      </c>
      <c r="AV336" s="4">
        <v>0</v>
      </c>
    </row>
    <row r="337" spans="1:48" hidden="1" x14ac:dyDescent="0.25">
      <c r="A337" s="2" t="s">
        <v>616</v>
      </c>
      <c r="B337" s="48">
        <v>44113</v>
      </c>
      <c r="C337" s="2" t="s">
        <v>6</v>
      </c>
      <c r="D337" s="2" t="s">
        <v>43</v>
      </c>
      <c r="E337" s="2" t="s">
        <v>221</v>
      </c>
      <c r="F337" s="2" t="s">
        <v>1281</v>
      </c>
      <c r="G337" s="2" t="s">
        <v>3</v>
      </c>
      <c r="H337" s="2" t="s">
        <v>1528</v>
      </c>
      <c r="I337" s="1"/>
      <c r="J337" s="1"/>
      <c r="K337" s="1"/>
      <c r="L337" s="1"/>
      <c r="M337" s="1">
        <v>0</v>
      </c>
      <c r="N337" s="2"/>
      <c r="O337" s="2" t="s">
        <v>2</v>
      </c>
      <c r="P337" s="2"/>
      <c r="Q337" s="1">
        <v>62053341.401199996</v>
      </c>
      <c r="R337" s="1">
        <v>0</v>
      </c>
      <c r="S337" s="1">
        <v>59311287.789999999</v>
      </c>
      <c r="T337" s="1">
        <v>0</v>
      </c>
      <c r="U337" s="2"/>
      <c r="V337" s="1">
        <v>0</v>
      </c>
      <c r="W337" s="1">
        <v>2363839.3199999998</v>
      </c>
      <c r="X337" s="2"/>
      <c r="Y337" s="1">
        <v>378214.29119999998</v>
      </c>
      <c r="Z337" s="1">
        <v>0</v>
      </c>
      <c r="AA337" s="2" t="s">
        <v>372</v>
      </c>
      <c r="AB337" s="1">
        <v>0</v>
      </c>
      <c r="AC337" s="1">
        <v>0</v>
      </c>
      <c r="AD337" s="2"/>
      <c r="AE337" s="1">
        <v>0</v>
      </c>
      <c r="AF337" s="2">
        <v>0</v>
      </c>
      <c r="AG337" s="2">
        <v>0</v>
      </c>
      <c r="AH337" s="1"/>
      <c r="AI337" s="1"/>
      <c r="AJ337" s="2"/>
      <c r="AK337" s="1"/>
      <c r="AL337" s="1"/>
      <c r="AM337" s="49"/>
      <c r="AN337" s="2"/>
      <c r="AU337" s="4">
        <v>62053341.401199996</v>
      </c>
      <c r="AV337" s="4">
        <v>0</v>
      </c>
    </row>
    <row r="338" spans="1:48" hidden="1" x14ac:dyDescent="0.25">
      <c r="A338" s="2" t="s">
        <v>617</v>
      </c>
      <c r="B338" s="48">
        <v>44113</v>
      </c>
      <c r="C338" s="2" t="s">
        <v>28</v>
      </c>
      <c r="D338" s="2" t="s">
        <v>39</v>
      </c>
      <c r="E338" s="2" t="s">
        <v>4</v>
      </c>
      <c r="F338" s="2" t="s">
        <v>1331</v>
      </c>
      <c r="G338" s="2" t="s">
        <v>3</v>
      </c>
      <c r="H338" s="2" t="s">
        <v>1529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151304689.04664999</v>
      </c>
      <c r="R338" s="1">
        <v>0</v>
      </c>
      <c r="S338" s="1">
        <v>113078290.33999999</v>
      </c>
      <c r="T338" s="1">
        <v>0</v>
      </c>
      <c r="U338" s="2" t="s">
        <v>0</v>
      </c>
      <c r="V338" s="1">
        <v>0</v>
      </c>
      <c r="W338" s="1">
        <v>32953791.988450002</v>
      </c>
      <c r="X338" s="2" t="s">
        <v>9</v>
      </c>
      <c r="Y338" s="1">
        <v>5272606.7182000009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49" t="s">
        <v>1</v>
      </c>
      <c r="AN338" s="2" t="s">
        <v>1</v>
      </c>
      <c r="AO338" s="4" t="s">
        <v>1</v>
      </c>
      <c r="AP338" s="4" t="s">
        <v>1</v>
      </c>
      <c r="AU338" s="4">
        <v>151304689.04664999</v>
      </c>
      <c r="AV338" s="4">
        <v>0</v>
      </c>
    </row>
    <row r="339" spans="1:48" hidden="1" x14ac:dyDescent="0.25">
      <c r="A339" s="2" t="s">
        <v>618</v>
      </c>
      <c r="B339" s="48">
        <v>44113</v>
      </c>
      <c r="C339" s="2" t="s">
        <v>28</v>
      </c>
      <c r="D339" s="2" t="s">
        <v>39</v>
      </c>
      <c r="E339" s="2" t="s">
        <v>4</v>
      </c>
      <c r="F339" s="2" t="s">
        <v>1331</v>
      </c>
      <c r="G339" s="2" t="s">
        <v>13</v>
      </c>
      <c r="H339" s="2" t="s">
        <v>1</v>
      </c>
      <c r="I339" s="1" t="s">
        <v>833</v>
      </c>
      <c r="J339" s="1" t="s">
        <v>1</v>
      </c>
      <c r="K339" s="1" t="s">
        <v>1530</v>
      </c>
      <c r="L339" s="1" t="s">
        <v>1451</v>
      </c>
      <c r="M339" s="1">
        <v>4808960</v>
      </c>
      <c r="N339" s="2" t="s">
        <v>12</v>
      </c>
      <c r="O339" s="2" t="s">
        <v>1531</v>
      </c>
      <c r="P339" s="2" t="s">
        <v>1532</v>
      </c>
      <c r="Q339" s="1">
        <v>-4808960</v>
      </c>
      <c r="R339" s="1">
        <v>0</v>
      </c>
      <c r="S339" s="1">
        <v>-4808960</v>
      </c>
      <c r="T339" s="1">
        <v>0</v>
      </c>
      <c r="U339" s="2" t="s">
        <v>0</v>
      </c>
      <c r="V339" s="1">
        <v>0</v>
      </c>
      <c r="W339" s="1">
        <v>0</v>
      </c>
      <c r="X339" s="2" t="s">
        <v>0</v>
      </c>
      <c r="Y339" s="1">
        <v>0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1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49" t="s">
        <v>1</v>
      </c>
      <c r="AN339" s="2" t="s">
        <v>1</v>
      </c>
      <c r="AO339" s="4" t="s">
        <v>1</v>
      </c>
      <c r="AP339" s="4" t="s">
        <v>1</v>
      </c>
      <c r="AU339" s="4">
        <v>-4808960</v>
      </c>
      <c r="AV339" s="4">
        <v>0</v>
      </c>
    </row>
    <row r="340" spans="1:48" hidden="1" x14ac:dyDescent="0.25">
      <c r="A340" s="2" t="s">
        <v>619</v>
      </c>
      <c r="B340" s="48">
        <v>44113</v>
      </c>
      <c r="C340" s="2" t="s">
        <v>28</v>
      </c>
      <c r="D340" s="2" t="s">
        <v>39</v>
      </c>
      <c r="E340" s="2" t="s">
        <v>4</v>
      </c>
      <c r="F340" s="2" t="s">
        <v>1331</v>
      </c>
      <c r="G340" s="2" t="s">
        <v>13</v>
      </c>
      <c r="H340" s="2" t="s">
        <v>1</v>
      </c>
      <c r="I340" s="1" t="s">
        <v>933</v>
      </c>
      <c r="J340" s="1" t="s">
        <v>1</v>
      </c>
      <c r="K340" s="1" t="s">
        <v>1533</v>
      </c>
      <c r="L340" s="1" t="s">
        <v>1534</v>
      </c>
      <c r="M340" s="1">
        <v>2608246.6</v>
      </c>
      <c r="N340" s="2" t="s">
        <v>12</v>
      </c>
      <c r="O340" s="2" t="s">
        <v>1535</v>
      </c>
      <c r="P340" s="2" t="s">
        <v>1536</v>
      </c>
      <c r="Q340" s="1">
        <v>-727000</v>
      </c>
      <c r="R340" s="1">
        <v>0</v>
      </c>
      <c r="S340" s="1">
        <v>-727000</v>
      </c>
      <c r="T340" s="1">
        <v>0</v>
      </c>
      <c r="U340" s="2" t="s">
        <v>0</v>
      </c>
      <c r="V340" s="1">
        <v>0</v>
      </c>
      <c r="W340" s="1">
        <v>0</v>
      </c>
      <c r="X340" s="2" t="s">
        <v>0</v>
      </c>
      <c r="Y340" s="1">
        <v>0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49" t="s">
        <v>1</v>
      </c>
      <c r="AN340" s="2" t="s">
        <v>1</v>
      </c>
      <c r="AO340" s="4" t="s">
        <v>1</v>
      </c>
      <c r="AP340" s="4" t="s">
        <v>1</v>
      </c>
      <c r="AU340" s="4">
        <v>-727000</v>
      </c>
      <c r="AV340" s="4">
        <v>0</v>
      </c>
    </row>
    <row r="341" spans="1:48" x14ac:dyDescent="0.25">
      <c r="A341" s="2" t="s">
        <v>620</v>
      </c>
      <c r="B341" s="48">
        <v>44113</v>
      </c>
      <c r="C341" s="2" t="s">
        <v>36</v>
      </c>
      <c r="D341" s="2" t="s">
        <v>39</v>
      </c>
      <c r="E341" s="2" t="s">
        <v>214</v>
      </c>
      <c r="F341" s="2" t="s">
        <v>1263</v>
      </c>
      <c r="G341" s="2" t="s">
        <v>3</v>
      </c>
      <c r="H341" s="2" t="s">
        <v>1537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58586905.637199998</v>
      </c>
      <c r="R341" s="1">
        <v>0</v>
      </c>
      <c r="S341" s="1">
        <v>55468420.599999994</v>
      </c>
      <c r="T341" s="1">
        <v>0</v>
      </c>
      <c r="U341" s="2" t="s">
        <v>0</v>
      </c>
      <c r="V341" s="1">
        <v>0</v>
      </c>
      <c r="W341" s="1">
        <v>2688349.17</v>
      </c>
      <c r="X341" s="2" t="s">
        <v>9</v>
      </c>
      <c r="Y341" s="1">
        <v>430135.86720000004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49" t="s">
        <v>1</v>
      </c>
      <c r="AN341" s="2" t="s">
        <v>1</v>
      </c>
      <c r="AO341" s="4" t="s">
        <v>1</v>
      </c>
      <c r="AP341" s="4" t="s">
        <v>1</v>
      </c>
      <c r="AU341" s="4">
        <v>58586905.637199998</v>
      </c>
      <c r="AV341" s="4">
        <v>0</v>
      </c>
    </row>
    <row r="342" spans="1:48" hidden="1" x14ac:dyDescent="0.25">
      <c r="A342" s="2" t="s">
        <v>621</v>
      </c>
      <c r="B342" s="48">
        <v>44113</v>
      </c>
      <c r="C342" s="2" t="s">
        <v>6</v>
      </c>
      <c r="D342" s="2" t="s">
        <v>39</v>
      </c>
      <c r="E342" s="2" t="s">
        <v>216</v>
      </c>
      <c r="F342" s="2" t="s">
        <v>1538</v>
      </c>
      <c r="G342" s="2" t="s">
        <v>3</v>
      </c>
      <c r="H342" s="2" t="s">
        <v>1539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177915958.56680006</v>
      </c>
      <c r="R342" s="1">
        <v>0</v>
      </c>
      <c r="S342" s="1">
        <v>145292869.40000004</v>
      </c>
      <c r="T342" s="1">
        <v>0</v>
      </c>
      <c r="U342" s="2" t="s">
        <v>0</v>
      </c>
      <c r="V342" s="1">
        <v>0</v>
      </c>
      <c r="W342" s="1">
        <v>28123352.730000004</v>
      </c>
      <c r="X342" s="2" t="s">
        <v>9</v>
      </c>
      <c r="Y342" s="1">
        <v>4499736.4367999993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49" t="s">
        <v>1</v>
      </c>
      <c r="AN342" s="2" t="s">
        <v>1</v>
      </c>
      <c r="AO342" s="4" t="s">
        <v>1</v>
      </c>
      <c r="AP342" s="4" t="s">
        <v>1</v>
      </c>
      <c r="AU342" s="4">
        <v>177915958.56680006</v>
      </c>
      <c r="AV342" s="4">
        <v>0</v>
      </c>
    </row>
    <row r="343" spans="1:48" hidden="1" x14ac:dyDescent="0.25">
      <c r="A343" s="2" t="s">
        <v>622</v>
      </c>
      <c r="B343" s="48">
        <v>44113</v>
      </c>
      <c r="C343" s="2" t="s">
        <v>6</v>
      </c>
      <c r="D343" s="2" t="s">
        <v>39</v>
      </c>
      <c r="E343" s="2" t="s">
        <v>216</v>
      </c>
      <c r="F343" s="2" t="s">
        <v>1538</v>
      </c>
      <c r="G343" s="2" t="s">
        <v>3</v>
      </c>
      <c r="H343" s="2" t="s">
        <v>1540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482</v>
      </c>
      <c r="P343" s="2" t="s">
        <v>1541</v>
      </c>
      <c r="Q343" s="1">
        <v>1192914</v>
      </c>
      <c r="R343" s="1">
        <v>0</v>
      </c>
      <c r="S343" s="1">
        <v>1192914</v>
      </c>
      <c r="T343" s="1">
        <v>0</v>
      </c>
      <c r="U343" s="2" t="s">
        <v>0</v>
      </c>
      <c r="V343" s="1">
        <v>0</v>
      </c>
      <c r="W343" s="1">
        <v>0</v>
      </c>
      <c r="X343" s="2" t="s">
        <v>0</v>
      </c>
      <c r="Y343" s="1">
        <v>0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49" t="s">
        <v>1</v>
      </c>
      <c r="AN343" s="2" t="s">
        <v>1</v>
      </c>
      <c r="AO343" s="4" t="s">
        <v>1</v>
      </c>
      <c r="AP343" s="4" t="s">
        <v>1</v>
      </c>
      <c r="AU343" s="4">
        <v>1192914</v>
      </c>
      <c r="AV343" s="4">
        <v>0</v>
      </c>
    </row>
    <row r="344" spans="1:48" hidden="1" x14ac:dyDescent="0.25">
      <c r="A344" s="2" t="s">
        <v>623</v>
      </c>
      <c r="B344" s="48">
        <v>44113</v>
      </c>
      <c r="C344" s="2" t="s">
        <v>6</v>
      </c>
      <c r="D344" s="2" t="s">
        <v>39</v>
      </c>
      <c r="E344" s="2" t="s">
        <v>216</v>
      </c>
      <c r="F344" s="2" t="s">
        <v>1538</v>
      </c>
      <c r="G344" s="2" t="s">
        <v>3</v>
      </c>
      <c r="H344" s="2" t="s">
        <v>1542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482</v>
      </c>
      <c r="P344" s="2" t="s">
        <v>1541</v>
      </c>
      <c r="Q344" s="1">
        <v>8298286.0800000001</v>
      </c>
      <c r="R344" s="1">
        <v>0</v>
      </c>
      <c r="S344" s="1">
        <v>7732544.7999999998</v>
      </c>
      <c r="T344" s="1">
        <v>487708</v>
      </c>
      <c r="U344" s="2" t="s">
        <v>9</v>
      </c>
      <c r="V344" s="1">
        <v>78033.279999999999</v>
      </c>
      <c r="W344" s="1">
        <v>0</v>
      </c>
      <c r="X344" s="2" t="s">
        <v>0</v>
      </c>
      <c r="Y344" s="1">
        <v>0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49" t="s">
        <v>1</v>
      </c>
      <c r="AN344" s="2" t="s">
        <v>1</v>
      </c>
      <c r="AO344" s="4" t="s">
        <v>1</v>
      </c>
      <c r="AP344" s="4" t="s">
        <v>1</v>
      </c>
      <c r="AU344" s="4">
        <v>8298286.0800000001</v>
      </c>
      <c r="AV344" s="4">
        <v>0</v>
      </c>
    </row>
    <row r="345" spans="1:48" hidden="1" x14ac:dyDescent="0.25">
      <c r="A345" s="2" t="s">
        <v>624</v>
      </c>
      <c r="B345" s="48">
        <v>44113</v>
      </c>
      <c r="C345" s="2" t="s">
        <v>6</v>
      </c>
      <c r="D345" s="2" t="s">
        <v>39</v>
      </c>
      <c r="E345" s="2" t="s">
        <v>216</v>
      </c>
      <c r="F345" s="2" t="s">
        <v>1538</v>
      </c>
      <c r="G345" s="2" t="s">
        <v>3</v>
      </c>
      <c r="H345" s="2" t="s">
        <v>1543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2</v>
      </c>
      <c r="P345" s="2" t="s">
        <v>1</v>
      </c>
      <c r="Q345" s="1">
        <v>33457903.9672</v>
      </c>
      <c r="R345" s="1">
        <v>0</v>
      </c>
      <c r="S345" s="1">
        <v>21805900.68</v>
      </c>
      <c r="T345" s="1">
        <v>0</v>
      </c>
      <c r="U345" s="2" t="s">
        <v>0</v>
      </c>
      <c r="V345" s="1">
        <v>0</v>
      </c>
      <c r="W345" s="1">
        <v>10044830.42</v>
      </c>
      <c r="X345" s="2" t="s">
        <v>0</v>
      </c>
      <c r="Y345" s="1">
        <v>1607172.8672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49" t="s">
        <v>1</v>
      </c>
      <c r="AN345" s="2" t="s">
        <v>1</v>
      </c>
      <c r="AO345" s="4" t="s">
        <v>1</v>
      </c>
      <c r="AP345" s="4" t="s">
        <v>1</v>
      </c>
      <c r="AU345" s="4">
        <v>33457903.9672</v>
      </c>
      <c r="AV345" s="4">
        <v>0</v>
      </c>
    </row>
    <row r="346" spans="1:48" hidden="1" x14ac:dyDescent="0.25">
      <c r="A346" s="2" t="s">
        <v>625</v>
      </c>
      <c r="B346" s="48">
        <v>44113</v>
      </c>
      <c r="C346" s="2" t="s">
        <v>28</v>
      </c>
      <c r="D346" s="2" t="s">
        <v>34</v>
      </c>
      <c r="E346" s="2" t="s">
        <v>33</v>
      </c>
      <c r="F346" s="2" t="s">
        <v>1261</v>
      </c>
      <c r="G346" s="2" t="s">
        <v>3</v>
      </c>
      <c r="H346" s="2" t="s">
        <v>1544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355425391.74719995</v>
      </c>
      <c r="R346" s="1">
        <v>0</v>
      </c>
      <c r="S346" s="1">
        <v>255680145.87999994</v>
      </c>
      <c r="T346" s="1">
        <v>0</v>
      </c>
      <c r="U346" s="2" t="s">
        <v>0</v>
      </c>
      <c r="V346" s="1">
        <v>0</v>
      </c>
      <c r="W346" s="1">
        <v>85987280.920000017</v>
      </c>
      <c r="X346" s="2" t="s">
        <v>9</v>
      </c>
      <c r="Y346" s="1">
        <v>13757964.947199998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49" t="s">
        <v>1</v>
      </c>
      <c r="AN346" s="2" t="s">
        <v>1</v>
      </c>
      <c r="AO346" s="4" t="s">
        <v>1</v>
      </c>
      <c r="AP346" s="4" t="s">
        <v>1</v>
      </c>
      <c r="AU346" s="4">
        <v>355425391.74719995</v>
      </c>
      <c r="AV346" s="4">
        <v>0</v>
      </c>
    </row>
    <row r="347" spans="1:48" hidden="1" x14ac:dyDescent="0.25">
      <c r="A347" s="2" t="s">
        <v>626</v>
      </c>
      <c r="B347" s="48">
        <v>44113</v>
      </c>
      <c r="C347" s="2" t="s">
        <v>6</v>
      </c>
      <c r="D347" s="2" t="s">
        <v>34</v>
      </c>
      <c r="E347" s="2" t="s">
        <v>210</v>
      </c>
      <c r="F347" s="2" t="s">
        <v>1545</v>
      </c>
      <c r="G347" s="2" t="s">
        <v>3</v>
      </c>
      <c r="H347" s="2" t="s">
        <v>1546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280800842.37039995</v>
      </c>
      <c r="R347" s="1">
        <v>0</v>
      </c>
      <c r="S347" s="1">
        <v>206443149.41999996</v>
      </c>
      <c r="T347" s="1">
        <v>0</v>
      </c>
      <c r="U347" s="2" t="s">
        <v>0</v>
      </c>
      <c r="V347" s="1">
        <v>0</v>
      </c>
      <c r="W347" s="1">
        <v>64101459.440000005</v>
      </c>
      <c r="X347" s="2" t="s">
        <v>0</v>
      </c>
      <c r="Y347" s="1">
        <v>10256233.510399997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14" t="s">
        <v>1</v>
      </c>
      <c r="AN347" s="112" t="s">
        <v>1</v>
      </c>
      <c r="AO347" s="4" t="s">
        <v>1</v>
      </c>
      <c r="AP347" s="4" t="s">
        <v>1</v>
      </c>
      <c r="AU347" s="4">
        <v>280800842.37039995</v>
      </c>
      <c r="AV347" s="4">
        <v>0</v>
      </c>
    </row>
    <row r="348" spans="1:48" hidden="1" x14ac:dyDescent="0.25">
      <c r="A348" s="2" t="s">
        <v>627</v>
      </c>
      <c r="B348" s="48">
        <v>44113</v>
      </c>
      <c r="C348" s="2" t="s">
        <v>28</v>
      </c>
      <c r="D348" s="2" t="s">
        <v>27</v>
      </c>
      <c r="E348" s="2" t="s">
        <v>257</v>
      </c>
      <c r="F348" s="2" t="s">
        <v>1014</v>
      </c>
      <c r="G348" s="2" t="s">
        <v>3</v>
      </c>
      <c r="H348" s="2" t="s">
        <v>1547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99</v>
      </c>
      <c r="P348" s="2" t="s">
        <v>1</v>
      </c>
      <c r="Q348" s="1">
        <v>0</v>
      </c>
      <c r="R348" s="1">
        <v>0</v>
      </c>
      <c r="S348" s="1">
        <v>0</v>
      </c>
      <c r="T348" s="1">
        <v>0</v>
      </c>
      <c r="U348" s="2" t="s">
        <v>0</v>
      </c>
      <c r="V348" s="1">
        <v>0</v>
      </c>
      <c r="W348" s="1">
        <v>0</v>
      </c>
      <c r="X348" s="2" t="s">
        <v>9</v>
      </c>
      <c r="Y348" s="1">
        <v>0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14" t="s">
        <v>1</v>
      </c>
      <c r="AN348" s="112" t="s">
        <v>1</v>
      </c>
      <c r="AO348" s="4" t="s">
        <v>1</v>
      </c>
      <c r="AP348" s="4" t="s">
        <v>1</v>
      </c>
      <c r="AU348" s="4">
        <v>0</v>
      </c>
      <c r="AV348" s="4">
        <v>0</v>
      </c>
    </row>
    <row r="349" spans="1:48" hidden="1" x14ac:dyDescent="0.25">
      <c r="A349" s="2" t="s">
        <v>629</v>
      </c>
      <c r="B349" s="48">
        <v>44113</v>
      </c>
      <c r="C349" s="2" t="s">
        <v>6</v>
      </c>
      <c r="D349" s="2" t="s">
        <v>27</v>
      </c>
      <c r="E349" s="2" t="s">
        <v>204</v>
      </c>
      <c r="F349" s="2" t="s">
        <v>1099</v>
      </c>
      <c r="G349" s="2" t="s">
        <v>3</v>
      </c>
      <c r="H349" s="2" t="s">
        <v>1548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254534832.54319996</v>
      </c>
      <c r="R349" s="1">
        <v>0</v>
      </c>
      <c r="S349" s="1">
        <v>186312021.63999996</v>
      </c>
      <c r="T349" s="1">
        <v>0</v>
      </c>
      <c r="U349" s="2" t="s">
        <v>0</v>
      </c>
      <c r="V349" s="1">
        <v>0</v>
      </c>
      <c r="W349" s="1">
        <v>58812768.020000003</v>
      </c>
      <c r="X349" s="2" t="s">
        <v>9</v>
      </c>
      <c r="Y349" s="1">
        <v>9410042.8831999991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14" t="s">
        <v>1</v>
      </c>
      <c r="AN349" s="112" t="s">
        <v>1</v>
      </c>
      <c r="AO349" s="4" t="s">
        <v>1</v>
      </c>
      <c r="AP349" s="4" t="s">
        <v>1</v>
      </c>
      <c r="AU349" s="4">
        <v>254534832.54319996</v>
      </c>
      <c r="AV349" s="4">
        <v>0</v>
      </c>
    </row>
    <row r="350" spans="1:48" hidden="1" x14ac:dyDescent="0.25">
      <c r="A350" s="2" t="s">
        <v>630</v>
      </c>
      <c r="B350" s="48">
        <v>44113</v>
      </c>
      <c r="C350" s="2" t="s">
        <v>28</v>
      </c>
      <c r="D350" s="2" t="s">
        <v>25</v>
      </c>
      <c r="E350" s="2" t="s">
        <v>370</v>
      </c>
      <c r="F350" s="2" t="s">
        <v>642</v>
      </c>
      <c r="G350" s="2" t="s">
        <v>3</v>
      </c>
      <c r="H350" s="2" t="s">
        <v>1421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99</v>
      </c>
      <c r="P350" s="2" t="s">
        <v>1</v>
      </c>
      <c r="Q350" s="1">
        <v>0</v>
      </c>
      <c r="R350" s="1">
        <v>0</v>
      </c>
      <c r="S350" s="1">
        <v>0</v>
      </c>
      <c r="T350" s="1">
        <v>0</v>
      </c>
      <c r="U350" s="2" t="s">
        <v>0</v>
      </c>
      <c r="V350" s="1">
        <v>0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49" t="s">
        <v>1</v>
      </c>
      <c r="AN350" s="2" t="s">
        <v>1</v>
      </c>
      <c r="AO350" s="4" t="s">
        <v>1</v>
      </c>
      <c r="AP350" s="4" t="s">
        <v>1</v>
      </c>
      <c r="AU350" s="4">
        <v>0</v>
      </c>
      <c r="AV350" s="4">
        <v>0</v>
      </c>
    </row>
    <row r="351" spans="1:48" hidden="1" x14ac:dyDescent="0.25">
      <c r="A351" s="2" t="s">
        <v>632</v>
      </c>
      <c r="B351" s="48">
        <v>44113</v>
      </c>
      <c r="C351" s="2" t="s">
        <v>6</v>
      </c>
      <c r="D351" s="2" t="s">
        <v>25</v>
      </c>
      <c r="E351" s="2" t="s">
        <v>198</v>
      </c>
      <c r="F351" s="2" t="s">
        <v>419</v>
      </c>
      <c r="G351" s="2" t="s">
        <v>3</v>
      </c>
      <c r="H351" s="2" t="s">
        <v>1549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183773129.07239997</v>
      </c>
      <c r="R351" s="1">
        <v>0</v>
      </c>
      <c r="S351" s="1">
        <v>135314402.38</v>
      </c>
      <c r="T351" s="1">
        <v>0</v>
      </c>
      <c r="U351" s="2" t="s">
        <v>0</v>
      </c>
      <c r="V351" s="1">
        <v>0</v>
      </c>
      <c r="W351" s="1">
        <v>41774764.390000001</v>
      </c>
      <c r="X351" s="2" t="s">
        <v>9</v>
      </c>
      <c r="Y351" s="1">
        <v>6683962.3023999985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49" t="s">
        <v>1</v>
      </c>
      <c r="AN351" s="2" t="s">
        <v>1</v>
      </c>
      <c r="AO351" s="4" t="s">
        <v>1</v>
      </c>
      <c r="AP351" s="4" t="s">
        <v>1</v>
      </c>
      <c r="AU351" s="4">
        <v>183773129.07239997</v>
      </c>
      <c r="AV351" s="4">
        <v>0</v>
      </c>
    </row>
    <row r="352" spans="1:48" hidden="1" x14ac:dyDescent="0.25">
      <c r="A352" s="2" t="s">
        <v>633</v>
      </c>
      <c r="B352" s="48">
        <v>44113</v>
      </c>
      <c r="C352" s="2" t="s">
        <v>6</v>
      </c>
      <c r="D352" s="2" t="s">
        <v>23</v>
      </c>
      <c r="E352" s="2" t="s">
        <v>196</v>
      </c>
      <c r="F352" s="2" t="s">
        <v>492</v>
      </c>
      <c r="G352" s="2" t="s">
        <v>3</v>
      </c>
      <c r="H352" s="2" t="s">
        <v>1550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204549814.96800002</v>
      </c>
      <c r="R352" s="1">
        <v>0</v>
      </c>
      <c r="S352" s="1">
        <v>158029195.5</v>
      </c>
      <c r="T352" s="1">
        <v>0</v>
      </c>
      <c r="U352" s="2" t="s">
        <v>0</v>
      </c>
      <c r="V352" s="1">
        <v>0</v>
      </c>
      <c r="W352" s="1">
        <v>40103982.300000004</v>
      </c>
      <c r="X352" s="2" t="s">
        <v>9</v>
      </c>
      <c r="Y352" s="1">
        <v>6416637.1680000005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49" t="s">
        <v>1</v>
      </c>
      <c r="AN352" s="2" t="s">
        <v>1</v>
      </c>
      <c r="AO352" s="4" t="s">
        <v>1</v>
      </c>
      <c r="AP352" s="4" t="s">
        <v>1</v>
      </c>
      <c r="AU352" s="4">
        <v>204549814.96800002</v>
      </c>
      <c r="AV352" s="4">
        <v>0</v>
      </c>
    </row>
    <row r="353" spans="1:48" hidden="1" x14ac:dyDescent="0.25">
      <c r="A353" s="2" t="s">
        <v>634</v>
      </c>
      <c r="B353" s="48">
        <v>44113</v>
      </c>
      <c r="C353" s="2" t="s">
        <v>6</v>
      </c>
      <c r="D353" s="2" t="s">
        <v>21</v>
      </c>
      <c r="E353" s="2" t="s">
        <v>188</v>
      </c>
      <c r="F353" s="2" t="s">
        <v>1378</v>
      </c>
      <c r="G353" s="2" t="s">
        <v>3</v>
      </c>
      <c r="H353" s="2" t="s">
        <v>1551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228485030.21840003</v>
      </c>
      <c r="R353" s="1">
        <v>0</v>
      </c>
      <c r="S353" s="1">
        <v>179948684.04000002</v>
      </c>
      <c r="T353" s="1">
        <v>0</v>
      </c>
      <c r="U353" s="2" t="s">
        <v>0</v>
      </c>
      <c r="V353" s="1">
        <v>0</v>
      </c>
      <c r="W353" s="1">
        <v>41841677.740000002</v>
      </c>
      <c r="X353" s="2" t="s">
        <v>9</v>
      </c>
      <c r="Y353" s="1">
        <v>6694668.4384000003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14" t="s">
        <v>1</v>
      </c>
      <c r="AN353" s="112" t="s">
        <v>1</v>
      </c>
      <c r="AO353" s="4" t="s">
        <v>1</v>
      </c>
      <c r="AP353" s="4" t="s">
        <v>1</v>
      </c>
      <c r="AU353" s="4">
        <v>228485030.21840003</v>
      </c>
      <c r="AV353" s="4">
        <v>0</v>
      </c>
    </row>
    <row r="354" spans="1:48" hidden="1" x14ac:dyDescent="0.25">
      <c r="A354" s="2" t="s">
        <v>635</v>
      </c>
      <c r="B354" s="48">
        <v>44113</v>
      </c>
      <c r="C354" s="2" t="s">
        <v>6</v>
      </c>
      <c r="D354" s="2" t="s">
        <v>19</v>
      </c>
      <c r="E354" s="2" t="s">
        <v>186</v>
      </c>
      <c r="F354" s="2" t="s">
        <v>1334</v>
      </c>
      <c r="G354" s="2" t="s">
        <v>3</v>
      </c>
      <c r="H354" s="2" t="s">
        <v>1552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7118015.9380000001</v>
      </c>
      <c r="R354" s="1">
        <v>0</v>
      </c>
      <c r="S354" s="1">
        <v>4979450.9000000004</v>
      </c>
      <c r="T354" s="1">
        <v>0</v>
      </c>
      <c r="U354" s="2" t="s">
        <v>0</v>
      </c>
      <c r="V354" s="1">
        <v>0</v>
      </c>
      <c r="W354" s="1">
        <v>1843590.55</v>
      </c>
      <c r="X354" s="2" t="s">
        <v>9</v>
      </c>
      <c r="Y354" s="1">
        <v>294974.48800000001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49" t="s">
        <v>1</v>
      </c>
      <c r="AN354" s="2" t="s">
        <v>1</v>
      </c>
      <c r="AO354" s="4" t="s">
        <v>1</v>
      </c>
      <c r="AP354" s="4" t="s">
        <v>1</v>
      </c>
      <c r="AU354" s="4">
        <v>7118015.9380000001</v>
      </c>
      <c r="AV354" s="4">
        <v>0</v>
      </c>
    </row>
    <row r="355" spans="1:48" hidden="1" x14ac:dyDescent="0.25">
      <c r="A355" s="2" t="s">
        <v>636</v>
      </c>
      <c r="B355" s="48">
        <v>44113</v>
      </c>
      <c r="C355" s="69" t="s">
        <v>6</v>
      </c>
      <c r="D355" s="2" t="s">
        <v>14</v>
      </c>
      <c r="E355" s="2" t="s">
        <v>182</v>
      </c>
      <c r="F355" s="2" t="s">
        <v>1553</v>
      </c>
      <c r="G355" s="2" t="s">
        <v>3</v>
      </c>
      <c r="H355" s="2" t="s">
        <v>1554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2224355.2000000002</v>
      </c>
      <c r="R355" s="1">
        <v>0</v>
      </c>
      <c r="S355" s="1">
        <v>1773440</v>
      </c>
      <c r="T355" s="1">
        <v>0</v>
      </c>
      <c r="U355" s="2" t="s">
        <v>0</v>
      </c>
      <c r="V355" s="1">
        <v>0</v>
      </c>
      <c r="W355" s="1">
        <v>388720</v>
      </c>
      <c r="X355" s="2" t="s">
        <v>0</v>
      </c>
      <c r="Y355" s="1">
        <v>62195.199999999997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49" t="s">
        <v>1</v>
      </c>
      <c r="AN355" s="2" t="s">
        <v>1</v>
      </c>
      <c r="AO355" s="4" t="s">
        <v>1</v>
      </c>
      <c r="AP355" s="4" t="s">
        <v>1</v>
      </c>
      <c r="AU355" s="4">
        <v>2224355.2000000002</v>
      </c>
      <c r="AV355" s="4">
        <v>0</v>
      </c>
    </row>
    <row r="356" spans="1:48" hidden="1" x14ac:dyDescent="0.25">
      <c r="A356" s="2" t="s">
        <v>637</v>
      </c>
      <c r="B356" s="48">
        <v>44113</v>
      </c>
      <c r="C356" s="69" t="s">
        <v>6</v>
      </c>
      <c r="D356" s="2" t="s">
        <v>14</v>
      </c>
      <c r="E356" s="2" t="s">
        <v>182</v>
      </c>
      <c r="F356" s="2" t="s">
        <v>1553</v>
      </c>
      <c r="G356" s="2" t="s">
        <v>3</v>
      </c>
      <c r="H356" s="2" t="s">
        <v>1555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61217925.273999996</v>
      </c>
      <c r="R356" s="1">
        <v>0</v>
      </c>
      <c r="S356" s="1">
        <v>55965888.799999997</v>
      </c>
      <c r="T356" s="1">
        <v>0</v>
      </c>
      <c r="U356" s="2" t="s">
        <v>0</v>
      </c>
      <c r="V356" s="1">
        <v>0</v>
      </c>
      <c r="W356" s="1">
        <v>4527617.6500000004</v>
      </c>
      <c r="X356" s="2" t="s">
        <v>0</v>
      </c>
      <c r="Y356" s="1">
        <v>724418.82400000002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49" t="s">
        <v>1</v>
      </c>
      <c r="AN356" s="2" t="s">
        <v>1</v>
      </c>
      <c r="AO356" s="4" t="s">
        <v>1</v>
      </c>
      <c r="AP356" s="4" t="s">
        <v>1</v>
      </c>
      <c r="AU356" s="4">
        <v>61217925.273999996</v>
      </c>
      <c r="AV356" s="4">
        <v>0</v>
      </c>
    </row>
    <row r="357" spans="1:48" hidden="1" x14ac:dyDescent="0.25">
      <c r="A357" s="2" t="s">
        <v>638</v>
      </c>
      <c r="B357" s="48">
        <v>44113</v>
      </c>
      <c r="C357" s="69" t="s">
        <v>6</v>
      </c>
      <c r="D357" s="2" t="s">
        <v>14</v>
      </c>
      <c r="E357" s="2" t="s">
        <v>182</v>
      </c>
      <c r="F357" s="2" t="s">
        <v>1553</v>
      </c>
      <c r="G357" s="2" t="s">
        <v>3</v>
      </c>
      <c r="H357" s="2" t="s">
        <v>1556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1557</v>
      </c>
      <c r="P357" s="2" t="s">
        <v>1558</v>
      </c>
      <c r="Q357" s="1">
        <v>540000</v>
      </c>
      <c r="R357" s="1">
        <v>0</v>
      </c>
      <c r="S357" s="1">
        <v>540000</v>
      </c>
      <c r="T357" s="1">
        <v>0</v>
      </c>
      <c r="U357" s="2" t="s">
        <v>0</v>
      </c>
      <c r="V357" s="1">
        <v>0</v>
      </c>
      <c r="W357" s="1">
        <v>0</v>
      </c>
      <c r="X357" s="2" t="s">
        <v>0</v>
      </c>
      <c r="Y357" s="1">
        <v>0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49" t="s">
        <v>1</v>
      </c>
      <c r="AN357" s="2" t="s">
        <v>1</v>
      </c>
      <c r="AO357" s="4" t="s">
        <v>1</v>
      </c>
      <c r="AP357" s="4" t="s">
        <v>1</v>
      </c>
      <c r="AU357" s="4">
        <v>540000</v>
      </c>
      <c r="AV357" s="4">
        <v>0</v>
      </c>
    </row>
    <row r="358" spans="1:48" hidden="1" x14ac:dyDescent="0.25">
      <c r="A358" s="2" t="s">
        <v>639</v>
      </c>
      <c r="B358" s="48">
        <v>44113</v>
      </c>
      <c r="C358" s="2" t="s">
        <v>6</v>
      </c>
      <c r="D358" s="2" t="s">
        <v>10</v>
      </c>
      <c r="E358" s="2" t="s">
        <v>179</v>
      </c>
      <c r="F358" s="2" t="s">
        <v>1559</v>
      </c>
      <c r="G358" s="2" t="s">
        <v>3</v>
      </c>
      <c r="H358" s="2" t="s">
        <v>1560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9187978.716</v>
      </c>
      <c r="R358" s="1">
        <v>0</v>
      </c>
      <c r="S358" s="1">
        <v>1656580</v>
      </c>
      <c r="T358" s="1">
        <v>0</v>
      </c>
      <c r="U358" s="2" t="s">
        <v>0</v>
      </c>
      <c r="V358" s="1">
        <v>0</v>
      </c>
      <c r="W358" s="1">
        <v>6492585.0999999996</v>
      </c>
      <c r="X358" s="2" t="s">
        <v>9</v>
      </c>
      <c r="Y358" s="1">
        <v>1038813.616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49" t="s">
        <v>1</v>
      </c>
      <c r="AN358" s="2" t="s">
        <v>1</v>
      </c>
      <c r="AO358" s="4" t="s">
        <v>1</v>
      </c>
      <c r="AP358" s="4" t="s">
        <v>1</v>
      </c>
      <c r="AU358" s="4">
        <v>9187978.716</v>
      </c>
      <c r="AV358" s="4">
        <v>0</v>
      </c>
    </row>
    <row r="359" spans="1:48" hidden="1" x14ac:dyDescent="0.25">
      <c r="A359" s="2" t="s">
        <v>640</v>
      </c>
      <c r="B359" s="48">
        <v>44113</v>
      </c>
      <c r="C359" s="2" t="s">
        <v>6</v>
      </c>
      <c r="D359" s="2" t="s">
        <v>286</v>
      </c>
      <c r="E359" s="2" t="s">
        <v>208</v>
      </c>
      <c r="F359" s="2" t="s">
        <v>519</v>
      </c>
      <c r="G359" s="2" t="s">
        <v>3</v>
      </c>
      <c r="H359" s="2" t="s">
        <v>1561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54613152.432000004</v>
      </c>
      <c r="R359" s="1">
        <v>0</v>
      </c>
      <c r="S359" s="1">
        <v>43686532.200000003</v>
      </c>
      <c r="T359" s="1">
        <v>0</v>
      </c>
      <c r="U359" s="2" t="s">
        <v>0</v>
      </c>
      <c r="V359" s="1">
        <v>0</v>
      </c>
      <c r="W359" s="1">
        <v>9419500.1999999993</v>
      </c>
      <c r="X359" s="2" t="s">
        <v>0</v>
      </c>
      <c r="Y359" s="1">
        <v>1507120.0319999999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49" t="s">
        <v>1</v>
      </c>
      <c r="AN359" s="2" t="s">
        <v>1</v>
      </c>
      <c r="AO359" s="4" t="s">
        <v>1</v>
      </c>
      <c r="AP359" s="4" t="s">
        <v>1</v>
      </c>
      <c r="AU359" s="4">
        <v>54613152.432000004</v>
      </c>
      <c r="AV359" s="4">
        <v>0</v>
      </c>
    </row>
    <row r="360" spans="1:48" hidden="1" x14ac:dyDescent="0.25">
      <c r="A360" s="2" t="s">
        <v>641</v>
      </c>
      <c r="B360" s="48">
        <v>44113</v>
      </c>
      <c r="C360" s="2" t="s">
        <v>6</v>
      </c>
      <c r="D360" s="2" t="s">
        <v>7</v>
      </c>
      <c r="E360" s="2" t="s">
        <v>496</v>
      </c>
      <c r="F360" s="2" t="s">
        <v>1562</v>
      </c>
      <c r="G360" s="2" t="s">
        <v>3</v>
      </c>
      <c r="H360" s="2" t="s">
        <v>483</v>
      </c>
      <c r="I360" s="1"/>
      <c r="J360" s="1"/>
      <c r="K360" s="1"/>
      <c r="L360" s="1"/>
      <c r="M360" s="1">
        <v>0</v>
      </c>
      <c r="N360" s="2"/>
      <c r="O360" s="2" t="s">
        <v>99</v>
      </c>
      <c r="P360" s="2"/>
      <c r="Q360" s="1">
        <v>0</v>
      </c>
      <c r="R360" s="1">
        <v>0</v>
      </c>
      <c r="S360" s="1">
        <v>0</v>
      </c>
      <c r="T360" s="1">
        <v>0</v>
      </c>
      <c r="U360" s="2" t="s">
        <v>0</v>
      </c>
      <c r="V360" s="1">
        <v>0</v>
      </c>
      <c r="W360" s="1">
        <v>0</v>
      </c>
      <c r="X360" s="2" t="s">
        <v>0</v>
      </c>
      <c r="Y360" s="1">
        <v>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>
        <v>0</v>
      </c>
      <c r="AH360" s="1"/>
      <c r="AI360" s="1"/>
      <c r="AJ360" s="2"/>
      <c r="AK360" s="1"/>
      <c r="AL360" s="1"/>
      <c r="AM360" s="49"/>
      <c r="AN360" s="2"/>
      <c r="AU360" s="4">
        <v>0</v>
      </c>
      <c r="AV360" s="4">
        <v>0</v>
      </c>
    </row>
    <row r="361" spans="1:48" hidden="1" x14ac:dyDescent="0.25">
      <c r="A361" s="2" t="s">
        <v>643</v>
      </c>
      <c r="B361" s="48">
        <v>44113</v>
      </c>
      <c r="C361" s="2" t="s">
        <v>6</v>
      </c>
      <c r="D361" s="2" t="s">
        <v>5</v>
      </c>
      <c r="E361" s="2" t="s">
        <v>176</v>
      </c>
      <c r="F361" s="2" t="s">
        <v>805</v>
      </c>
      <c r="G361" s="2" t="s">
        <v>3</v>
      </c>
      <c r="H361" s="2" t="s">
        <v>1563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169437402.9276</v>
      </c>
      <c r="R361" s="1">
        <v>0</v>
      </c>
      <c r="S361" s="1">
        <v>149288916.77999997</v>
      </c>
      <c r="T361" s="1">
        <v>0</v>
      </c>
      <c r="U361" s="2" t="s">
        <v>0</v>
      </c>
      <c r="V361" s="1">
        <v>0</v>
      </c>
      <c r="W361" s="1">
        <v>17369384.609999999</v>
      </c>
      <c r="X361" s="2" t="s">
        <v>9</v>
      </c>
      <c r="Y361" s="1">
        <v>2779101.5375999995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1">
        <v>0</v>
      </c>
      <c r="AG361" s="2" t="s">
        <v>0</v>
      </c>
      <c r="AH361" s="1">
        <v>0</v>
      </c>
      <c r="AI361" s="1">
        <v>0</v>
      </c>
      <c r="AJ361" s="1" t="s">
        <v>0</v>
      </c>
      <c r="AK361" s="1">
        <v>0</v>
      </c>
      <c r="AL361" s="1">
        <v>0</v>
      </c>
      <c r="AM361" s="114" t="s">
        <v>1</v>
      </c>
      <c r="AN361" s="112" t="s">
        <v>1</v>
      </c>
      <c r="AO361" s="4" t="s">
        <v>1</v>
      </c>
      <c r="AP361" s="4" t="s">
        <v>1</v>
      </c>
      <c r="AU361" s="4">
        <v>169437402.9276</v>
      </c>
      <c r="AV361" s="4">
        <v>0</v>
      </c>
    </row>
    <row r="362" spans="1:48" hidden="1" x14ac:dyDescent="0.25">
      <c r="A362" s="2" t="s">
        <v>645</v>
      </c>
      <c r="B362" s="48">
        <v>44114</v>
      </c>
      <c r="C362" s="2" t="s">
        <v>28</v>
      </c>
      <c r="D362" s="2" t="s">
        <v>50</v>
      </c>
      <c r="E362" s="2" t="s">
        <v>227</v>
      </c>
      <c r="F362" s="2" t="s">
        <v>1454</v>
      </c>
      <c r="G362" s="2" t="s">
        <v>3</v>
      </c>
      <c r="H362" s="2" t="s">
        <v>1564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53801713.226000004</v>
      </c>
      <c r="R362" s="1">
        <v>0</v>
      </c>
      <c r="S362" s="1">
        <v>40449127.399999999</v>
      </c>
      <c r="T362" s="1">
        <v>0</v>
      </c>
      <c r="U362" s="2" t="s">
        <v>0</v>
      </c>
      <c r="V362" s="1">
        <v>0</v>
      </c>
      <c r="W362" s="1">
        <v>11510849.85</v>
      </c>
      <c r="X362" s="2" t="s">
        <v>9</v>
      </c>
      <c r="Y362" s="1">
        <v>1841735.9760000003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14" t="s">
        <v>1</v>
      </c>
      <c r="AN362" s="112" t="s">
        <v>1</v>
      </c>
      <c r="AO362" s="4" t="s">
        <v>1</v>
      </c>
      <c r="AP362" s="4" t="s">
        <v>1</v>
      </c>
      <c r="AU362" s="4">
        <v>53801713.226000004</v>
      </c>
      <c r="AV362" s="4">
        <v>0</v>
      </c>
    </row>
    <row r="363" spans="1:48" hidden="1" x14ac:dyDescent="0.25">
      <c r="A363" s="2" t="s">
        <v>646</v>
      </c>
      <c r="B363" s="48">
        <v>44114</v>
      </c>
      <c r="C363" s="2" t="s">
        <v>28</v>
      </c>
      <c r="D363" s="2" t="s">
        <v>50</v>
      </c>
      <c r="E363" s="2" t="s">
        <v>227</v>
      </c>
      <c r="F363" s="2" t="s">
        <v>1454</v>
      </c>
      <c r="G363" s="2" t="s">
        <v>3</v>
      </c>
      <c r="H363" s="2" t="s">
        <v>1565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969</v>
      </c>
      <c r="P363" s="2" t="s">
        <v>970</v>
      </c>
      <c r="Q363" s="1">
        <v>9298996</v>
      </c>
      <c r="R363" s="1">
        <v>0</v>
      </c>
      <c r="S363" s="1">
        <v>8617380</v>
      </c>
      <c r="T363" s="1">
        <v>587600</v>
      </c>
      <c r="U363" s="2" t="s">
        <v>9</v>
      </c>
      <c r="V363" s="1">
        <v>94016</v>
      </c>
      <c r="W363" s="1">
        <v>0</v>
      </c>
      <c r="X363" s="2" t="s">
        <v>0</v>
      </c>
      <c r="Y363" s="1">
        <v>0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49" t="s">
        <v>1</v>
      </c>
      <c r="AN363" s="2" t="s">
        <v>1</v>
      </c>
      <c r="AO363" s="4" t="s">
        <v>1</v>
      </c>
      <c r="AP363" s="4" t="s">
        <v>1</v>
      </c>
      <c r="AU363" s="4">
        <v>9298996</v>
      </c>
      <c r="AV363" s="4">
        <v>0</v>
      </c>
    </row>
    <row r="364" spans="1:48" hidden="1" x14ac:dyDescent="0.25">
      <c r="A364" s="2" t="s">
        <v>647</v>
      </c>
      <c r="B364" s="48">
        <v>44114</v>
      </c>
      <c r="C364" s="2" t="s">
        <v>28</v>
      </c>
      <c r="D364" s="2" t="s">
        <v>50</v>
      </c>
      <c r="E364" s="2" t="s">
        <v>227</v>
      </c>
      <c r="F364" s="2" t="s">
        <v>1454</v>
      </c>
      <c r="G364" s="2" t="s">
        <v>3</v>
      </c>
      <c r="H364" s="2" t="s">
        <v>1566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193235184.7692</v>
      </c>
      <c r="R364" s="1">
        <v>0</v>
      </c>
      <c r="S364" s="1">
        <v>138780546.85999998</v>
      </c>
      <c r="T364" s="1">
        <v>0</v>
      </c>
      <c r="U364" s="2" t="s">
        <v>0</v>
      </c>
      <c r="V364" s="1">
        <v>0</v>
      </c>
      <c r="W364" s="1">
        <v>46943653.370000005</v>
      </c>
      <c r="X364" s="2" t="s">
        <v>0</v>
      </c>
      <c r="Y364" s="1">
        <v>7510984.5391999995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49" t="s">
        <v>1</v>
      </c>
      <c r="AN364" s="2" t="s">
        <v>1</v>
      </c>
      <c r="AO364" s="4" t="s">
        <v>1</v>
      </c>
      <c r="AP364" s="4" t="s">
        <v>1</v>
      </c>
      <c r="AU364" s="4">
        <v>193235184.7692</v>
      </c>
      <c r="AV364" s="4">
        <v>0</v>
      </c>
    </row>
    <row r="365" spans="1:48" hidden="1" x14ac:dyDescent="0.25">
      <c r="A365" s="2" t="s">
        <v>648</v>
      </c>
      <c r="B365" s="48">
        <v>44114</v>
      </c>
      <c r="C365" s="2" t="s">
        <v>6</v>
      </c>
      <c r="D365" s="2" t="s">
        <v>50</v>
      </c>
      <c r="E365" s="2" t="s">
        <v>236</v>
      </c>
      <c r="F365" s="2" t="s">
        <v>918</v>
      </c>
      <c r="G365" s="2" t="s">
        <v>3</v>
      </c>
      <c r="H365" s="2" t="s">
        <v>1567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104566765.792</v>
      </c>
      <c r="R365" s="1">
        <v>0</v>
      </c>
      <c r="S365" s="1">
        <v>77848192.079999998</v>
      </c>
      <c r="T365" s="1">
        <v>0</v>
      </c>
      <c r="U365" s="2" t="s">
        <v>0</v>
      </c>
      <c r="V365" s="1">
        <v>0</v>
      </c>
      <c r="W365" s="1">
        <v>23033253.199999999</v>
      </c>
      <c r="X365" s="2" t="s">
        <v>9</v>
      </c>
      <c r="Y365" s="1">
        <v>3685320.5120000001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14" t="s">
        <v>1</v>
      </c>
      <c r="AN365" s="112" t="s">
        <v>1</v>
      </c>
      <c r="AO365" s="4" t="s">
        <v>1</v>
      </c>
      <c r="AP365" s="4" t="s">
        <v>1</v>
      </c>
      <c r="AU365" s="4">
        <v>104566765.792</v>
      </c>
      <c r="AV365" s="4">
        <v>0</v>
      </c>
    </row>
    <row r="366" spans="1:48" hidden="1" x14ac:dyDescent="0.25">
      <c r="A366" s="2" t="s">
        <v>649</v>
      </c>
      <c r="B366" s="48">
        <v>44114</v>
      </c>
      <c r="C366" s="2" t="s">
        <v>6</v>
      </c>
      <c r="D366" s="2" t="s">
        <v>50</v>
      </c>
      <c r="E366" s="2" t="s">
        <v>236</v>
      </c>
      <c r="F366" s="2" t="s">
        <v>918</v>
      </c>
      <c r="G366" s="2" t="s">
        <v>3</v>
      </c>
      <c r="H366" s="2" t="s">
        <v>1568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1407</v>
      </c>
      <c r="P366" s="2" t="s">
        <v>1408</v>
      </c>
      <c r="Q366" s="1">
        <v>37280001</v>
      </c>
      <c r="R366" s="1">
        <v>0</v>
      </c>
      <c r="S366" s="1">
        <v>37280001</v>
      </c>
      <c r="T366" s="1">
        <v>0</v>
      </c>
      <c r="U366" s="2" t="s">
        <v>0</v>
      </c>
      <c r="V366" s="1">
        <v>0</v>
      </c>
      <c r="W366" s="1">
        <v>0</v>
      </c>
      <c r="X366" s="2" t="s">
        <v>0</v>
      </c>
      <c r="Y366" s="1">
        <v>0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49" t="s">
        <v>1</v>
      </c>
      <c r="AN366" s="2" t="s">
        <v>1</v>
      </c>
      <c r="AO366" s="4" t="s">
        <v>1</v>
      </c>
      <c r="AP366" s="4" t="s">
        <v>1</v>
      </c>
      <c r="AU366" s="4">
        <v>37280001</v>
      </c>
      <c r="AV366" s="4">
        <v>0</v>
      </c>
    </row>
    <row r="367" spans="1:48" hidden="1" x14ac:dyDescent="0.25">
      <c r="A367" s="2" t="s">
        <v>650</v>
      </c>
      <c r="B367" s="48">
        <v>44114</v>
      </c>
      <c r="C367" s="2" t="s">
        <v>6</v>
      </c>
      <c r="D367" s="2" t="s">
        <v>50</v>
      </c>
      <c r="E367" s="2" t="s">
        <v>236</v>
      </c>
      <c r="F367" s="2" t="s">
        <v>918</v>
      </c>
      <c r="G367" s="2" t="s">
        <v>3</v>
      </c>
      <c r="H367" s="2" t="s">
        <v>1569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255137794.27600002</v>
      </c>
      <c r="R367" s="1">
        <v>0</v>
      </c>
      <c r="S367" s="1">
        <v>185271798.04000002</v>
      </c>
      <c r="T367" s="1">
        <v>0</v>
      </c>
      <c r="U367" s="2" t="s">
        <v>0</v>
      </c>
      <c r="V367" s="1">
        <v>0</v>
      </c>
      <c r="W367" s="1">
        <v>60229307.100000001</v>
      </c>
      <c r="X367" s="2" t="s">
        <v>9</v>
      </c>
      <c r="Y367" s="1">
        <v>9636689.1359999999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49" t="s">
        <v>1</v>
      </c>
      <c r="AN367" s="2" t="s">
        <v>1</v>
      </c>
      <c r="AO367" s="4" t="s">
        <v>1</v>
      </c>
      <c r="AP367" s="4" t="s">
        <v>1</v>
      </c>
      <c r="AU367" s="4">
        <v>255137794.27600002</v>
      </c>
      <c r="AV367" s="4">
        <v>0</v>
      </c>
    </row>
    <row r="368" spans="1:48" hidden="1" x14ac:dyDescent="0.25">
      <c r="A368" s="2" t="s">
        <v>651</v>
      </c>
      <c r="B368" s="48">
        <v>44114</v>
      </c>
      <c r="C368" s="2" t="s">
        <v>28</v>
      </c>
      <c r="D368" s="2" t="s">
        <v>43</v>
      </c>
      <c r="E368" s="2" t="s">
        <v>218</v>
      </c>
      <c r="F368" s="2" t="s">
        <v>1570</v>
      </c>
      <c r="G368" s="2" t="s">
        <v>3</v>
      </c>
      <c r="H368" s="2" t="s">
        <v>1571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202183406.27879998</v>
      </c>
      <c r="R368" s="1">
        <v>0</v>
      </c>
      <c r="S368" s="1">
        <v>144103858.19999999</v>
      </c>
      <c r="T368" s="1">
        <v>0</v>
      </c>
      <c r="U368" s="2" t="s">
        <v>0</v>
      </c>
      <c r="V368" s="1">
        <v>0</v>
      </c>
      <c r="W368" s="1">
        <v>50068575.93</v>
      </c>
      <c r="X368" s="2" t="s">
        <v>0</v>
      </c>
      <c r="Y368" s="1">
        <v>8010972.1487999996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49" t="s">
        <v>1</v>
      </c>
      <c r="AN368" s="2" t="s">
        <v>1</v>
      </c>
      <c r="AO368" s="4" t="s">
        <v>1</v>
      </c>
      <c r="AP368" s="4" t="s">
        <v>1</v>
      </c>
      <c r="AU368" s="4">
        <v>202183406.27879998</v>
      </c>
      <c r="AV368" s="4">
        <v>0</v>
      </c>
    </row>
    <row r="369" spans="1:48" x14ac:dyDescent="0.25">
      <c r="A369" s="2" t="s">
        <v>652</v>
      </c>
      <c r="B369" s="48">
        <v>44114</v>
      </c>
      <c r="C369" s="2" t="s">
        <v>36</v>
      </c>
      <c r="D369" s="2" t="s">
        <v>43</v>
      </c>
      <c r="E369" s="2" t="s">
        <v>223</v>
      </c>
      <c r="F369" s="2" t="s">
        <v>1572</v>
      </c>
      <c r="G369" s="2" t="s">
        <v>3</v>
      </c>
      <c r="H369" s="2" t="s">
        <v>1573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56261999.906400003</v>
      </c>
      <c r="R369" s="1">
        <v>0</v>
      </c>
      <c r="S369" s="1">
        <v>52603703.800000004</v>
      </c>
      <c r="T369" s="1">
        <v>0</v>
      </c>
      <c r="U369" s="2" t="s">
        <v>0</v>
      </c>
      <c r="V369" s="1">
        <v>0</v>
      </c>
      <c r="W369" s="1">
        <v>3153703.54</v>
      </c>
      <c r="X369" s="2" t="s">
        <v>0</v>
      </c>
      <c r="Y369" s="1">
        <v>504592.56640000007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49" t="s">
        <v>1</v>
      </c>
      <c r="AN369" s="2" t="s">
        <v>1</v>
      </c>
      <c r="AO369" s="4" t="s">
        <v>1</v>
      </c>
      <c r="AP369" s="4" t="s">
        <v>1</v>
      </c>
      <c r="AU369" s="4">
        <v>56261999.906400003</v>
      </c>
      <c r="AV369" s="4">
        <v>0</v>
      </c>
    </row>
    <row r="370" spans="1:48" x14ac:dyDescent="0.25">
      <c r="A370" s="2" t="s">
        <v>653</v>
      </c>
      <c r="B370" s="48">
        <v>44114</v>
      </c>
      <c r="C370" s="2" t="s">
        <v>36</v>
      </c>
      <c r="D370" s="2" t="s">
        <v>43</v>
      </c>
      <c r="E370" s="2" t="s">
        <v>223</v>
      </c>
      <c r="F370" s="2" t="s">
        <v>1572</v>
      </c>
      <c r="G370" s="2" t="s">
        <v>3</v>
      </c>
      <c r="H370" s="2" t="s">
        <v>1574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1575</v>
      </c>
      <c r="P370" s="2" t="s">
        <v>1576</v>
      </c>
      <c r="Q370" s="1">
        <v>703890.4</v>
      </c>
      <c r="R370" s="1">
        <v>0</v>
      </c>
      <c r="S370" s="1">
        <v>703890.4</v>
      </c>
      <c r="T370" s="1">
        <v>0</v>
      </c>
      <c r="U370" s="2" t="s">
        <v>0</v>
      </c>
      <c r="V370" s="1">
        <v>0</v>
      </c>
      <c r="W370" s="1">
        <v>0</v>
      </c>
      <c r="X370" s="2" t="s">
        <v>0</v>
      </c>
      <c r="Y370" s="1">
        <v>0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49" t="s">
        <v>1</v>
      </c>
      <c r="AN370" s="2" t="s">
        <v>1</v>
      </c>
      <c r="AO370" s="4" t="s">
        <v>1</v>
      </c>
      <c r="AP370" s="4" t="s">
        <v>1</v>
      </c>
      <c r="AU370" s="4">
        <v>703890.4</v>
      </c>
      <c r="AV370" s="4">
        <v>0</v>
      </c>
    </row>
    <row r="371" spans="1:48" x14ac:dyDescent="0.25">
      <c r="A371" s="2" t="s">
        <v>654</v>
      </c>
      <c r="B371" s="48">
        <v>44114</v>
      </c>
      <c r="C371" s="2" t="s">
        <v>36</v>
      </c>
      <c r="D371" s="2" t="s">
        <v>43</v>
      </c>
      <c r="E371" s="2" t="s">
        <v>223</v>
      </c>
      <c r="F371" s="2" t="s">
        <v>1572</v>
      </c>
      <c r="G371" s="2" t="s">
        <v>3</v>
      </c>
      <c r="H371" s="2" t="s">
        <v>1577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68482543.323200002</v>
      </c>
      <c r="R371" s="1">
        <v>0</v>
      </c>
      <c r="S371" s="1">
        <v>61518288.999999993</v>
      </c>
      <c r="T371" s="1">
        <v>0</v>
      </c>
      <c r="U371" s="2" t="s">
        <v>0</v>
      </c>
      <c r="V371" s="1">
        <v>0</v>
      </c>
      <c r="W371" s="1">
        <v>6003667.5200000005</v>
      </c>
      <c r="X371" s="2" t="s">
        <v>0</v>
      </c>
      <c r="Y371" s="1">
        <v>960586.80320000008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49" t="s">
        <v>1</v>
      </c>
      <c r="AN371" s="2" t="s">
        <v>1</v>
      </c>
      <c r="AO371" s="4" t="s">
        <v>1</v>
      </c>
      <c r="AP371" s="4" t="s">
        <v>1</v>
      </c>
      <c r="AU371" s="4">
        <v>68482543.323200002</v>
      </c>
      <c r="AV371" s="4">
        <v>0</v>
      </c>
    </row>
    <row r="372" spans="1:48" hidden="1" x14ac:dyDescent="0.25">
      <c r="A372" s="2" t="s">
        <v>655</v>
      </c>
      <c r="B372" s="48">
        <v>44114</v>
      </c>
      <c r="C372" s="2" t="s">
        <v>6</v>
      </c>
      <c r="D372" s="2" t="s">
        <v>43</v>
      </c>
      <c r="E372" s="2" t="s">
        <v>225</v>
      </c>
      <c r="F372" s="2" t="s">
        <v>1578</v>
      </c>
      <c r="G372" s="2" t="s">
        <v>3</v>
      </c>
      <c r="H372" s="2" t="s">
        <v>1579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52877816.514799997</v>
      </c>
      <c r="R372" s="1">
        <v>0</v>
      </c>
      <c r="S372" s="1">
        <v>37167895.879999995</v>
      </c>
      <c r="T372" s="1">
        <v>0</v>
      </c>
      <c r="U372" s="2" t="s">
        <v>0</v>
      </c>
      <c r="V372" s="1">
        <v>0</v>
      </c>
      <c r="W372" s="1">
        <v>13543035.029999999</v>
      </c>
      <c r="X372" s="2" t="s">
        <v>0</v>
      </c>
      <c r="Y372" s="1">
        <v>2166885.6047999999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49" t="s">
        <v>1</v>
      </c>
      <c r="AN372" s="2" t="s">
        <v>1</v>
      </c>
      <c r="AO372" s="4" t="s">
        <v>1</v>
      </c>
      <c r="AP372" s="4" t="s">
        <v>1</v>
      </c>
      <c r="AU372" s="4">
        <v>52877816.514799997</v>
      </c>
      <c r="AV372" s="4">
        <v>0</v>
      </c>
    </row>
    <row r="373" spans="1:48" hidden="1" x14ac:dyDescent="0.25">
      <c r="A373" s="2" t="s">
        <v>656</v>
      </c>
      <c r="B373" s="48">
        <v>44114</v>
      </c>
      <c r="C373" s="2" t="s">
        <v>6</v>
      </c>
      <c r="D373" s="2" t="s">
        <v>43</v>
      </c>
      <c r="E373" s="2" t="s">
        <v>225</v>
      </c>
      <c r="F373" s="2" t="s">
        <v>1578</v>
      </c>
      <c r="G373" s="2" t="s">
        <v>3</v>
      </c>
      <c r="H373" s="2" t="s">
        <v>1580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1581</v>
      </c>
      <c r="P373" s="2" t="s">
        <v>1582</v>
      </c>
      <c r="Q373" s="1">
        <v>1350700.8</v>
      </c>
      <c r="R373" s="1">
        <v>0</v>
      </c>
      <c r="S373" s="1">
        <v>1120000</v>
      </c>
      <c r="T373" s="1">
        <v>198880</v>
      </c>
      <c r="U373" s="2" t="s">
        <v>9</v>
      </c>
      <c r="V373" s="1">
        <v>31820.799999999999</v>
      </c>
      <c r="W373" s="1">
        <v>0</v>
      </c>
      <c r="X373" s="2" t="s">
        <v>0</v>
      </c>
      <c r="Y373" s="1">
        <v>0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49" t="s">
        <v>1</v>
      </c>
      <c r="AN373" s="2" t="s">
        <v>1</v>
      </c>
      <c r="AO373" s="4" t="s">
        <v>1</v>
      </c>
      <c r="AP373" s="4" t="s">
        <v>1</v>
      </c>
      <c r="AU373" s="4">
        <v>1350700.8</v>
      </c>
      <c r="AV373" s="4">
        <v>0</v>
      </c>
    </row>
    <row r="374" spans="1:48" hidden="1" x14ac:dyDescent="0.25">
      <c r="A374" s="2" t="s">
        <v>657</v>
      </c>
      <c r="B374" s="48">
        <v>44114</v>
      </c>
      <c r="C374" s="2" t="s">
        <v>6</v>
      </c>
      <c r="D374" s="2" t="s">
        <v>43</v>
      </c>
      <c r="E374" s="2" t="s">
        <v>225</v>
      </c>
      <c r="F374" s="2" t="s">
        <v>1578</v>
      </c>
      <c r="G374" s="2" t="s">
        <v>3</v>
      </c>
      <c r="H374" s="2" t="s">
        <v>1583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1584</v>
      </c>
      <c r="P374" s="2" t="s">
        <v>1585</v>
      </c>
      <c r="Q374" s="1">
        <v>2421635.2000000002</v>
      </c>
      <c r="R374" s="1">
        <v>0</v>
      </c>
      <c r="S374" s="1">
        <v>2421635.2000000002</v>
      </c>
      <c r="T374" s="1">
        <v>0</v>
      </c>
      <c r="U374" s="2" t="s">
        <v>0</v>
      </c>
      <c r="V374" s="1">
        <v>0</v>
      </c>
      <c r="W374" s="1">
        <v>0</v>
      </c>
      <c r="X374" s="2" t="s">
        <v>0</v>
      </c>
      <c r="Y374" s="1">
        <v>0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49" t="s">
        <v>1</v>
      </c>
      <c r="AN374" s="2" t="s">
        <v>1</v>
      </c>
      <c r="AO374" s="4" t="s">
        <v>1</v>
      </c>
      <c r="AP374" s="4" t="s">
        <v>1</v>
      </c>
      <c r="AU374" s="4">
        <v>2421635.2000000002</v>
      </c>
      <c r="AV374" s="4">
        <v>0</v>
      </c>
    </row>
    <row r="375" spans="1:48" hidden="1" x14ac:dyDescent="0.25">
      <c r="A375" s="2" t="s">
        <v>658</v>
      </c>
      <c r="B375" s="48">
        <v>44114</v>
      </c>
      <c r="C375" s="2" t="s">
        <v>6</v>
      </c>
      <c r="D375" s="2" t="s">
        <v>43</v>
      </c>
      <c r="E375" s="2" t="s">
        <v>225</v>
      </c>
      <c r="F375" s="2" t="s">
        <v>1578</v>
      </c>
      <c r="G375" s="2" t="s">
        <v>3</v>
      </c>
      <c r="H375" s="2" t="s">
        <v>1586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1587</v>
      </c>
      <c r="P375" s="2" t="s">
        <v>1588</v>
      </c>
      <c r="Q375" s="1">
        <v>22696762.901999999</v>
      </c>
      <c r="R375" s="1">
        <v>0</v>
      </c>
      <c r="S375" s="1">
        <v>1175653</v>
      </c>
      <c r="T375" s="1">
        <v>18552680.949999999</v>
      </c>
      <c r="U375" s="2" t="s">
        <v>9</v>
      </c>
      <c r="V375" s="1">
        <v>2968428.952</v>
      </c>
      <c r="W375" s="1">
        <v>0</v>
      </c>
      <c r="X375" s="2" t="s">
        <v>0</v>
      </c>
      <c r="Y375" s="1">
        <v>0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1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49" t="s">
        <v>1</v>
      </c>
      <c r="AN375" s="2" t="s">
        <v>1</v>
      </c>
      <c r="AO375" s="4" t="s">
        <v>1</v>
      </c>
      <c r="AP375" s="4" t="s">
        <v>1</v>
      </c>
      <c r="AU375" s="4">
        <v>22696762.901999999</v>
      </c>
      <c r="AV375" s="4">
        <v>0</v>
      </c>
    </row>
    <row r="376" spans="1:48" hidden="1" x14ac:dyDescent="0.25">
      <c r="A376" s="2" t="s">
        <v>659</v>
      </c>
      <c r="B376" s="48">
        <v>44114</v>
      </c>
      <c r="C376" s="2" t="s">
        <v>6</v>
      </c>
      <c r="D376" s="2" t="s">
        <v>43</v>
      </c>
      <c r="E376" s="2" t="s">
        <v>225</v>
      </c>
      <c r="F376" s="2" t="s">
        <v>1578</v>
      </c>
      <c r="G376" s="2" t="s">
        <v>3</v>
      </c>
      <c r="H376" s="2" t="s">
        <v>1589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241180654.05720007</v>
      </c>
      <c r="R376" s="1">
        <v>0</v>
      </c>
      <c r="S376" s="1">
        <v>173636986.44000006</v>
      </c>
      <c r="T376" s="1">
        <v>0</v>
      </c>
      <c r="U376" s="2" t="s">
        <v>0</v>
      </c>
      <c r="V376" s="1">
        <v>0</v>
      </c>
      <c r="W376" s="1">
        <v>58227299.670000002</v>
      </c>
      <c r="X376" s="2" t="s">
        <v>0</v>
      </c>
      <c r="Y376" s="1">
        <v>9316367.9472000021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49" t="s">
        <v>1</v>
      </c>
      <c r="AN376" s="2" t="s">
        <v>1</v>
      </c>
      <c r="AO376" s="4" t="s">
        <v>1</v>
      </c>
      <c r="AP376" s="4" t="s">
        <v>1</v>
      </c>
      <c r="AU376" s="4">
        <v>241180654.05720007</v>
      </c>
      <c r="AV376" s="4">
        <v>0</v>
      </c>
    </row>
    <row r="377" spans="1:48" hidden="1" x14ac:dyDescent="0.25">
      <c r="A377" s="2" t="s">
        <v>660</v>
      </c>
      <c r="B377" s="48">
        <v>44114</v>
      </c>
      <c r="C377" s="2" t="s">
        <v>6</v>
      </c>
      <c r="D377" s="2" t="s">
        <v>43</v>
      </c>
      <c r="E377" s="2" t="s">
        <v>221</v>
      </c>
      <c r="F377" s="2" t="s">
        <v>1345</v>
      </c>
      <c r="G377" s="2" t="s">
        <v>3</v>
      </c>
      <c r="H377" s="2" t="s">
        <v>1590</v>
      </c>
      <c r="I377" s="1"/>
      <c r="J377" s="1"/>
      <c r="K377" s="1"/>
      <c r="L377" s="1"/>
      <c r="M377" s="1">
        <v>0</v>
      </c>
      <c r="N377" s="2"/>
      <c r="O377" s="2" t="s">
        <v>2</v>
      </c>
      <c r="P377" s="2"/>
      <c r="Q377" s="1">
        <v>276008588.86880004</v>
      </c>
      <c r="R377" s="1">
        <v>0</v>
      </c>
      <c r="S377" s="1">
        <v>276008588.86880004</v>
      </c>
      <c r="T377" s="1">
        <v>0</v>
      </c>
      <c r="U377" s="2"/>
      <c r="V377" s="1">
        <v>0</v>
      </c>
      <c r="W377" s="1"/>
      <c r="X377" s="2"/>
      <c r="Y377" s="1"/>
      <c r="Z377" s="1">
        <v>0</v>
      </c>
      <c r="AA377" s="2" t="s">
        <v>372</v>
      </c>
      <c r="AB377" s="1">
        <v>0</v>
      </c>
      <c r="AC377" s="1">
        <v>0</v>
      </c>
      <c r="AD377" s="2"/>
      <c r="AE377" s="1">
        <v>0</v>
      </c>
      <c r="AF377" s="2">
        <v>0</v>
      </c>
      <c r="AG377" s="2">
        <v>0</v>
      </c>
      <c r="AH377" s="1"/>
      <c r="AI377" s="1"/>
      <c r="AJ377" s="2"/>
      <c r="AK377" s="1"/>
      <c r="AL377" s="1"/>
      <c r="AM377" s="49"/>
      <c r="AN377" s="2"/>
      <c r="AU377" s="4">
        <v>276008588.86880004</v>
      </c>
      <c r="AV377" s="4">
        <v>0</v>
      </c>
    </row>
    <row r="378" spans="1:48" hidden="1" x14ac:dyDescent="0.25">
      <c r="A378" s="2" t="s">
        <v>661</v>
      </c>
      <c r="B378" s="48">
        <v>44114</v>
      </c>
      <c r="C378" s="2" t="s">
        <v>28</v>
      </c>
      <c r="D378" s="2" t="s">
        <v>39</v>
      </c>
      <c r="E378" s="2" t="s">
        <v>4</v>
      </c>
      <c r="F378" s="2" t="s">
        <v>1374</v>
      </c>
      <c r="G378" s="2" t="s">
        <v>3</v>
      </c>
      <c r="H378" s="2" t="s">
        <v>1591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178094724.12839997</v>
      </c>
      <c r="R378" s="1">
        <v>0</v>
      </c>
      <c r="S378" s="1">
        <v>128128499.59999996</v>
      </c>
      <c r="T378" s="1">
        <v>0</v>
      </c>
      <c r="U378" s="2" t="s">
        <v>0</v>
      </c>
      <c r="V378" s="1">
        <v>0</v>
      </c>
      <c r="W378" s="1">
        <v>43074331.490000002</v>
      </c>
      <c r="X378" s="2" t="s">
        <v>9</v>
      </c>
      <c r="Y378" s="1">
        <v>6891893.0384000009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49" t="s">
        <v>1</v>
      </c>
      <c r="AN378" s="2" t="s">
        <v>1</v>
      </c>
      <c r="AO378" s="4" t="s">
        <v>1</v>
      </c>
      <c r="AP378" s="4" t="s">
        <v>1</v>
      </c>
      <c r="AU378" s="4">
        <v>178094724.12839997</v>
      </c>
      <c r="AV378" s="4">
        <v>0</v>
      </c>
    </row>
    <row r="379" spans="1:48" hidden="1" x14ac:dyDescent="0.25">
      <c r="A379" s="2" t="s">
        <v>662</v>
      </c>
      <c r="B379" s="48">
        <v>44114</v>
      </c>
      <c r="C379" s="2" t="s">
        <v>28</v>
      </c>
      <c r="D379" s="2" t="s">
        <v>39</v>
      </c>
      <c r="E379" s="2" t="s">
        <v>4</v>
      </c>
      <c r="F379" s="2" t="s">
        <v>1374</v>
      </c>
      <c r="G379" s="2" t="s">
        <v>3</v>
      </c>
      <c r="H379" s="2" t="s">
        <v>1592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1593</v>
      </c>
      <c r="P379" s="2" t="s">
        <v>1594</v>
      </c>
      <c r="Q379" s="1">
        <v>5524089.9199999999</v>
      </c>
      <c r="R379" s="1">
        <v>0</v>
      </c>
      <c r="S379" s="1">
        <v>2808112.3200000003</v>
      </c>
      <c r="T379" s="1">
        <v>2341360</v>
      </c>
      <c r="U379" s="2" t="s">
        <v>9</v>
      </c>
      <c r="V379" s="1">
        <v>374617.59999999998</v>
      </c>
      <c r="W379" s="1">
        <v>0</v>
      </c>
      <c r="X379" s="2" t="s">
        <v>0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49" t="s">
        <v>1</v>
      </c>
      <c r="AN379" s="2" t="s">
        <v>1</v>
      </c>
      <c r="AO379" s="4" t="s">
        <v>1</v>
      </c>
      <c r="AP379" s="4" t="s">
        <v>1</v>
      </c>
      <c r="AU379" s="4">
        <v>5524089.9199999999</v>
      </c>
      <c r="AV379" s="4">
        <v>0</v>
      </c>
    </row>
    <row r="380" spans="1:48" hidden="1" x14ac:dyDescent="0.25">
      <c r="A380" s="2" t="s">
        <v>663</v>
      </c>
      <c r="B380" s="48">
        <v>44114</v>
      </c>
      <c r="C380" s="2" t="s">
        <v>28</v>
      </c>
      <c r="D380" s="2" t="s">
        <v>39</v>
      </c>
      <c r="E380" s="2" t="s">
        <v>4</v>
      </c>
      <c r="F380" s="2" t="s">
        <v>1374</v>
      </c>
      <c r="G380" s="2" t="s">
        <v>3</v>
      </c>
      <c r="H380" s="2" t="s">
        <v>1595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190624052.28600001</v>
      </c>
      <c r="R380" s="1">
        <v>0</v>
      </c>
      <c r="S380" s="1">
        <v>133532612.60000002</v>
      </c>
      <c r="T380" s="1">
        <v>0</v>
      </c>
      <c r="U380" s="2" t="s">
        <v>0</v>
      </c>
      <c r="V380" s="1">
        <v>0</v>
      </c>
      <c r="W380" s="1">
        <v>49216758.350000001</v>
      </c>
      <c r="X380" s="2" t="s">
        <v>9</v>
      </c>
      <c r="Y380" s="1">
        <v>7874681.3360000011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49" t="s">
        <v>1</v>
      </c>
      <c r="AN380" s="2" t="s">
        <v>1</v>
      </c>
      <c r="AO380" s="4" t="s">
        <v>1</v>
      </c>
      <c r="AP380" s="4" t="s">
        <v>1</v>
      </c>
      <c r="AU380" s="4">
        <v>190624052.28600001</v>
      </c>
      <c r="AV380" s="4">
        <v>0</v>
      </c>
    </row>
    <row r="381" spans="1:48" x14ac:dyDescent="0.25">
      <c r="A381" s="2" t="s">
        <v>664</v>
      </c>
      <c r="B381" s="48">
        <v>44114</v>
      </c>
      <c r="C381" s="2" t="s">
        <v>36</v>
      </c>
      <c r="D381" s="2" t="s">
        <v>39</v>
      </c>
      <c r="E381" s="2" t="s">
        <v>214</v>
      </c>
      <c r="F381" s="2" t="s">
        <v>1332</v>
      </c>
      <c r="G381" s="2" t="s">
        <v>3</v>
      </c>
      <c r="H381" s="2" t="s">
        <v>1596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38238531.880000003</v>
      </c>
      <c r="R381" s="1">
        <v>0</v>
      </c>
      <c r="S381" s="1">
        <v>36857473</v>
      </c>
      <c r="T381" s="1">
        <v>0</v>
      </c>
      <c r="U381" s="2" t="s">
        <v>0</v>
      </c>
      <c r="V381" s="1">
        <v>0</v>
      </c>
      <c r="W381" s="1">
        <v>1190568</v>
      </c>
      <c r="X381" s="2" t="s">
        <v>0</v>
      </c>
      <c r="Y381" s="1">
        <v>190490.88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49" t="s">
        <v>1</v>
      </c>
      <c r="AN381" s="2" t="s">
        <v>1</v>
      </c>
      <c r="AO381" s="4" t="s">
        <v>1</v>
      </c>
      <c r="AP381" s="4" t="s">
        <v>1</v>
      </c>
      <c r="AU381" s="4">
        <v>38238531.880000003</v>
      </c>
      <c r="AV381" s="4">
        <v>0</v>
      </c>
    </row>
    <row r="382" spans="1:48" x14ac:dyDescent="0.25">
      <c r="A382" s="2" t="s">
        <v>665</v>
      </c>
      <c r="B382" s="48">
        <v>44114</v>
      </c>
      <c r="C382" s="2" t="s">
        <v>36</v>
      </c>
      <c r="D382" s="2" t="s">
        <v>39</v>
      </c>
      <c r="E382" s="2" t="s">
        <v>214</v>
      </c>
      <c r="F382" s="2" t="s">
        <v>1332</v>
      </c>
      <c r="G382" s="2" t="s">
        <v>3</v>
      </c>
      <c r="H382" s="2" t="s">
        <v>1597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916</v>
      </c>
      <c r="P382" s="2" t="s">
        <v>917</v>
      </c>
      <c r="Q382" s="1">
        <v>949200</v>
      </c>
      <c r="R382" s="1">
        <v>0</v>
      </c>
      <c r="S382" s="1">
        <v>949200</v>
      </c>
      <c r="T382" s="1">
        <v>0</v>
      </c>
      <c r="U382" s="2" t="s">
        <v>0</v>
      </c>
      <c r="V382" s="1">
        <v>0</v>
      </c>
      <c r="W382" s="1">
        <v>0</v>
      </c>
      <c r="X382" s="2" t="s">
        <v>0</v>
      </c>
      <c r="Y382" s="1">
        <v>0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49" t="s">
        <v>1</v>
      </c>
      <c r="AN382" s="2" t="s">
        <v>1</v>
      </c>
      <c r="AO382" s="4" t="s">
        <v>1</v>
      </c>
      <c r="AP382" s="4" t="s">
        <v>1</v>
      </c>
      <c r="AU382" s="4">
        <v>949200</v>
      </c>
      <c r="AV382" s="4">
        <v>0</v>
      </c>
    </row>
    <row r="383" spans="1:48" x14ac:dyDescent="0.25">
      <c r="A383" s="2" t="s">
        <v>667</v>
      </c>
      <c r="B383" s="48">
        <v>44114</v>
      </c>
      <c r="C383" s="2" t="s">
        <v>36</v>
      </c>
      <c r="D383" s="2" t="s">
        <v>39</v>
      </c>
      <c r="E383" s="2" t="s">
        <v>214</v>
      </c>
      <c r="F383" s="2" t="s">
        <v>1332</v>
      </c>
      <c r="G383" s="2" t="s">
        <v>3</v>
      </c>
      <c r="H383" s="2" t="s">
        <v>1598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916</v>
      </c>
      <c r="P383" s="2" t="s">
        <v>917</v>
      </c>
      <c r="Q383" s="1">
        <v>235040</v>
      </c>
      <c r="R383" s="1">
        <v>0</v>
      </c>
      <c r="S383" s="1">
        <v>235040</v>
      </c>
      <c r="T383" s="1">
        <v>0</v>
      </c>
      <c r="U383" s="2" t="s">
        <v>0</v>
      </c>
      <c r="V383" s="1">
        <v>0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49" t="s">
        <v>1</v>
      </c>
      <c r="AN383" s="2" t="s">
        <v>1</v>
      </c>
      <c r="AO383" s="4" t="s">
        <v>1</v>
      </c>
      <c r="AP383" s="4" t="s">
        <v>1</v>
      </c>
      <c r="AU383" s="4">
        <v>235040</v>
      </c>
      <c r="AV383" s="4">
        <v>0</v>
      </c>
    </row>
    <row r="384" spans="1:48" x14ac:dyDescent="0.25">
      <c r="A384" s="2" t="s">
        <v>668</v>
      </c>
      <c r="B384" s="48">
        <v>44114</v>
      </c>
      <c r="C384" s="2" t="s">
        <v>36</v>
      </c>
      <c r="D384" s="2" t="s">
        <v>39</v>
      </c>
      <c r="E384" s="2" t="s">
        <v>214</v>
      </c>
      <c r="F384" s="2" t="s">
        <v>1332</v>
      </c>
      <c r="G384" s="2" t="s">
        <v>3</v>
      </c>
      <c r="H384" s="2" t="s">
        <v>1599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36117814.519999996</v>
      </c>
      <c r="R384" s="1">
        <v>0</v>
      </c>
      <c r="S384" s="1">
        <v>31401031.799999997</v>
      </c>
      <c r="T384" s="1">
        <v>0</v>
      </c>
      <c r="U384" s="2" t="s">
        <v>0</v>
      </c>
      <c r="V384" s="1">
        <v>0</v>
      </c>
      <c r="W384" s="1">
        <v>4066192</v>
      </c>
      <c r="X384" s="2" t="s">
        <v>0</v>
      </c>
      <c r="Y384" s="1">
        <v>650590.71999999997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14" t="s">
        <v>1</v>
      </c>
      <c r="AN384" s="112" t="s">
        <v>1</v>
      </c>
      <c r="AO384" s="4" t="s">
        <v>1</v>
      </c>
      <c r="AP384" s="4" t="s">
        <v>1</v>
      </c>
      <c r="AU384" s="4">
        <v>36117814.519999996</v>
      </c>
      <c r="AV384" s="4">
        <v>0</v>
      </c>
    </row>
    <row r="385" spans="1:48" x14ac:dyDescent="0.25">
      <c r="A385" s="2" t="s">
        <v>670</v>
      </c>
      <c r="B385" s="48">
        <v>44114</v>
      </c>
      <c r="C385" s="2" t="s">
        <v>36</v>
      </c>
      <c r="D385" s="2" t="s">
        <v>39</v>
      </c>
      <c r="E385" s="2" t="s">
        <v>214</v>
      </c>
      <c r="F385" s="2" t="s">
        <v>1332</v>
      </c>
      <c r="G385" s="2" t="s">
        <v>3</v>
      </c>
      <c r="H385" s="2" t="s">
        <v>1600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781</v>
      </c>
      <c r="P385" s="2" t="s">
        <v>782</v>
      </c>
      <c r="Q385" s="1">
        <v>610200</v>
      </c>
      <c r="R385" s="1">
        <v>0</v>
      </c>
      <c r="S385" s="1">
        <v>610200</v>
      </c>
      <c r="T385" s="1">
        <v>0</v>
      </c>
      <c r="U385" s="2" t="s">
        <v>0</v>
      </c>
      <c r="V385" s="1">
        <v>0</v>
      </c>
      <c r="W385" s="1">
        <v>0</v>
      </c>
      <c r="X385" s="2" t="s">
        <v>0</v>
      </c>
      <c r="Y385" s="1">
        <v>0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14" t="s">
        <v>1</v>
      </c>
      <c r="AN385" s="112" t="s">
        <v>1</v>
      </c>
      <c r="AO385" s="4" t="s">
        <v>1</v>
      </c>
      <c r="AP385" s="4" t="s">
        <v>1</v>
      </c>
      <c r="AU385" s="4">
        <v>610200</v>
      </c>
      <c r="AV385" s="4">
        <v>0</v>
      </c>
    </row>
    <row r="386" spans="1:48" x14ac:dyDescent="0.25">
      <c r="A386" s="2" t="s">
        <v>671</v>
      </c>
      <c r="B386" s="48">
        <v>44114</v>
      </c>
      <c r="C386" s="2" t="s">
        <v>36</v>
      </c>
      <c r="D386" s="2" t="s">
        <v>39</v>
      </c>
      <c r="E386" s="2" t="s">
        <v>214</v>
      </c>
      <c r="F386" s="2" t="s">
        <v>1332</v>
      </c>
      <c r="G386" s="2" t="s">
        <v>3</v>
      </c>
      <c r="H386" s="2" t="s">
        <v>1601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21768802.280000001</v>
      </c>
      <c r="R386" s="1">
        <v>0</v>
      </c>
      <c r="S386" s="1">
        <v>20398229.800000001</v>
      </c>
      <c r="T386" s="1">
        <v>0</v>
      </c>
      <c r="U386" s="2" t="s">
        <v>0</v>
      </c>
      <c r="V386" s="1">
        <v>0</v>
      </c>
      <c r="W386" s="1">
        <v>1181528</v>
      </c>
      <c r="X386" s="2" t="s">
        <v>9</v>
      </c>
      <c r="Y386" s="1">
        <v>189044.48000000001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14" t="s">
        <v>1</v>
      </c>
      <c r="AN386" s="112" t="s">
        <v>1</v>
      </c>
      <c r="AO386" s="4" t="s">
        <v>1</v>
      </c>
      <c r="AP386" s="4" t="s">
        <v>1</v>
      </c>
      <c r="AU386" s="4">
        <v>21768802.280000001</v>
      </c>
      <c r="AV386" s="4">
        <v>0</v>
      </c>
    </row>
    <row r="387" spans="1:48" hidden="1" x14ac:dyDescent="0.25">
      <c r="A387" s="2" t="s">
        <v>672</v>
      </c>
      <c r="B387" s="48">
        <v>44114</v>
      </c>
      <c r="C387" s="2" t="s">
        <v>6</v>
      </c>
      <c r="D387" s="2" t="s">
        <v>39</v>
      </c>
      <c r="E387" s="2" t="s">
        <v>216</v>
      </c>
      <c r="F387" s="2" t="s">
        <v>1602</v>
      </c>
      <c r="G387" s="2" t="s">
        <v>3</v>
      </c>
      <c r="H387" s="2" t="s">
        <v>1603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344698792.37360007</v>
      </c>
      <c r="R387" s="1">
        <v>0</v>
      </c>
      <c r="S387" s="1">
        <v>271537187</v>
      </c>
      <c r="T387" s="1">
        <v>0</v>
      </c>
      <c r="U387" s="2" t="s">
        <v>0</v>
      </c>
      <c r="V387" s="1">
        <v>0</v>
      </c>
      <c r="W387" s="1">
        <v>63070349.460000023</v>
      </c>
      <c r="X387" s="2" t="s">
        <v>0</v>
      </c>
      <c r="Y387" s="1">
        <v>10091255.913600001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49" t="s">
        <v>1</v>
      </c>
      <c r="AN387" s="2" t="s">
        <v>1</v>
      </c>
      <c r="AO387" s="4" t="s">
        <v>1</v>
      </c>
      <c r="AP387" s="4" t="s">
        <v>1</v>
      </c>
      <c r="AU387" s="4">
        <v>344698792.37360007</v>
      </c>
      <c r="AV387" s="4">
        <v>0</v>
      </c>
    </row>
    <row r="388" spans="1:48" hidden="1" x14ac:dyDescent="0.25">
      <c r="A388" s="2" t="s">
        <v>673</v>
      </c>
      <c r="B388" s="48">
        <v>44114</v>
      </c>
      <c r="C388" s="2" t="s">
        <v>28</v>
      </c>
      <c r="D388" s="2" t="s">
        <v>34</v>
      </c>
      <c r="E388" s="2" t="s">
        <v>33</v>
      </c>
      <c r="F388" s="2" t="s">
        <v>1331</v>
      </c>
      <c r="G388" s="2" t="s">
        <v>3</v>
      </c>
      <c r="H388" s="2" t="s">
        <v>1604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70466195.130400002</v>
      </c>
      <c r="R388" s="1">
        <v>0</v>
      </c>
      <c r="S388" s="1">
        <v>49730145.400000006</v>
      </c>
      <c r="T388" s="1">
        <v>0</v>
      </c>
      <c r="U388" s="2" t="s">
        <v>0</v>
      </c>
      <c r="V388" s="1">
        <v>0</v>
      </c>
      <c r="W388" s="1">
        <v>17875904.940000001</v>
      </c>
      <c r="X388" s="2" t="s">
        <v>9</v>
      </c>
      <c r="Y388" s="1">
        <v>2860144.7904000003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49" t="s">
        <v>1</v>
      </c>
      <c r="AN388" s="2" t="s">
        <v>1</v>
      </c>
      <c r="AO388" s="4" t="s">
        <v>1</v>
      </c>
      <c r="AP388" s="4" t="s">
        <v>1</v>
      </c>
      <c r="AU388" s="4">
        <v>70466195.130400002</v>
      </c>
      <c r="AV388" s="4">
        <v>0</v>
      </c>
    </row>
    <row r="389" spans="1:48" hidden="1" x14ac:dyDescent="0.25">
      <c r="A389" s="2" t="s">
        <v>674</v>
      </c>
      <c r="B389" s="48">
        <v>44114</v>
      </c>
      <c r="C389" s="2" t="s">
        <v>6</v>
      </c>
      <c r="D389" s="2" t="s">
        <v>34</v>
      </c>
      <c r="E389" s="2" t="s">
        <v>210</v>
      </c>
      <c r="F389" s="2" t="s">
        <v>1605</v>
      </c>
      <c r="G389" s="2" t="s">
        <v>3</v>
      </c>
      <c r="H389" s="2" t="s">
        <v>1606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417353374.58880001</v>
      </c>
      <c r="R389" s="1">
        <v>0</v>
      </c>
      <c r="S389" s="1">
        <v>305180074.01999998</v>
      </c>
      <c r="T389" s="1">
        <v>0</v>
      </c>
      <c r="U389" s="2" t="s">
        <v>0</v>
      </c>
      <c r="V389" s="1">
        <v>0</v>
      </c>
      <c r="W389" s="1">
        <v>96701121.180000007</v>
      </c>
      <c r="X389" s="2" t="s">
        <v>9</v>
      </c>
      <c r="Y389" s="1">
        <v>15472179.388800001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49" t="s">
        <v>1</v>
      </c>
      <c r="AN389" s="2" t="s">
        <v>1</v>
      </c>
      <c r="AO389" s="4" t="s">
        <v>1</v>
      </c>
      <c r="AP389" s="4" t="s">
        <v>1</v>
      </c>
      <c r="AU389" s="4">
        <v>417353374.58880001</v>
      </c>
      <c r="AV389" s="4">
        <v>0</v>
      </c>
    </row>
    <row r="390" spans="1:48" hidden="1" x14ac:dyDescent="0.25">
      <c r="A390" s="2" t="s">
        <v>675</v>
      </c>
      <c r="B390" s="48">
        <v>44114</v>
      </c>
      <c r="C390" s="2" t="s">
        <v>28</v>
      </c>
      <c r="D390" s="2" t="s">
        <v>27</v>
      </c>
      <c r="E390" s="2" t="s">
        <v>257</v>
      </c>
      <c r="F390" s="2" t="s">
        <v>1087</v>
      </c>
      <c r="G390" s="2" t="s">
        <v>3</v>
      </c>
      <c r="H390" s="2" t="s">
        <v>1607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293516497.88528603</v>
      </c>
      <c r="R390" s="1">
        <v>0</v>
      </c>
      <c r="S390" s="1">
        <v>191462824.76000005</v>
      </c>
      <c r="T390" s="1">
        <v>0</v>
      </c>
      <c r="U390" s="2" t="s">
        <v>0</v>
      </c>
      <c r="V390" s="1">
        <v>0</v>
      </c>
      <c r="W390" s="1">
        <v>87977304.418349996</v>
      </c>
      <c r="X390" s="2" t="s">
        <v>9</v>
      </c>
      <c r="Y390" s="1">
        <v>14076368.706936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14" t="s">
        <v>1</v>
      </c>
      <c r="AN390" s="112" t="s">
        <v>1</v>
      </c>
      <c r="AO390" s="4" t="s">
        <v>1</v>
      </c>
      <c r="AP390" s="4" t="s">
        <v>1</v>
      </c>
      <c r="AU390" s="4">
        <v>293516497.88528603</v>
      </c>
      <c r="AV390" s="4">
        <v>0</v>
      </c>
    </row>
    <row r="391" spans="1:48" hidden="1" x14ac:dyDescent="0.25">
      <c r="A391" s="2" t="s">
        <v>676</v>
      </c>
      <c r="B391" s="48">
        <v>44114</v>
      </c>
      <c r="C391" s="2" t="s">
        <v>28</v>
      </c>
      <c r="D391" s="2" t="s">
        <v>27</v>
      </c>
      <c r="E391" s="2" t="s">
        <v>257</v>
      </c>
      <c r="F391" s="2" t="s">
        <v>1087</v>
      </c>
      <c r="G391" s="2" t="s">
        <v>13</v>
      </c>
      <c r="H391" s="2" t="s">
        <v>1</v>
      </c>
      <c r="I391" s="1" t="s">
        <v>487</v>
      </c>
      <c r="J391" s="1" t="s">
        <v>1</v>
      </c>
      <c r="K391" s="1" t="s">
        <v>1608</v>
      </c>
      <c r="L391" s="1" t="s">
        <v>1609</v>
      </c>
      <c r="M391" s="1">
        <v>4811808.24</v>
      </c>
      <c r="N391" s="2" t="s">
        <v>12</v>
      </c>
      <c r="O391" s="2" t="s">
        <v>1610</v>
      </c>
      <c r="P391" s="2" t="s">
        <v>1611</v>
      </c>
      <c r="Q391" s="1">
        <v>-86377.2</v>
      </c>
      <c r="R391" s="1">
        <v>0</v>
      </c>
      <c r="S391" s="1">
        <v>-86377.2</v>
      </c>
      <c r="T391" s="1">
        <v>0</v>
      </c>
      <c r="U391" s="2" t="s">
        <v>0</v>
      </c>
      <c r="V391" s="1">
        <v>0</v>
      </c>
      <c r="W391" s="1">
        <v>0</v>
      </c>
      <c r="X391" s="2" t="s">
        <v>0</v>
      </c>
      <c r="Y391" s="1">
        <v>0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14" t="s">
        <v>1</v>
      </c>
      <c r="AN391" s="112" t="s">
        <v>1</v>
      </c>
      <c r="AO391" s="4" t="s">
        <v>1</v>
      </c>
      <c r="AP391" s="4" t="s">
        <v>1</v>
      </c>
      <c r="AU391" s="4">
        <v>-86377.2</v>
      </c>
      <c r="AV391" s="4">
        <v>0</v>
      </c>
    </row>
    <row r="392" spans="1:48" hidden="1" x14ac:dyDescent="0.25">
      <c r="A392" s="2" t="s">
        <v>678</v>
      </c>
      <c r="B392" s="48">
        <v>44114</v>
      </c>
      <c r="C392" s="2" t="s">
        <v>6</v>
      </c>
      <c r="D392" s="2" t="s">
        <v>27</v>
      </c>
      <c r="E392" s="2" t="s">
        <v>204</v>
      </c>
      <c r="F392" s="2" t="s">
        <v>1612</v>
      </c>
      <c r="G392" s="2" t="s">
        <v>3</v>
      </c>
      <c r="H392" s="2" t="s">
        <v>1613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307168114.95560002</v>
      </c>
      <c r="R392" s="1">
        <v>0</v>
      </c>
      <c r="S392" s="1">
        <v>213748952.59</v>
      </c>
      <c r="T392" s="1">
        <v>0</v>
      </c>
      <c r="U392" s="2" t="s">
        <v>0</v>
      </c>
      <c r="V392" s="1">
        <v>0</v>
      </c>
      <c r="W392" s="1">
        <v>80533760.659999996</v>
      </c>
      <c r="X392" s="2" t="s">
        <v>0</v>
      </c>
      <c r="Y392" s="1">
        <v>12885401.705599999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14" t="s">
        <v>1</v>
      </c>
      <c r="AN392" s="112" t="s">
        <v>1</v>
      </c>
      <c r="AO392" s="4" t="s">
        <v>1</v>
      </c>
      <c r="AP392" s="4" t="s">
        <v>1</v>
      </c>
      <c r="AU392" s="4">
        <v>307168114.95560002</v>
      </c>
      <c r="AV392" s="4">
        <v>0</v>
      </c>
    </row>
    <row r="393" spans="1:48" hidden="1" x14ac:dyDescent="0.25">
      <c r="A393" s="2" t="s">
        <v>679</v>
      </c>
      <c r="B393" s="48">
        <v>44114</v>
      </c>
      <c r="C393" s="2" t="s">
        <v>28</v>
      </c>
      <c r="D393" s="2" t="s">
        <v>25</v>
      </c>
      <c r="E393" s="2" t="s">
        <v>370</v>
      </c>
      <c r="F393" s="2" t="s">
        <v>683</v>
      </c>
      <c r="G393" s="2" t="s">
        <v>3</v>
      </c>
      <c r="H393" s="2" t="s">
        <v>1421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99</v>
      </c>
      <c r="P393" s="2" t="s">
        <v>1</v>
      </c>
      <c r="Q393" s="1">
        <v>0</v>
      </c>
      <c r="R393" s="1">
        <v>0</v>
      </c>
      <c r="S393" s="1">
        <v>0</v>
      </c>
      <c r="T393" s="1">
        <v>0</v>
      </c>
      <c r="U393" s="2" t="s">
        <v>0</v>
      </c>
      <c r="V393" s="1">
        <v>0</v>
      </c>
      <c r="W393" s="1">
        <v>0</v>
      </c>
      <c r="X393" s="2" t="s">
        <v>0</v>
      </c>
      <c r="Y393" s="1">
        <v>0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49" t="s">
        <v>1</v>
      </c>
      <c r="AN393" s="2" t="s">
        <v>1</v>
      </c>
      <c r="AO393" s="4" t="s">
        <v>1</v>
      </c>
      <c r="AP393" s="4" t="s">
        <v>1</v>
      </c>
      <c r="AU393" s="4">
        <v>0</v>
      </c>
      <c r="AV393" s="4">
        <v>0</v>
      </c>
    </row>
    <row r="394" spans="1:48" hidden="1" x14ac:dyDescent="0.25">
      <c r="A394" s="2" t="s">
        <v>680</v>
      </c>
      <c r="B394" s="48">
        <v>44114</v>
      </c>
      <c r="C394" s="2" t="s">
        <v>6</v>
      </c>
      <c r="D394" s="2" t="s">
        <v>25</v>
      </c>
      <c r="E394" s="2" t="s">
        <v>198</v>
      </c>
      <c r="F394" s="2" t="s">
        <v>421</v>
      </c>
      <c r="G394" s="2" t="s">
        <v>3</v>
      </c>
      <c r="H394" s="2" t="s">
        <v>1614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196325650.53159997</v>
      </c>
      <c r="R394" s="1">
        <v>0</v>
      </c>
      <c r="S394" s="1">
        <v>130231610.15999995</v>
      </c>
      <c r="T394" s="1">
        <v>0</v>
      </c>
      <c r="U394" s="2" t="s">
        <v>0</v>
      </c>
      <c r="V394" s="1">
        <v>0</v>
      </c>
      <c r="W394" s="1">
        <v>56977621.010000005</v>
      </c>
      <c r="X394" s="2" t="s">
        <v>9</v>
      </c>
      <c r="Y394" s="1">
        <v>9116419.3615999985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1">
        <v>0</v>
      </c>
      <c r="AG394" s="2" t="s">
        <v>0</v>
      </c>
      <c r="AH394" s="1">
        <v>0</v>
      </c>
      <c r="AI394" s="1">
        <v>0</v>
      </c>
      <c r="AJ394" s="1" t="s">
        <v>0</v>
      </c>
      <c r="AK394" s="1">
        <v>0</v>
      </c>
      <c r="AL394" s="1">
        <v>0</v>
      </c>
      <c r="AM394" s="49" t="s">
        <v>1</v>
      </c>
      <c r="AN394" s="2" t="s">
        <v>1</v>
      </c>
      <c r="AO394" s="4" t="s">
        <v>1</v>
      </c>
      <c r="AP394" s="4" t="s">
        <v>1</v>
      </c>
      <c r="AU394" s="4">
        <v>196325650.53159997</v>
      </c>
      <c r="AV394" s="4">
        <v>0</v>
      </c>
    </row>
    <row r="395" spans="1:48" hidden="1" x14ac:dyDescent="0.25">
      <c r="A395" s="2" t="s">
        <v>681</v>
      </c>
      <c r="B395" s="48">
        <v>44114</v>
      </c>
      <c r="C395" s="2" t="s">
        <v>6</v>
      </c>
      <c r="D395" s="2" t="s">
        <v>23</v>
      </c>
      <c r="E395" s="2" t="s">
        <v>196</v>
      </c>
      <c r="F395" s="2" t="s">
        <v>493</v>
      </c>
      <c r="G395" s="2" t="s">
        <v>3</v>
      </c>
      <c r="H395" s="2" t="s">
        <v>1615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1">
        <v>329639381.90439999</v>
      </c>
      <c r="R395" s="1">
        <v>0</v>
      </c>
      <c r="S395" s="1">
        <v>237376277.65000001</v>
      </c>
      <c r="T395" s="1">
        <v>0</v>
      </c>
      <c r="U395" s="2" t="s">
        <v>0</v>
      </c>
      <c r="V395" s="1">
        <v>0</v>
      </c>
      <c r="W395" s="1">
        <v>79537158.839999989</v>
      </c>
      <c r="X395" s="2" t="s">
        <v>0</v>
      </c>
      <c r="Y395" s="1">
        <v>12725945.414399998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49" t="s">
        <v>1</v>
      </c>
      <c r="AN395" s="2" t="s">
        <v>1</v>
      </c>
      <c r="AO395" s="4" t="s">
        <v>1</v>
      </c>
      <c r="AP395" s="4" t="s">
        <v>1</v>
      </c>
      <c r="AU395" s="4">
        <v>329639381.90439999</v>
      </c>
      <c r="AV395" s="4">
        <v>0</v>
      </c>
    </row>
    <row r="396" spans="1:48" hidden="1" x14ac:dyDescent="0.25">
      <c r="A396" s="2" t="s">
        <v>682</v>
      </c>
      <c r="B396" s="48">
        <v>44114</v>
      </c>
      <c r="C396" s="2" t="s">
        <v>6</v>
      </c>
      <c r="D396" s="2" t="s">
        <v>21</v>
      </c>
      <c r="E396" s="2" t="s">
        <v>188</v>
      </c>
      <c r="F396" s="2" t="s">
        <v>1462</v>
      </c>
      <c r="G396" s="2" t="s">
        <v>3</v>
      </c>
      <c r="H396" s="2" t="s">
        <v>1616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273484230.35600007</v>
      </c>
      <c r="R396" s="1">
        <v>0</v>
      </c>
      <c r="S396" s="1">
        <v>208894313.16000003</v>
      </c>
      <c r="T396" s="1">
        <v>0</v>
      </c>
      <c r="U396" s="2" t="s">
        <v>0</v>
      </c>
      <c r="V396" s="1">
        <v>0</v>
      </c>
      <c r="W396" s="1">
        <v>55680963.100000009</v>
      </c>
      <c r="X396" s="2" t="s">
        <v>9</v>
      </c>
      <c r="Y396" s="1">
        <v>8908954.095999999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49" t="s">
        <v>1</v>
      </c>
      <c r="AN396" s="2" t="s">
        <v>1</v>
      </c>
      <c r="AO396" s="4" t="s">
        <v>1</v>
      </c>
      <c r="AP396" s="4" t="s">
        <v>1</v>
      </c>
      <c r="AU396" s="4">
        <v>273484230.35600007</v>
      </c>
      <c r="AV396" s="4">
        <v>0</v>
      </c>
    </row>
    <row r="397" spans="1:48" hidden="1" x14ac:dyDescent="0.25">
      <c r="A397" s="2" t="s">
        <v>684</v>
      </c>
      <c r="B397" s="48">
        <v>44114</v>
      </c>
      <c r="C397" s="2" t="s">
        <v>6</v>
      </c>
      <c r="D397" s="2" t="s">
        <v>19</v>
      </c>
      <c r="E397" s="2" t="s">
        <v>186</v>
      </c>
      <c r="F397" s="2" t="s">
        <v>1378</v>
      </c>
      <c r="G397" s="2" t="s">
        <v>3</v>
      </c>
      <c r="H397" s="2" t="s">
        <v>1617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2</v>
      </c>
      <c r="P397" s="2" t="s">
        <v>1</v>
      </c>
      <c r="Q397" s="1">
        <v>206162127.76600003</v>
      </c>
      <c r="R397" s="1">
        <v>0</v>
      </c>
      <c r="S397" s="1">
        <v>126574132.38000003</v>
      </c>
      <c r="T397" s="1">
        <v>0</v>
      </c>
      <c r="U397" s="2" t="s">
        <v>0</v>
      </c>
      <c r="V397" s="1">
        <v>0</v>
      </c>
      <c r="W397" s="1">
        <v>68610340.849999994</v>
      </c>
      <c r="X397" s="2" t="s">
        <v>9</v>
      </c>
      <c r="Y397" s="1">
        <v>10977654.535999998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14" t="s">
        <v>1</v>
      </c>
      <c r="AN397" s="112" t="s">
        <v>1</v>
      </c>
      <c r="AO397" s="4" t="s">
        <v>1</v>
      </c>
      <c r="AP397" s="4" t="s">
        <v>1</v>
      </c>
      <c r="AU397" s="4">
        <v>206162127.76600003</v>
      </c>
      <c r="AV397" s="4">
        <v>0</v>
      </c>
    </row>
    <row r="398" spans="1:48" hidden="1" x14ac:dyDescent="0.25">
      <c r="A398" s="2" t="s">
        <v>686</v>
      </c>
      <c r="B398" s="48">
        <v>44114</v>
      </c>
      <c r="C398" s="2" t="s">
        <v>6</v>
      </c>
      <c r="D398" s="2" t="s">
        <v>19</v>
      </c>
      <c r="E398" s="2" t="s">
        <v>186</v>
      </c>
      <c r="F398" s="2" t="s">
        <v>1378</v>
      </c>
      <c r="G398" s="2" t="s">
        <v>13</v>
      </c>
      <c r="H398" s="2" t="s">
        <v>1</v>
      </c>
      <c r="I398" s="1" t="s">
        <v>1618</v>
      </c>
      <c r="J398" s="1" t="s">
        <v>1</v>
      </c>
      <c r="K398" s="1" t="s">
        <v>1619</v>
      </c>
      <c r="L398" s="1" t="s">
        <v>1609</v>
      </c>
      <c r="M398" s="1">
        <v>534806.4</v>
      </c>
      <c r="N398" s="2" t="s">
        <v>12</v>
      </c>
      <c r="O398" s="2" t="s">
        <v>1620</v>
      </c>
      <c r="P398" s="2" t="s">
        <v>1621</v>
      </c>
      <c r="Q398" s="1">
        <v>-534806.4</v>
      </c>
      <c r="R398" s="1">
        <v>0</v>
      </c>
      <c r="S398" s="1">
        <v>0</v>
      </c>
      <c r="T398" s="1">
        <v>0</v>
      </c>
      <c r="U398" s="2" t="s">
        <v>0</v>
      </c>
      <c r="V398" s="1">
        <v>0</v>
      </c>
      <c r="W398" s="1">
        <v>-461040</v>
      </c>
      <c r="X398" s="2" t="s">
        <v>9</v>
      </c>
      <c r="Y398" s="1">
        <v>-73766.399999999994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14" t="s">
        <v>1</v>
      </c>
      <c r="AN398" s="112" t="s">
        <v>1</v>
      </c>
      <c r="AO398" s="4" t="s">
        <v>1</v>
      </c>
      <c r="AP398" s="4" t="s">
        <v>1</v>
      </c>
      <c r="AU398" s="4">
        <v>-534806.4</v>
      </c>
      <c r="AV398" s="4">
        <v>0</v>
      </c>
    </row>
    <row r="399" spans="1:48" hidden="1" x14ac:dyDescent="0.25">
      <c r="A399" s="2" t="s">
        <v>687</v>
      </c>
      <c r="B399" s="48">
        <v>44114</v>
      </c>
      <c r="C399" s="69" t="s">
        <v>6</v>
      </c>
      <c r="D399" s="2" t="s">
        <v>14</v>
      </c>
      <c r="E399" s="2" t="s">
        <v>182</v>
      </c>
      <c r="F399" s="2" t="s">
        <v>1622</v>
      </c>
      <c r="G399" s="2" t="s">
        <v>3</v>
      </c>
      <c r="H399" s="2" t="s">
        <v>1623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115856462.192</v>
      </c>
      <c r="R399" s="1">
        <v>0</v>
      </c>
      <c r="S399" s="1">
        <v>99731341.399999991</v>
      </c>
      <c r="T399" s="1">
        <v>0</v>
      </c>
      <c r="U399" s="2" t="s">
        <v>0</v>
      </c>
      <c r="V399" s="1">
        <v>0</v>
      </c>
      <c r="W399" s="1">
        <v>13900966.199999999</v>
      </c>
      <c r="X399" s="2" t="s">
        <v>0</v>
      </c>
      <c r="Y399" s="1">
        <v>2224154.5920000002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49" t="s">
        <v>1</v>
      </c>
      <c r="AN399" s="2" t="s">
        <v>1</v>
      </c>
      <c r="AO399" s="4" t="s">
        <v>1</v>
      </c>
      <c r="AP399" s="4" t="s">
        <v>1</v>
      </c>
      <c r="AU399" s="4">
        <v>115856462.192</v>
      </c>
      <c r="AV399" s="4">
        <v>0</v>
      </c>
    </row>
    <row r="400" spans="1:48" hidden="1" x14ac:dyDescent="0.25">
      <c r="A400" s="2" t="s">
        <v>688</v>
      </c>
      <c r="B400" s="48">
        <v>44114</v>
      </c>
      <c r="C400" s="2" t="s">
        <v>6</v>
      </c>
      <c r="D400" s="2" t="s">
        <v>10</v>
      </c>
      <c r="E400" s="2" t="s">
        <v>179</v>
      </c>
      <c r="F400" s="2" t="s">
        <v>1624</v>
      </c>
      <c r="G400" s="2" t="s">
        <v>3</v>
      </c>
      <c r="H400" s="2" t="s">
        <v>1625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11950557.1612</v>
      </c>
      <c r="R400" s="1">
        <v>0</v>
      </c>
      <c r="S400" s="1">
        <v>4271400</v>
      </c>
      <c r="T400" s="1">
        <v>0</v>
      </c>
      <c r="U400" s="2" t="s">
        <v>0</v>
      </c>
      <c r="V400" s="1">
        <v>0</v>
      </c>
      <c r="W400" s="1">
        <v>6619963.0700000003</v>
      </c>
      <c r="X400" s="2" t="s">
        <v>9</v>
      </c>
      <c r="Y400" s="1">
        <v>1059194.0912000001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49" t="s">
        <v>1</v>
      </c>
      <c r="AN400" s="2" t="s">
        <v>1</v>
      </c>
      <c r="AO400" s="4" t="s">
        <v>1</v>
      </c>
      <c r="AP400" s="4" t="s">
        <v>1</v>
      </c>
      <c r="AU400" s="4">
        <v>11950557.1612</v>
      </c>
      <c r="AV400" s="4">
        <v>0</v>
      </c>
    </row>
    <row r="401" spans="1:48" hidden="1" x14ac:dyDescent="0.25">
      <c r="A401" s="2" t="s">
        <v>689</v>
      </c>
      <c r="B401" s="48">
        <v>44114</v>
      </c>
      <c r="C401" s="2" t="s">
        <v>6</v>
      </c>
      <c r="D401" s="2" t="s">
        <v>286</v>
      </c>
      <c r="E401" s="2" t="s">
        <v>208</v>
      </c>
      <c r="F401" s="2" t="s">
        <v>981</v>
      </c>
      <c r="G401" s="2" t="s">
        <v>3</v>
      </c>
      <c r="H401" s="2" t="s">
        <v>1626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13350242.4968</v>
      </c>
      <c r="R401" s="1">
        <v>0</v>
      </c>
      <c r="S401" s="1">
        <v>11578566.399999999</v>
      </c>
      <c r="T401" s="1">
        <v>0</v>
      </c>
      <c r="U401" s="2" t="s">
        <v>0</v>
      </c>
      <c r="V401" s="1">
        <v>0</v>
      </c>
      <c r="W401" s="1">
        <v>1527306.98</v>
      </c>
      <c r="X401" s="2" t="s">
        <v>0</v>
      </c>
      <c r="Y401" s="1">
        <v>244369.11680000002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49" t="s">
        <v>1</v>
      </c>
      <c r="AN401" s="2" t="s">
        <v>1</v>
      </c>
      <c r="AO401" s="4" t="s">
        <v>1</v>
      </c>
      <c r="AP401" s="4" t="s">
        <v>1</v>
      </c>
      <c r="AU401" s="4">
        <v>13350242.4968</v>
      </c>
      <c r="AV401" s="4">
        <v>0</v>
      </c>
    </row>
    <row r="402" spans="1:48" hidden="1" x14ac:dyDescent="0.25">
      <c r="A402" s="2" t="s">
        <v>690</v>
      </c>
      <c r="B402" s="48">
        <v>44114</v>
      </c>
      <c r="C402" s="2" t="s">
        <v>6</v>
      </c>
      <c r="D402" s="2" t="s">
        <v>7</v>
      </c>
      <c r="E402" s="2" t="s">
        <v>496</v>
      </c>
      <c r="F402" s="2" t="s">
        <v>1627</v>
      </c>
      <c r="G402" s="2" t="s">
        <v>3</v>
      </c>
      <c r="H402" s="2" t="s">
        <v>483</v>
      </c>
      <c r="I402" s="1"/>
      <c r="J402" s="1"/>
      <c r="K402" s="1"/>
      <c r="L402" s="1"/>
      <c r="M402" s="1">
        <v>0</v>
      </c>
      <c r="N402" s="2"/>
      <c r="O402" s="2" t="s">
        <v>99</v>
      </c>
      <c r="P402" s="2"/>
      <c r="Q402" s="1">
        <v>0</v>
      </c>
      <c r="R402" s="1">
        <v>0</v>
      </c>
      <c r="S402" s="1">
        <v>0</v>
      </c>
      <c r="T402" s="1">
        <v>0</v>
      </c>
      <c r="U402" s="2" t="s">
        <v>0</v>
      </c>
      <c r="V402" s="1">
        <v>0</v>
      </c>
      <c r="W402" s="1">
        <v>0</v>
      </c>
      <c r="X402" s="2" t="s">
        <v>0</v>
      </c>
      <c r="Y402" s="1">
        <v>0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>
        <v>0</v>
      </c>
      <c r="AH402" s="1"/>
      <c r="AI402" s="1"/>
      <c r="AJ402" s="2"/>
      <c r="AK402" s="1"/>
      <c r="AL402" s="1"/>
      <c r="AM402" s="114"/>
      <c r="AN402" s="112"/>
      <c r="AU402" s="4">
        <v>0</v>
      </c>
      <c r="AV402" s="4">
        <v>0</v>
      </c>
    </row>
    <row r="403" spans="1:48" hidden="1" x14ac:dyDescent="0.25">
      <c r="A403" s="2" t="s">
        <v>691</v>
      </c>
      <c r="B403" s="48">
        <v>44114</v>
      </c>
      <c r="C403" s="2" t="s">
        <v>6</v>
      </c>
      <c r="D403" s="2" t="s">
        <v>5</v>
      </c>
      <c r="E403" s="2" t="s">
        <v>176</v>
      </c>
      <c r="F403" s="2" t="s">
        <v>852</v>
      </c>
      <c r="G403" s="2" t="s">
        <v>3</v>
      </c>
      <c r="H403" s="2" t="s">
        <v>1628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183502479.67279994</v>
      </c>
      <c r="R403" s="1">
        <v>0</v>
      </c>
      <c r="S403" s="1">
        <v>138652954.71999997</v>
      </c>
      <c r="T403" s="1">
        <v>0</v>
      </c>
      <c r="U403" s="2" t="s">
        <v>0</v>
      </c>
      <c r="V403" s="1">
        <v>0</v>
      </c>
      <c r="W403" s="1">
        <v>38663383.579999998</v>
      </c>
      <c r="X403" s="2" t="s">
        <v>9</v>
      </c>
      <c r="Y403" s="1">
        <v>6186141.3728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49" t="s">
        <v>1</v>
      </c>
      <c r="AN403" s="2" t="s">
        <v>1</v>
      </c>
      <c r="AO403" s="4" t="s">
        <v>1</v>
      </c>
      <c r="AP403" s="4" t="s">
        <v>1</v>
      </c>
      <c r="AU403" s="4">
        <v>183502479.67279994</v>
      </c>
      <c r="AV403" s="4">
        <v>0</v>
      </c>
    </row>
    <row r="404" spans="1:48" hidden="1" x14ac:dyDescent="0.25">
      <c r="A404" s="2" t="s">
        <v>692</v>
      </c>
      <c r="B404" s="48">
        <v>44115</v>
      </c>
      <c r="C404" s="2" t="s">
        <v>28</v>
      </c>
      <c r="D404" s="2" t="s">
        <v>50</v>
      </c>
      <c r="E404" s="2" t="s">
        <v>227</v>
      </c>
      <c r="F404" s="2" t="s">
        <v>1517</v>
      </c>
      <c r="G404" s="2" t="s">
        <v>3</v>
      </c>
      <c r="H404" s="2" t="s">
        <v>1629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11395123.0348</v>
      </c>
      <c r="R404" s="1">
        <v>0</v>
      </c>
      <c r="S404" s="1">
        <v>9179122.8000000007</v>
      </c>
      <c r="T404" s="1">
        <v>0</v>
      </c>
      <c r="U404" s="2" t="s">
        <v>0</v>
      </c>
      <c r="V404" s="1">
        <v>0</v>
      </c>
      <c r="W404" s="1">
        <v>1910345.03</v>
      </c>
      <c r="X404" s="2" t="s">
        <v>0</v>
      </c>
      <c r="Y404" s="1">
        <v>305655.20480000001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49" t="s">
        <v>1</v>
      </c>
      <c r="AN404" s="2" t="s">
        <v>1</v>
      </c>
      <c r="AO404" s="4" t="s">
        <v>1</v>
      </c>
      <c r="AP404" s="4" t="s">
        <v>1</v>
      </c>
      <c r="AU404" s="4">
        <v>11395123.0348</v>
      </c>
      <c r="AV404" s="4">
        <v>0</v>
      </c>
    </row>
    <row r="405" spans="1:48" hidden="1" x14ac:dyDescent="0.25">
      <c r="A405" s="2" t="s">
        <v>693</v>
      </c>
      <c r="B405" s="48">
        <v>44115</v>
      </c>
      <c r="C405" s="2" t="s">
        <v>28</v>
      </c>
      <c r="D405" s="2" t="s">
        <v>50</v>
      </c>
      <c r="E405" s="2" t="s">
        <v>227</v>
      </c>
      <c r="F405" s="2" t="s">
        <v>1517</v>
      </c>
      <c r="G405" s="2" t="s">
        <v>3</v>
      </c>
      <c r="H405" s="2" t="s">
        <v>1630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1631</v>
      </c>
      <c r="P405" s="2" t="s">
        <v>1632</v>
      </c>
      <c r="Q405" s="1">
        <v>22248489.902400002</v>
      </c>
      <c r="R405" s="1">
        <v>0</v>
      </c>
      <c r="S405" s="1">
        <v>10644196</v>
      </c>
      <c r="T405" s="1">
        <v>10003701.640000001</v>
      </c>
      <c r="U405" s="2" t="s">
        <v>9</v>
      </c>
      <c r="V405" s="1">
        <v>1600592.2623999999</v>
      </c>
      <c r="W405" s="1">
        <v>0</v>
      </c>
      <c r="X405" s="2" t="s">
        <v>0</v>
      </c>
      <c r="Y405" s="1">
        <v>0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49" t="s">
        <v>1</v>
      </c>
      <c r="AN405" s="2" t="s">
        <v>1</v>
      </c>
      <c r="AO405" s="4" t="s">
        <v>1</v>
      </c>
      <c r="AP405" s="4" t="s">
        <v>1</v>
      </c>
      <c r="AU405" s="4">
        <v>22248489.902400002</v>
      </c>
      <c r="AV405" s="4">
        <v>0</v>
      </c>
    </row>
    <row r="406" spans="1:48" hidden="1" x14ac:dyDescent="0.25">
      <c r="A406" s="2" t="s">
        <v>694</v>
      </c>
      <c r="B406" s="48">
        <v>44115</v>
      </c>
      <c r="C406" s="2" t="s">
        <v>28</v>
      </c>
      <c r="D406" s="2" t="s">
        <v>50</v>
      </c>
      <c r="E406" s="2" t="s">
        <v>227</v>
      </c>
      <c r="F406" s="2" t="s">
        <v>1517</v>
      </c>
      <c r="G406" s="2" t="s">
        <v>3</v>
      </c>
      <c r="H406" s="2" t="s">
        <v>1633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1634</v>
      </c>
      <c r="P406" s="2" t="s">
        <v>1635</v>
      </c>
      <c r="Q406" s="1">
        <v>3082581.24</v>
      </c>
      <c r="R406" s="1">
        <v>0</v>
      </c>
      <c r="S406" s="1">
        <v>3055316.6</v>
      </c>
      <c r="T406" s="1">
        <v>0</v>
      </c>
      <c r="U406" s="2" t="s">
        <v>0</v>
      </c>
      <c r="V406" s="1">
        <v>0</v>
      </c>
      <c r="W406" s="1">
        <v>23504</v>
      </c>
      <c r="X406" s="2" t="s">
        <v>9</v>
      </c>
      <c r="Y406" s="1">
        <v>3760.64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49" t="s">
        <v>1</v>
      </c>
      <c r="AN406" s="2" t="s">
        <v>1</v>
      </c>
      <c r="AO406" s="4" t="s">
        <v>1</v>
      </c>
      <c r="AP406" s="4" t="s">
        <v>1</v>
      </c>
      <c r="AU406" s="4">
        <v>3082581.24</v>
      </c>
      <c r="AV406" s="4">
        <v>0</v>
      </c>
    </row>
    <row r="407" spans="1:48" hidden="1" x14ac:dyDescent="0.25">
      <c r="A407" s="2" t="s">
        <v>695</v>
      </c>
      <c r="B407" s="48">
        <v>44115</v>
      </c>
      <c r="C407" s="2" t="s">
        <v>28</v>
      </c>
      <c r="D407" s="2" t="s">
        <v>50</v>
      </c>
      <c r="E407" s="2" t="s">
        <v>227</v>
      </c>
      <c r="F407" s="2" t="s">
        <v>1517</v>
      </c>
      <c r="G407" s="2" t="s">
        <v>3</v>
      </c>
      <c r="H407" s="2" t="s">
        <v>1636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1631</v>
      </c>
      <c r="P407" s="2" t="s">
        <v>1632</v>
      </c>
      <c r="Q407" s="1">
        <v>491812.16000000003</v>
      </c>
      <c r="R407" s="1">
        <v>0</v>
      </c>
      <c r="S407" s="1">
        <v>0</v>
      </c>
      <c r="T407" s="1">
        <v>423976</v>
      </c>
      <c r="U407" s="2" t="s">
        <v>9</v>
      </c>
      <c r="V407" s="1">
        <v>67836.160000000003</v>
      </c>
      <c r="W407" s="1">
        <v>0</v>
      </c>
      <c r="X407" s="2" t="s">
        <v>0</v>
      </c>
      <c r="Y407" s="1">
        <v>0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49" t="s">
        <v>1</v>
      </c>
      <c r="AN407" s="2" t="s">
        <v>1</v>
      </c>
      <c r="AO407" s="4" t="s">
        <v>1</v>
      </c>
      <c r="AP407" s="4" t="s">
        <v>1</v>
      </c>
      <c r="AU407" s="4">
        <v>491812.16000000003</v>
      </c>
      <c r="AV407" s="4">
        <v>0</v>
      </c>
    </row>
    <row r="408" spans="1:48" hidden="1" x14ac:dyDescent="0.25">
      <c r="A408" s="2" t="s">
        <v>696</v>
      </c>
      <c r="B408" s="48">
        <v>44115</v>
      </c>
      <c r="C408" s="2" t="s">
        <v>28</v>
      </c>
      <c r="D408" s="2" t="s">
        <v>50</v>
      </c>
      <c r="E408" s="2" t="s">
        <v>227</v>
      </c>
      <c r="F408" s="2" t="s">
        <v>1517</v>
      </c>
      <c r="G408" s="2" t="s">
        <v>3</v>
      </c>
      <c r="H408" s="2" t="s">
        <v>1637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282517346.07379997</v>
      </c>
      <c r="R408" s="1">
        <v>0</v>
      </c>
      <c r="S408" s="1">
        <v>196430538.53999996</v>
      </c>
      <c r="T408" s="1">
        <v>0</v>
      </c>
      <c r="U408" s="2" t="s">
        <v>0</v>
      </c>
      <c r="V408" s="1">
        <v>0</v>
      </c>
      <c r="W408" s="1">
        <v>74212765.115400001</v>
      </c>
      <c r="X408" s="2" t="s">
        <v>9</v>
      </c>
      <c r="Y408" s="1">
        <v>11874042.418400001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49" t="s">
        <v>1</v>
      </c>
      <c r="AN408" s="2" t="s">
        <v>1</v>
      </c>
      <c r="AO408" s="4" t="s">
        <v>1</v>
      </c>
      <c r="AP408" s="4" t="s">
        <v>1</v>
      </c>
      <c r="AU408" s="4">
        <v>282517346.07379997</v>
      </c>
      <c r="AV408" s="4">
        <v>0</v>
      </c>
    </row>
    <row r="409" spans="1:48" hidden="1" x14ac:dyDescent="0.25">
      <c r="A409" s="2" t="s">
        <v>697</v>
      </c>
      <c r="B409" s="48">
        <v>44115</v>
      </c>
      <c r="C409" s="2" t="s">
        <v>6</v>
      </c>
      <c r="D409" s="2" t="s">
        <v>50</v>
      </c>
      <c r="E409" s="2" t="s">
        <v>236</v>
      </c>
      <c r="F409" s="2" t="s">
        <v>921</v>
      </c>
      <c r="G409" s="2" t="s">
        <v>3</v>
      </c>
      <c r="H409" s="2" t="s">
        <v>1638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2</v>
      </c>
      <c r="P409" s="2" t="s">
        <v>1</v>
      </c>
      <c r="Q409" s="1">
        <v>286217245.26359999</v>
      </c>
      <c r="R409" s="1">
        <v>0</v>
      </c>
      <c r="S409" s="1">
        <v>221865280.47999999</v>
      </c>
      <c r="T409" s="1">
        <v>0</v>
      </c>
      <c r="U409" s="2" t="s">
        <v>0</v>
      </c>
      <c r="V409" s="1">
        <v>0</v>
      </c>
      <c r="W409" s="1">
        <v>55475831.710000001</v>
      </c>
      <c r="X409" s="2" t="s">
        <v>0</v>
      </c>
      <c r="Y409" s="1">
        <v>8876133.0735999998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1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49" t="s">
        <v>1</v>
      </c>
      <c r="AN409" s="2" t="s">
        <v>1</v>
      </c>
      <c r="AO409" s="4" t="s">
        <v>1</v>
      </c>
      <c r="AP409" s="4" t="s">
        <v>1</v>
      </c>
      <c r="AU409" s="4">
        <v>286217245.26359999</v>
      </c>
      <c r="AV409" s="4">
        <v>0</v>
      </c>
    </row>
    <row r="410" spans="1:48" hidden="1" x14ac:dyDescent="0.25">
      <c r="A410" s="2" t="s">
        <v>698</v>
      </c>
      <c r="B410" s="48">
        <v>44115</v>
      </c>
      <c r="C410" s="2" t="s">
        <v>6</v>
      </c>
      <c r="D410" s="2" t="s">
        <v>50</v>
      </c>
      <c r="E410" s="2" t="s">
        <v>236</v>
      </c>
      <c r="F410" s="2" t="s">
        <v>921</v>
      </c>
      <c r="G410" s="2" t="s">
        <v>3</v>
      </c>
      <c r="H410" s="2" t="s">
        <v>1639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1640</v>
      </c>
      <c r="P410" s="2" t="s">
        <v>1641</v>
      </c>
      <c r="Q410" s="1">
        <v>3960650.392</v>
      </c>
      <c r="R410" s="1">
        <v>0</v>
      </c>
      <c r="S410" s="1">
        <v>2755844</v>
      </c>
      <c r="T410" s="1">
        <v>1038626.2</v>
      </c>
      <c r="U410" s="2" t="s">
        <v>9</v>
      </c>
      <c r="V410" s="1">
        <v>166180.19200000001</v>
      </c>
      <c r="W410" s="1">
        <v>0</v>
      </c>
      <c r="X410" s="2" t="s">
        <v>0</v>
      </c>
      <c r="Y410" s="1">
        <v>0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49" t="s">
        <v>1</v>
      </c>
      <c r="AN410" s="2" t="s">
        <v>1</v>
      </c>
      <c r="AO410" s="4" t="s">
        <v>1</v>
      </c>
      <c r="AP410" s="4" t="s">
        <v>1</v>
      </c>
      <c r="AU410" s="4">
        <v>3960650.392</v>
      </c>
      <c r="AV410" s="4">
        <v>0</v>
      </c>
    </row>
    <row r="411" spans="1:48" hidden="1" x14ac:dyDescent="0.25">
      <c r="A411" s="2" t="s">
        <v>699</v>
      </c>
      <c r="B411" s="48">
        <v>44115</v>
      </c>
      <c r="C411" s="2" t="s">
        <v>6</v>
      </c>
      <c r="D411" s="2" t="s">
        <v>50</v>
      </c>
      <c r="E411" s="2" t="s">
        <v>236</v>
      </c>
      <c r="F411" s="2" t="s">
        <v>921</v>
      </c>
      <c r="G411" s="2" t="s">
        <v>13</v>
      </c>
      <c r="H411" s="2" t="s">
        <v>1</v>
      </c>
      <c r="I411" s="1" t="s">
        <v>1642</v>
      </c>
      <c r="J411" s="1" t="s">
        <v>1</v>
      </c>
      <c r="K411" s="1" t="s">
        <v>1643</v>
      </c>
      <c r="L411" s="1" t="s">
        <v>1644</v>
      </c>
      <c r="M411" s="1">
        <v>280000</v>
      </c>
      <c r="N411" s="2" t="s">
        <v>12</v>
      </c>
      <c r="O411" s="2" t="s">
        <v>1645</v>
      </c>
      <c r="P411" s="2" t="s">
        <v>1646</v>
      </c>
      <c r="Q411" s="1">
        <v>-280000</v>
      </c>
      <c r="R411" s="1">
        <v>0</v>
      </c>
      <c r="S411" s="1">
        <v>-280000</v>
      </c>
      <c r="T411" s="1">
        <v>0</v>
      </c>
      <c r="U411" s="2" t="s">
        <v>0</v>
      </c>
      <c r="V411" s="1">
        <v>0</v>
      </c>
      <c r="W411" s="1">
        <v>0</v>
      </c>
      <c r="X411" s="2" t="s">
        <v>0</v>
      </c>
      <c r="Y411" s="1">
        <v>0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49" t="s">
        <v>1</v>
      </c>
      <c r="AN411" s="2" t="s">
        <v>1</v>
      </c>
      <c r="AO411" s="4" t="s">
        <v>1</v>
      </c>
      <c r="AP411" s="4" t="s">
        <v>1</v>
      </c>
      <c r="AU411" s="4">
        <v>-280000</v>
      </c>
      <c r="AV411" s="4">
        <v>0</v>
      </c>
    </row>
    <row r="412" spans="1:48" hidden="1" x14ac:dyDescent="0.25">
      <c r="A412" s="2" t="s">
        <v>700</v>
      </c>
      <c r="B412" s="48">
        <v>44115</v>
      </c>
      <c r="C412" s="2" t="s">
        <v>6</v>
      </c>
      <c r="D412" s="2" t="s">
        <v>50</v>
      </c>
      <c r="E412" s="2" t="s">
        <v>236</v>
      </c>
      <c r="F412" s="2" t="s">
        <v>921</v>
      </c>
      <c r="G412" s="2" t="s">
        <v>13</v>
      </c>
      <c r="H412" s="2" t="s">
        <v>1</v>
      </c>
      <c r="I412" s="1" t="s">
        <v>1647</v>
      </c>
      <c r="J412" s="1" t="s">
        <v>1</v>
      </c>
      <c r="K412" s="1" t="s">
        <v>1648</v>
      </c>
      <c r="L412" s="1" t="s">
        <v>1644</v>
      </c>
      <c r="M412" s="1">
        <v>1035034.8</v>
      </c>
      <c r="N412" s="2" t="s">
        <v>12</v>
      </c>
      <c r="O412" s="2" t="s">
        <v>1649</v>
      </c>
      <c r="P412" s="2" t="s">
        <v>1650</v>
      </c>
      <c r="Q412" s="1">
        <v>-238656</v>
      </c>
      <c r="R412" s="1">
        <v>0</v>
      </c>
      <c r="S412" s="1">
        <v>-238656</v>
      </c>
      <c r="T412" s="1">
        <v>0</v>
      </c>
      <c r="U412" s="2" t="s">
        <v>0</v>
      </c>
      <c r="V412" s="1">
        <v>0</v>
      </c>
      <c r="W412" s="1">
        <v>0</v>
      </c>
      <c r="X412" s="2" t="s">
        <v>0</v>
      </c>
      <c r="Y412" s="1">
        <v>0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49" t="s">
        <v>1</v>
      </c>
      <c r="AN412" s="2" t="s">
        <v>1</v>
      </c>
      <c r="AO412" s="4" t="s">
        <v>1</v>
      </c>
      <c r="AP412" s="4" t="s">
        <v>1</v>
      </c>
      <c r="AU412" s="4">
        <v>-238656</v>
      </c>
      <c r="AV412" s="4">
        <v>0</v>
      </c>
    </row>
    <row r="413" spans="1:48" hidden="1" x14ac:dyDescent="0.25">
      <c r="A413" s="2" t="s">
        <v>701</v>
      </c>
      <c r="B413" s="48">
        <v>44115</v>
      </c>
      <c r="C413" s="2" t="s">
        <v>28</v>
      </c>
      <c r="D413" s="2" t="s">
        <v>43</v>
      </c>
      <c r="E413" s="2" t="s">
        <v>218</v>
      </c>
      <c r="F413" s="2" t="s">
        <v>1651</v>
      </c>
      <c r="G413" s="2" t="s">
        <v>3</v>
      </c>
      <c r="H413" s="2" t="s">
        <v>1652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149650580.45308399</v>
      </c>
      <c r="R413" s="1">
        <v>0</v>
      </c>
      <c r="S413" s="1">
        <v>108102588.12</v>
      </c>
      <c r="T413" s="1">
        <v>0</v>
      </c>
      <c r="U413" s="2" t="s">
        <v>0</v>
      </c>
      <c r="V413" s="1">
        <v>0</v>
      </c>
      <c r="W413" s="1">
        <v>35817234.769900002</v>
      </c>
      <c r="X413" s="2" t="s">
        <v>0</v>
      </c>
      <c r="Y413" s="1">
        <v>5730757.5631840006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49" t="s">
        <v>1</v>
      </c>
      <c r="AN413" s="2" t="s">
        <v>1</v>
      </c>
      <c r="AO413" s="4" t="s">
        <v>1</v>
      </c>
      <c r="AP413" s="4" t="s">
        <v>1</v>
      </c>
      <c r="AU413" s="4">
        <v>149650580.45308399</v>
      </c>
      <c r="AV413" s="4">
        <v>0</v>
      </c>
    </row>
    <row r="414" spans="1:48" x14ac:dyDescent="0.25">
      <c r="A414" s="2" t="s">
        <v>702</v>
      </c>
      <c r="B414" s="48">
        <v>44115</v>
      </c>
      <c r="C414" s="2" t="s">
        <v>36</v>
      </c>
      <c r="D414" s="2" t="s">
        <v>43</v>
      </c>
      <c r="E414" s="2" t="s">
        <v>223</v>
      </c>
      <c r="F414" s="2" t="s">
        <v>1653</v>
      </c>
      <c r="G414" s="2" t="s">
        <v>3</v>
      </c>
      <c r="H414" s="2" t="s">
        <v>1654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77982452.5044</v>
      </c>
      <c r="R414" s="1">
        <v>0</v>
      </c>
      <c r="S414" s="1">
        <v>67396785.399999991</v>
      </c>
      <c r="T414" s="1">
        <v>0</v>
      </c>
      <c r="U414" s="2" t="s">
        <v>0</v>
      </c>
      <c r="V414" s="1">
        <v>0</v>
      </c>
      <c r="W414" s="1">
        <v>9125575.0899999999</v>
      </c>
      <c r="X414" s="2" t="s">
        <v>9</v>
      </c>
      <c r="Y414" s="1">
        <v>1460092.0144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49" t="s">
        <v>1</v>
      </c>
      <c r="AN414" s="2" t="s">
        <v>1</v>
      </c>
      <c r="AO414" s="4" t="s">
        <v>1</v>
      </c>
      <c r="AP414" s="4" t="s">
        <v>1</v>
      </c>
      <c r="AU414" s="4">
        <v>77982452.5044</v>
      </c>
      <c r="AV414" s="4">
        <v>0</v>
      </c>
    </row>
    <row r="415" spans="1:48" hidden="1" x14ac:dyDescent="0.25">
      <c r="A415" s="2" t="s">
        <v>703</v>
      </c>
      <c r="B415" s="48">
        <v>44115</v>
      </c>
      <c r="C415" s="2" t="s">
        <v>6</v>
      </c>
      <c r="D415" s="2" t="s">
        <v>43</v>
      </c>
      <c r="E415" s="2" t="s">
        <v>225</v>
      </c>
      <c r="F415" s="2" t="s">
        <v>510</v>
      </c>
      <c r="G415" s="2" t="s">
        <v>3</v>
      </c>
      <c r="H415" s="2" t="s">
        <v>1655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104360339.16599999</v>
      </c>
      <c r="R415" s="1">
        <v>0</v>
      </c>
      <c r="S415" s="1">
        <v>85066141.700000003</v>
      </c>
      <c r="T415" s="1">
        <v>0</v>
      </c>
      <c r="U415" s="2" t="s">
        <v>0</v>
      </c>
      <c r="V415" s="1">
        <v>0</v>
      </c>
      <c r="W415" s="1">
        <v>16632928.85</v>
      </c>
      <c r="X415" s="2" t="s">
        <v>9</v>
      </c>
      <c r="Y415" s="1">
        <v>2661268.6160000004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49" t="s">
        <v>1</v>
      </c>
      <c r="AN415" s="2" t="s">
        <v>1</v>
      </c>
      <c r="AO415" s="4" t="s">
        <v>1</v>
      </c>
      <c r="AP415" s="4" t="s">
        <v>1</v>
      </c>
      <c r="AU415" s="4">
        <v>104360339.16599999</v>
      </c>
      <c r="AV415" s="4">
        <v>0</v>
      </c>
    </row>
    <row r="416" spans="1:48" hidden="1" x14ac:dyDescent="0.25">
      <c r="A416" s="2" t="s">
        <v>705</v>
      </c>
      <c r="B416" s="48">
        <v>44115</v>
      </c>
      <c r="C416" s="2" t="s">
        <v>6</v>
      </c>
      <c r="D416" s="2" t="s">
        <v>43</v>
      </c>
      <c r="E416" s="2" t="s">
        <v>225</v>
      </c>
      <c r="F416" s="2" t="s">
        <v>510</v>
      </c>
      <c r="G416" s="2" t="s">
        <v>3</v>
      </c>
      <c r="H416" s="2" t="s">
        <v>1656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1657</v>
      </c>
      <c r="P416" s="2" t="s">
        <v>1658</v>
      </c>
      <c r="Q416" s="1">
        <v>5686148.1600000001</v>
      </c>
      <c r="R416" s="1">
        <v>0</v>
      </c>
      <c r="S416" s="1">
        <v>3333000</v>
      </c>
      <c r="T416" s="1">
        <v>2028576</v>
      </c>
      <c r="U416" s="2" t="s">
        <v>9</v>
      </c>
      <c r="V416" s="1">
        <v>324572.15999999997</v>
      </c>
      <c r="W416" s="1">
        <v>0</v>
      </c>
      <c r="X416" s="2" t="s">
        <v>0</v>
      </c>
      <c r="Y416" s="1">
        <v>0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49" t="s">
        <v>1</v>
      </c>
      <c r="AN416" s="2" t="s">
        <v>1</v>
      </c>
      <c r="AO416" s="4" t="s">
        <v>1</v>
      </c>
      <c r="AP416" s="4" t="s">
        <v>1</v>
      </c>
      <c r="AU416" s="4">
        <v>5686148.1600000001</v>
      </c>
      <c r="AV416" s="4">
        <v>0</v>
      </c>
    </row>
    <row r="417" spans="1:48" hidden="1" x14ac:dyDescent="0.25">
      <c r="A417" s="2" t="s">
        <v>706</v>
      </c>
      <c r="B417" s="48">
        <v>44115</v>
      </c>
      <c r="C417" s="2" t="s">
        <v>6</v>
      </c>
      <c r="D417" s="2" t="s">
        <v>43</v>
      </c>
      <c r="E417" s="2" t="s">
        <v>225</v>
      </c>
      <c r="F417" s="2" t="s">
        <v>510</v>
      </c>
      <c r="G417" s="2" t="s">
        <v>3</v>
      </c>
      <c r="H417" s="2" t="s">
        <v>1659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61700866.995599993</v>
      </c>
      <c r="R417" s="1">
        <v>0</v>
      </c>
      <c r="S417" s="1">
        <v>49086677.359999999</v>
      </c>
      <c r="T417" s="1">
        <v>0</v>
      </c>
      <c r="U417" s="2" t="s">
        <v>0</v>
      </c>
      <c r="V417" s="1">
        <v>0</v>
      </c>
      <c r="W417" s="1">
        <v>10874301.41</v>
      </c>
      <c r="X417" s="2" t="s">
        <v>0</v>
      </c>
      <c r="Y417" s="1">
        <v>1739888.2255999998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49" t="s">
        <v>1</v>
      </c>
      <c r="AN417" s="2" t="s">
        <v>1</v>
      </c>
      <c r="AO417" s="4" t="s">
        <v>1</v>
      </c>
      <c r="AP417" s="4" t="s">
        <v>1</v>
      </c>
      <c r="AU417" s="4">
        <v>61700866.995599993</v>
      </c>
      <c r="AV417" s="4">
        <v>0</v>
      </c>
    </row>
    <row r="418" spans="1:48" hidden="1" x14ac:dyDescent="0.25">
      <c r="A418" s="2" t="s">
        <v>707</v>
      </c>
      <c r="B418" s="48">
        <v>44115</v>
      </c>
      <c r="C418" s="2" t="s">
        <v>6</v>
      </c>
      <c r="D418" s="2" t="s">
        <v>43</v>
      </c>
      <c r="E418" s="2" t="s">
        <v>225</v>
      </c>
      <c r="F418" s="2" t="s">
        <v>510</v>
      </c>
      <c r="G418" s="2" t="s">
        <v>13</v>
      </c>
      <c r="H418" s="2" t="s">
        <v>1</v>
      </c>
      <c r="I418" s="1" t="s">
        <v>1618</v>
      </c>
      <c r="J418" s="1" t="s">
        <v>1</v>
      </c>
      <c r="K418" s="1" t="s">
        <v>1660</v>
      </c>
      <c r="L418" s="1" t="s">
        <v>1609</v>
      </c>
      <c r="M418" s="1">
        <v>2568882.34</v>
      </c>
      <c r="N418" s="2" t="s">
        <v>12</v>
      </c>
      <c r="O418" s="2" t="s">
        <v>1661</v>
      </c>
      <c r="P418" s="2" t="s">
        <v>1662</v>
      </c>
      <c r="Q418" s="1">
        <v>-1143469.6000000001</v>
      </c>
      <c r="R418" s="1">
        <v>0</v>
      </c>
      <c r="S418" s="1">
        <v>-1143469.6000000001</v>
      </c>
      <c r="T418" s="1">
        <v>0</v>
      </c>
      <c r="U418" s="2" t="s">
        <v>0</v>
      </c>
      <c r="V418" s="1">
        <v>0</v>
      </c>
      <c r="W418" s="1">
        <v>0</v>
      </c>
      <c r="X418" s="2" t="s">
        <v>0</v>
      </c>
      <c r="Y418" s="1">
        <v>0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49" t="s">
        <v>1</v>
      </c>
      <c r="AN418" s="2" t="s">
        <v>1</v>
      </c>
      <c r="AO418" s="4" t="s">
        <v>1</v>
      </c>
      <c r="AP418" s="4" t="s">
        <v>1</v>
      </c>
      <c r="AU418" s="4">
        <v>-1143469.6000000001</v>
      </c>
      <c r="AV418" s="4">
        <v>0</v>
      </c>
    </row>
    <row r="419" spans="1:48" hidden="1" x14ac:dyDescent="0.25">
      <c r="A419" s="2" t="s">
        <v>708</v>
      </c>
      <c r="B419" s="48">
        <v>44115</v>
      </c>
      <c r="C419" s="2" t="s">
        <v>6</v>
      </c>
      <c r="D419" s="2" t="s">
        <v>43</v>
      </c>
      <c r="E419" s="2" t="s">
        <v>221</v>
      </c>
      <c r="F419" s="2" t="s">
        <v>1402</v>
      </c>
      <c r="G419" s="2" t="s">
        <v>3</v>
      </c>
      <c r="H419" s="2" t="s">
        <v>1663</v>
      </c>
      <c r="I419" s="1"/>
      <c r="J419" s="1"/>
      <c r="K419" s="1"/>
      <c r="L419" s="1"/>
      <c r="M419" s="1">
        <v>0</v>
      </c>
      <c r="N419" s="2"/>
      <c r="O419" s="2" t="s">
        <v>2</v>
      </c>
      <c r="P419" s="2"/>
      <c r="Q419" s="1">
        <v>276008588.86880004</v>
      </c>
      <c r="R419" s="1">
        <v>0</v>
      </c>
      <c r="S419" s="1">
        <v>276008588.86880004</v>
      </c>
      <c r="T419" s="1">
        <v>0</v>
      </c>
      <c r="U419" s="2"/>
      <c r="V419" s="1">
        <v>0</v>
      </c>
      <c r="W419" s="1"/>
      <c r="X419" s="2"/>
      <c r="Y419" s="1"/>
      <c r="Z419" s="1">
        <v>0</v>
      </c>
      <c r="AA419" s="2" t="s">
        <v>372</v>
      </c>
      <c r="AB419" s="1">
        <v>0</v>
      </c>
      <c r="AC419" s="1">
        <v>0</v>
      </c>
      <c r="AD419" s="2"/>
      <c r="AE419" s="1">
        <v>0</v>
      </c>
      <c r="AF419" s="2">
        <v>0</v>
      </c>
      <c r="AG419" s="2">
        <v>0</v>
      </c>
      <c r="AH419" s="1"/>
      <c r="AI419" s="1"/>
      <c r="AJ419" s="2"/>
      <c r="AK419" s="1"/>
      <c r="AL419" s="1"/>
      <c r="AM419" s="49"/>
      <c r="AN419" s="2"/>
      <c r="AU419" s="4">
        <v>276008588.86880004</v>
      </c>
      <c r="AV419" s="4">
        <v>0</v>
      </c>
    </row>
    <row r="420" spans="1:48" hidden="1" x14ac:dyDescent="0.25">
      <c r="A420" s="2" t="s">
        <v>709</v>
      </c>
      <c r="B420" s="48">
        <v>44115</v>
      </c>
      <c r="C420" s="2" t="s">
        <v>28</v>
      </c>
      <c r="D420" s="2" t="s">
        <v>39</v>
      </c>
      <c r="E420" s="2" t="s">
        <v>4</v>
      </c>
      <c r="F420" s="2" t="s">
        <v>1454</v>
      </c>
      <c r="G420" s="2" t="s">
        <v>3</v>
      </c>
      <c r="H420" s="2" t="s">
        <v>1664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1665</v>
      </c>
      <c r="P420" s="2" t="s">
        <v>1666</v>
      </c>
      <c r="Q420" s="1">
        <v>2390899.2000000002</v>
      </c>
      <c r="R420" s="1">
        <v>0</v>
      </c>
      <c r="S420" s="1">
        <v>2390899.2000000002</v>
      </c>
      <c r="T420" s="1">
        <v>0</v>
      </c>
      <c r="U420" s="2" t="s">
        <v>0</v>
      </c>
      <c r="V420" s="1">
        <v>0</v>
      </c>
      <c r="W420" s="1">
        <v>0</v>
      </c>
      <c r="X420" s="2" t="s">
        <v>0</v>
      </c>
      <c r="Y420" s="1">
        <v>0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49" t="s">
        <v>1</v>
      </c>
      <c r="AN420" s="2" t="s">
        <v>1</v>
      </c>
      <c r="AO420" s="4" t="s">
        <v>1</v>
      </c>
      <c r="AP420" s="4" t="s">
        <v>1</v>
      </c>
      <c r="AU420" s="4">
        <v>2390899.2000000002</v>
      </c>
      <c r="AV420" s="4">
        <v>0</v>
      </c>
    </row>
    <row r="421" spans="1:48" hidden="1" x14ac:dyDescent="0.25">
      <c r="A421" s="2" t="s">
        <v>710</v>
      </c>
      <c r="B421" s="48">
        <v>44115</v>
      </c>
      <c r="C421" s="2" t="s">
        <v>28</v>
      </c>
      <c r="D421" s="2" t="s">
        <v>39</v>
      </c>
      <c r="E421" s="2" t="s">
        <v>4</v>
      </c>
      <c r="F421" s="2" t="s">
        <v>1454</v>
      </c>
      <c r="G421" s="2" t="s">
        <v>3</v>
      </c>
      <c r="H421" s="2" t="s">
        <v>1667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1668</v>
      </c>
      <c r="P421" s="2" t="s">
        <v>1669</v>
      </c>
      <c r="Q421" s="1">
        <v>5225838.2</v>
      </c>
      <c r="R421" s="1">
        <v>0</v>
      </c>
      <c r="S421" s="1">
        <v>3097099</v>
      </c>
      <c r="T421" s="1">
        <v>0</v>
      </c>
      <c r="U421" s="2" t="s">
        <v>0</v>
      </c>
      <c r="V421" s="1">
        <v>0</v>
      </c>
      <c r="W421" s="1">
        <v>1835120</v>
      </c>
      <c r="X421" s="2" t="s">
        <v>9</v>
      </c>
      <c r="Y421" s="1">
        <v>293619.20000000001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49" t="s">
        <v>1</v>
      </c>
      <c r="AN421" s="2" t="s">
        <v>1</v>
      </c>
      <c r="AO421" s="4" t="s">
        <v>1</v>
      </c>
      <c r="AP421" s="4" t="s">
        <v>1</v>
      </c>
      <c r="AU421" s="4">
        <v>5225838.2</v>
      </c>
      <c r="AV421" s="4">
        <v>0</v>
      </c>
    </row>
    <row r="422" spans="1:48" x14ac:dyDescent="0.25">
      <c r="A422" s="2" t="s">
        <v>711</v>
      </c>
      <c r="B422" s="48">
        <v>44115</v>
      </c>
      <c r="C422" s="2" t="s">
        <v>36</v>
      </c>
      <c r="D422" s="2" t="s">
        <v>39</v>
      </c>
      <c r="E422" s="2" t="s">
        <v>214</v>
      </c>
      <c r="F422" s="2" t="s">
        <v>1376</v>
      </c>
      <c r="G422" s="2" t="s">
        <v>3</v>
      </c>
      <c r="H422" s="2" t="s">
        <v>1670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52553097.960000001</v>
      </c>
      <c r="R422" s="1">
        <v>0</v>
      </c>
      <c r="S422" s="1">
        <v>50341516.200000003</v>
      </c>
      <c r="T422" s="1">
        <v>0</v>
      </c>
      <c r="U422" s="2" t="s">
        <v>0</v>
      </c>
      <c r="V422" s="1">
        <v>0</v>
      </c>
      <c r="W422" s="1">
        <v>1906536</v>
      </c>
      <c r="X422" s="2" t="s">
        <v>0</v>
      </c>
      <c r="Y422" s="1">
        <v>305045.76000000007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14" t="s">
        <v>1</v>
      </c>
      <c r="AN422" s="112" t="s">
        <v>1</v>
      </c>
      <c r="AO422" s="4" t="s">
        <v>1</v>
      </c>
      <c r="AP422" s="4" t="s">
        <v>1</v>
      </c>
      <c r="AU422" s="4">
        <v>52553097.960000001</v>
      </c>
      <c r="AV422" s="4">
        <v>0</v>
      </c>
    </row>
    <row r="423" spans="1:48" x14ac:dyDescent="0.25">
      <c r="A423" s="2" t="s">
        <v>712</v>
      </c>
      <c r="B423" s="48">
        <v>44115</v>
      </c>
      <c r="C423" s="2" t="s">
        <v>36</v>
      </c>
      <c r="D423" s="2" t="s">
        <v>39</v>
      </c>
      <c r="E423" s="2" t="s">
        <v>214</v>
      </c>
      <c r="F423" s="2" t="s">
        <v>1376</v>
      </c>
      <c r="G423" s="2" t="s">
        <v>13</v>
      </c>
      <c r="H423" s="2" t="s">
        <v>1</v>
      </c>
      <c r="I423" s="1" t="s">
        <v>1671</v>
      </c>
      <c r="J423" s="1" t="s">
        <v>1</v>
      </c>
      <c r="K423" s="1" t="s">
        <v>1672</v>
      </c>
      <c r="L423" s="1" t="s">
        <v>1644</v>
      </c>
      <c r="M423" s="1">
        <v>713143</v>
      </c>
      <c r="N423" s="2" t="s">
        <v>12</v>
      </c>
      <c r="O423" s="2" t="s">
        <v>1673</v>
      </c>
      <c r="P423" s="2" t="s">
        <v>1674</v>
      </c>
      <c r="Q423" s="1">
        <v>-90400</v>
      </c>
      <c r="R423" s="1">
        <v>0</v>
      </c>
      <c r="S423" s="1">
        <v>-90400</v>
      </c>
      <c r="T423" s="1">
        <v>0</v>
      </c>
      <c r="U423" s="2" t="s">
        <v>0</v>
      </c>
      <c r="V423" s="1">
        <v>0</v>
      </c>
      <c r="W423" s="1">
        <v>0</v>
      </c>
      <c r="X423" s="2" t="s">
        <v>0</v>
      </c>
      <c r="Y423" s="1">
        <v>0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14" t="s">
        <v>1</v>
      </c>
      <c r="AN423" s="112" t="s">
        <v>1</v>
      </c>
      <c r="AO423" s="4" t="s">
        <v>1</v>
      </c>
      <c r="AP423" s="4" t="s">
        <v>1</v>
      </c>
      <c r="AU423" s="4">
        <v>-90400</v>
      </c>
      <c r="AV423" s="4">
        <v>0</v>
      </c>
    </row>
    <row r="424" spans="1:48" hidden="1" x14ac:dyDescent="0.25">
      <c r="A424" s="2" t="s">
        <v>713</v>
      </c>
      <c r="B424" s="48">
        <v>44115</v>
      </c>
      <c r="C424" s="2" t="s">
        <v>6</v>
      </c>
      <c r="D424" s="2" t="s">
        <v>39</v>
      </c>
      <c r="E424" s="2" t="s">
        <v>216</v>
      </c>
      <c r="F424" s="2" t="s">
        <v>1675</v>
      </c>
      <c r="G424" s="2" t="s">
        <v>3</v>
      </c>
      <c r="H424" s="2" t="s">
        <v>1676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220814211.09880006</v>
      </c>
      <c r="R424" s="1">
        <v>0</v>
      </c>
      <c r="S424" s="1">
        <v>134728354.69000006</v>
      </c>
      <c r="T424" s="1">
        <v>0</v>
      </c>
      <c r="U424" s="2" t="s">
        <v>0</v>
      </c>
      <c r="V424" s="1">
        <v>0</v>
      </c>
      <c r="W424" s="1">
        <v>74211945.180000007</v>
      </c>
      <c r="X424" s="2" t="s">
        <v>9</v>
      </c>
      <c r="Y424" s="1">
        <v>11873911.228800001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14" t="s">
        <v>1</v>
      </c>
      <c r="AN424" s="112" t="s">
        <v>1</v>
      </c>
      <c r="AO424" s="4" t="s">
        <v>1</v>
      </c>
      <c r="AP424" s="4" t="s">
        <v>1</v>
      </c>
      <c r="AU424" s="4">
        <v>220814211.09880006</v>
      </c>
      <c r="AV424" s="4">
        <v>0</v>
      </c>
    </row>
    <row r="425" spans="1:48" hidden="1" x14ac:dyDescent="0.25">
      <c r="A425" s="2" t="s">
        <v>714</v>
      </c>
      <c r="B425" s="48">
        <v>44115</v>
      </c>
      <c r="C425" s="2" t="s">
        <v>28</v>
      </c>
      <c r="D425" s="2" t="s">
        <v>34</v>
      </c>
      <c r="E425" s="2" t="s">
        <v>33</v>
      </c>
      <c r="F425" s="2" t="s">
        <v>1374</v>
      </c>
      <c r="G425" s="2" t="s">
        <v>3</v>
      </c>
      <c r="H425" s="2" t="s">
        <v>1677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225735953.32720003</v>
      </c>
      <c r="R425" s="1">
        <v>0</v>
      </c>
      <c r="S425" s="1">
        <v>135330434.12</v>
      </c>
      <c r="T425" s="1">
        <v>0</v>
      </c>
      <c r="U425" s="2" t="s">
        <v>0</v>
      </c>
      <c r="V425" s="1">
        <v>0</v>
      </c>
      <c r="W425" s="1">
        <v>77935792.420000002</v>
      </c>
      <c r="X425" s="2" t="s">
        <v>9</v>
      </c>
      <c r="Y425" s="1">
        <v>12469726.787199998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49" t="s">
        <v>1</v>
      </c>
      <c r="AN425" s="2" t="s">
        <v>1</v>
      </c>
      <c r="AO425" s="4" t="s">
        <v>1</v>
      </c>
      <c r="AP425" s="4" t="s">
        <v>1</v>
      </c>
      <c r="AU425" s="4">
        <v>225735953.32720003</v>
      </c>
      <c r="AV425" s="4">
        <v>0</v>
      </c>
    </row>
    <row r="426" spans="1:48" hidden="1" x14ac:dyDescent="0.25">
      <c r="A426" s="2" t="s">
        <v>716</v>
      </c>
      <c r="B426" s="48">
        <v>44115</v>
      </c>
      <c r="C426" s="2" t="s">
        <v>28</v>
      </c>
      <c r="D426" s="2" t="s">
        <v>34</v>
      </c>
      <c r="E426" s="2" t="s">
        <v>33</v>
      </c>
      <c r="F426" s="2" t="s">
        <v>1454</v>
      </c>
      <c r="G426" s="2" t="s">
        <v>3</v>
      </c>
      <c r="H426" s="2" t="s">
        <v>1678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99</v>
      </c>
      <c r="P426" s="2" t="s">
        <v>1</v>
      </c>
      <c r="Q426" s="1">
        <v>0</v>
      </c>
      <c r="R426" s="1">
        <v>0</v>
      </c>
      <c r="S426" s="1">
        <v>0</v>
      </c>
      <c r="T426" s="1">
        <v>0</v>
      </c>
      <c r="U426" s="2" t="s">
        <v>0</v>
      </c>
      <c r="V426" s="1">
        <v>0</v>
      </c>
      <c r="W426" s="1">
        <v>0</v>
      </c>
      <c r="X426" s="2" t="s">
        <v>0</v>
      </c>
      <c r="Y426" s="1">
        <v>0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49" t="s">
        <v>1</v>
      </c>
      <c r="AN426" s="2" t="s">
        <v>1</v>
      </c>
      <c r="AO426" s="4" t="s">
        <v>1</v>
      </c>
      <c r="AP426" s="4" t="s">
        <v>1</v>
      </c>
      <c r="AU426" s="4">
        <v>0</v>
      </c>
      <c r="AV426" s="4">
        <v>0</v>
      </c>
    </row>
    <row r="427" spans="1:48" hidden="1" x14ac:dyDescent="0.25">
      <c r="A427" s="2" t="s">
        <v>717</v>
      </c>
      <c r="B427" s="48">
        <v>44115</v>
      </c>
      <c r="C427" s="2" t="s">
        <v>6</v>
      </c>
      <c r="D427" s="2" t="s">
        <v>34</v>
      </c>
      <c r="E427" s="2" t="s">
        <v>210</v>
      </c>
      <c r="F427" s="2" t="s">
        <v>1679</v>
      </c>
      <c r="G427" s="2" t="s">
        <v>3</v>
      </c>
      <c r="H427" s="2" t="s">
        <v>1680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406264405.7547999</v>
      </c>
      <c r="R427" s="1">
        <v>0</v>
      </c>
      <c r="S427" s="1">
        <v>305029487.17999989</v>
      </c>
      <c r="T427" s="1">
        <v>0</v>
      </c>
      <c r="U427" s="2" t="s">
        <v>0</v>
      </c>
      <c r="V427" s="1">
        <v>0</v>
      </c>
      <c r="W427" s="1">
        <v>87271481.530000001</v>
      </c>
      <c r="X427" s="2" t="s">
        <v>9</v>
      </c>
      <c r="Y427" s="1">
        <v>13963437.0448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49" t="s">
        <v>1</v>
      </c>
      <c r="AN427" s="2" t="s">
        <v>1</v>
      </c>
      <c r="AO427" s="4" t="s">
        <v>1</v>
      </c>
      <c r="AP427" s="4" t="s">
        <v>1</v>
      </c>
      <c r="AU427" s="4">
        <v>406264405.7547999</v>
      </c>
      <c r="AV427" s="4">
        <v>0</v>
      </c>
    </row>
    <row r="428" spans="1:48" hidden="1" x14ac:dyDescent="0.25">
      <c r="A428" s="2" t="s">
        <v>719</v>
      </c>
      <c r="B428" s="48">
        <v>44115</v>
      </c>
      <c r="C428" s="2" t="s">
        <v>28</v>
      </c>
      <c r="D428" s="2" t="s">
        <v>27</v>
      </c>
      <c r="E428" s="2" t="s">
        <v>257</v>
      </c>
      <c r="F428" s="2" t="s">
        <v>1131</v>
      </c>
      <c r="G428" s="2" t="s">
        <v>3</v>
      </c>
      <c r="H428" s="2" t="s">
        <v>1681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198892503.34505001</v>
      </c>
      <c r="R428" s="1">
        <v>0</v>
      </c>
      <c r="S428" s="1">
        <v>121817634.5</v>
      </c>
      <c r="T428" s="1">
        <v>0</v>
      </c>
      <c r="U428" s="2" t="s">
        <v>0</v>
      </c>
      <c r="V428" s="1">
        <v>0</v>
      </c>
      <c r="W428" s="1">
        <v>66443852.452650003</v>
      </c>
      <c r="X428" s="2" t="s">
        <v>9</v>
      </c>
      <c r="Y428" s="1">
        <v>10631016.3924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49" t="s">
        <v>1</v>
      </c>
      <c r="AN428" s="2" t="s">
        <v>1</v>
      </c>
      <c r="AO428" s="4" t="s">
        <v>1</v>
      </c>
      <c r="AP428" s="4" t="s">
        <v>1</v>
      </c>
      <c r="AU428" s="4">
        <v>198892503.34505001</v>
      </c>
      <c r="AV428" s="4">
        <v>0</v>
      </c>
    </row>
    <row r="429" spans="1:48" hidden="1" x14ac:dyDescent="0.25">
      <c r="A429" s="2" t="s">
        <v>720</v>
      </c>
      <c r="B429" s="48">
        <v>44115</v>
      </c>
      <c r="C429" s="2" t="s">
        <v>6</v>
      </c>
      <c r="D429" s="2" t="s">
        <v>27</v>
      </c>
      <c r="E429" s="2" t="s">
        <v>204</v>
      </c>
      <c r="F429" s="2" t="s">
        <v>1203</v>
      </c>
      <c r="G429" s="2" t="s">
        <v>3</v>
      </c>
      <c r="H429" s="2" t="s">
        <v>1682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191667509.38999999</v>
      </c>
      <c r="R429" s="1">
        <v>0</v>
      </c>
      <c r="S429" s="1">
        <v>125052540.58</v>
      </c>
      <c r="T429" s="1">
        <v>0</v>
      </c>
      <c r="U429" s="2" t="s">
        <v>0</v>
      </c>
      <c r="V429" s="1">
        <v>0</v>
      </c>
      <c r="W429" s="1">
        <v>57426697.25</v>
      </c>
      <c r="X429" s="2" t="s">
        <v>9</v>
      </c>
      <c r="Y429" s="1">
        <v>9188271.5600000005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49" t="s">
        <v>1</v>
      </c>
      <c r="AN429" s="2" t="s">
        <v>1</v>
      </c>
      <c r="AO429" s="4" t="s">
        <v>1</v>
      </c>
      <c r="AP429" s="4" t="s">
        <v>1</v>
      </c>
      <c r="AU429" s="4">
        <v>191667509.38999999</v>
      </c>
      <c r="AV429" s="4">
        <v>0</v>
      </c>
    </row>
    <row r="430" spans="1:48" hidden="1" x14ac:dyDescent="0.25">
      <c r="A430" s="2" t="s">
        <v>721</v>
      </c>
      <c r="B430" s="48">
        <v>44115</v>
      </c>
      <c r="C430" s="2" t="s">
        <v>6</v>
      </c>
      <c r="D430" s="2" t="s">
        <v>25</v>
      </c>
      <c r="E430" s="2" t="s">
        <v>198</v>
      </c>
      <c r="F430" s="2" t="s">
        <v>422</v>
      </c>
      <c r="G430" s="2" t="s">
        <v>3</v>
      </c>
      <c r="H430" s="2" t="s">
        <v>1683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13525394.524</v>
      </c>
      <c r="R430" s="1">
        <v>0</v>
      </c>
      <c r="S430" s="1">
        <v>8019606.5999999996</v>
      </c>
      <c r="T430" s="1">
        <v>0</v>
      </c>
      <c r="U430" s="2" t="s">
        <v>0</v>
      </c>
      <c r="V430" s="1">
        <v>0</v>
      </c>
      <c r="W430" s="1">
        <v>4746368.9000000004</v>
      </c>
      <c r="X430" s="2" t="s">
        <v>9</v>
      </c>
      <c r="Y430" s="1">
        <v>759419.02400000009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14" t="s">
        <v>1</v>
      </c>
      <c r="AN430" s="112" t="s">
        <v>1</v>
      </c>
      <c r="AO430" s="4" t="s">
        <v>1</v>
      </c>
      <c r="AP430" s="4" t="s">
        <v>1</v>
      </c>
      <c r="AU430" s="4">
        <v>13525394.524</v>
      </c>
      <c r="AV430" s="4">
        <v>0</v>
      </c>
    </row>
    <row r="431" spans="1:48" hidden="1" x14ac:dyDescent="0.25">
      <c r="A431" s="2" t="s">
        <v>722</v>
      </c>
      <c r="B431" s="48">
        <v>44115</v>
      </c>
      <c r="C431" s="2" t="s">
        <v>6</v>
      </c>
      <c r="D431" s="2" t="s">
        <v>25</v>
      </c>
      <c r="E431" s="2" t="s">
        <v>198</v>
      </c>
      <c r="F431" s="2" t="s">
        <v>422</v>
      </c>
      <c r="G431" s="2" t="s">
        <v>3</v>
      </c>
      <c r="H431" s="2" t="s">
        <v>1684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1685</v>
      </c>
      <c r="P431" s="2" t="s">
        <v>1686</v>
      </c>
      <c r="Q431" s="1">
        <v>1759455.9839999999</v>
      </c>
      <c r="R431" s="1">
        <v>0</v>
      </c>
      <c r="S431" s="1">
        <v>0</v>
      </c>
      <c r="T431" s="1">
        <v>1516772.4</v>
      </c>
      <c r="U431" s="2" t="s">
        <v>9</v>
      </c>
      <c r="V431" s="1">
        <v>242683.584</v>
      </c>
      <c r="W431" s="1">
        <v>0</v>
      </c>
      <c r="X431" s="2" t="s">
        <v>0</v>
      </c>
      <c r="Y431" s="1">
        <v>0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14" t="s">
        <v>1</v>
      </c>
      <c r="AN431" s="112" t="s">
        <v>1</v>
      </c>
      <c r="AO431" s="4" t="s">
        <v>1</v>
      </c>
      <c r="AP431" s="4" t="s">
        <v>1</v>
      </c>
      <c r="AU431" s="4">
        <v>1759455.9839999999</v>
      </c>
      <c r="AV431" s="4">
        <v>0</v>
      </c>
    </row>
    <row r="432" spans="1:48" hidden="1" x14ac:dyDescent="0.25">
      <c r="A432" s="2" t="s">
        <v>723</v>
      </c>
      <c r="B432" s="48">
        <v>44115</v>
      </c>
      <c r="C432" s="2" t="s">
        <v>6</v>
      </c>
      <c r="D432" s="2" t="s">
        <v>25</v>
      </c>
      <c r="E432" s="2" t="s">
        <v>198</v>
      </c>
      <c r="F432" s="2" t="s">
        <v>422</v>
      </c>
      <c r="G432" s="2" t="s">
        <v>3</v>
      </c>
      <c r="H432" s="2" t="s">
        <v>1687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219023113.05239993</v>
      </c>
      <c r="R432" s="1">
        <v>0</v>
      </c>
      <c r="S432" s="1">
        <v>160740872.41999996</v>
      </c>
      <c r="T432" s="1">
        <v>0</v>
      </c>
      <c r="U432" s="2" t="s">
        <v>0</v>
      </c>
      <c r="V432" s="1">
        <v>0</v>
      </c>
      <c r="W432" s="1">
        <v>50243310.890000001</v>
      </c>
      <c r="X432" s="2" t="s">
        <v>0</v>
      </c>
      <c r="Y432" s="1">
        <v>8038929.7423999999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49" t="s">
        <v>1</v>
      </c>
      <c r="AN432" s="2" t="s">
        <v>1</v>
      </c>
      <c r="AO432" s="4" t="s">
        <v>1</v>
      </c>
      <c r="AP432" s="4" t="s">
        <v>1</v>
      </c>
      <c r="AU432" s="4">
        <v>219023113.05239993</v>
      </c>
      <c r="AV432" s="4">
        <v>0</v>
      </c>
    </row>
    <row r="433" spans="1:48" hidden="1" x14ac:dyDescent="0.25">
      <c r="A433" s="2" t="s">
        <v>726</v>
      </c>
      <c r="B433" s="48">
        <v>44115</v>
      </c>
      <c r="C433" s="2" t="s">
        <v>6</v>
      </c>
      <c r="D433" s="2" t="s">
        <v>23</v>
      </c>
      <c r="E433" s="2" t="s">
        <v>196</v>
      </c>
      <c r="F433" s="2" t="s">
        <v>497</v>
      </c>
      <c r="G433" s="2" t="s">
        <v>3</v>
      </c>
      <c r="H433" s="2" t="s">
        <v>1688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306578287.80880004</v>
      </c>
      <c r="R433" s="1">
        <v>0</v>
      </c>
      <c r="S433" s="1">
        <v>233374170.50000006</v>
      </c>
      <c r="T433" s="1">
        <v>0</v>
      </c>
      <c r="U433" s="2" t="s">
        <v>0</v>
      </c>
      <c r="V433" s="1">
        <v>0</v>
      </c>
      <c r="W433" s="1">
        <v>63106997.68</v>
      </c>
      <c r="X433" s="2" t="s">
        <v>9</v>
      </c>
      <c r="Y433" s="1">
        <v>10097119.628800001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49" t="s">
        <v>1</v>
      </c>
      <c r="AN433" s="2" t="s">
        <v>1</v>
      </c>
      <c r="AO433" s="4" t="s">
        <v>1</v>
      </c>
      <c r="AP433" s="4" t="s">
        <v>1</v>
      </c>
      <c r="AU433" s="4">
        <v>306578287.80880004</v>
      </c>
      <c r="AV433" s="4">
        <v>0</v>
      </c>
    </row>
    <row r="434" spans="1:48" hidden="1" x14ac:dyDescent="0.25">
      <c r="A434" s="2" t="s">
        <v>727</v>
      </c>
      <c r="B434" s="48">
        <v>44115</v>
      </c>
      <c r="C434" s="2" t="s">
        <v>6</v>
      </c>
      <c r="D434" s="2" t="s">
        <v>21</v>
      </c>
      <c r="E434" s="2" t="s">
        <v>188</v>
      </c>
      <c r="F434" s="2" t="s">
        <v>1524</v>
      </c>
      <c r="G434" s="2" t="s">
        <v>3</v>
      </c>
      <c r="H434" s="2" t="s">
        <v>1689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254373937.58560002</v>
      </c>
      <c r="R434" s="1">
        <v>0</v>
      </c>
      <c r="S434" s="1">
        <v>186048833.66000003</v>
      </c>
      <c r="T434" s="1">
        <v>0</v>
      </c>
      <c r="U434" s="2" t="s">
        <v>0</v>
      </c>
      <c r="V434" s="1">
        <v>0</v>
      </c>
      <c r="W434" s="1">
        <v>58900951.659999996</v>
      </c>
      <c r="X434" s="2" t="s">
        <v>0</v>
      </c>
      <c r="Y434" s="1">
        <v>9424152.2655999996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49" t="s">
        <v>1</v>
      </c>
      <c r="AN434" s="2" t="s">
        <v>1</v>
      </c>
      <c r="AO434" s="4" t="s">
        <v>1</v>
      </c>
      <c r="AP434" s="4" t="s">
        <v>1</v>
      </c>
      <c r="AU434" s="4">
        <v>254373937.58560002</v>
      </c>
      <c r="AV434" s="4">
        <v>0</v>
      </c>
    </row>
    <row r="435" spans="1:48" hidden="1" x14ac:dyDescent="0.25">
      <c r="A435" s="2" t="s">
        <v>728</v>
      </c>
      <c r="B435" s="48">
        <v>44115</v>
      </c>
      <c r="C435" s="2" t="s">
        <v>6</v>
      </c>
      <c r="D435" s="2" t="s">
        <v>19</v>
      </c>
      <c r="E435" s="2" t="s">
        <v>186</v>
      </c>
      <c r="F435" s="2" t="s">
        <v>1462</v>
      </c>
      <c r="G435" s="2" t="s">
        <v>3</v>
      </c>
      <c r="H435" s="2" t="s">
        <v>1690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155286350.5512</v>
      </c>
      <c r="R435" s="1">
        <v>0</v>
      </c>
      <c r="S435" s="1">
        <v>116431309.18000001</v>
      </c>
      <c r="T435" s="1">
        <v>0</v>
      </c>
      <c r="U435" s="2" t="s">
        <v>0</v>
      </c>
      <c r="V435" s="1">
        <v>0</v>
      </c>
      <c r="W435" s="1">
        <v>33495725.32</v>
      </c>
      <c r="X435" s="2" t="s">
        <v>9</v>
      </c>
      <c r="Y435" s="1">
        <v>5359316.0511999996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49" t="s">
        <v>1</v>
      </c>
      <c r="AN435" s="2" t="s">
        <v>1</v>
      </c>
      <c r="AO435" s="4" t="s">
        <v>1</v>
      </c>
      <c r="AP435" s="4" t="s">
        <v>1</v>
      </c>
      <c r="AU435" s="4">
        <v>155286350.5512</v>
      </c>
      <c r="AV435" s="4">
        <v>0</v>
      </c>
    </row>
    <row r="436" spans="1:48" hidden="1" x14ac:dyDescent="0.25">
      <c r="A436" s="2" t="s">
        <v>729</v>
      </c>
      <c r="B436" s="48">
        <v>44115</v>
      </c>
      <c r="C436" s="2" t="s">
        <v>6</v>
      </c>
      <c r="D436" s="2" t="s">
        <v>19</v>
      </c>
      <c r="E436" s="2" t="s">
        <v>186</v>
      </c>
      <c r="F436" s="2" t="s">
        <v>1462</v>
      </c>
      <c r="G436" s="2" t="s">
        <v>13</v>
      </c>
      <c r="H436" s="2" t="s">
        <v>1</v>
      </c>
      <c r="I436" s="1" t="s">
        <v>1691</v>
      </c>
      <c r="J436" s="1" t="s">
        <v>1</v>
      </c>
      <c r="K436" s="1" t="s">
        <v>1692</v>
      </c>
      <c r="L436" s="1" t="s">
        <v>1644</v>
      </c>
      <c r="M436" s="1">
        <v>10433091.800000001</v>
      </c>
      <c r="N436" s="2" t="s">
        <v>12</v>
      </c>
      <c r="O436" s="2" t="s">
        <v>1693</v>
      </c>
      <c r="P436" s="2" t="s">
        <v>1694</v>
      </c>
      <c r="Q436" s="1">
        <v>-1284584</v>
      </c>
      <c r="R436" s="1">
        <v>0</v>
      </c>
      <c r="S436" s="1">
        <v>0</v>
      </c>
      <c r="T436" s="1">
        <v>0</v>
      </c>
      <c r="U436" s="2" t="s">
        <v>0</v>
      </c>
      <c r="V436" s="1">
        <v>0</v>
      </c>
      <c r="W436" s="1">
        <v>-1107400</v>
      </c>
      <c r="X436" s="2" t="s">
        <v>9</v>
      </c>
      <c r="Y436" s="1">
        <v>-177184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49" t="s">
        <v>1</v>
      </c>
      <c r="AN436" s="2" t="s">
        <v>1</v>
      </c>
      <c r="AO436" s="4" t="s">
        <v>1</v>
      </c>
      <c r="AP436" s="4" t="s">
        <v>1</v>
      </c>
      <c r="AU436" s="4">
        <v>-1284584</v>
      </c>
      <c r="AV436" s="4">
        <v>0</v>
      </c>
    </row>
    <row r="437" spans="1:48" hidden="1" x14ac:dyDescent="0.25">
      <c r="A437" s="2" t="s">
        <v>730</v>
      </c>
      <c r="B437" s="48">
        <v>44115</v>
      </c>
      <c r="C437" s="69" t="s">
        <v>6</v>
      </c>
      <c r="D437" s="2" t="s">
        <v>14</v>
      </c>
      <c r="E437" s="2" t="s">
        <v>182</v>
      </c>
      <c r="F437" s="2" t="s">
        <v>1695</v>
      </c>
      <c r="G437" s="2" t="s">
        <v>3</v>
      </c>
      <c r="H437" s="2" t="s">
        <v>1696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1697</v>
      </c>
      <c r="P437" s="2" t="s">
        <v>1698</v>
      </c>
      <c r="Q437" s="1">
        <v>1491600</v>
      </c>
      <c r="R437" s="1">
        <v>0</v>
      </c>
      <c r="S437" s="1">
        <v>1491600</v>
      </c>
      <c r="T437" s="1">
        <v>0</v>
      </c>
      <c r="U437" s="2" t="s">
        <v>0</v>
      </c>
      <c r="V437" s="1">
        <v>0</v>
      </c>
      <c r="W437" s="1">
        <v>0</v>
      </c>
      <c r="X437" s="2" t="s">
        <v>0</v>
      </c>
      <c r="Y437" s="1">
        <v>0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14" t="s">
        <v>1</v>
      </c>
      <c r="AN437" s="112" t="s">
        <v>1</v>
      </c>
      <c r="AO437" s="4" t="s">
        <v>1</v>
      </c>
      <c r="AP437" s="4" t="s">
        <v>1</v>
      </c>
      <c r="AU437" s="4">
        <v>1491600</v>
      </c>
      <c r="AV437" s="4">
        <v>0</v>
      </c>
    </row>
    <row r="438" spans="1:48" hidden="1" x14ac:dyDescent="0.25">
      <c r="A438" s="2" t="s">
        <v>731</v>
      </c>
      <c r="B438" s="48">
        <v>44115</v>
      </c>
      <c r="C438" s="69" t="s">
        <v>6</v>
      </c>
      <c r="D438" s="2" t="s">
        <v>14</v>
      </c>
      <c r="E438" s="2" t="s">
        <v>182</v>
      </c>
      <c r="F438" s="2" t="s">
        <v>1695</v>
      </c>
      <c r="G438" s="2" t="s">
        <v>3</v>
      </c>
      <c r="H438" s="2" t="s">
        <v>1699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83844698.2104</v>
      </c>
      <c r="R438" s="1">
        <v>0</v>
      </c>
      <c r="S438" s="1">
        <v>76199616.200000003</v>
      </c>
      <c r="T438" s="1">
        <v>0</v>
      </c>
      <c r="U438" s="2" t="s">
        <v>0</v>
      </c>
      <c r="V438" s="1">
        <v>0</v>
      </c>
      <c r="W438" s="1">
        <v>6590587.9400000004</v>
      </c>
      <c r="X438" s="2" t="s">
        <v>0</v>
      </c>
      <c r="Y438" s="1">
        <v>1054494.0703999999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14" t="s">
        <v>1</v>
      </c>
      <c r="AN438" s="112" t="s">
        <v>1</v>
      </c>
      <c r="AO438" s="4" t="s">
        <v>1</v>
      </c>
      <c r="AP438" s="4" t="s">
        <v>1</v>
      </c>
      <c r="AU438" s="4">
        <v>83844698.2104</v>
      </c>
      <c r="AV438" s="4">
        <v>0</v>
      </c>
    </row>
    <row r="439" spans="1:48" hidden="1" x14ac:dyDescent="0.25">
      <c r="A439" s="2" t="s">
        <v>732</v>
      </c>
      <c r="B439" s="48">
        <v>44115</v>
      </c>
      <c r="C439" s="69" t="s">
        <v>6</v>
      </c>
      <c r="D439" s="2" t="s">
        <v>14</v>
      </c>
      <c r="E439" s="2" t="s">
        <v>182</v>
      </c>
      <c r="F439" s="2" t="s">
        <v>1695</v>
      </c>
      <c r="G439" s="2" t="s">
        <v>3</v>
      </c>
      <c r="H439" s="2" t="s">
        <v>1700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7264152.5143999998</v>
      </c>
      <c r="R439" s="1">
        <v>0</v>
      </c>
      <c r="S439" s="1">
        <v>7105340</v>
      </c>
      <c r="T439" s="1">
        <v>0</v>
      </c>
      <c r="U439" s="2" t="s">
        <v>0</v>
      </c>
      <c r="V439" s="1">
        <v>0</v>
      </c>
      <c r="W439" s="1">
        <v>136907.34</v>
      </c>
      <c r="X439" s="2" t="s">
        <v>0</v>
      </c>
      <c r="Y439" s="1">
        <v>21905.1744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49" t="s">
        <v>1</v>
      </c>
      <c r="AN439" s="2" t="s">
        <v>1</v>
      </c>
      <c r="AO439" s="4" t="s">
        <v>1</v>
      </c>
      <c r="AP439" s="4" t="s">
        <v>1</v>
      </c>
      <c r="AU439" s="4">
        <v>7264152.5143999998</v>
      </c>
      <c r="AV439" s="4">
        <v>0</v>
      </c>
    </row>
    <row r="440" spans="1:48" hidden="1" x14ac:dyDescent="0.25">
      <c r="A440" s="2" t="s">
        <v>733</v>
      </c>
      <c r="B440" s="48">
        <v>44115</v>
      </c>
      <c r="C440" s="2" t="s">
        <v>6</v>
      </c>
      <c r="D440" s="2" t="s">
        <v>10</v>
      </c>
      <c r="E440" s="2" t="s">
        <v>179</v>
      </c>
      <c r="F440" s="2" t="s">
        <v>1701</v>
      </c>
      <c r="G440" s="2" t="s">
        <v>3</v>
      </c>
      <c r="H440" s="2" t="s">
        <v>1702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20403532.699200001</v>
      </c>
      <c r="R440" s="1">
        <v>0</v>
      </c>
      <c r="S440" s="1">
        <v>11448256</v>
      </c>
      <c r="T440" s="1">
        <v>0</v>
      </c>
      <c r="U440" s="2" t="s">
        <v>0</v>
      </c>
      <c r="V440" s="1">
        <v>0</v>
      </c>
      <c r="W440" s="1">
        <v>7720066.1200000001</v>
      </c>
      <c r="X440" s="2" t="s">
        <v>9</v>
      </c>
      <c r="Y440" s="1">
        <v>1235210.5792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49" t="s">
        <v>1</v>
      </c>
      <c r="AN440" s="2" t="s">
        <v>1</v>
      </c>
      <c r="AO440" s="4" t="s">
        <v>1</v>
      </c>
      <c r="AP440" s="4" t="s">
        <v>1</v>
      </c>
      <c r="AR440" s="4">
        <v>0</v>
      </c>
      <c r="AU440" s="4">
        <v>20403532.699200001</v>
      </c>
      <c r="AV440" s="4">
        <v>0</v>
      </c>
    </row>
    <row r="441" spans="1:48" hidden="1" x14ac:dyDescent="0.25">
      <c r="A441" s="2" t="s">
        <v>734</v>
      </c>
      <c r="B441" s="48">
        <v>44115</v>
      </c>
      <c r="C441" s="2" t="s">
        <v>6</v>
      </c>
      <c r="D441" s="2" t="s">
        <v>286</v>
      </c>
      <c r="E441" s="2" t="s">
        <v>208</v>
      </c>
      <c r="F441" s="2" t="s">
        <v>988</v>
      </c>
      <c r="G441" s="2" t="s">
        <v>3</v>
      </c>
      <c r="H441" s="2" t="s">
        <v>1703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25454615.636</v>
      </c>
      <c r="R441" s="1">
        <v>0</v>
      </c>
      <c r="S441" s="1">
        <v>23528972.599999998</v>
      </c>
      <c r="T441" s="1">
        <v>0</v>
      </c>
      <c r="U441" s="2" t="s">
        <v>0</v>
      </c>
      <c r="V441" s="1">
        <v>0</v>
      </c>
      <c r="W441" s="1">
        <v>1660037.1</v>
      </c>
      <c r="X441" s="2" t="s">
        <v>9</v>
      </c>
      <c r="Y441" s="1">
        <v>265605.93599999999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49" t="s">
        <v>1</v>
      </c>
      <c r="AN441" s="2" t="s">
        <v>1</v>
      </c>
      <c r="AO441" s="4" t="s">
        <v>1</v>
      </c>
      <c r="AP441" s="4" t="s">
        <v>1</v>
      </c>
      <c r="AR441" s="4">
        <v>0</v>
      </c>
      <c r="AU441" s="4">
        <v>25454615.636</v>
      </c>
      <c r="AV441" s="4">
        <v>0</v>
      </c>
    </row>
    <row r="442" spans="1:48" hidden="1" x14ac:dyDescent="0.25">
      <c r="A442" s="2" t="s">
        <v>736</v>
      </c>
      <c r="B442" s="48">
        <v>44115</v>
      </c>
      <c r="C442" s="2" t="s">
        <v>6</v>
      </c>
      <c r="D442" s="2" t="s">
        <v>7</v>
      </c>
      <c r="E442" s="2" t="s">
        <v>496</v>
      </c>
      <c r="F442" s="2" t="s">
        <v>1704</v>
      </c>
      <c r="G442" s="2" t="s">
        <v>3</v>
      </c>
      <c r="H442" s="2" t="s">
        <v>483</v>
      </c>
      <c r="I442" s="1"/>
      <c r="J442" s="1"/>
      <c r="K442" s="1"/>
      <c r="L442" s="1"/>
      <c r="M442" s="1">
        <v>0</v>
      </c>
      <c r="N442" s="2"/>
      <c r="O442" s="2" t="s">
        <v>99</v>
      </c>
      <c r="P442" s="2"/>
      <c r="Q442" s="1">
        <v>0</v>
      </c>
      <c r="R442" s="1">
        <v>0</v>
      </c>
      <c r="S442" s="1">
        <v>0</v>
      </c>
      <c r="T442" s="1">
        <v>0</v>
      </c>
      <c r="U442" s="2" t="s">
        <v>0</v>
      </c>
      <c r="V442" s="1">
        <v>0</v>
      </c>
      <c r="W442" s="1">
        <v>0</v>
      </c>
      <c r="X442" s="2" t="s">
        <v>0</v>
      </c>
      <c r="Y442" s="1">
        <v>0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1">
        <v>0</v>
      </c>
      <c r="AG442" s="2">
        <v>0</v>
      </c>
      <c r="AH442" s="1"/>
      <c r="AI442" s="1"/>
      <c r="AJ442" s="1"/>
      <c r="AK442" s="1"/>
      <c r="AL442" s="1"/>
      <c r="AM442" s="49"/>
      <c r="AN442" s="2"/>
      <c r="AR442" s="4">
        <v>0</v>
      </c>
      <c r="AU442" s="4">
        <v>0</v>
      </c>
      <c r="AV442" s="4">
        <v>0</v>
      </c>
    </row>
    <row r="443" spans="1:48" hidden="1" x14ac:dyDescent="0.25">
      <c r="A443" s="2" t="s">
        <v>738</v>
      </c>
      <c r="B443" s="48">
        <v>44115</v>
      </c>
      <c r="C443" s="2" t="s">
        <v>6</v>
      </c>
      <c r="D443" s="2" t="s">
        <v>5</v>
      </c>
      <c r="E443" s="2" t="s">
        <v>176</v>
      </c>
      <c r="F443" s="2" t="s">
        <v>901</v>
      </c>
      <c r="G443" s="2" t="s">
        <v>3</v>
      </c>
      <c r="H443" s="2" t="s">
        <v>1705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142186460.51160002</v>
      </c>
      <c r="R443" s="1">
        <v>0</v>
      </c>
      <c r="S443" s="1">
        <v>123114328.04000001</v>
      </c>
      <c r="T443" s="1">
        <v>0</v>
      </c>
      <c r="U443" s="2" t="s">
        <v>0</v>
      </c>
      <c r="V443" s="1">
        <v>0</v>
      </c>
      <c r="W443" s="1">
        <v>16441493.51</v>
      </c>
      <c r="X443" s="2" t="s">
        <v>0</v>
      </c>
      <c r="Y443" s="1">
        <v>2630638.9616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14" t="s">
        <v>1</v>
      </c>
      <c r="AN443" s="112" t="s">
        <v>1</v>
      </c>
      <c r="AO443" s="4" t="s">
        <v>1</v>
      </c>
      <c r="AP443" s="4" t="s">
        <v>1</v>
      </c>
      <c r="AR443" s="4">
        <v>0</v>
      </c>
      <c r="AU443" s="4">
        <v>142186460.51160002</v>
      </c>
      <c r="AV443" s="4">
        <v>0</v>
      </c>
    </row>
    <row r="444" spans="1:48" hidden="1" x14ac:dyDescent="0.25">
      <c r="A444" s="2" t="s">
        <v>740</v>
      </c>
      <c r="B444" s="48">
        <v>44116</v>
      </c>
      <c r="C444" s="2" t="s">
        <v>28</v>
      </c>
      <c r="D444" s="2" t="s">
        <v>50</v>
      </c>
      <c r="E444" s="2" t="s">
        <v>227</v>
      </c>
      <c r="F444" s="2" t="s">
        <v>1570</v>
      </c>
      <c r="G444" s="2" t="s">
        <v>3</v>
      </c>
      <c r="H444" s="2" t="s">
        <v>1706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145614497.5508</v>
      </c>
      <c r="R444" s="1">
        <v>0</v>
      </c>
      <c r="S444" s="1">
        <v>117255939.69999999</v>
      </c>
      <c r="T444" s="1">
        <v>0</v>
      </c>
      <c r="U444" s="2" t="s">
        <v>0</v>
      </c>
      <c r="V444" s="1">
        <v>0</v>
      </c>
      <c r="W444" s="1">
        <v>24447032.629999999</v>
      </c>
      <c r="X444" s="2" t="s">
        <v>0</v>
      </c>
      <c r="Y444" s="1">
        <v>3911525.2207999998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49" t="s">
        <v>1</v>
      </c>
      <c r="AN444" s="2" t="s">
        <v>1</v>
      </c>
      <c r="AO444" s="4" t="s">
        <v>1</v>
      </c>
      <c r="AP444" s="4" t="s">
        <v>1</v>
      </c>
      <c r="AR444" s="4">
        <v>0</v>
      </c>
      <c r="AU444" s="4">
        <v>145614497.5508</v>
      </c>
      <c r="AV444" s="4">
        <v>0</v>
      </c>
    </row>
    <row r="445" spans="1:48" hidden="1" x14ac:dyDescent="0.25">
      <c r="A445" s="2" t="s">
        <v>741</v>
      </c>
      <c r="B445" s="48">
        <v>44116</v>
      </c>
      <c r="C445" s="2" t="s">
        <v>28</v>
      </c>
      <c r="D445" s="2" t="s">
        <v>50</v>
      </c>
      <c r="E445" s="2" t="s">
        <v>227</v>
      </c>
      <c r="F445" s="2" t="s">
        <v>1570</v>
      </c>
      <c r="G445" s="2" t="s">
        <v>3</v>
      </c>
      <c r="H445" s="2" t="s">
        <v>1707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1708</v>
      </c>
      <c r="P445" s="2" t="s">
        <v>1709</v>
      </c>
      <c r="Q445" s="1">
        <v>1374080</v>
      </c>
      <c r="R445" s="1">
        <v>0</v>
      </c>
      <c r="S445" s="1">
        <v>1374080</v>
      </c>
      <c r="T445" s="1">
        <v>0</v>
      </c>
      <c r="U445" s="2" t="s">
        <v>0</v>
      </c>
      <c r="V445" s="1">
        <v>0</v>
      </c>
      <c r="W445" s="1">
        <v>0</v>
      </c>
      <c r="X445" s="2" t="s">
        <v>0</v>
      </c>
      <c r="Y445" s="1">
        <v>0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49" t="s">
        <v>1</v>
      </c>
      <c r="AN445" s="2" t="s">
        <v>1</v>
      </c>
      <c r="AO445" s="4" t="s">
        <v>1</v>
      </c>
      <c r="AP445" s="4" t="s">
        <v>1</v>
      </c>
      <c r="AR445" s="4">
        <v>0</v>
      </c>
      <c r="AU445" s="4">
        <v>1374080</v>
      </c>
      <c r="AV445" s="4">
        <v>0</v>
      </c>
    </row>
    <row r="446" spans="1:48" hidden="1" x14ac:dyDescent="0.25">
      <c r="A446" s="2" t="s">
        <v>742</v>
      </c>
      <c r="B446" s="48">
        <v>44116</v>
      </c>
      <c r="C446" s="2" t="s">
        <v>28</v>
      </c>
      <c r="D446" s="2" t="s">
        <v>50</v>
      </c>
      <c r="E446" s="2" t="s">
        <v>227</v>
      </c>
      <c r="F446" s="2" t="s">
        <v>1570</v>
      </c>
      <c r="G446" s="2" t="s">
        <v>3</v>
      </c>
      <c r="H446" s="2" t="s">
        <v>1710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22241077.264400002</v>
      </c>
      <c r="R446" s="1">
        <v>0</v>
      </c>
      <c r="S446" s="1">
        <v>14887142.900000002</v>
      </c>
      <c r="T446" s="1">
        <v>0</v>
      </c>
      <c r="U446" s="2" t="s">
        <v>0</v>
      </c>
      <c r="V446" s="1">
        <v>0</v>
      </c>
      <c r="W446" s="1">
        <v>6339598.5899999999</v>
      </c>
      <c r="X446" s="2" t="s">
        <v>9</v>
      </c>
      <c r="Y446" s="1">
        <v>1014335.7744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49" t="s">
        <v>1</v>
      </c>
      <c r="AN446" s="2" t="s">
        <v>1</v>
      </c>
      <c r="AO446" s="4" t="s">
        <v>1</v>
      </c>
      <c r="AP446" s="4" t="s">
        <v>1</v>
      </c>
      <c r="AR446" s="4">
        <v>0</v>
      </c>
      <c r="AU446" s="4">
        <v>22241077.264400002</v>
      </c>
      <c r="AV446" s="4">
        <v>0</v>
      </c>
    </row>
    <row r="447" spans="1:48" hidden="1" x14ac:dyDescent="0.25">
      <c r="A447" s="2" t="s">
        <v>743</v>
      </c>
      <c r="B447" s="48">
        <v>44116</v>
      </c>
      <c r="C447" s="2" t="s">
        <v>28</v>
      </c>
      <c r="D447" s="2" t="s">
        <v>50</v>
      </c>
      <c r="E447" s="2" t="s">
        <v>227</v>
      </c>
      <c r="F447" s="2" t="s">
        <v>1570</v>
      </c>
      <c r="G447" s="2" t="s">
        <v>3</v>
      </c>
      <c r="H447" s="2" t="s">
        <v>1711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364</v>
      </c>
      <c r="P447" s="2" t="s">
        <v>365</v>
      </c>
      <c r="Q447" s="1">
        <v>19368028.029200003</v>
      </c>
      <c r="R447" s="1">
        <v>0</v>
      </c>
      <c r="S447" s="1">
        <v>10903786</v>
      </c>
      <c r="T447" s="1">
        <v>7296760.3700000001</v>
      </c>
      <c r="U447" s="2" t="s">
        <v>9</v>
      </c>
      <c r="V447" s="1">
        <v>1167481.6592000001</v>
      </c>
      <c r="W447" s="1">
        <v>0</v>
      </c>
      <c r="X447" s="2" t="s">
        <v>0</v>
      </c>
      <c r="Y447" s="1">
        <v>0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49" t="s">
        <v>1</v>
      </c>
      <c r="AN447" s="2" t="s">
        <v>1</v>
      </c>
      <c r="AO447" s="4" t="s">
        <v>1</v>
      </c>
      <c r="AP447" s="4" t="s">
        <v>1</v>
      </c>
      <c r="AR447" s="4">
        <v>0</v>
      </c>
      <c r="AU447" s="4">
        <v>19368028.029200003</v>
      </c>
      <c r="AV447" s="4">
        <v>0</v>
      </c>
    </row>
    <row r="448" spans="1:48" hidden="1" x14ac:dyDescent="0.25">
      <c r="A448" s="2" t="s">
        <v>745</v>
      </c>
      <c r="B448" s="68">
        <v>44116</v>
      </c>
      <c r="C448" s="69" t="s">
        <v>28</v>
      </c>
      <c r="D448" s="69" t="s">
        <v>50</v>
      </c>
      <c r="E448" s="69" t="s">
        <v>227</v>
      </c>
      <c r="F448" s="69" t="s">
        <v>1570</v>
      </c>
      <c r="G448" s="69" t="s">
        <v>3</v>
      </c>
      <c r="H448" s="69" t="s">
        <v>1712</v>
      </c>
      <c r="I448" s="70" t="s">
        <v>1</v>
      </c>
      <c r="J448" s="70" t="s">
        <v>1</v>
      </c>
      <c r="K448" s="70" t="s">
        <v>1</v>
      </c>
      <c r="L448" s="70" t="s">
        <v>1</v>
      </c>
      <c r="M448" s="70">
        <v>0</v>
      </c>
      <c r="N448" s="69" t="s">
        <v>1</v>
      </c>
      <c r="O448" s="69" t="s">
        <v>2</v>
      </c>
      <c r="P448" s="69" t="s">
        <v>1</v>
      </c>
      <c r="Q448" s="70">
        <v>13973659.160000002</v>
      </c>
      <c r="R448" s="70">
        <v>0</v>
      </c>
      <c r="S448" s="70">
        <v>12212992.600000001</v>
      </c>
      <c r="T448" s="70">
        <v>0</v>
      </c>
      <c r="U448" s="69" t="s">
        <v>0</v>
      </c>
      <c r="V448" s="70">
        <v>0</v>
      </c>
      <c r="W448" s="70">
        <v>1517816</v>
      </c>
      <c r="X448" s="69" t="s">
        <v>0</v>
      </c>
      <c r="Y448" s="70">
        <v>242850.56</v>
      </c>
      <c r="Z448" s="70">
        <v>0</v>
      </c>
      <c r="AA448" s="69" t="s">
        <v>0</v>
      </c>
      <c r="AB448" s="70">
        <v>0</v>
      </c>
      <c r="AC448" s="70">
        <v>0</v>
      </c>
      <c r="AD448" s="69" t="s">
        <v>0</v>
      </c>
      <c r="AE448" s="70">
        <v>0</v>
      </c>
      <c r="AF448" s="69">
        <v>0</v>
      </c>
      <c r="AG448" s="69" t="s">
        <v>0</v>
      </c>
      <c r="AH448" s="70">
        <v>0</v>
      </c>
      <c r="AI448" s="70">
        <v>0</v>
      </c>
      <c r="AJ448" s="69" t="s">
        <v>0</v>
      </c>
      <c r="AK448" s="70">
        <v>0</v>
      </c>
      <c r="AL448" s="70">
        <v>0</v>
      </c>
      <c r="AM448" s="49" t="s">
        <v>1</v>
      </c>
      <c r="AN448" s="2" t="s">
        <v>1</v>
      </c>
      <c r="AO448" s="4" t="s">
        <v>1</v>
      </c>
      <c r="AP448" s="4" t="s">
        <v>1</v>
      </c>
      <c r="AU448" s="4">
        <v>13973659.160000002</v>
      </c>
      <c r="AV448" s="4">
        <v>0</v>
      </c>
    </row>
    <row r="449" spans="1:48" hidden="1" x14ac:dyDescent="0.25">
      <c r="A449" s="2" t="s">
        <v>746</v>
      </c>
      <c r="B449" s="48">
        <v>44116</v>
      </c>
      <c r="C449" s="2" t="s">
        <v>6</v>
      </c>
      <c r="D449" s="2" t="s">
        <v>50</v>
      </c>
      <c r="E449" s="2" t="s">
        <v>236</v>
      </c>
      <c r="F449" s="2" t="s">
        <v>925</v>
      </c>
      <c r="G449" s="2" t="s">
        <v>3</v>
      </c>
      <c r="H449" s="2" t="s">
        <v>1713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150171935.51240006</v>
      </c>
      <c r="R449" s="1">
        <v>0</v>
      </c>
      <c r="S449" s="1">
        <v>118311663.90000005</v>
      </c>
      <c r="T449" s="1">
        <v>0</v>
      </c>
      <c r="U449" s="2" t="s">
        <v>0</v>
      </c>
      <c r="V449" s="1">
        <v>0</v>
      </c>
      <c r="W449" s="1">
        <v>27465751.389999997</v>
      </c>
      <c r="X449" s="2" t="s">
        <v>9</v>
      </c>
      <c r="Y449" s="1">
        <v>4394520.2223999994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49" t="s">
        <v>1</v>
      </c>
      <c r="AN449" s="2" t="s">
        <v>1</v>
      </c>
      <c r="AO449" s="4" t="s">
        <v>1</v>
      </c>
      <c r="AP449" s="4" t="s">
        <v>1</v>
      </c>
      <c r="AR449" s="4">
        <v>0</v>
      </c>
      <c r="AU449" s="4">
        <v>150171935.51240006</v>
      </c>
      <c r="AV449" s="4">
        <v>0</v>
      </c>
    </row>
    <row r="450" spans="1:48" hidden="1" x14ac:dyDescent="0.25">
      <c r="A450" s="2" t="s">
        <v>747</v>
      </c>
      <c r="B450" s="48">
        <v>44116</v>
      </c>
      <c r="C450" s="2" t="s">
        <v>6</v>
      </c>
      <c r="D450" s="2" t="s">
        <v>50</v>
      </c>
      <c r="E450" s="2" t="s">
        <v>236</v>
      </c>
      <c r="F450" s="2" t="s">
        <v>925</v>
      </c>
      <c r="G450" s="2" t="s">
        <v>13</v>
      </c>
      <c r="H450" s="2" t="s">
        <v>1</v>
      </c>
      <c r="I450" s="1" t="s">
        <v>1714</v>
      </c>
      <c r="J450" s="1" t="s">
        <v>1</v>
      </c>
      <c r="K450" s="1" t="s">
        <v>1715</v>
      </c>
      <c r="L450" s="1" t="s">
        <v>1644</v>
      </c>
      <c r="M450" s="1">
        <v>19727349.27</v>
      </c>
      <c r="N450" s="2" t="s">
        <v>12</v>
      </c>
      <c r="O450" s="2" t="s">
        <v>1716</v>
      </c>
      <c r="P450" s="2" t="s">
        <v>1717</v>
      </c>
      <c r="Q450" s="1">
        <v>-9228032</v>
      </c>
      <c r="R450" s="1">
        <v>0</v>
      </c>
      <c r="S450" s="1">
        <v>0</v>
      </c>
      <c r="T450" s="1">
        <v>0</v>
      </c>
      <c r="U450" s="2" t="s">
        <v>0</v>
      </c>
      <c r="V450" s="1">
        <v>0</v>
      </c>
      <c r="W450" s="1">
        <v>-7955200</v>
      </c>
      <c r="X450" s="2" t="s">
        <v>9</v>
      </c>
      <c r="Y450" s="1">
        <v>-1272832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49" t="s">
        <v>1</v>
      </c>
      <c r="AN450" s="2" t="s">
        <v>1</v>
      </c>
      <c r="AO450" s="4" t="s">
        <v>1</v>
      </c>
      <c r="AP450" s="4" t="s">
        <v>1</v>
      </c>
      <c r="AR450" s="4">
        <v>0</v>
      </c>
      <c r="AU450" s="4">
        <v>-9228032</v>
      </c>
      <c r="AV450" s="4">
        <v>0</v>
      </c>
    </row>
    <row r="451" spans="1:48" hidden="1" x14ac:dyDescent="0.25">
      <c r="A451" s="2" t="s">
        <v>748</v>
      </c>
      <c r="B451" s="48">
        <v>44116</v>
      </c>
      <c r="C451" s="2" t="s">
        <v>6</v>
      </c>
      <c r="D451" s="2" t="s">
        <v>50</v>
      </c>
      <c r="E451" s="2" t="s">
        <v>473</v>
      </c>
      <c r="F451" s="2" t="s">
        <v>1718</v>
      </c>
      <c r="G451" s="2" t="s">
        <v>3</v>
      </c>
      <c r="H451" s="2" t="s">
        <v>1719</v>
      </c>
      <c r="I451" s="1"/>
      <c r="J451" s="1"/>
      <c r="K451" s="1"/>
      <c r="L451" s="1"/>
      <c r="M451" s="1">
        <v>0</v>
      </c>
      <c r="N451" s="2"/>
      <c r="O451" s="2" t="s">
        <v>99</v>
      </c>
      <c r="P451" s="2"/>
      <c r="Q451" s="1">
        <v>0</v>
      </c>
      <c r="R451" s="1">
        <v>0</v>
      </c>
      <c r="S451" s="1">
        <v>0</v>
      </c>
      <c r="T451" s="1">
        <v>0</v>
      </c>
      <c r="U451" s="2"/>
      <c r="V451" s="1">
        <v>0</v>
      </c>
      <c r="W451" s="1">
        <v>0</v>
      </c>
      <c r="X451" s="2"/>
      <c r="Y451" s="1">
        <v>0</v>
      </c>
      <c r="Z451" s="1">
        <v>0</v>
      </c>
      <c r="AA451" s="2"/>
      <c r="AB451" s="1">
        <v>0</v>
      </c>
      <c r="AC451" s="1">
        <v>0</v>
      </c>
      <c r="AD451" s="2"/>
      <c r="AE451" s="1">
        <v>0</v>
      </c>
      <c r="AF451" s="2">
        <v>0</v>
      </c>
      <c r="AG451" s="2">
        <v>0</v>
      </c>
      <c r="AH451" s="1"/>
      <c r="AI451" s="1"/>
      <c r="AJ451" s="2"/>
      <c r="AK451" s="1"/>
      <c r="AL451" s="1"/>
      <c r="AM451" s="49"/>
      <c r="AN451" s="2"/>
      <c r="AR451" s="4">
        <v>0</v>
      </c>
      <c r="AU451" s="4">
        <v>0</v>
      </c>
      <c r="AV451" s="4">
        <v>0</v>
      </c>
    </row>
    <row r="452" spans="1:48" hidden="1" x14ac:dyDescent="0.25">
      <c r="A452" s="2" t="s">
        <v>749</v>
      </c>
      <c r="B452" s="48">
        <v>44116</v>
      </c>
      <c r="C452" s="2" t="s">
        <v>6</v>
      </c>
      <c r="D452" s="2" t="s">
        <v>50</v>
      </c>
      <c r="E452" s="2" t="s">
        <v>473</v>
      </c>
      <c r="F452" s="2" t="s">
        <v>1720</v>
      </c>
      <c r="G452" s="2" t="s">
        <v>3</v>
      </c>
      <c r="H452" s="2" t="s">
        <v>1721</v>
      </c>
      <c r="I452" s="1"/>
      <c r="J452" s="1"/>
      <c r="K452" s="1"/>
      <c r="L452" s="1"/>
      <c r="M452" s="1">
        <v>0</v>
      </c>
      <c r="N452" s="2"/>
      <c r="O452" s="2" t="s">
        <v>2</v>
      </c>
      <c r="P452" s="2"/>
      <c r="Q452" s="1">
        <v>276008588.86880004</v>
      </c>
      <c r="R452" s="1">
        <v>0</v>
      </c>
      <c r="S452" s="1">
        <v>276008588.86880004</v>
      </c>
      <c r="T452" s="1">
        <v>0</v>
      </c>
      <c r="U452" s="2"/>
      <c r="V452" s="1">
        <v>0</v>
      </c>
      <c r="W452" s="1">
        <v>0</v>
      </c>
      <c r="X452" s="2"/>
      <c r="Y452" s="1">
        <v>0</v>
      </c>
      <c r="Z452" s="1">
        <v>0</v>
      </c>
      <c r="AA452" s="2"/>
      <c r="AB452" s="1">
        <v>0</v>
      </c>
      <c r="AC452" s="1">
        <v>0</v>
      </c>
      <c r="AD452" s="2"/>
      <c r="AE452" s="1">
        <v>0</v>
      </c>
      <c r="AF452" s="2">
        <v>0</v>
      </c>
      <c r="AG452" s="2">
        <v>0</v>
      </c>
      <c r="AH452" s="1"/>
      <c r="AI452" s="1"/>
      <c r="AJ452" s="2"/>
      <c r="AK452" s="1"/>
      <c r="AL452" s="1"/>
      <c r="AM452" s="49"/>
      <c r="AN452" s="2"/>
      <c r="AR452" s="4">
        <v>0</v>
      </c>
      <c r="AU452" s="4">
        <v>276008588.86880004</v>
      </c>
      <c r="AV452" s="4">
        <v>0</v>
      </c>
    </row>
    <row r="453" spans="1:48" x14ac:dyDescent="0.25">
      <c r="A453" s="2" t="s">
        <v>750</v>
      </c>
      <c r="B453" s="48">
        <v>44116</v>
      </c>
      <c r="C453" s="2" t="s">
        <v>36</v>
      </c>
      <c r="D453" s="2" t="s">
        <v>43</v>
      </c>
      <c r="E453" s="2" t="s">
        <v>223</v>
      </c>
      <c r="F453" s="2" t="s">
        <v>1722</v>
      </c>
      <c r="G453" s="2" t="s">
        <v>3</v>
      </c>
      <c r="H453" s="2" t="s">
        <v>1723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48837817.825199991</v>
      </c>
      <c r="R453" s="1">
        <v>0</v>
      </c>
      <c r="S453" s="1">
        <v>45689330.199999996</v>
      </c>
      <c r="T453" s="1">
        <v>0</v>
      </c>
      <c r="U453" s="2" t="s">
        <v>0</v>
      </c>
      <c r="V453" s="1">
        <v>0</v>
      </c>
      <c r="W453" s="1">
        <v>2714213.4699999997</v>
      </c>
      <c r="X453" s="2" t="s">
        <v>9</v>
      </c>
      <c r="Y453" s="1">
        <v>434274.15520000004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1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49" t="s">
        <v>1</v>
      </c>
      <c r="AN453" s="2" t="s">
        <v>1</v>
      </c>
      <c r="AO453" s="4" t="s">
        <v>1</v>
      </c>
      <c r="AP453" s="4" t="s">
        <v>1</v>
      </c>
      <c r="AR453" s="4">
        <v>0</v>
      </c>
      <c r="AU453" s="4">
        <v>48837817.825199991</v>
      </c>
      <c r="AV453" s="4">
        <v>0</v>
      </c>
    </row>
    <row r="454" spans="1:48" x14ac:dyDescent="0.25">
      <c r="A454" s="2" t="s">
        <v>751</v>
      </c>
      <c r="B454" s="48">
        <v>44116</v>
      </c>
      <c r="C454" s="2" t="s">
        <v>36</v>
      </c>
      <c r="D454" s="2" t="s">
        <v>43</v>
      </c>
      <c r="E454" s="2" t="s">
        <v>223</v>
      </c>
      <c r="F454" s="2" t="s">
        <v>1722</v>
      </c>
      <c r="G454" s="2" t="s">
        <v>13</v>
      </c>
      <c r="H454" s="2" t="s">
        <v>1</v>
      </c>
      <c r="I454" s="1" t="s">
        <v>1724</v>
      </c>
      <c r="J454" s="1" t="s">
        <v>1</v>
      </c>
      <c r="K454" s="1" t="s">
        <v>1725</v>
      </c>
      <c r="L454" s="1" t="s">
        <v>1726</v>
      </c>
      <c r="M454" s="1">
        <v>2781148.52</v>
      </c>
      <c r="N454" s="2" t="s">
        <v>12</v>
      </c>
      <c r="O454" s="2" t="s">
        <v>1727</v>
      </c>
      <c r="P454" s="2" t="s">
        <v>1728</v>
      </c>
      <c r="Q454" s="1">
        <v>-935753</v>
      </c>
      <c r="R454" s="1">
        <v>0</v>
      </c>
      <c r="S454" s="1">
        <v>-935753</v>
      </c>
      <c r="T454" s="1">
        <v>0</v>
      </c>
      <c r="U454" s="2" t="s">
        <v>0</v>
      </c>
      <c r="V454" s="1">
        <v>0</v>
      </c>
      <c r="W454" s="1">
        <v>0</v>
      </c>
      <c r="X454" s="2" t="s">
        <v>0</v>
      </c>
      <c r="Y454" s="1">
        <v>0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49" t="s">
        <v>1</v>
      </c>
      <c r="AN454" s="2" t="s">
        <v>1</v>
      </c>
      <c r="AO454" s="4" t="s">
        <v>1</v>
      </c>
      <c r="AP454" s="4" t="s">
        <v>1</v>
      </c>
      <c r="AR454" s="4">
        <v>0</v>
      </c>
      <c r="AU454" s="4">
        <v>-935753</v>
      </c>
      <c r="AV454" s="4">
        <v>0</v>
      </c>
    </row>
    <row r="455" spans="1:48" hidden="1" x14ac:dyDescent="0.25">
      <c r="A455" s="2" t="s">
        <v>752</v>
      </c>
      <c r="B455" s="48">
        <v>44116</v>
      </c>
      <c r="C455" s="2" t="s">
        <v>6</v>
      </c>
      <c r="D455" s="2" t="s">
        <v>43</v>
      </c>
      <c r="E455" s="2" t="s">
        <v>225</v>
      </c>
      <c r="F455" s="2" t="s">
        <v>513</v>
      </c>
      <c r="G455" s="2" t="s">
        <v>3</v>
      </c>
      <c r="H455" s="2" t="s">
        <v>1729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98065212.277999997</v>
      </c>
      <c r="R455" s="1">
        <v>0</v>
      </c>
      <c r="S455" s="1">
        <v>69662018.879999995</v>
      </c>
      <c r="T455" s="1">
        <v>0</v>
      </c>
      <c r="U455" s="2" t="s">
        <v>0</v>
      </c>
      <c r="V455" s="1">
        <v>0</v>
      </c>
      <c r="W455" s="1">
        <v>24485511.550000001</v>
      </c>
      <c r="X455" s="2" t="s">
        <v>9</v>
      </c>
      <c r="Y455" s="1">
        <v>3917681.8480000002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49" t="s">
        <v>1</v>
      </c>
      <c r="AN455" s="2" t="s">
        <v>1</v>
      </c>
      <c r="AO455" s="4" t="s">
        <v>1</v>
      </c>
      <c r="AP455" s="4" t="s">
        <v>1</v>
      </c>
      <c r="AR455" s="4">
        <v>0</v>
      </c>
      <c r="AU455" s="4">
        <v>98065212.277999997</v>
      </c>
      <c r="AV455" s="4">
        <v>0</v>
      </c>
    </row>
    <row r="456" spans="1:48" hidden="1" x14ac:dyDescent="0.25">
      <c r="A456" s="2" t="s">
        <v>753</v>
      </c>
      <c r="B456" s="48">
        <v>44116</v>
      </c>
      <c r="C456" s="2" t="s">
        <v>6</v>
      </c>
      <c r="D456" s="2" t="s">
        <v>43</v>
      </c>
      <c r="E456" s="2" t="s">
        <v>221</v>
      </c>
      <c r="F456" s="2" t="s">
        <v>1471</v>
      </c>
      <c r="G456" s="2" t="s">
        <v>3</v>
      </c>
      <c r="H456" s="2" t="s">
        <v>1730</v>
      </c>
      <c r="I456" s="1"/>
      <c r="J456" s="1"/>
      <c r="K456" s="1"/>
      <c r="L456" s="1"/>
      <c r="M456" s="1">
        <v>0</v>
      </c>
      <c r="N456" s="2"/>
      <c r="O456" s="2" t="s">
        <v>2</v>
      </c>
      <c r="P456" s="2"/>
      <c r="Q456" s="1">
        <v>276008588.86880004</v>
      </c>
      <c r="R456" s="1">
        <v>0</v>
      </c>
      <c r="S456" s="1">
        <v>276008588.86880004</v>
      </c>
      <c r="T456" s="1">
        <v>0</v>
      </c>
      <c r="U456" s="2"/>
      <c r="V456" s="1">
        <v>0</v>
      </c>
      <c r="W456" s="1"/>
      <c r="X456" s="2"/>
      <c r="Y456" s="1"/>
      <c r="Z456" s="1">
        <v>0</v>
      </c>
      <c r="AA456" s="2" t="s">
        <v>372</v>
      </c>
      <c r="AB456" s="1">
        <v>0</v>
      </c>
      <c r="AC456" s="1">
        <v>0</v>
      </c>
      <c r="AD456" s="2"/>
      <c r="AE456" s="1">
        <v>0</v>
      </c>
      <c r="AF456" s="2">
        <v>0</v>
      </c>
      <c r="AG456" s="2">
        <v>0</v>
      </c>
      <c r="AH456" s="1"/>
      <c r="AI456" s="1"/>
      <c r="AJ456" s="2"/>
      <c r="AK456" s="1"/>
      <c r="AL456" s="1"/>
      <c r="AM456" s="49"/>
      <c r="AN456" s="2"/>
      <c r="AR456" s="4">
        <v>0</v>
      </c>
      <c r="AU456" s="4">
        <v>276008588.86880004</v>
      </c>
      <c r="AV456" s="4">
        <v>0</v>
      </c>
    </row>
    <row r="457" spans="1:48" hidden="1" x14ac:dyDescent="0.25">
      <c r="A457" s="2" t="s">
        <v>754</v>
      </c>
      <c r="B457" s="48">
        <v>44116</v>
      </c>
      <c r="C457" s="2" t="s">
        <v>28</v>
      </c>
      <c r="D457" s="2" t="s">
        <v>39</v>
      </c>
      <c r="E457" s="2" t="s">
        <v>4</v>
      </c>
      <c r="F457" s="2" t="s">
        <v>1517</v>
      </c>
      <c r="G457" s="2" t="s">
        <v>3</v>
      </c>
      <c r="H457" s="2" t="s">
        <v>1731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135717946.74255002</v>
      </c>
      <c r="R457" s="1">
        <v>0</v>
      </c>
      <c r="S457" s="1">
        <v>96177521.659999996</v>
      </c>
      <c r="T457" s="1">
        <v>0</v>
      </c>
      <c r="U457" s="2" t="s">
        <v>0</v>
      </c>
      <c r="V457" s="1">
        <v>0</v>
      </c>
      <c r="W457" s="1">
        <v>34086573.347050004</v>
      </c>
      <c r="X457" s="2" t="s">
        <v>9</v>
      </c>
      <c r="Y457" s="1">
        <v>5453851.7355000004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49" t="s">
        <v>1</v>
      </c>
      <c r="AN457" s="2" t="s">
        <v>1</v>
      </c>
      <c r="AO457" s="4" t="s">
        <v>1</v>
      </c>
      <c r="AP457" s="4" t="s">
        <v>1</v>
      </c>
      <c r="AR457" s="4">
        <v>0</v>
      </c>
      <c r="AU457" s="4">
        <v>135717946.74255002</v>
      </c>
      <c r="AV457" s="4">
        <v>0</v>
      </c>
    </row>
    <row r="458" spans="1:48" hidden="1" x14ac:dyDescent="0.25">
      <c r="A458" s="2" t="s">
        <v>755</v>
      </c>
      <c r="B458" s="48">
        <v>44116</v>
      </c>
      <c r="C458" s="2" t="s">
        <v>28</v>
      </c>
      <c r="D458" s="2" t="s">
        <v>39</v>
      </c>
      <c r="E458" s="2" t="s">
        <v>4</v>
      </c>
      <c r="F458" s="2" t="s">
        <v>1517</v>
      </c>
      <c r="G458" s="2" t="s">
        <v>3</v>
      </c>
      <c r="H458" s="2" t="s">
        <v>1732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1733</v>
      </c>
      <c r="P458" s="2" t="s">
        <v>1734</v>
      </c>
      <c r="Q458" s="1">
        <v>5293464.6599999992</v>
      </c>
      <c r="R458" s="1">
        <v>0</v>
      </c>
      <c r="S458" s="1">
        <v>4977824.0199999996</v>
      </c>
      <c r="T458" s="1">
        <v>272104</v>
      </c>
      <c r="U458" s="2" t="s">
        <v>9</v>
      </c>
      <c r="V458" s="1">
        <v>43536.639999999999</v>
      </c>
      <c r="W458" s="1">
        <v>0</v>
      </c>
      <c r="X458" s="2" t="s">
        <v>0</v>
      </c>
      <c r="Y458" s="1">
        <v>0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49" t="s">
        <v>1</v>
      </c>
      <c r="AN458" s="2" t="s">
        <v>1</v>
      </c>
      <c r="AO458" s="4" t="s">
        <v>1</v>
      </c>
      <c r="AP458" s="4" t="s">
        <v>1</v>
      </c>
      <c r="AR458" s="4">
        <v>0</v>
      </c>
      <c r="AU458" s="4">
        <v>5293464.6599999992</v>
      </c>
      <c r="AV458" s="4">
        <v>0</v>
      </c>
    </row>
    <row r="459" spans="1:48" hidden="1" x14ac:dyDescent="0.25">
      <c r="A459" s="2" t="s">
        <v>756</v>
      </c>
      <c r="B459" s="48">
        <v>44116</v>
      </c>
      <c r="C459" s="2" t="s">
        <v>28</v>
      </c>
      <c r="D459" s="2" t="s">
        <v>39</v>
      </c>
      <c r="E459" s="2" t="s">
        <v>4</v>
      </c>
      <c r="F459" s="2" t="s">
        <v>1517</v>
      </c>
      <c r="G459" s="2" t="s">
        <v>3</v>
      </c>
      <c r="H459" s="2" t="s">
        <v>1735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108998995.53119998</v>
      </c>
      <c r="R459" s="1">
        <v>0</v>
      </c>
      <c r="S459" s="1">
        <v>59021266.899999984</v>
      </c>
      <c r="T459" s="1">
        <v>0</v>
      </c>
      <c r="U459" s="2" t="s">
        <v>0</v>
      </c>
      <c r="V459" s="1">
        <v>0</v>
      </c>
      <c r="W459" s="1">
        <v>43084248.82</v>
      </c>
      <c r="X459" s="2" t="s">
        <v>9</v>
      </c>
      <c r="Y459" s="1">
        <v>6893479.8111999994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49" t="s">
        <v>1</v>
      </c>
      <c r="AN459" s="2" t="s">
        <v>1</v>
      </c>
      <c r="AO459" s="4" t="s">
        <v>1</v>
      </c>
      <c r="AP459" s="4" t="s">
        <v>1</v>
      </c>
      <c r="AR459" s="4">
        <v>0</v>
      </c>
      <c r="AU459" s="4">
        <v>108998995.53119998</v>
      </c>
      <c r="AV459" s="4">
        <v>0</v>
      </c>
    </row>
    <row r="460" spans="1:48" x14ac:dyDescent="0.25">
      <c r="A460" s="2" t="s">
        <v>757</v>
      </c>
      <c r="B460" s="48">
        <v>44116</v>
      </c>
      <c r="C460" s="2" t="s">
        <v>36</v>
      </c>
      <c r="D460" s="2" t="s">
        <v>39</v>
      </c>
      <c r="E460" s="2" t="s">
        <v>214</v>
      </c>
      <c r="F460" s="2" t="s">
        <v>1460</v>
      </c>
      <c r="G460" s="2" t="s">
        <v>3</v>
      </c>
      <c r="H460" s="2" t="s">
        <v>1736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49185426.473600008</v>
      </c>
      <c r="R460" s="1">
        <v>0</v>
      </c>
      <c r="S460" s="1">
        <v>46394997.800000004</v>
      </c>
      <c r="T460" s="1">
        <v>0</v>
      </c>
      <c r="U460" s="2" t="s">
        <v>0</v>
      </c>
      <c r="V460" s="1">
        <v>0</v>
      </c>
      <c r="W460" s="1">
        <v>2405541.96</v>
      </c>
      <c r="X460" s="2" t="s">
        <v>9</v>
      </c>
      <c r="Y460" s="1">
        <v>384886.71360000002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49" t="s">
        <v>1</v>
      </c>
      <c r="AN460" s="2" t="s">
        <v>1</v>
      </c>
      <c r="AO460" s="4" t="s">
        <v>1</v>
      </c>
      <c r="AP460" s="4" t="s">
        <v>1</v>
      </c>
      <c r="AR460" s="4">
        <v>0</v>
      </c>
      <c r="AU460" s="4">
        <v>49185426.473600008</v>
      </c>
      <c r="AV460" s="4">
        <v>0</v>
      </c>
    </row>
    <row r="461" spans="1:48" hidden="1" x14ac:dyDescent="0.25">
      <c r="A461" s="2" t="s">
        <v>758</v>
      </c>
      <c r="B461" s="48">
        <v>44116</v>
      </c>
      <c r="C461" s="2" t="s">
        <v>6</v>
      </c>
      <c r="D461" s="2" t="s">
        <v>39</v>
      </c>
      <c r="E461" s="2" t="s">
        <v>216</v>
      </c>
      <c r="F461" s="2" t="s">
        <v>1737</v>
      </c>
      <c r="G461" s="2" t="s">
        <v>3</v>
      </c>
      <c r="H461" s="2" t="s">
        <v>1738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93560113.258400008</v>
      </c>
      <c r="R461" s="1">
        <v>0</v>
      </c>
      <c r="S461" s="1">
        <v>66303778.000000007</v>
      </c>
      <c r="T461" s="1">
        <v>0</v>
      </c>
      <c r="U461" s="2" t="s">
        <v>0</v>
      </c>
      <c r="V461" s="1">
        <v>0</v>
      </c>
      <c r="W461" s="1">
        <v>23496840.740000002</v>
      </c>
      <c r="X461" s="2" t="s">
        <v>9</v>
      </c>
      <c r="Y461" s="1">
        <v>3759494.5183999995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49" t="s">
        <v>1</v>
      </c>
      <c r="AN461" s="2" t="s">
        <v>1</v>
      </c>
      <c r="AO461" s="4" t="s">
        <v>1</v>
      </c>
      <c r="AP461" s="4" t="s">
        <v>1</v>
      </c>
      <c r="AR461" s="4">
        <v>0</v>
      </c>
      <c r="AU461" s="4">
        <v>93560113.258400008</v>
      </c>
      <c r="AV461" s="4">
        <v>0</v>
      </c>
    </row>
    <row r="462" spans="1:48" hidden="1" x14ac:dyDescent="0.25">
      <c r="A462" s="2" t="s">
        <v>759</v>
      </c>
      <c r="B462" s="48">
        <v>44116</v>
      </c>
      <c r="C462" s="2" t="s">
        <v>6</v>
      </c>
      <c r="D462" s="2" t="s">
        <v>39</v>
      </c>
      <c r="E462" s="2" t="s">
        <v>216</v>
      </c>
      <c r="F462" s="2" t="s">
        <v>1737</v>
      </c>
      <c r="G462" s="2" t="s">
        <v>3</v>
      </c>
      <c r="H462" s="2" t="s">
        <v>1739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1740</v>
      </c>
      <c r="P462" s="2" t="s">
        <v>1741</v>
      </c>
      <c r="Q462" s="1">
        <v>10879194.588000001</v>
      </c>
      <c r="R462" s="1">
        <v>0</v>
      </c>
      <c r="S462" s="1">
        <v>5149387.0000000009</v>
      </c>
      <c r="T462" s="1">
        <v>4939489.3</v>
      </c>
      <c r="U462" s="2" t="s">
        <v>9</v>
      </c>
      <c r="V462" s="1">
        <v>790318.28799999994</v>
      </c>
      <c r="W462" s="1">
        <v>0</v>
      </c>
      <c r="X462" s="2" t="s">
        <v>0</v>
      </c>
      <c r="Y462" s="1">
        <v>0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49" t="s">
        <v>1</v>
      </c>
      <c r="AN462" s="2" t="s">
        <v>1</v>
      </c>
      <c r="AO462" s="4" t="s">
        <v>1</v>
      </c>
      <c r="AP462" s="4" t="s">
        <v>1</v>
      </c>
      <c r="AR462" s="4">
        <v>0</v>
      </c>
      <c r="AU462" s="4">
        <v>10879194.588000001</v>
      </c>
      <c r="AV462" s="4">
        <v>0</v>
      </c>
    </row>
    <row r="463" spans="1:48" hidden="1" x14ac:dyDescent="0.25">
      <c r="A463" s="2" t="s">
        <v>760</v>
      </c>
      <c r="B463" s="48">
        <v>44116</v>
      </c>
      <c r="C463" s="2" t="s">
        <v>6</v>
      </c>
      <c r="D463" s="2" t="s">
        <v>39</v>
      </c>
      <c r="E463" s="2" t="s">
        <v>216</v>
      </c>
      <c r="F463" s="2" t="s">
        <v>1737</v>
      </c>
      <c r="G463" s="2" t="s">
        <v>3</v>
      </c>
      <c r="H463" s="2" t="s">
        <v>1742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88500027.662000015</v>
      </c>
      <c r="R463" s="1">
        <v>0</v>
      </c>
      <c r="S463" s="1">
        <v>58529862.300000012</v>
      </c>
      <c r="T463" s="1">
        <v>0</v>
      </c>
      <c r="U463" s="2" t="s">
        <v>0</v>
      </c>
      <c r="V463" s="1">
        <v>0</v>
      </c>
      <c r="W463" s="1">
        <v>25836349.449999999</v>
      </c>
      <c r="X463" s="2" t="s">
        <v>9</v>
      </c>
      <c r="Y463" s="1">
        <v>4133815.9120000005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49" t="s">
        <v>1</v>
      </c>
      <c r="AN463" s="2" t="s">
        <v>1</v>
      </c>
      <c r="AO463" s="4" t="s">
        <v>1</v>
      </c>
      <c r="AP463" s="4" t="s">
        <v>1</v>
      </c>
      <c r="AR463" s="4">
        <v>0</v>
      </c>
      <c r="AU463" s="4">
        <v>88500027.662000015</v>
      </c>
      <c r="AV463" s="4">
        <v>0</v>
      </c>
    </row>
    <row r="464" spans="1:48" hidden="1" x14ac:dyDescent="0.25">
      <c r="A464" s="2" t="s">
        <v>761</v>
      </c>
      <c r="B464" s="48">
        <v>44116</v>
      </c>
      <c r="C464" s="2" t="s">
        <v>6</v>
      </c>
      <c r="D464" s="2" t="s">
        <v>34</v>
      </c>
      <c r="E464" s="2" t="s">
        <v>210</v>
      </c>
      <c r="F464" s="2" t="s">
        <v>1743</v>
      </c>
      <c r="G464" s="2" t="s">
        <v>3</v>
      </c>
      <c r="H464" s="2" t="s">
        <v>1744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1745</v>
      </c>
      <c r="P464" s="2" t="s">
        <v>1746</v>
      </c>
      <c r="Q464" s="1">
        <v>823080</v>
      </c>
      <c r="R464" s="1">
        <v>0</v>
      </c>
      <c r="S464" s="1">
        <v>823080</v>
      </c>
      <c r="T464" s="1">
        <v>0</v>
      </c>
      <c r="U464" s="2" t="s">
        <v>0</v>
      </c>
      <c r="V464" s="1">
        <v>0</v>
      </c>
      <c r="W464" s="1">
        <v>0</v>
      </c>
      <c r="X464" s="2" t="s">
        <v>0</v>
      </c>
      <c r="Y464" s="1">
        <v>0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14" t="s">
        <v>1</v>
      </c>
      <c r="AN464" s="112" t="s">
        <v>1</v>
      </c>
      <c r="AO464" s="4" t="s">
        <v>1</v>
      </c>
      <c r="AP464" s="4" t="s">
        <v>1</v>
      </c>
      <c r="AR464" s="4">
        <v>0</v>
      </c>
      <c r="AU464" s="4">
        <v>823080</v>
      </c>
      <c r="AV464" s="4">
        <v>0</v>
      </c>
    </row>
    <row r="465" spans="1:48" hidden="1" x14ac:dyDescent="0.25">
      <c r="A465" s="2" t="s">
        <v>762</v>
      </c>
      <c r="B465" s="48">
        <v>44116</v>
      </c>
      <c r="C465" s="2" t="s">
        <v>6</v>
      </c>
      <c r="D465" s="2" t="s">
        <v>34</v>
      </c>
      <c r="E465" s="2" t="s">
        <v>210</v>
      </c>
      <c r="F465" s="2" t="s">
        <v>1743</v>
      </c>
      <c r="G465" s="2" t="s">
        <v>3</v>
      </c>
      <c r="H465" s="2" t="s">
        <v>1747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371</v>
      </c>
      <c r="P465" s="2" t="s">
        <v>744</v>
      </c>
      <c r="Q465" s="1">
        <v>1786955.2719999999</v>
      </c>
      <c r="R465" s="1">
        <v>0</v>
      </c>
      <c r="S465" s="1">
        <v>182879.19999999995</v>
      </c>
      <c r="T465" s="1">
        <v>1382824.2</v>
      </c>
      <c r="U465" s="2" t="s">
        <v>9</v>
      </c>
      <c r="V465" s="1">
        <v>221251.872</v>
      </c>
      <c r="W465" s="1">
        <v>0</v>
      </c>
      <c r="X465" s="2" t="s">
        <v>0</v>
      </c>
      <c r="Y465" s="1">
        <v>0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49" t="s">
        <v>1</v>
      </c>
      <c r="AN465" s="2" t="s">
        <v>1</v>
      </c>
      <c r="AO465" s="4" t="s">
        <v>1</v>
      </c>
      <c r="AP465" s="4" t="s">
        <v>1</v>
      </c>
      <c r="AR465" s="4">
        <v>0</v>
      </c>
      <c r="AU465" s="4">
        <v>1786955.2719999999</v>
      </c>
      <c r="AV465" s="4">
        <v>0</v>
      </c>
    </row>
    <row r="466" spans="1:48" hidden="1" x14ac:dyDescent="0.25">
      <c r="A466" s="2" t="s">
        <v>764</v>
      </c>
      <c r="B466" s="48">
        <v>44116</v>
      </c>
      <c r="C466" s="2" t="s">
        <v>6</v>
      </c>
      <c r="D466" s="2" t="s">
        <v>34</v>
      </c>
      <c r="E466" s="2" t="s">
        <v>210</v>
      </c>
      <c r="F466" s="2" t="s">
        <v>1743</v>
      </c>
      <c r="G466" s="2" t="s">
        <v>3</v>
      </c>
      <c r="H466" s="2" t="s">
        <v>1748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13756554.668</v>
      </c>
      <c r="R466" s="1">
        <v>0</v>
      </c>
      <c r="S466" s="1">
        <v>10487434.199999999</v>
      </c>
      <c r="T466" s="1">
        <v>0</v>
      </c>
      <c r="U466" s="2" t="s">
        <v>0</v>
      </c>
      <c r="V466" s="1">
        <v>0</v>
      </c>
      <c r="W466" s="1">
        <v>2818207.3</v>
      </c>
      <c r="X466" s="2" t="s">
        <v>0</v>
      </c>
      <c r="Y466" s="1">
        <v>450913.16800000001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49" t="s">
        <v>1</v>
      </c>
      <c r="AN466" s="2" t="s">
        <v>1</v>
      </c>
      <c r="AO466" s="4" t="s">
        <v>1</v>
      </c>
      <c r="AP466" s="4" t="s">
        <v>1</v>
      </c>
      <c r="AU466" s="4">
        <v>13756554.668</v>
      </c>
      <c r="AV466" s="4">
        <v>0</v>
      </c>
    </row>
    <row r="467" spans="1:48" hidden="1" x14ac:dyDescent="0.25">
      <c r="A467" s="2" t="s">
        <v>765</v>
      </c>
      <c r="B467" s="48">
        <v>44116</v>
      </c>
      <c r="C467" s="2" t="s">
        <v>6</v>
      </c>
      <c r="D467" s="2" t="s">
        <v>34</v>
      </c>
      <c r="E467" s="2" t="s">
        <v>210</v>
      </c>
      <c r="F467" s="2" t="s">
        <v>1743</v>
      </c>
      <c r="G467" s="2" t="s">
        <v>3</v>
      </c>
      <c r="H467" s="2" t="s">
        <v>1749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1581</v>
      </c>
      <c r="P467" s="2" t="s">
        <v>1582</v>
      </c>
      <c r="Q467" s="1">
        <v>1120000</v>
      </c>
      <c r="R467" s="1">
        <v>0</v>
      </c>
      <c r="S467" s="1">
        <v>1120000</v>
      </c>
      <c r="T467" s="1">
        <v>0</v>
      </c>
      <c r="U467" s="2" t="s">
        <v>0</v>
      </c>
      <c r="V467" s="1">
        <v>0</v>
      </c>
      <c r="W467" s="1">
        <v>0</v>
      </c>
      <c r="X467" s="2" t="s">
        <v>0</v>
      </c>
      <c r="Y467" s="1">
        <v>0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49" t="s">
        <v>1</v>
      </c>
      <c r="AN467" s="2" t="s">
        <v>1</v>
      </c>
      <c r="AO467" s="4" t="s">
        <v>1</v>
      </c>
      <c r="AP467" s="4" t="s">
        <v>1</v>
      </c>
      <c r="AR467" s="4">
        <v>0</v>
      </c>
      <c r="AU467" s="4">
        <v>1120000</v>
      </c>
      <c r="AV467" s="4">
        <v>0</v>
      </c>
    </row>
    <row r="468" spans="1:48" hidden="1" x14ac:dyDescent="0.25">
      <c r="A468" s="2" t="s">
        <v>767</v>
      </c>
      <c r="B468" s="48">
        <v>44116</v>
      </c>
      <c r="C468" s="2" t="s">
        <v>6</v>
      </c>
      <c r="D468" s="2" t="s">
        <v>34</v>
      </c>
      <c r="E468" s="2" t="s">
        <v>210</v>
      </c>
      <c r="F468" s="2" t="s">
        <v>1743</v>
      </c>
      <c r="G468" s="2" t="s">
        <v>3</v>
      </c>
      <c r="H468" s="2" t="s">
        <v>1750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154309515.2868</v>
      </c>
      <c r="R468" s="1">
        <v>0</v>
      </c>
      <c r="S468" s="1">
        <v>109212328.42000002</v>
      </c>
      <c r="T468" s="1">
        <v>0</v>
      </c>
      <c r="U468" s="2" t="s">
        <v>0</v>
      </c>
      <c r="V468" s="1">
        <v>0</v>
      </c>
      <c r="W468" s="1">
        <v>38876885.229999997</v>
      </c>
      <c r="X468" s="2" t="s">
        <v>9</v>
      </c>
      <c r="Y468" s="1">
        <v>6220301.6367999995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14" t="s">
        <v>1</v>
      </c>
      <c r="AN468" s="112" t="s">
        <v>1</v>
      </c>
      <c r="AO468" s="4" t="s">
        <v>1</v>
      </c>
      <c r="AP468" s="4" t="s">
        <v>1</v>
      </c>
      <c r="AR468" s="4">
        <v>0</v>
      </c>
      <c r="AU468" s="4">
        <v>154309515.2868</v>
      </c>
      <c r="AV468" s="4">
        <v>0</v>
      </c>
    </row>
    <row r="469" spans="1:48" hidden="1" x14ac:dyDescent="0.25">
      <c r="A469" s="2" t="s">
        <v>768</v>
      </c>
      <c r="B469" s="48">
        <v>44116</v>
      </c>
      <c r="C469" s="2" t="s">
        <v>28</v>
      </c>
      <c r="D469" s="2" t="s">
        <v>27</v>
      </c>
      <c r="E469" s="2" t="s">
        <v>257</v>
      </c>
      <c r="F469" s="2" t="s">
        <v>1191</v>
      </c>
      <c r="G469" s="2" t="s">
        <v>3</v>
      </c>
      <c r="H469" s="2" t="s">
        <v>1751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2</v>
      </c>
      <c r="P469" s="2" t="s">
        <v>1</v>
      </c>
      <c r="Q469" s="1">
        <v>33241737.439599998</v>
      </c>
      <c r="R469" s="1">
        <v>0</v>
      </c>
      <c r="S469" s="1">
        <v>29065654.140000001</v>
      </c>
      <c r="T469" s="1">
        <v>0</v>
      </c>
      <c r="U469" s="2" t="s">
        <v>0</v>
      </c>
      <c r="V469" s="1">
        <v>0</v>
      </c>
      <c r="W469" s="1">
        <v>3600071.8099999996</v>
      </c>
      <c r="X469" s="2" t="s">
        <v>0</v>
      </c>
      <c r="Y469" s="1">
        <v>576011.48959999997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49" t="s">
        <v>1</v>
      </c>
      <c r="AN469" s="2" t="s">
        <v>1</v>
      </c>
      <c r="AO469" s="4" t="s">
        <v>1</v>
      </c>
      <c r="AP469" s="4" t="s">
        <v>1</v>
      </c>
      <c r="AU469" s="4">
        <v>33241737.439599998</v>
      </c>
      <c r="AV469" s="4">
        <v>0</v>
      </c>
    </row>
    <row r="470" spans="1:48" hidden="1" x14ac:dyDescent="0.25">
      <c r="A470" s="2" t="s">
        <v>769</v>
      </c>
      <c r="B470" s="48">
        <v>44116</v>
      </c>
      <c r="C470" s="2" t="s">
        <v>28</v>
      </c>
      <c r="D470" s="2" t="s">
        <v>27</v>
      </c>
      <c r="E470" s="2" t="s">
        <v>257</v>
      </c>
      <c r="F470" s="2" t="s">
        <v>1191</v>
      </c>
      <c r="G470" s="2" t="s">
        <v>3</v>
      </c>
      <c r="H470" s="2" t="s">
        <v>1752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1753</v>
      </c>
      <c r="P470" s="2" t="s">
        <v>1754</v>
      </c>
      <c r="Q470" s="1">
        <v>2943639.6639999999</v>
      </c>
      <c r="R470" s="1">
        <v>0</v>
      </c>
      <c r="S470" s="1">
        <v>0</v>
      </c>
      <c r="T470" s="1">
        <v>2537620.4</v>
      </c>
      <c r="U470" s="2" t="s">
        <v>9</v>
      </c>
      <c r="V470" s="1">
        <v>406019.26400000002</v>
      </c>
      <c r="W470" s="1">
        <v>0</v>
      </c>
      <c r="X470" s="2" t="s">
        <v>0</v>
      </c>
      <c r="Y470" s="1">
        <v>0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49" t="s">
        <v>1</v>
      </c>
      <c r="AN470" s="2" t="s">
        <v>1</v>
      </c>
      <c r="AO470" s="4" t="s">
        <v>1</v>
      </c>
      <c r="AP470" s="4" t="s">
        <v>1</v>
      </c>
      <c r="AU470" s="4">
        <v>2943639.6639999999</v>
      </c>
      <c r="AV470" s="4">
        <v>0</v>
      </c>
    </row>
    <row r="471" spans="1:48" hidden="1" x14ac:dyDescent="0.25">
      <c r="A471" s="2" t="s">
        <v>770</v>
      </c>
      <c r="B471" s="48">
        <v>44116</v>
      </c>
      <c r="C471" s="2" t="s">
        <v>28</v>
      </c>
      <c r="D471" s="2" t="s">
        <v>27</v>
      </c>
      <c r="E471" s="2" t="s">
        <v>257</v>
      </c>
      <c r="F471" s="2" t="s">
        <v>1191</v>
      </c>
      <c r="G471" s="2" t="s">
        <v>3</v>
      </c>
      <c r="H471" s="2" t="s">
        <v>1755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</v>
      </c>
      <c r="P471" s="2" t="s">
        <v>1</v>
      </c>
      <c r="Q471" s="1">
        <v>61904113.526400007</v>
      </c>
      <c r="R471" s="1">
        <v>0</v>
      </c>
      <c r="S471" s="1">
        <v>36469377.540000007</v>
      </c>
      <c r="T471" s="1">
        <v>0</v>
      </c>
      <c r="U471" s="2" t="s">
        <v>0</v>
      </c>
      <c r="V471" s="1">
        <v>0</v>
      </c>
      <c r="W471" s="1">
        <v>21926496.539999999</v>
      </c>
      <c r="X471" s="2" t="s">
        <v>9</v>
      </c>
      <c r="Y471" s="1">
        <v>3508239.4463999998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49" t="s">
        <v>1</v>
      </c>
      <c r="AN471" s="2" t="s">
        <v>1</v>
      </c>
      <c r="AO471" s="4" t="s">
        <v>1</v>
      </c>
      <c r="AP471" s="4" t="s">
        <v>1</v>
      </c>
      <c r="AU471" s="4">
        <v>61904113.526400007</v>
      </c>
      <c r="AV471" s="4">
        <v>0</v>
      </c>
    </row>
    <row r="472" spans="1:48" hidden="1" x14ac:dyDescent="0.25">
      <c r="A472" s="2" t="s">
        <v>771</v>
      </c>
      <c r="B472" s="48">
        <v>44116</v>
      </c>
      <c r="C472" s="2" t="s">
        <v>6</v>
      </c>
      <c r="D472" s="2" t="s">
        <v>27</v>
      </c>
      <c r="E472" s="2" t="s">
        <v>204</v>
      </c>
      <c r="F472" s="2" t="s">
        <v>1278</v>
      </c>
      <c r="G472" s="2" t="s">
        <v>3</v>
      </c>
      <c r="H472" s="2" t="s">
        <v>1756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143022133.34200004</v>
      </c>
      <c r="R472" s="1">
        <v>0</v>
      </c>
      <c r="S472" s="1">
        <v>98112754.860000044</v>
      </c>
      <c r="T472" s="1">
        <v>0</v>
      </c>
      <c r="U472" s="2" t="s">
        <v>0</v>
      </c>
      <c r="V472" s="1">
        <v>0</v>
      </c>
      <c r="W472" s="1">
        <v>38714981.449999996</v>
      </c>
      <c r="X472" s="2" t="s">
        <v>0</v>
      </c>
      <c r="Y472" s="1">
        <v>6194397.0320000006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14" t="s">
        <v>1</v>
      </c>
      <c r="AN472" s="112" t="s">
        <v>1</v>
      </c>
      <c r="AO472" s="4" t="s">
        <v>1</v>
      </c>
      <c r="AP472" s="4" t="s">
        <v>1</v>
      </c>
      <c r="AU472" s="4">
        <v>143022133.34200004</v>
      </c>
      <c r="AV472" s="4">
        <v>0</v>
      </c>
    </row>
    <row r="473" spans="1:48" hidden="1" x14ac:dyDescent="0.25">
      <c r="A473" s="2" t="s">
        <v>772</v>
      </c>
      <c r="B473" s="48">
        <v>44116</v>
      </c>
      <c r="C473" s="2" t="s">
        <v>6</v>
      </c>
      <c r="D473" s="2" t="s">
        <v>25</v>
      </c>
      <c r="E473" s="2" t="s">
        <v>198</v>
      </c>
      <c r="F473" s="2" t="s">
        <v>436</v>
      </c>
      <c r="G473" s="2" t="s">
        <v>3</v>
      </c>
      <c r="H473" s="2" t="s">
        <v>1757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141343053.248</v>
      </c>
      <c r="R473" s="1">
        <v>0</v>
      </c>
      <c r="S473" s="1">
        <v>99586228.399999976</v>
      </c>
      <c r="T473" s="1">
        <v>0</v>
      </c>
      <c r="U473" s="2" t="s">
        <v>0</v>
      </c>
      <c r="V473" s="1">
        <v>0</v>
      </c>
      <c r="W473" s="1">
        <v>35997262.799999997</v>
      </c>
      <c r="X473" s="2" t="s">
        <v>0</v>
      </c>
      <c r="Y473" s="1">
        <v>5759562.0479999995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14" t="s">
        <v>1</v>
      </c>
      <c r="AN473" s="112" t="s">
        <v>1</v>
      </c>
      <c r="AO473" s="4" t="s">
        <v>1</v>
      </c>
      <c r="AP473" s="4" t="s">
        <v>1</v>
      </c>
      <c r="AU473" s="4">
        <v>141343053.248</v>
      </c>
      <c r="AV473" s="4">
        <v>0</v>
      </c>
    </row>
    <row r="474" spans="1:48" hidden="1" x14ac:dyDescent="0.25">
      <c r="A474" s="2" t="s">
        <v>773</v>
      </c>
      <c r="B474" s="48">
        <v>44116</v>
      </c>
      <c r="C474" s="2" t="s">
        <v>6</v>
      </c>
      <c r="D474" s="2" t="s">
        <v>23</v>
      </c>
      <c r="E474" s="2" t="s">
        <v>196</v>
      </c>
      <c r="F474" s="2" t="s">
        <v>499</v>
      </c>
      <c r="G474" s="2" t="s">
        <v>3</v>
      </c>
      <c r="H474" s="2" t="s">
        <v>1758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178450833.08599997</v>
      </c>
      <c r="R474" s="1">
        <v>0</v>
      </c>
      <c r="S474" s="1">
        <v>124702303.43999997</v>
      </c>
      <c r="T474" s="1">
        <v>0</v>
      </c>
      <c r="U474" s="2" t="s">
        <v>0</v>
      </c>
      <c r="V474" s="1">
        <v>0</v>
      </c>
      <c r="W474" s="1">
        <v>46334939.350000001</v>
      </c>
      <c r="X474" s="2" t="s">
        <v>9</v>
      </c>
      <c r="Y474" s="1">
        <v>7413590.2959999992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14" t="s">
        <v>1</v>
      </c>
      <c r="AN474" s="112" t="s">
        <v>1</v>
      </c>
      <c r="AO474" s="4" t="s">
        <v>1</v>
      </c>
      <c r="AP474" s="4" t="s">
        <v>1</v>
      </c>
      <c r="AU474" s="4">
        <v>178450833.08599997</v>
      </c>
      <c r="AV474" s="4">
        <v>0</v>
      </c>
    </row>
    <row r="475" spans="1:48" hidden="1" x14ac:dyDescent="0.25">
      <c r="A475" s="2" t="s">
        <v>774</v>
      </c>
      <c r="B475" s="48">
        <v>44116</v>
      </c>
      <c r="C475" s="2" t="s">
        <v>6</v>
      </c>
      <c r="D475" s="2" t="s">
        <v>23</v>
      </c>
      <c r="E475" s="2" t="s">
        <v>196</v>
      </c>
      <c r="F475" s="2" t="s">
        <v>499</v>
      </c>
      <c r="G475" s="2" t="s">
        <v>13</v>
      </c>
      <c r="H475" s="2" t="s">
        <v>1</v>
      </c>
      <c r="I475" s="1" t="s">
        <v>1759</v>
      </c>
      <c r="J475" s="1" t="s">
        <v>1</v>
      </c>
      <c r="K475" s="1" t="s">
        <v>1760</v>
      </c>
      <c r="L475" s="1" t="s">
        <v>1726</v>
      </c>
      <c r="M475" s="1">
        <v>7912088.2000000002</v>
      </c>
      <c r="N475" s="2" t="s">
        <v>12</v>
      </c>
      <c r="O475" s="2" t="s">
        <v>1761</v>
      </c>
      <c r="P475" s="2" t="s">
        <v>1762</v>
      </c>
      <c r="Q475" s="1">
        <v>-840000</v>
      </c>
      <c r="R475" s="1">
        <v>0</v>
      </c>
      <c r="S475" s="1">
        <v>-840000</v>
      </c>
      <c r="T475" s="1">
        <v>0</v>
      </c>
      <c r="U475" s="2" t="s">
        <v>0</v>
      </c>
      <c r="V475" s="1">
        <v>0</v>
      </c>
      <c r="W475" s="1">
        <v>0</v>
      </c>
      <c r="X475" s="2" t="s">
        <v>0</v>
      </c>
      <c r="Y475" s="1">
        <v>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14" t="s">
        <v>1</v>
      </c>
      <c r="AN475" s="112" t="s">
        <v>1</v>
      </c>
      <c r="AO475" s="4" t="s">
        <v>1</v>
      </c>
      <c r="AP475" s="4" t="s">
        <v>1</v>
      </c>
      <c r="AU475" s="4">
        <v>-840000</v>
      </c>
      <c r="AV475" s="4">
        <v>0</v>
      </c>
    </row>
    <row r="476" spans="1:48" hidden="1" x14ac:dyDescent="0.25">
      <c r="A476" s="2" t="s">
        <v>776</v>
      </c>
      <c r="B476" s="48">
        <v>44116</v>
      </c>
      <c r="C476" s="2" t="s">
        <v>6</v>
      </c>
      <c r="D476" s="2" t="s">
        <v>21</v>
      </c>
      <c r="E476" s="2" t="s">
        <v>188</v>
      </c>
      <c r="F476" s="2" t="s">
        <v>1524</v>
      </c>
      <c r="G476" s="2" t="s">
        <v>3</v>
      </c>
      <c r="H476" s="2" t="s">
        <v>1763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174720095.42839998</v>
      </c>
      <c r="R476" s="1">
        <v>0</v>
      </c>
      <c r="S476" s="1">
        <v>116944225.41999997</v>
      </c>
      <c r="T476" s="1">
        <v>0</v>
      </c>
      <c r="U476" s="2" t="s">
        <v>0</v>
      </c>
      <c r="V476" s="1">
        <v>0</v>
      </c>
      <c r="W476" s="1">
        <v>49806784.489999995</v>
      </c>
      <c r="X476" s="2" t="s">
        <v>0</v>
      </c>
      <c r="Y476" s="1">
        <v>7969085.5184000004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14" t="s">
        <v>1</v>
      </c>
      <c r="AN476" s="112" t="s">
        <v>1</v>
      </c>
      <c r="AO476" s="4" t="s">
        <v>1</v>
      </c>
      <c r="AP476" s="4" t="s">
        <v>1</v>
      </c>
      <c r="AU476" s="4">
        <v>174720095.42839998</v>
      </c>
      <c r="AV476" s="4">
        <v>0</v>
      </c>
    </row>
    <row r="477" spans="1:48" hidden="1" x14ac:dyDescent="0.25">
      <c r="A477" s="2" t="s">
        <v>778</v>
      </c>
      <c r="B477" s="48">
        <v>44116</v>
      </c>
      <c r="C477" s="2" t="s">
        <v>6</v>
      </c>
      <c r="D477" s="2" t="s">
        <v>19</v>
      </c>
      <c r="E477" s="2" t="s">
        <v>186</v>
      </c>
      <c r="F477" s="2" t="s">
        <v>1524</v>
      </c>
      <c r="G477" s="2" t="s">
        <v>3</v>
      </c>
      <c r="H477" s="2" t="s">
        <v>1764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74896043.69600001</v>
      </c>
      <c r="R477" s="1">
        <v>0</v>
      </c>
      <c r="S477" s="1">
        <v>62583804.160000004</v>
      </c>
      <c r="T477" s="1">
        <v>0</v>
      </c>
      <c r="U477" s="2" t="s">
        <v>0</v>
      </c>
      <c r="V477" s="1">
        <v>0</v>
      </c>
      <c r="W477" s="1">
        <v>10613999.6</v>
      </c>
      <c r="X477" s="2" t="s">
        <v>9</v>
      </c>
      <c r="Y477" s="1">
        <v>1698239.936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14" t="s">
        <v>1</v>
      </c>
      <c r="AN477" s="112" t="s">
        <v>1</v>
      </c>
      <c r="AO477" s="4" t="s">
        <v>1</v>
      </c>
      <c r="AP477" s="4" t="s">
        <v>1</v>
      </c>
      <c r="AU477" s="4">
        <v>74896043.69600001</v>
      </c>
      <c r="AV477" s="4">
        <v>0</v>
      </c>
    </row>
    <row r="478" spans="1:48" hidden="1" x14ac:dyDescent="0.25">
      <c r="A478" s="2" t="s">
        <v>779</v>
      </c>
      <c r="B478" s="48">
        <v>44116</v>
      </c>
      <c r="C478" s="69" t="s">
        <v>6</v>
      </c>
      <c r="D478" s="2" t="s">
        <v>14</v>
      </c>
      <c r="E478" s="2" t="s">
        <v>182</v>
      </c>
      <c r="F478" s="2" t="s">
        <v>1765</v>
      </c>
      <c r="G478" s="2" t="s">
        <v>3</v>
      </c>
      <c r="H478" s="2" t="s">
        <v>1766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52565286.560000002</v>
      </c>
      <c r="R478" s="1">
        <v>0</v>
      </c>
      <c r="S478" s="1">
        <v>46289569.400000006</v>
      </c>
      <c r="T478" s="1">
        <v>0</v>
      </c>
      <c r="U478" s="2" t="s">
        <v>0</v>
      </c>
      <c r="V478" s="1">
        <v>0</v>
      </c>
      <c r="W478" s="1">
        <v>5410101</v>
      </c>
      <c r="X478" s="2" t="s">
        <v>0</v>
      </c>
      <c r="Y478" s="1">
        <v>865616.15999999992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14" t="s">
        <v>1</v>
      </c>
      <c r="AN478" s="112" t="s">
        <v>1</v>
      </c>
      <c r="AO478" s="4" t="s">
        <v>1</v>
      </c>
      <c r="AP478" s="4" t="s">
        <v>1</v>
      </c>
      <c r="AU478" s="4">
        <v>52565286.560000002</v>
      </c>
      <c r="AV478" s="4">
        <v>0</v>
      </c>
    </row>
    <row r="479" spans="1:48" hidden="1" x14ac:dyDescent="0.25">
      <c r="A479" s="2" t="s">
        <v>780</v>
      </c>
      <c r="B479" s="48">
        <v>44116</v>
      </c>
      <c r="C479" s="2" t="s">
        <v>6</v>
      </c>
      <c r="D479" s="2" t="s">
        <v>10</v>
      </c>
      <c r="E479" s="2" t="s">
        <v>179</v>
      </c>
      <c r="F479" s="2" t="s">
        <v>1767</v>
      </c>
      <c r="G479" s="2" t="s">
        <v>3</v>
      </c>
      <c r="H479" s="2" t="s">
        <v>1768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25367397.120000001</v>
      </c>
      <c r="R479" s="1">
        <v>0</v>
      </c>
      <c r="S479" s="1">
        <v>8239960</v>
      </c>
      <c r="T479" s="1">
        <v>0</v>
      </c>
      <c r="U479" s="2" t="s">
        <v>0</v>
      </c>
      <c r="V479" s="1">
        <v>0</v>
      </c>
      <c r="W479" s="1">
        <v>14765032</v>
      </c>
      <c r="X479" s="2" t="s">
        <v>9</v>
      </c>
      <c r="Y479" s="1">
        <v>2362405.12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14" t="s">
        <v>1</v>
      </c>
      <c r="AN479" s="112" t="s">
        <v>1</v>
      </c>
      <c r="AO479" s="4" t="s">
        <v>1</v>
      </c>
      <c r="AP479" s="4" t="s">
        <v>1</v>
      </c>
      <c r="AU479" s="4">
        <v>25367397.120000001</v>
      </c>
      <c r="AV479" s="4">
        <v>0</v>
      </c>
    </row>
    <row r="480" spans="1:48" hidden="1" x14ac:dyDescent="0.25">
      <c r="A480" s="2" t="s">
        <v>783</v>
      </c>
      <c r="B480" s="48">
        <v>44116</v>
      </c>
      <c r="C480" s="2" t="s">
        <v>6</v>
      </c>
      <c r="D480" s="2" t="s">
        <v>286</v>
      </c>
      <c r="E480" s="2" t="s">
        <v>208</v>
      </c>
      <c r="F480" s="2" t="s">
        <v>532</v>
      </c>
      <c r="G480" s="2" t="s">
        <v>3</v>
      </c>
      <c r="H480" s="2" t="s">
        <v>1769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5105232.8</v>
      </c>
      <c r="R480" s="1">
        <v>0</v>
      </c>
      <c r="S480" s="1">
        <v>5105232.8</v>
      </c>
      <c r="T480" s="1">
        <v>0</v>
      </c>
      <c r="U480" s="2" t="s">
        <v>0</v>
      </c>
      <c r="V480" s="1">
        <v>0</v>
      </c>
      <c r="W480" s="1">
        <v>0</v>
      </c>
      <c r="X480" s="2" t="s">
        <v>0</v>
      </c>
      <c r="Y480" s="1">
        <v>0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49" t="s">
        <v>1</v>
      </c>
      <c r="AN480" s="2" t="s">
        <v>1</v>
      </c>
      <c r="AO480" s="4" t="s">
        <v>1</v>
      </c>
      <c r="AP480" s="4" t="s">
        <v>1</v>
      </c>
      <c r="AU480" s="4">
        <v>5105232.8</v>
      </c>
      <c r="AV480" s="4">
        <v>0</v>
      </c>
    </row>
    <row r="481" spans="1:48" hidden="1" x14ac:dyDescent="0.25">
      <c r="A481" s="2" t="s">
        <v>784</v>
      </c>
      <c r="B481" s="48">
        <v>44116</v>
      </c>
      <c r="C481" s="2" t="s">
        <v>6</v>
      </c>
      <c r="D481" s="2" t="s">
        <v>7</v>
      </c>
      <c r="E481" s="2" t="s">
        <v>496</v>
      </c>
      <c r="F481" s="2" t="s">
        <v>1770</v>
      </c>
      <c r="G481" s="2" t="s">
        <v>3</v>
      </c>
      <c r="H481" s="2" t="s">
        <v>483</v>
      </c>
      <c r="I481" s="1"/>
      <c r="J481" s="1"/>
      <c r="K481" s="1"/>
      <c r="L481" s="1"/>
      <c r="M481" s="1">
        <v>0</v>
      </c>
      <c r="N481" s="2"/>
      <c r="O481" s="2" t="s">
        <v>99</v>
      </c>
      <c r="P481" s="2"/>
      <c r="Q481" s="1">
        <v>0</v>
      </c>
      <c r="R481" s="1">
        <v>0</v>
      </c>
      <c r="S481" s="1">
        <v>0</v>
      </c>
      <c r="T481" s="1">
        <v>0</v>
      </c>
      <c r="U481" s="2" t="s">
        <v>0</v>
      </c>
      <c r="V481" s="1">
        <v>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>
        <v>0</v>
      </c>
      <c r="AH481" s="1"/>
      <c r="AI481" s="1"/>
      <c r="AJ481" s="2"/>
      <c r="AK481" s="1"/>
      <c r="AL481" s="1"/>
      <c r="AM481" s="49"/>
      <c r="AN481" s="2"/>
      <c r="AU481" s="4">
        <v>0</v>
      </c>
      <c r="AV481" s="4">
        <v>0</v>
      </c>
    </row>
    <row r="482" spans="1:48" hidden="1" x14ac:dyDescent="0.25">
      <c r="A482" s="2" t="s">
        <v>785</v>
      </c>
      <c r="B482" s="48">
        <v>44116</v>
      </c>
      <c r="C482" s="2" t="s">
        <v>6</v>
      </c>
      <c r="D482" s="2" t="s">
        <v>5</v>
      </c>
      <c r="E482" s="2" t="s">
        <v>176</v>
      </c>
      <c r="F482" s="2" t="s">
        <v>908</v>
      </c>
      <c r="G482" s="2" t="s">
        <v>3</v>
      </c>
      <c r="H482" s="2" t="s">
        <v>1771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136429308.21400002</v>
      </c>
      <c r="R482" s="1">
        <v>0</v>
      </c>
      <c r="S482" s="1">
        <v>83864991.480000019</v>
      </c>
      <c r="T482" s="1">
        <v>0</v>
      </c>
      <c r="U482" s="2" t="s">
        <v>0</v>
      </c>
      <c r="V482" s="1">
        <v>0</v>
      </c>
      <c r="W482" s="1">
        <v>45314066.149999999</v>
      </c>
      <c r="X482" s="2" t="s">
        <v>9</v>
      </c>
      <c r="Y482" s="1">
        <v>7250250.5840000007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49" t="s">
        <v>1</v>
      </c>
      <c r="AN482" s="2" t="s">
        <v>1</v>
      </c>
      <c r="AO482" s="4" t="s">
        <v>1</v>
      </c>
      <c r="AP482" s="4" t="s">
        <v>1</v>
      </c>
      <c r="AU482" s="4">
        <v>136429308.21400002</v>
      </c>
      <c r="AV482" s="4">
        <v>0</v>
      </c>
    </row>
    <row r="483" spans="1:48" hidden="1" x14ac:dyDescent="0.25">
      <c r="A483" s="2" t="s">
        <v>786</v>
      </c>
      <c r="B483" s="48">
        <v>44117</v>
      </c>
      <c r="C483" s="2" t="s">
        <v>28</v>
      </c>
      <c r="D483" s="2" t="s">
        <v>50</v>
      </c>
      <c r="E483" s="2" t="s">
        <v>227</v>
      </c>
      <c r="F483" s="2" t="s">
        <v>1651</v>
      </c>
      <c r="G483" s="2" t="s">
        <v>3</v>
      </c>
      <c r="H483" s="2" t="s">
        <v>1772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552524.80000000005</v>
      </c>
      <c r="R483" s="1">
        <v>0</v>
      </c>
      <c r="S483" s="1">
        <v>49177.599999999977</v>
      </c>
      <c r="T483" s="1">
        <v>0</v>
      </c>
      <c r="U483" s="2" t="s">
        <v>0</v>
      </c>
      <c r="V483" s="1">
        <v>0</v>
      </c>
      <c r="W483" s="1">
        <v>433920</v>
      </c>
      <c r="X483" s="2" t="s">
        <v>9</v>
      </c>
      <c r="Y483" s="1">
        <v>69427.199999999997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1">
        <v>0</v>
      </c>
      <c r="AG483" s="2" t="s">
        <v>0</v>
      </c>
      <c r="AH483" s="1">
        <v>0</v>
      </c>
      <c r="AI483" s="1">
        <v>0</v>
      </c>
      <c r="AJ483" s="1" t="s">
        <v>0</v>
      </c>
      <c r="AK483" s="1">
        <v>0</v>
      </c>
      <c r="AL483" s="1">
        <v>0</v>
      </c>
      <c r="AM483" s="49" t="s">
        <v>1</v>
      </c>
      <c r="AN483" s="2" t="s">
        <v>1</v>
      </c>
      <c r="AO483" s="4" t="s">
        <v>1</v>
      </c>
      <c r="AP483" s="4" t="s">
        <v>1</v>
      </c>
      <c r="AU483" s="4">
        <v>552524.79999999993</v>
      </c>
      <c r="AV483" s="4">
        <v>0</v>
      </c>
    </row>
    <row r="484" spans="1:48" hidden="1" x14ac:dyDescent="0.25">
      <c r="A484" s="2" t="s">
        <v>787</v>
      </c>
      <c r="B484" s="48">
        <v>44117</v>
      </c>
      <c r="C484" s="2" t="s">
        <v>28</v>
      </c>
      <c r="D484" s="2" t="s">
        <v>50</v>
      </c>
      <c r="E484" s="2" t="s">
        <v>227</v>
      </c>
      <c r="F484" s="2" t="s">
        <v>1651</v>
      </c>
      <c r="G484" s="2" t="s">
        <v>3</v>
      </c>
      <c r="H484" s="2" t="s">
        <v>1773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366</v>
      </c>
      <c r="P484" s="2" t="s">
        <v>367</v>
      </c>
      <c r="Q484" s="1">
        <v>4593433.5999999996</v>
      </c>
      <c r="R484" s="1">
        <v>0</v>
      </c>
      <c r="S484" s="1">
        <v>2716368</v>
      </c>
      <c r="T484" s="1">
        <v>1618160</v>
      </c>
      <c r="U484" s="2" t="s">
        <v>9</v>
      </c>
      <c r="V484" s="1">
        <v>258905.60000000001</v>
      </c>
      <c r="W484" s="1">
        <v>0</v>
      </c>
      <c r="X484" s="2" t="s">
        <v>0</v>
      </c>
      <c r="Y484" s="1">
        <v>0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14" t="s">
        <v>1</v>
      </c>
      <c r="AN484" s="112" t="s">
        <v>1</v>
      </c>
      <c r="AO484" s="4" t="s">
        <v>1</v>
      </c>
      <c r="AP484" s="4" t="s">
        <v>1</v>
      </c>
      <c r="AU484" s="4">
        <v>4593433.5999999996</v>
      </c>
      <c r="AV484" s="4">
        <v>0</v>
      </c>
    </row>
    <row r="485" spans="1:48" hidden="1" x14ac:dyDescent="0.25">
      <c r="A485" s="2" t="s">
        <v>788</v>
      </c>
      <c r="B485" s="48">
        <v>44117</v>
      </c>
      <c r="C485" s="2" t="s">
        <v>28</v>
      </c>
      <c r="D485" s="2" t="s">
        <v>50</v>
      </c>
      <c r="E485" s="2" t="s">
        <v>227</v>
      </c>
      <c r="F485" s="2" t="s">
        <v>1651</v>
      </c>
      <c r="G485" s="2" t="s">
        <v>3</v>
      </c>
      <c r="H485" s="2" t="s">
        <v>1774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133405577.18159999</v>
      </c>
      <c r="R485" s="1">
        <v>0</v>
      </c>
      <c r="S485" s="1">
        <v>100427660.21999998</v>
      </c>
      <c r="T485" s="1">
        <v>0</v>
      </c>
      <c r="U485" s="2" t="s">
        <v>0</v>
      </c>
      <c r="V485" s="1">
        <v>0</v>
      </c>
      <c r="W485" s="1">
        <v>28429238.760000002</v>
      </c>
      <c r="X485" s="2" t="s">
        <v>0</v>
      </c>
      <c r="Y485" s="1">
        <v>4548678.2016000003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49" t="s">
        <v>1</v>
      </c>
      <c r="AN485" s="2" t="s">
        <v>1</v>
      </c>
      <c r="AO485" s="4" t="s">
        <v>1</v>
      </c>
      <c r="AP485" s="4" t="s">
        <v>1</v>
      </c>
      <c r="AU485" s="4">
        <v>133405577.18159999</v>
      </c>
      <c r="AV485" s="4">
        <v>0</v>
      </c>
    </row>
    <row r="486" spans="1:48" hidden="1" x14ac:dyDescent="0.25">
      <c r="A486" s="2" t="s">
        <v>789</v>
      </c>
      <c r="B486" s="48">
        <v>44117</v>
      </c>
      <c r="C486" s="2" t="s">
        <v>28</v>
      </c>
      <c r="D486" s="2" t="s">
        <v>50</v>
      </c>
      <c r="E486" s="2" t="s">
        <v>227</v>
      </c>
      <c r="F486" s="2" t="s">
        <v>1651</v>
      </c>
      <c r="G486" s="2" t="s">
        <v>3</v>
      </c>
      <c r="H486" s="2" t="s">
        <v>1775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462</v>
      </c>
      <c r="P486" s="2" t="s">
        <v>463</v>
      </c>
      <c r="Q486" s="1">
        <v>6562571.3348000003</v>
      </c>
      <c r="R486" s="1">
        <v>0</v>
      </c>
      <c r="S486" s="1">
        <v>2834722.8000000003</v>
      </c>
      <c r="T486" s="1">
        <v>3213662.53</v>
      </c>
      <c r="U486" s="2" t="s">
        <v>9</v>
      </c>
      <c r="V486" s="1">
        <v>514186.0048</v>
      </c>
      <c r="W486" s="1">
        <v>0</v>
      </c>
      <c r="X486" s="2" t="s">
        <v>0</v>
      </c>
      <c r="Y486" s="1">
        <v>0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49" t="s">
        <v>1</v>
      </c>
      <c r="AN486" s="2" t="s">
        <v>1</v>
      </c>
      <c r="AO486" s="4" t="s">
        <v>1</v>
      </c>
      <c r="AP486" s="4" t="s">
        <v>1</v>
      </c>
      <c r="AU486" s="4">
        <v>6562571.3348000003</v>
      </c>
      <c r="AV486" s="4">
        <v>0</v>
      </c>
    </row>
    <row r="487" spans="1:48" hidden="1" x14ac:dyDescent="0.25">
      <c r="A487" s="2" t="s">
        <v>790</v>
      </c>
      <c r="B487" s="48">
        <v>44117</v>
      </c>
      <c r="C487" s="2" t="s">
        <v>28</v>
      </c>
      <c r="D487" s="2" t="s">
        <v>50</v>
      </c>
      <c r="E487" s="2" t="s">
        <v>227</v>
      </c>
      <c r="F487" s="2" t="s">
        <v>1651</v>
      </c>
      <c r="G487" s="2" t="s">
        <v>3</v>
      </c>
      <c r="H487" s="2" t="s">
        <v>1776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1777</v>
      </c>
      <c r="P487" s="2" t="s">
        <v>1778</v>
      </c>
      <c r="Q487" s="1">
        <v>534806.4</v>
      </c>
      <c r="R487" s="1">
        <v>0</v>
      </c>
      <c r="S487" s="1">
        <v>0</v>
      </c>
      <c r="T487" s="1">
        <v>0</v>
      </c>
      <c r="U487" s="2" t="s">
        <v>0</v>
      </c>
      <c r="V487" s="1">
        <v>0</v>
      </c>
      <c r="W487" s="1">
        <v>461040</v>
      </c>
      <c r="X487" s="2" t="s">
        <v>9</v>
      </c>
      <c r="Y487" s="1">
        <v>73766.399999999994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49" t="s">
        <v>1</v>
      </c>
      <c r="AN487" s="2" t="s">
        <v>1</v>
      </c>
      <c r="AO487" s="4" t="s">
        <v>1</v>
      </c>
      <c r="AP487" s="4" t="s">
        <v>1</v>
      </c>
      <c r="AU487" s="4">
        <v>534806.4</v>
      </c>
      <c r="AV487" s="4">
        <v>0</v>
      </c>
    </row>
    <row r="488" spans="1:48" hidden="1" x14ac:dyDescent="0.25">
      <c r="A488" s="2" t="s">
        <v>791</v>
      </c>
      <c r="B488" s="48">
        <v>44117</v>
      </c>
      <c r="C488" s="2" t="s">
        <v>6</v>
      </c>
      <c r="D488" s="2" t="s">
        <v>50</v>
      </c>
      <c r="E488" s="2" t="s">
        <v>236</v>
      </c>
      <c r="F488" s="2" t="s">
        <v>927</v>
      </c>
      <c r="G488" s="2" t="s">
        <v>3</v>
      </c>
      <c r="H488" s="2" t="s">
        <v>1779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76293901.531200007</v>
      </c>
      <c r="R488" s="1">
        <v>0</v>
      </c>
      <c r="S488" s="1">
        <v>60402947.480000012</v>
      </c>
      <c r="T488" s="1">
        <v>0</v>
      </c>
      <c r="U488" s="2" t="s">
        <v>0</v>
      </c>
      <c r="V488" s="1">
        <v>0</v>
      </c>
      <c r="W488" s="1">
        <v>13699098.32</v>
      </c>
      <c r="X488" s="2" t="s">
        <v>0</v>
      </c>
      <c r="Y488" s="1">
        <v>2191855.7311999998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49" t="s">
        <v>1</v>
      </c>
      <c r="AN488" s="2" t="s">
        <v>1</v>
      </c>
      <c r="AO488" s="4" t="s">
        <v>1</v>
      </c>
      <c r="AP488" s="4" t="s">
        <v>1</v>
      </c>
      <c r="AU488" s="4">
        <v>76293901.531200007</v>
      </c>
      <c r="AV488" s="4">
        <v>0</v>
      </c>
    </row>
    <row r="489" spans="1:48" hidden="1" x14ac:dyDescent="0.25">
      <c r="A489" s="2" t="s">
        <v>792</v>
      </c>
      <c r="B489" s="68">
        <v>44117</v>
      </c>
      <c r="C489" s="69" t="s">
        <v>6</v>
      </c>
      <c r="D489" s="69" t="s">
        <v>50</v>
      </c>
      <c r="E489" s="69" t="s">
        <v>473</v>
      </c>
      <c r="F489" s="69" t="s">
        <v>1780</v>
      </c>
      <c r="G489" s="69" t="s">
        <v>3</v>
      </c>
      <c r="H489" s="69" t="s">
        <v>1781</v>
      </c>
      <c r="I489" s="70"/>
      <c r="J489" s="70"/>
      <c r="K489" s="70"/>
      <c r="L489" s="70"/>
      <c r="M489" s="70">
        <v>0</v>
      </c>
      <c r="N489" s="69"/>
      <c r="O489" s="69" t="s">
        <v>2</v>
      </c>
      <c r="P489" s="69"/>
      <c r="Q489" s="70">
        <v>276008588.86880004</v>
      </c>
      <c r="R489" s="70">
        <v>0</v>
      </c>
      <c r="S489" s="70">
        <v>276008588.86880004</v>
      </c>
      <c r="T489" s="70">
        <v>0</v>
      </c>
      <c r="U489" s="69"/>
      <c r="V489" s="70">
        <v>0</v>
      </c>
      <c r="W489" s="70">
        <v>0</v>
      </c>
      <c r="X489" s="69"/>
      <c r="Y489" s="70">
        <v>0</v>
      </c>
      <c r="Z489" s="70">
        <v>0</v>
      </c>
      <c r="AA489" s="69"/>
      <c r="AB489" s="70">
        <v>0</v>
      </c>
      <c r="AC489" s="70">
        <v>0</v>
      </c>
      <c r="AD489" s="69"/>
      <c r="AE489" s="70">
        <v>0</v>
      </c>
      <c r="AF489" s="69">
        <v>0</v>
      </c>
      <c r="AG489" s="69">
        <v>0</v>
      </c>
      <c r="AH489" s="70"/>
      <c r="AI489" s="70"/>
      <c r="AJ489" s="69"/>
      <c r="AK489" s="70"/>
      <c r="AL489" s="70"/>
      <c r="AM489" s="49"/>
      <c r="AN489" s="2"/>
      <c r="AU489" s="4">
        <v>276008588.86880004</v>
      </c>
      <c r="AV489" s="4">
        <v>0</v>
      </c>
    </row>
    <row r="490" spans="1:48" x14ac:dyDescent="0.25">
      <c r="A490" s="2" t="s">
        <v>793</v>
      </c>
      <c r="B490" s="68">
        <v>44117</v>
      </c>
      <c r="C490" s="69" t="s">
        <v>36</v>
      </c>
      <c r="D490" s="69" t="s">
        <v>43</v>
      </c>
      <c r="E490" s="69" t="s">
        <v>223</v>
      </c>
      <c r="F490" s="69" t="s">
        <v>1782</v>
      </c>
      <c r="G490" s="69" t="s">
        <v>3</v>
      </c>
      <c r="H490" s="69" t="s">
        <v>1783</v>
      </c>
      <c r="I490" s="70" t="s">
        <v>1</v>
      </c>
      <c r="J490" s="70" t="s">
        <v>1</v>
      </c>
      <c r="K490" s="70" t="s">
        <v>1</v>
      </c>
      <c r="L490" s="70" t="s">
        <v>1</v>
      </c>
      <c r="M490" s="70">
        <v>0</v>
      </c>
      <c r="N490" s="69" t="s">
        <v>1</v>
      </c>
      <c r="O490" s="69" t="s">
        <v>2</v>
      </c>
      <c r="P490" s="69" t="s">
        <v>1</v>
      </c>
      <c r="Q490" s="70">
        <v>46500171.919200018</v>
      </c>
      <c r="R490" s="70">
        <v>0</v>
      </c>
      <c r="S490" s="70">
        <v>42448063.840000018</v>
      </c>
      <c r="T490" s="70">
        <v>0</v>
      </c>
      <c r="U490" s="69" t="s">
        <v>0</v>
      </c>
      <c r="V490" s="70">
        <v>0</v>
      </c>
      <c r="W490" s="70">
        <v>3493196.62</v>
      </c>
      <c r="X490" s="69" t="s">
        <v>0</v>
      </c>
      <c r="Y490" s="70">
        <v>558911.45920000004</v>
      </c>
      <c r="Z490" s="70">
        <v>0</v>
      </c>
      <c r="AA490" s="69" t="s">
        <v>0</v>
      </c>
      <c r="AB490" s="70">
        <v>0</v>
      </c>
      <c r="AC490" s="70">
        <v>0</v>
      </c>
      <c r="AD490" s="69" t="s">
        <v>0</v>
      </c>
      <c r="AE490" s="70">
        <v>0</v>
      </c>
      <c r="AF490" s="69">
        <v>0</v>
      </c>
      <c r="AG490" s="69" t="s">
        <v>0</v>
      </c>
      <c r="AH490" s="70">
        <v>0</v>
      </c>
      <c r="AI490" s="70">
        <v>0</v>
      </c>
      <c r="AJ490" s="69" t="s">
        <v>0</v>
      </c>
      <c r="AK490" s="70">
        <v>0</v>
      </c>
      <c r="AL490" s="70">
        <v>0</v>
      </c>
      <c r="AM490" s="49" t="s">
        <v>1</v>
      </c>
      <c r="AN490" s="2" t="s">
        <v>1</v>
      </c>
      <c r="AO490" s="4" t="s">
        <v>1</v>
      </c>
      <c r="AP490" s="4" t="s">
        <v>1</v>
      </c>
      <c r="AU490" s="4">
        <v>46500171.919200018</v>
      </c>
      <c r="AV490" s="4">
        <v>0</v>
      </c>
    </row>
    <row r="491" spans="1:48" hidden="1" x14ac:dyDescent="0.25">
      <c r="A491" s="2" t="s">
        <v>794</v>
      </c>
      <c r="B491" s="68">
        <v>44117</v>
      </c>
      <c r="C491" s="69" t="s">
        <v>6</v>
      </c>
      <c r="D491" s="69" t="s">
        <v>43</v>
      </c>
      <c r="E491" s="69" t="s">
        <v>225</v>
      </c>
      <c r="F491" s="69" t="s">
        <v>518</v>
      </c>
      <c r="G491" s="69" t="s">
        <v>3</v>
      </c>
      <c r="H491" s="69" t="s">
        <v>1784</v>
      </c>
      <c r="I491" s="70" t="s">
        <v>1</v>
      </c>
      <c r="J491" s="70" t="s">
        <v>1</v>
      </c>
      <c r="K491" s="70" t="s">
        <v>1</v>
      </c>
      <c r="L491" s="70" t="s">
        <v>1</v>
      </c>
      <c r="M491" s="70">
        <v>0</v>
      </c>
      <c r="N491" s="69" t="s">
        <v>1</v>
      </c>
      <c r="O491" s="69" t="s">
        <v>2</v>
      </c>
      <c r="P491" s="69" t="s">
        <v>1</v>
      </c>
      <c r="Q491" s="70">
        <v>129705640.83400004</v>
      </c>
      <c r="R491" s="70">
        <v>0</v>
      </c>
      <c r="S491" s="70">
        <v>109833368.62000003</v>
      </c>
      <c r="T491" s="70">
        <v>0</v>
      </c>
      <c r="U491" s="69" t="s">
        <v>0</v>
      </c>
      <c r="V491" s="70">
        <v>0</v>
      </c>
      <c r="W491" s="70">
        <v>17131269.149999999</v>
      </c>
      <c r="X491" s="69" t="s">
        <v>9</v>
      </c>
      <c r="Y491" s="70">
        <v>2741003.0639999998</v>
      </c>
      <c r="Z491" s="70">
        <v>0</v>
      </c>
      <c r="AA491" s="69" t="s">
        <v>0</v>
      </c>
      <c r="AB491" s="70">
        <v>0</v>
      </c>
      <c r="AC491" s="70">
        <v>0</v>
      </c>
      <c r="AD491" s="69" t="s">
        <v>0</v>
      </c>
      <c r="AE491" s="70">
        <v>0</v>
      </c>
      <c r="AF491" s="69">
        <v>0</v>
      </c>
      <c r="AG491" s="69" t="s">
        <v>0</v>
      </c>
      <c r="AH491" s="70">
        <v>0</v>
      </c>
      <c r="AI491" s="70">
        <v>0</v>
      </c>
      <c r="AJ491" s="69" t="s">
        <v>0</v>
      </c>
      <c r="AK491" s="70">
        <v>0</v>
      </c>
      <c r="AL491" s="70">
        <v>0</v>
      </c>
      <c r="AM491" s="49" t="s">
        <v>1</v>
      </c>
      <c r="AN491" s="2" t="s">
        <v>1</v>
      </c>
      <c r="AO491" s="4" t="s">
        <v>1</v>
      </c>
      <c r="AP491" s="4" t="s">
        <v>1</v>
      </c>
      <c r="AU491" s="4">
        <v>129705640.83400004</v>
      </c>
      <c r="AV491" s="4">
        <v>0</v>
      </c>
    </row>
    <row r="492" spans="1:48" hidden="1" x14ac:dyDescent="0.25">
      <c r="A492" s="2" t="s">
        <v>795</v>
      </c>
      <c r="B492" s="48">
        <v>44117</v>
      </c>
      <c r="C492" s="2" t="s">
        <v>6</v>
      </c>
      <c r="D492" s="2" t="s">
        <v>43</v>
      </c>
      <c r="E492" s="2" t="s">
        <v>225</v>
      </c>
      <c r="F492" s="2" t="s">
        <v>518</v>
      </c>
      <c r="G492" s="2" t="s">
        <v>3</v>
      </c>
      <c r="H492" s="2" t="s">
        <v>1785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1786</v>
      </c>
      <c r="P492" s="2" t="s">
        <v>1787</v>
      </c>
      <c r="Q492" s="1">
        <v>4620344</v>
      </c>
      <c r="R492" s="1">
        <v>0</v>
      </c>
      <c r="S492" s="1">
        <v>4620344</v>
      </c>
      <c r="T492" s="1">
        <v>0</v>
      </c>
      <c r="U492" s="2" t="s">
        <v>0</v>
      </c>
      <c r="V492" s="1">
        <v>0</v>
      </c>
      <c r="W492" s="1">
        <v>0</v>
      </c>
      <c r="X492" s="2" t="s">
        <v>0</v>
      </c>
      <c r="Y492" s="1">
        <v>0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49" t="s">
        <v>1</v>
      </c>
      <c r="AN492" s="2" t="s">
        <v>1</v>
      </c>
      <c r="AO492" s="4" t="s">
        <v>1</v>
      </c>
      <c r="AP492" s="4" t="s">
        <v>1</v>
      </c>
      <c r="AU492" s="4">
        <v>4620344</v>
      </c>
      <c r="AV492" s="4">
        <v>0</v>
      </c>
    </row>
    <row r="493" spans="1:48" hidden="1" x14ac:dyDescent="0.25">
      <c r="A493" s="2" t="s">
        <v>796</v>
      </c>
      <c r="B493" s="48">
        <v>44117</v>
      </c>
      <c r="C493" s="2" t="s">
        <v>6</v>
      </c>
      <c r="D493" s="2" t="s">
        <v>43</v>
      </c>
      <c r="E493" s="2" t="s">
        <v>225</v>
      </c>
      <c r="F493" s="2" t="s">
        <v>518</v>
      </c>
      <c r="G493" s="2" t="s">
        <v>3</v>
      </c>
      <c r="H493" s="2" t="s">
        <v>1788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71337417.579999983</v>
      </c>
      <c r="R493" s="1">
        <v>0</v>
      </c>
      <c r="S493" s="1">
        <v>54195627.199999988</v>
      </c>
      <c r="T493" s="1">
        <v>0</v>
      </c>
      <c r="U493" s="2" t="s">
        <v>0</v>
      </c>
      <c r="V493" s="1">
        <v>0</v>
      </c>
      <c r="W493" s="1">
        <v>14777405.5</v>
      </c>
      <c r="X493" s="2" t="s">
        <v>0</v>
      </c>
      <c r="Y493" s="1">
        <v>2364384.88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49" t="s">
        <v>1</v>
      </c>
      <c r="AN493" s="2" t="s">
        <v>1</v>
      </c>
      <c r="AO493" s="4" t="s">
        <v>1</v>
      </c>
      <c r="AP493" s="4" t="s">
        <v>1</v>
      </c>
      <c r="AU493" s="4">
        <v>71337417.579999983</v>
      </c>
      <c r="AV493" s="4">
        <v>0</v>
      </c>
    </row>
    <row r="494" spans="1:48" hidden="1" x14ac:dyDescent="0.25">
      <c r="A494" s="2" t="s">
        <v>797</v>
      </c>
      <c r="B494" s="48">
        <v>44117</v>
      </c>
      <c r="C494" s="2" t="s">
        <v>6</v>
      </c>
      <c r="D494" s="2" t="s">
        <v>43</v>
      </c>
      <c r="E494" s="2" t="s">
        <v>221</v>
      </c>
      <c r="F494" s="2" t="s">
        <v>1545</v>
      </c>
      <c r="G494" s="2" t="s">
        <v>3</v>
      </c>
      <c r="H494" s="2" t="s">
        <v>1789</v>
      </c>
      <c r="I494" s="1"/>
      <c r="J494" s="1"/>
      <c r="K494" s="1"/>
      <c r="L494" s="1"/>
      <c r="M494" s="1">
        <v>0</v>
      </c>
      <c r="N494" s="2"/>
      <c r="O494" s="2" t="s">
        <v>99</v>
      </c>
      <c r="P494" s="2"/>
      <c r="Q494" s="1">
        <v>0</v>
      </c>
      <c r="R494" s="1">
        <v>0</v>
      </c>
      <c r="S494" s="1">
        <v>0</v>
      </c>
      <c r="T494" s="1">
        <v>0</v>
      </c>
      <c r="U494" s="2"/>
      <c r="V494" s="1">
        <v>0</v>
      </c>
      <c r="W494" s="1"/>
      <c r="X494" s="2"/>
      <c r="Y494" s="1"/>
      <c r="Z494" s="1">
        <v>0</v>
      </c>
      <c r="AA494" s="2" t="s">
        <v>372</v>
      </c>
      <c r="AB494" s="1">
        <v>0</v>
      </c>
      <c r="AC494" s="1">
        <v>0</v>
      </c>
      <c r="AD494" s="2"/>
      <c r="AE494" s="1">
        <v>0</v>
      </c>
      <c r="AF494" s="2">
        <v>0</v>
      </c>
      <c r="AG494" s="2">
        <v>0</v>
      </c>
      <c r="AH494" s="1"/>
      <c r="AI494" s="1"/>
      <c r="AJ494" s="2"/>
      <c r="AK494" s="1"/>
      <c r="AL494" s="1"/>
      <c r="AM494" s="49"/>
      <c r="AN494" s="2"/>
      <c r="AU494" s="4">
        <v>0</v>
      </c>
      <c r="AV494" s="4">
        <v>0</v>
      </c>
    </row>
    <row r="495" spans="1:48" hidden="1" x14ac:dyDescent="0.25">
      <c r="A495" s="2" t="s">
        <v>798</v>
      </c>
      <c r="B495" s="48">
        <v>44117</v>
      </c>
      <c r="C495" s="2" t="s">
        <v>28</v>
      </c>
      <c r="D495" s="2" t="s">
        <v>43</v>
      </c>
      <c r="E495" s="2" t="s">
        <v>218</v>
      </c>
      <c r="F495" s="2" t="s">
        <v>1917</v>
      </c>
      <c r="G495" s="2" t="s">
        <v>3</v>
      </c>
      <c r="H495" s="2" t="s">
        <v>1918</v>
      </c>
      <c r="I495" s="1"/>
      <c r="J495" s="1"/>
      <c r="K495" s="1"/>
      <c r="L495" s="1"/>
      <c r="M495" s="1"/>
      <c r="N495" s="2"/>
      <c r="O495" s="2" t="s">
        <v>99</v>
      </c>
      <c r="P495" s="2"/>
      <c r="Q495" s="1">
        <v>0</v>
      </c>
      <c r="R495" s="1">
        <v>0</v>
      </c>
      <c r="S495" s="1">
        <v>0</v>
      </c>
      <c r="T495" s="1">
        <v>0</v>
      </c>
      <c r="U495" s="2" t="s">
        <v>0</v>
      </c>
      <c r="V495" s="1">
        <v>0</v>
      </c>
      <c r="W495" s="1">
        <v>0</v>
      </c>
      <c r="X495" s="2" t="s">
        <v>0</v>
      </c>
      <c r="Y495" s="1">
        <v>0</v>
      </c>
      <c r="Z495" s="1"/>
      <c r="AA495" s="2"/>
      <c r="AB495" s="1"/>
      <c r="AC495" s="1">
        <v>0</v>
      </c>
      <c r="AD495" s="2" t="s">
        <v>0</v>
      </c>
      <c r="AE495" s="1">
        <v>0</v>
      </c>
      <c r="AF495" s="2" t="s">
        <v>372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49"/>
      <c r="AN495" s="2"/>
      <c r="AU495" s="4">
        <v>0</v>
      </c>
      <c r="AV495" s="4">
        <v>0</v>
      </c>
    </row>
    <row r="496" spans="1:48" hidden="1" x14ac:dyDescent="0.25">
      <c r="A496" s="2" t="s">
        <v>799</v>
      </c>
      <c r="B496" s="48">
        <v>44117</v>
      </c>
      <c r="C496" s="2" t="s">
        <v>28</v>
      </c>
      <c r="D496" s="2" t="s">
        <v>39</v>
      </c>
      <c r="E496" s="2" t="s">
        <v>4</v>
      </c>
      <c r="F496" s="2" t="s">
        <v>1570</v>
      </c>
      <c r="G496" s="2" t="s">
        <v>3</v>
      </c>
      <c r="H496" s="2" t="s">
        <v>1790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269888309.16640002</v>
      </c>
      <c r="R496" s="1">
        <v>0</v>
      </c>
      <c r="S496" s="1">
        <v>166539628.71999997</v>
      </c>
      <c r="T496" s="1">
        <v>0</v>
      </c>
      <c r="U496" s="2" t="s">
        <v>0</v>
      </c>
      <c r="V496" s="1">
        <v>0</v>
      </c>
      <c r="W496" s="1">
        <v>89093690.040000007</v>
      </c>
      <c r="X496" s="2" t="s">
        <v>0</v>
      </c>
      <c r="Y496" s="1">
        <v>14254990.406400001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1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49" t="s">
        <v>1</v>
      </c>
      <c r="AN496" s="2" t="s">
        <v>1</v>
      </c>
      <c r="AO496" s="4" t="s">
        <v>1</v>
      </c>
      <c r="AP496" s="4" t="s">
        <v>1</v>
      </c>
      <c r="AU496" s="4">
        <v>269888309.16640002</v>
      </c>
      <c r="AV496" s="4">
        <v>0</v>
      </c>
    </row>
    <row r="497" spans="1:48" x14ac:dyDescent="0.25">
      <c r="A497" s="2" t="s">
        <v>800</v>
      </c>
      <c r="B497" s="48">
        <v>44117</v>
      </c>
      <c r="C497" s="2" t="s">
        <v>36</v>
      </c>
      <c r="D497" s="2" t="s">
        <v>39</v>
      </c>
      <c r="E497" s="2" t="s">
        <v>214</v>
      </c>
      <c r="F497" s="2" t="s">
        <v>1522</v>
      </c>
      <c r="G497" s="2" t="s">
        <v>3</v>
      </c>
      <c r="H497" s="2" t="s">
        <v>1791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11342011</v>
      </c>
      <c r="R497" s="1">
        <v>0</v>
      </c>
      <c r="S497" s="1">
        <v>10974987</v>
      </c>
      <c r="T497" s="1">
        <v>0</v>
      </c>
      <c r="U497" s="2" t="s">
        <v>0</v>
      </c>
      <c r="V497" s="1">
        <v>0</v>
      </c>
      <c r="W497" s="1">
        <v>316400</v>
      </c>
      <c r="X497" s="2" t="s">
        <v>0</v>
      </c>
      <c r="Y497" s="1">
        <v>50624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49" t="s">
        <v>1</v>
      </c>
      <c r="AN497" s="2" t="s">
        <v>1</v>
      </c>
      <c r="AO497" s="4" t="s">
        <v>1</v>
      </c>
      <c r="AP497" s="4" t="s">
        <v>1</v>
      </c>
      <c r="AU497" s="4">
        <v>11342011</v>
      </c>
      <c r="AV497" s="4">
        <v>0</v>
      </c>
    </row>
    <row r="498" spans="1:48" x14ac:dyDescent="0.25">
      <c r="A498" s="2" t="s">
        <v>801</v>
      </c>
      <c r="B498" s="48">
        <v>44117</v>
      </c>
      <c r="C498" s="2" t="s">
        <v>36</v>
      </c>
      <c r="D498" s="2" t="s">
        <v>39</v>
      </c>
      <c r="E498" s="2" t="s">
        <v>214</v>
      </c>
      <c r="F498" s="2" t="s">
        <v>1522</v>
      </c>
      <c r="G498" s="2" t="s">
        <v>3</v>
      </c>
      <c r="H498" s="2" t="s">
        <v>1792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1793</v>
      </c>
      <c r="P498" s="2" t="s">
        <v>1794</v>
      </c>
      <c r="Q498" s="1">
        <v>2078296</v>
      </c>
      <c r="R498" s="1">
        <v>0</v>
      </c>
      <c r="S498" s="1">
        <v>2078296</v>
      </c>
      <c r="T498" s="1">
        <v>0</v>
      </c>
      <c r="U498" s="2" t="s">
        <v>0</v>
      </c>
      <c r="V498" s="1">
        <v>0</v>
      </c>
      <c r="W498" s="1">
        <v>0</v>
      </c>
      <c r="X498" s="2" t="s">
        <v>0</v>
      </c>
      <c r="Y498" s="1">
        <v>0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49" t="s">
        <v>1</v>
      </c>
      <c r="AN498" s="2" t="s">
        <v>1</v>
      </c>
      <c r="AO498" s="4" t="s">
        <v>1</v>
      </c>
      <c r="AP498" s="4" t="s">
        <v>1</v>
      </c>
      <c r="AU498" s="4">
        <v>2078296</v>
      </c>
      <c r="AV498" s="4">
        <v>0</v>
      </c>
    </row>
    <row r="499" spans="1:48" x14ac:dyDescent="0.25">
      <c r="A499" s="2" t="s">
        <v>802</v>
      </c>
      <c r="B499" s="48">
        <v>44117</v>
      </c>
      <c r="C499" s="2" t="s">
        <v>36</v>
      </c>
      <c r="D499" s="2" t="s">
        <v>39</v>
      </c>
      <c r="E499" s="2" t="s">
        <v>214</v>
      </c>
      <c r="F499" s="2" t="s">
        <v>1522</v>
      </c>
      <c r="G499" s="2" t="s">
        <v>3</v>
      </c>
      <c r="H499" s="2" t="s">
        <v>1795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53761920.079999998</v>
      </c>
      <c r="R499" s="1">
        <v>0</v>
      </c>
      <c r="S499" s="1">
        <v>53193557.199999996</v>
      </c>
      <c r="T499" s="1">
        <v>0</v>
      </c>
      <c r="U499" s="2" t="s">
        <v>0</v>
      </c>
      <c r="V499" s="1">
        <v>0</v>
      </c>
      <c r="W499" s="1">
        <v>489968</v>
      </c>
      <c r="X499" s="2" t="s">
        <v>0</v>
      </c>
      <c r="Y499" s="1">
        <v>78394.880000000005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49" t="s">
        <v>1</v>
      </c>
      <c r="AN499" s="2" t="s">
        <v>1</v>
      </c>
      <c r="AO499" s="4" t="s">
        <v>1</v>
      </c>
      <c r="AP499" s="4" t="s">
        <v>1</v>
      </c>
      <c r="AU499" s="4">
        <v>53761920.079999998</v>
      </c>
      <c r="AV499" s="4">
        <v>0</v>
      </c>
    </row>
    <row r="500" spans="1:48" hidden="1" x14ac:dyDescent="0.25">
      <c r="A500" s="2" t="s">
        <v>803</v>
      </c>
      <c r="B500" s="48">
        <v>44117</v>
      </c>
      <c r="C500" s="2" t="s">
        <v>6</v>
      </c>
      <c r="D500" s="2" t="s">
        <v>39</v>
      </c>
      <c r="E500" s="2" t="s">
        <v>216</v>
      </c>
      <c r="F500" s="2" t="s">
        <v>1796</v>
      </c>
      <c r="G500" s="2" t="s">
        <v>3</v>
      </c>
      <c r="H500" s="2" t="s">
        <v>1797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243427640.35119995</v>
      </c>
      <c r="R500" s="1">
        <v>0</v>
      </c>
      <c r="S500" s="1">
        <v>184842560.91999996</v>
      </c>
      <c r="T500" s="1">
        <v>0</v>
      </c>
      <c r="U500" s="2" t="s">
        <v>0</v>
      </c>
      <c r="V500" s="1">
        <v>0</v>
      </c>
      <c r="W500" s="1">
        <v>50504378.82</v>
      </c>
      <c r="X500" s="2" t="s">
        <v>0</v>
      </c>
      <c r="Y500" s="1">
        <v>8080700.6111999983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49" t="s">
        <v>1</v>
      </c>
      <c r="AN500" s="2" t="s">
        <v>1</v>
      </c>
      <c r="AO500" s="4" t="s">
        <v>1</v>
      </c>
      <c r="AP500" s="4" t="s">
        <v>1</v>
      </c>
      <c r="AU500" s="4">
        <v>243427640.35119995</v>
      </c>
      <c r="AV500" s="4">
        <v>0</v>
      </c>
    </row>
    <row r="501" spans="1:48" hidden="1" x14ac:dyDescent="0.25">
      <c r="A501" s="2" t="s">
        <v>804</v>
      </c>
      <c r="B501" s="48">
        <v>44117</v>
      </c>
      <c r="C501" s="2" t="s">
        <v>28</v>
      </c>
      <c r="D501" s="2" t="s">
        <v>34</v>
      </c>
      <c r="E501" s="2" t="s">
        <v>33</v>
      </c>
      <c r="F501" s="2" t="s">
        <v>1517</v>
      </c>
      <c r="G501" s="2" t="s">
        <v>3</v>
      </c>
      <c r="H501" s="2" t="s">
        <v>1798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142369125.14349997</v>
      </c>
      <c r="R501" s="1">
        <v>0</v>
      </c>
      <c r="S501" s="1">
        <v>73488725.099999994</v>
      </c>
      <c r="T501" s="1">
        <v>0</v>
      </c>
      <c r="U501" s="2" t="s">
        <v>0</v>
      </c>
      <c r="V501" s="1">
        <v>0</v>
      </c>
      <c r="W501" s="1">
        <v>59379655.209899999</v>
      </c>
      <c r="X501" s="2" t="s">
        <v>0</v>
      </c>
      <c r="Y501" s="1">
        <v>9500744.8335999995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49" t="s">
        <v>1</v>
      </c>
      <c r="AN501" s="2" t="s">
        <v>1</v>
      </c>
      <c r="AO501" s="4" t="s">
        <v>1</v>
      </c>
      <c r="AP501" s="4" t="s">
        <v>1</v>
      </c>
      <c r="AU501" s="4">
        <v>142369125.14349997</v>
      </c>
      <c r="AV501" s="4">
        <v>0</v>
      </c>
    </row>
    <row r="502" spans="1:48" hidden="1" x14ac:dyDescent="0.25">
      <c r="A502" s="2" t="s">
        <v>806</v>
      </c>
      <c r="B502" s="48">
        <v>44117</v>
      </c>
      <c r="C502" s="2" t="s">
        <v>6</v>
      </c>
      <c r="D502" s="2" t="s">
        <v>34</v>
      </c>
      <c r="E502" s="2" t="s">
        <v>210</v>
      </c>
      <c r="F502" s="2" t="s">
        <v>1799</v>
      </c>
      <c r="G502" s="2" t="s">
        <v>3</v>
      </c>
      <c r="H502" s="2" t="s">
        <v>1800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99</v>
      </c>
      <c r="P502" s="2" t="s">
        <v>1</v>
      </c>
      <c r="Q502" s="1">
        <v>0</v>
      </c>
      <c r="R502" s="1">
        <v>0</v>
      </c>
      <c r="S502" s="1">
        <v>0</v>
      </c>
      <c r="T502" s="1">
        <v>0</v>
      </c>
      <c r="U502" s="2" t="s">
        <v>0</v>
      </c>
      <c r="V502" s="1">
        <v>0</v>
      </c>
      <c r="W502" s="1">
        <v>0</v>
      </c>
      <c r="X502" s="2" t="s">
        <v>0</v>
      </c>
      <c r="Y502" s="1">
        <v>0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49" t="s">
        <v>1</v>
      </c>
      <c r="AN502" s="2" t="s">
        <v>1</v>
      </c>
      <c r="AO502" s="4" t="s">
        <v>1</v>
      </c>
      <c r="AP502" s="4" t="s">
        <v>1</v>
      </c>
      <c r="AU502" s="4">
        <v>0</v>
      </c>
      <c r="AV502" s="4">
        <v>0</v>
      </c>
    </row>
    <row r="503" spans="1:48" hidden="1" x14ac:dyDescent="0.25">
      <c r="A503" s="2" t="s">
        <v>807</v>
      </c>
      <c r="B503" s="48">
        <v>44117</v>
      </c>
      <c r="C503" s="2" t="s">
        <v>6</v>
      </c>
      <c r="D503" s="2" t="s">
        <v>34</v>
      </c>
      <c r="E503" s="2" t="s">
        <v>210</v>
      </c>
      <c r="F503" s="2" t="s">
        <v>1801</v>
      </c>
      <c r="G503" s="2" t="s">
        <v>3</v>
      </c>
      <c r="H503" s="2" t="s">
        <v>1802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214017731.35640004</v>
      </c>
      <c r="R503" s="1">
        <v>0</v>
      </c>
      <c r="S503" s="1">
        <v>149037635.47000003</v>
      </c>
      <c r="T503" s="1">
        <v>0</v>
      </c>
      <c r="U503" s="2" t="s">
        <v>0</v>
      </c>
      <c r="V503" s="1">
        <v>0</v>
      </c>
      <c r="W503" s="1">
        <v>56017324.040000007</v>
      </c>
      <c r="X503" s="2" t="s">
        <v>0</v>
      </c>
      <c r="Y503" s="1">
        <v>8962771.8464000002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49" t="s">
        <v>1</v>
      </c>
      <c r="AN503" s="2" t="s">
        <v>1</v>
      </c>
      <c r="AO503" s="4" t="s">
        <v>1</v>
      </c>
      <c r="AP503" s="4" t="s">
        <v>1</v>
      </c>
      <c r="AU503" s="4">
        <v>214017731.35640004</v>
      </c>
      <c r="AV503" s="4">
        <v>0</v>
      </c>
    </row>
    <row r="504" spans="1:48" hidden="1" x14ac:dyDescent="0.25">
      <c r="A504" s="2" t="s">
        <v>808</v>
      </c>
      <c r="B504" s="48">
        <v>44117</v>
      </c>
      <c r="C504" s="2" t="s">
        <v>28</v>
      </c>
      <c r="D504" s="2" t="s">
        <v>27</v>
      </c>
      <c r="E504" s="2" t="s">
        <v>257</v>
      </c>
      <c r="F504" s="2" t="s">
        <v>1261</v>
      </c>
      <c r="G504" s="2" t="s">
        <v>3</v>
      </c>
      <c r="H504" s="2" t="s">
        <v>1803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34233569.505599998</v>
      </c>
      <c r="R504" s="1">
        <v>0</v>
      </c>
      <c r="S504" s="1">
        <v>22269099.349999998</v>
      </c>
      <c r="T504" s="1">
        <v>0</v>
      </c>
      <c r="U504" s="2" t="s">
        <v>0</v>
      </c>
      <c r="V504" s="1">
        <v>0</v>
      </c>
      <c r="W504" s="1">
        <v>10314198.41</v>
      </c>
      <c r="X504" s="2" t="s">
        <v>9</v>
      </c>
      <c r="Y504" s="1">
        <v>1650271.7456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14" t="s">
        <v>1</v>
      </c>
      <c r="AN504" s="112" t="s">
        <v>1</v>
      </c>
      <c r="AO504" s="4" t="s">
        <v>1</v>
      </c>
      <c r="AP504" s="4" t="s">
        <v>1</v>
      </c>
      <c r="AU504" s="4">
        <v>34233569.505599998</v>
      </c>
      <c r="AV504" s="4">
        <v>0</v>
      </c>
    </row>
    <row r="505" spans="1:48" hidden="1" x14ac:dyDescent="0.25">
      <c r="A505" s="2" t="s">
        <v>809</v>
      </c>
      <c r="B505" s="48">
        <v>44117</v>
      </c>
      <c r="C505" s="2" t="s">
        <v>28</v>
      </c>
      <c r="D505" s="2" t="s">
        <v>27</v>
      </c>
      <c r="E505" s="2" t="s">
        <v>257</v>
      </c>
      <c r="F505" s="2" t="s">
        <v>1261</v>
      </c>
      <c r="G505" s="2" t="s">
        <v>3</v>
      </c>
      <c r="H505" s="2" t="s">
        <v>1804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1805</v>
      </c>
      <c r="P505" s="2" t="s">
        <v>1806</v>
      </c>
      <c r="Q505" s="1">
        <v>17034842.919999998</v>
      </c>
      <c r="R505" s="1">
        <v>0</v>
      </c>
      <c r="S505" s="1">
        <v>6204831.1999999993</v>
      </c>
      <c r="T505" s="1">
        <v>9336217</v>
      </c>
      <c r="U505" s="2" t="s">
        <v>9</v>
      </c>
      <c r="V505" s="1">
        <v>1493794.72</v>
      </c>
      <c r="W505" s="1">
        <v>0</v>
      </c>
      <c r="X505" s="2" t="s">
        <v>0</v>
      </c>
      <c r="Y505" s="1">
        <v>0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14" t="s">
        <v>1</v>
      </c>
      <c r="AN505" s="112" t="s">
        <v>1</v>
      </c>
      <c r="AO505" s="4" t="s">
        <v>1</v>
      </c>
      <c r="AP505" s="4" t="s">
        <v>1</v>
      </c>
      <c r="AU505" s="4">
        <v>17034842.919999998</v>
      </c>
      <c r="AV505" s="4">
        <v>0</v>
      </c>
    </row>
    <row r="506" spans="1:48" hidden="1" x14ac:dyDescent="0.25">
      <c r="A506" s="2" t="s">
        <v>811</v>
      </c>
      <c r="B506" s="48">
        <v>44117</v>
      </c>
      <c r="C506" s="2" t="s">
        <v>28</v>
      </c>
      <c r="D506" s="2" t="s">
        <v>27</v>
      </c>
      <c r="E506" s="2" t="s">
        <v>257</v>
      </c>
      <c r="F506" s="2" t="s">
        <v>1261</v>
      </c>
      <c r="G506" s="2" t="s">
        <v>3</v>
      </c>
      <c r="H506" s="2" t="s">
        <v>1807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107881794.3748</v>
      </c>
      <c r="R506" s="1">
        <v>0</v>
      </c>
      <c r="S506" s="1">
        <v>66422969.780000001</v>
      </c>
      <c r="T506" s="1">
        <v>0</v>
      </c>
      <c r="U506" s="2" t="s">
        <v>0</v>
      </c>
      <c r="V506" s="1">
        <v>0</v>
      </c>
      <c r="W506" s="1">
        <v>35740366.030000001</v>
      </c>
      <c r="X506" s="2" t="s">
        <v>9</v>
      </c>
      <c r="Y506" s="1">
        <v>5718458.5647999998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14" t="s">
        <v>1</v>
      </c>
      <c r="AN506" s="112" t="s">
        <v>1</v>
      </c>
      <c r="AO506" s="4" t="s">
        <v>1</v>
      </c>
      <c r="AP506" s="4" t="s">
        <v>1</v>
      </c>
      <c r="AU506" s="4">
        <v>107881794.3748</v>
      </c>
      <c r="AV506" s="4">
        <v>0</v>
      </c>
    </row>
    <row r="507" spans="1:48" hidden="1" x14ac:dyDescent="0.25">
      <c r="A507" s="2" t="s">
        <v>812</v>
      </c>
      <c r="B507" s="48">
        <v>44117</v>
      </c>
      <c r="C507" s="2" t="s">
        <v>6</v>
      </c>
      <c r="D507" s="2" t="s">
        <v>27</v>
      </c>
      <c r="E507" s="2" t="s">
        <v>204</v>
      </c>
      <c r="F507" s="2" t="s">
        <v>1342</v>
      </c>
      <c r="G507" s="2" t="s">
        <v>3</v>
      </c>
      <c r="H507" s="2" t="s">
        <v>1808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194733819.70680001</v>
      </c>
      <c r="R507" s="1">
        <v>0</v>
      </c>
      <c r="S507" s="1">
        <v>154630082.52000001</v>
      </c>
      <c r="T507" s="1">
        <v>0</v>
      </c>
      <c r="U507" s="2" t="s">
        <v>0</v>
      </c>
      <c r="V507" s="1">
        <v>0</v>
      </c>
      <c r="W507" s="1">
        <v>34572187.229999997</v>
      </c>
      <c r="X507" s="2" t="s">
        <v>9</v>
      </c>
      <c r="Y507" s="1">
        <v>5531549.9568000017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49" t="s">
        <v>1</v>
      </c>
      <c r="AN507" s="2" t="s">
        <v>1</v>
      </c>
      <c r="AO507" s="4" t="s">
        <v>1</v>
      </c>
      <c r="AP507" s="4" t="s">
        <v>1</v>
      </c>
      <c r="AU507" s="4">
        <v>194733819.70680001</v>
      </c>
      <c r="AV507" s="4">
        <v>0</v>
      </c>
    </row>
    <row r="508" spans="1:48" hidden="1" x14ac:dyDescent="0.25">
      <c r="A508" s="2" t="s">
        <v>813</v>
      </c>
      <c r="B508" s="48">
        <v>44117</v>
      </c>
      <c r="C508" s="2" t="s">
        <v>28</v>
      </c>
      <c r="D508" s="2" t="s">
        <v>25</v>
      </c>
      <c r="E508" s="2" t="s">
        <v>370</v>
      </c>
      <c r="F508" s="2" t="s">
        <v>735</v>
      </c>
      <c r="G508" s="2" t="s">
        <v>3</v>
      </c>
      <c r="H508" s="2" t="s">
        <v>1421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99</v>
      </c>
      <c r="P508" s="2" t="s">
        <v>1</v>
      </c>
      <c r="Q508" s="1">
        <v>0</v>
      </c>
      <c r="R508" s="1">
        <v>0</v>
      </c>
      <c r="S508" s="1">
        <v>0</v>
      </c>
      <c r="T508" s="1">
        <v>0</v>
      </c>
      <c r="U508" s="2" t="s">
        <v>0</v>
      </c>
      <c r="V508" s="1">
        <v>0</v>
      </c>
      <c r="W508" s="1">
        <v>0</v>
      </c>
      <c r="X508" s="2" t="s">
        <v>0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49" t="s">
        <v>1</v>
      </c>
      <c r="AN508" s="2" t="s">
        <v>1</v>
      </c>
      <c r="AO508" s="4" t="s">
        <v>1</v>
      </c>
      <c r="AP508" s="4" t="s">
        <v>1</v>
      </c>
      <c r="AR508" s="4">
        <v>0</v>
      </c>
      <c r="AU508" s="4">
        <v>0</v>
      </c>
      <c r="AV508" s="4">
        <v>0</v>
      </c>
    </row>
    <row r="509" spans="1:48" hidden="1" x14ac:dyDescent="0.25">
      <c r="A509" s="2" t="s">
        <v>814</v>
      </c>
      <c r="B509" s="48">
        <v>44117</v>
      </c>
      <c r="C509" s="2" t="s">
        <v>6</v>
      </c>
      <c r="D509" s="2" t="s">
        <v>25</v>
      </c>
      <c r="E509" s="2" t="s">
        <v>198</v>
      </c>
      <c r="F509" s="2" t="s">
        <v>428</v>
      </c>
      <c r="G509" s="2" t="s">
        <v>3</v>
      </c>
      <c r="H509" s="2" t="s">
        <v>1809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214588368.06040001</v>
      </c>
      <c r="R509" s="1">
        <v>0</v>
      </c>
      <c r="S509" s="1">
        <v>150695760.40000001</v>
      </c>
      <c r="T509" s="1">
        <v>0</v>
      </c>
      <c r="U509" s="2" t="s">
        <v>0</v>
      </c>
      <c r="V509" s="1">
        <v>0</v>
      </c>
      <c r="W509" s="1">
        <v>55079834.189999998</v>
      </c>
      <c r="X509" s="2" t="s">
        <v>0</v>
      </c>
      <c r="Y509" s="1">
        <v>8812773.4704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49" t="s">
        <v>1</v>
      </c>
      <c r="AN509" s="2" t="s">
        <v>1</v>
      </c>
      <c r="AO509" s="4" t="s">
        <v>1</v>
      </c>
      <c r="AP509" s="4" t="s">
        <v>1</v>
      </c>
      <c r="AU509" s="4">
        <v>214588368.06040001</v>
      </c>
      <c r="AV509" s="4">
        <v>0</v>
      </c>
    </row>
    <row r="510" spans="1:48" hidden="1" x14ac:dyDescent="0.25">
      <c r="A510" s="2" t="s">
        <v>815</v>
      </c>
      <c r="B510" s="48">
        <v>44117</v>
      </c>
      <c r="C510" s="2" t="s">
        <v>6</v>
      </c>
      <c r="D510" s="2" t="s">
        <v>23</v>
      </c>
      <c r="E510" s="2" t="s">
        <v>196</v>
      </c>
      <c r="F510" s="2" t="s">
        <v>501</v>
      </c>
      <c r="G510" s="2" t="s">
        <v>3</v>
      </c>
      <c r="H510" s="2" t="s">
        <v>1810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146906822.39920002</v>
      </c>
      <c r="R510" s="1">
        <v>0</v>
      </c>
      <c r="S510" s="1">
        <v>113413457.86000001</v>
      </c>
      <c r="T510" s="1">
        <v>0</v>
      </c>
      <c r="U510" s="2" t="s">
        <v>0</v>
      </c>
      <c r="V510" s="1">
        <v>0</v>
      </c>
      <c r="W510" s="1">
        <v>28873590.119999997</v>
      </c>
      <c r="X510" s="2" t="s">
        <v>9</v>
      </c>
      <c r="Y510" s="1">
        <v>4619774.4192000004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49" t="s">
        <v>1</v>
      </c>
      <c r="AN510" s="2" t="s">
        <v>1</v>
      </c>
      <c r="AO510" s="4" t="s">
        <v>1</v>
      </c>
      <c r="AP510" s="4" t="s">
        <v>1</v>
      </c>
      <c r="AU510" s="4">
        <v>146906822.39920002</v>
      </c>
      <c r="AV510" s="4">
        <v>0</v>
      </c>
    </row>
    <row r="511" spans="1:48" hidden="1" x14ac:dyDescent="0.25">
      <c r="A511" s="2" t="s">
        <v>816</v>
      </c>
      <c r="B511" s="48">
        <v>44117</v>
      </c>
      <c r="C511" s="2" t="s">
        <v>6</v>
      </c>
      <c r="D511" s="2" t="s">
        <v>21</v>
      </c>
      <c r="E511" s="2" t="s">
        <v>188</v>
      </c>
      <c r="F511" s="2" t="s">
        <v>1578</v>
      </c>
      <c r="G511" s="2" t="s">
        <v>3</v>
      </c>
      <c r="H511" s="2" t="s">
        <v>1811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113239199.0988</v>
      </c>
      <c r="R511" s="1">
        <v>0</v>
      </c>
      <c r="S511" s="1">
        <v>76851473.540000007</v>
      </c>
      <c r="T511" s="1">
        <v>0</v>
      </c>
      <c r="U511" s="2" t="s">
        <v>0</v>
      </c>
      <c r="V511" s="1">
        <v>0</v>
      </c>
      <c r="W511" s="1">
        <v>31368728.929999996</v>
      </c>
      <c r="X511" s="2" t="s">
        <v>0</v>
      </c>
      <c r="Y511" s="1">
        <v>5018996.6287999982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49" t="s">
        <v>1</v>
      </c>
      <c r="AN511" s="2" t="s">
        <v>1</v>
      </c>
      <c r="AO511" s="4" t="s">
        <v>1</v>
      </c>
      <c r="AP511" s="4" t="s">
        <v>1</v>
      </c>
      <c r="AU511" s="4">
        <v>113239199.0988</v>
      </c>
      <c r="AV511" s="4">
        <v>0</v>
      </c>
    </row>
    <row r="512" spans="1:48" hidden="1" x14ac:dyDescent="0.25">
      <c r="A512" s="2" t="s">
        <v>817</v>
      </c>
      <c r="B512" s="48">
        <v>44117</v>
      </c>
      <c r="C512" s="2" t="s">
        <v>6</v>
      </c>
      <c r="D512" s="2" t="s">
        <v>21</v>
      </c>
      <c r="E512" s="2" t="s">
        <v>188</v>
      </c>
      <c r="F512" s="2" t="s">
        <v>1578</v>
      </c>
      <c r="G512" s="2" t="s">
        <v>3</v>
      </c>
      <c r="H512" s="2" t="s">
        <v>1812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420</v>
      </c>
      <c r="P512" s="2" t="s">
        <v>451</v>
      </c>
      <c r="Q512" s="1">
        <v>691966.8</v>
      </c>
      <c r="R512" s="1">
        <v>0</v>
      </c>
      <c r="S512" s="1">
        <v>691966.8</v>
      </c>
      <c r="T512" s="1">
        <v>0</v>
      </c>
      <c r="U512" s="2" t="s">
        <v>0</v>
      </c>
      <c r="V512" s="1">
        <v>0</v>
      </c>
      <c r="W512" s="1">
        <v>0</v>
      </c>
      <c r="X512" s="2" t="s">
        <v>0</v>
      </c>
      <c r="Y512" s="1">
        <v>0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14" t="s">
        <v>1</v>
      </c>
      <c r="AN512" s="112" t="s">
        <v>1</v>
      </c>
      <c r="AO512" s="4" t="s">
        <v>1</v>
      </c>
      <c r="AP512" s="4" t="s">
        <v>1</v>
      </c>
      <c r="AU512" s="4">
        <v>691966.8</v>
      </c>
      <c r="AV512" s="4">
        <v>0</v>
      </c>
    </row>
    <row r="513" spans="1:48" hidden="1" x14ac:dyDescent="0.25">
      <c r="A513" s="2" t="s">
        <v>818</v>
      </c>
      <c r="B513" s="48">
        <v>44117</v>
      </c>
      <c r="C513" s="2" t="s">
        <v>6</v>
      </c>
      <c r="D513" s="2" t="s">
        <v>21</v>
      </c>
      <c r="E513" s="2" t="s">
        <v>188</v>
      </c>
      <c r="F513" s="2" t="s">
        <v>1578</v>
      </c>
      <c r="G513" s="2" t="s">
        <v>3</v>
      </c>
      <c r="H513" s="2" t="s">
        <v>1813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26809541.919999998</v>
      </c>
      <c r="R513" s="1">
        <v>0</v>
      </c>
      <c r="S513" s="1">
        <v>24798250.399999999</v>
      </c>
      <c r="T513" s="1">
        <v>0</v>
      </c>
      <c r="U513" s="2" t="s">
        <v>0</v>
      </c>
      <c r="V513" s="1">
        <v>0</v>
      </c>
      <c r="W513" s="1">
        <v>1733872</v>
      </c>
      <c r="X513" s="2" t="s">
        <v>9</v>
      </c>
      <c r="Y513" s="1">
        <v>277419.51999999996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14" t="s">
        <v>1</v>
      </c>
      <c r="AN513" s="112" t="s">
        <v>1</v>
      </c>
      <c r="AO513" s="4" t="s">
        <v>1</v>
      </c>
      <c r="AP513" s="4" t="s">
        <v>1</v>
      </c>
      <c r="AU513" s="4">
        <v>26809541.919999998</v>
      </c>
      <c r="AV513" s="4">
        <v>0</v>
      </c>
    </row>
    <row r="514" spans="1:48" hidden="1" x14ac:dyDescent="0.25">
      <c r="A514" s="2" t="s">
        <v>819</v>
      </c>
      <c r="B514" s="48">
        <v>44117</v>
      </c>
      <c r="C514" s="2" t="s">
        <v>6</v>
      </c>
      <c r="D514" s="2" t="s">
        <v>19</v>
      </c>
      <c r="E514" s="2" t="s">
        <v>186</v>
      </c>
      <c r="F514" s="2" t="s">
        <v>1578</v>
      </c>
      <c r="G514" s="2" t="s">
        <v>3</v>
      </c>
      <c r="H514" s="2" t="s">
        <v>1814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99</v>
      </c>
      <c r="P514" s="2" t="s">
        <v>1</v>
      </c>
      <c r="Q514" s="1">
        <v>0</v>
      </c>
      <c r="R514" s="1">
        <v>0</v>
      </c>
      <c r="S514" s="1">
        <v>0</v>
      </c>
      <c r="T514" s="1">
        <v>0</v>
      </c>
      <c r="U514" s="2" t="s">
        <v>0</v>
      </c>
      <c r="V514" s="1">
        <v>0</v>
      </c>
      <c r="W514" s="1">
        <v>0</v>
      </c>
      <c r="X514" s="2" t="s">
        <v>9</v>
      </c>
      <c r="Y514" s="1">
        <v>0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14" t="s">
        <v>1</v>
      </c>
      <c r="AN514" s="112" t="s">
        <v>1</v>
      </c>
      <c r="AO514" s="4" t="s">
        <v>1</v>
      </c>
      <c r="AP514" s="4" t="s">
        <v>1</v>
      </c>
      <c r="AU514" s="4">
        <v>0</v>
      </c>
      <c r="AV514" s="4">
        <v>0</v>
      </c>
    </row>
    <row r="515" spans="1:48" hidden="1" x14ac:dyDescent="0.25">
      <c r="A515" s="2" t="s">
        <v>820</v>
      </c>
      <c r="B515" s="48">
        <v>44117</v>
      </c>
      <c r="C515" s="2" t="s">
        <v>6</v>
      </c>
      <c r="D515" s="2" t="s">
        <v>17</v>
      </c>
      <c r="E515" s="2" t="s">
        <v>184</v>
      </c>
      <c r="F515" s="2" t="s">
        <v>1815</v>
      </c>
      <c r="G515" s="2" t="s">
        <v>3</v>
      </c>
      <c r="H515" s="2" t="s">
        <v>1431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99</v>
      </c>
      <c r="P515" s="2" t="s">
        <v>1</v>
      </c>
      <c r="Q515" s="1">
        <v>0</v>
      </c>
      <c r="R515" s="1">
        <v>0</v>
      </c>
      <c r="S515" s="1">
        <v>0</v>
      </c>
      <c r="T515" s="1">
        <v>0</v>
      </c>
      <c r="U515" s="2" t="s">
        <v>0</v>
      </c>
      <c r="V515" s="1">
        <v>0</v>
      </c>
      <c r="W515" s="1">
        <v>0</v>
      </c>
      <c r="X515" s="2" t="s">
        <v>0</v>
      </c>
      <c r="Y515" s="1">
        <v>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49" t="s">
        <v>1</v>
      </c>
      <c r="AN515" s="2" t="s">
        <v>1</v>
      </c>
      <c r="AO515" s="4" t="s">
        <v>1</v>
      </c>
      <c r="AP515" s="4" t="s">
        <v>1</v>
      </c>
      <c r="AU515" s="4">
        <v>0</v>
      </c>
      <c r="AV515" s="4">
        <v>0</v>
      </c>
    </row>
    <row r="516" spans="1:48" hidden="1" x14ac:dyDescent="0.25">
      <c r="A516" s="2" t="s">
        <v>821</v>
      </c>
      <c r="B516" s="48">
        <v>44117</v>
      </c>
      <c r="C516" s="69" t="s">
        <v>6</v>
      </c>
      <c r="D516" s="2" t="s">
        <v>14</v>
      </c>
      <c r="E516" s="2" t="s">
        <v>182</v>
      </c>
      <c r="F516" s="2" t="s">
        <v>1816</v>
      </c>
      <c r="G516" s="2" t="s">
        <v>3</v>
      </c>
      <c r="H516" s="2" t="s">
        <v>1817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103986603.6444</v>
      </c>
      <c r="R516" s="1">
        <v>0</v>
      </c>
      <c r="S516" s="1">
        <v>93930222.5</v>
      </c>
      <c r="T516" s="1">
        <v>0</v>
      </c>
      <c r="U516" s="2" t="s">
        <v>0</v>
      </c>
      <c r="V516" s="1">
        <v>0</v>
      </c>
      <c r="W516" s="1">
        <v>8669294.0899999999</v>
      </c>
      <c r="X516" s="2" t="s">
        <v>0</v>
      </c>
      <c r="Y516" s="1">
        <v>1387087.0544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1">
        <v>0</v>
      </c>
      <c r="AG516" s="2" t="s">
        <v>0</v>
      </c>
      <c r="AH516" s="1">
        <v>0</v>
      </c>
      <c r="AI516" s="1">
        <v>0</v>
      </c>
      <c r="AJ516" s="1" t="s">
        <v>0</v>
      </c>
      <c r="AK516" s="1">
        <v>0</v>
      </c>
      <c r="AL516" s="1">
        <v>0</v>
      </c>
      <c r="AM516" s="49" t="s">
        <v>1</v>
      </c>
      <c r="AN516" s="2" t="s">
        <v>1</v>
      </c>
      <c r="AO516" s="4" t="s">
        <v>1</v>
      </c>
      <c r="AP516" s="4" t="s">
        <v>1</v>
      </c>
      <c r="AU516" s="4">
        <v>103986603.6444</v>
      </c>
      <c r="AV516" s="4">
        <v>0</v>
      </c>
    </row>
    <row r="517" spans="1:48" hidden="1" x14ac:dyDescent="0.25">
      <c r="A517" s="2" t="s">
        <v>822</v>
      </c>
      <c r="B517" s="48">
        <v>44117</v>
      </c>
      <c r="C517" s="2" t="s">
        <v>6</v>
      </c>
      <c r="D517" s="2" t="s">
        <v>10</v>
      </c>
      <c r="E517" s="2" t="s">
        <v>179</v>
      </c>
      <c r="F517" s="2" t="s">
        <v>1818</v>
      </c>
      <c r="G517" s="2" t="s">
        <v>3</v>
      </c>
      <c r="H517" s="2" t="s">
        <v>1819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4616637.5999999996</v>
      </c>
      <c r="R517" s="1">
        <v>0</v>
      </c>
      <c r="S517" s="1">
        <v>0</v>
      </c>
      <c r="T517" s="1">
        <v>0</v>
      </c>
      <c r="U517" s="2" t="s">
        <v>0</v>
      </c>
      <c r="V517" s="1">
        <v>0</v>
      </c>
      <c r="W517" s="1">
        <v>3979860</v>
      </c>
      <c r="X517" s="2" t="s">
        <v>9</v>
      </c>
      <c r="Y517" s="1">
        <v>636777.6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49" t="s">
        <v>1</v>
      </c>
      <c r="AN517" s="2" t="s">
        <v>1</v>
      </c>
      <c r="AO517" s="4" t="s">
        <v>1</v>
      </c>
      <c r="AP517" s="4" t="s">
        <v>1</v>
      </c>
      <c r="AU517" s="4">
        <v>4616637.5999999996</v>
      </c>
      <c r="AV517" s="4">
        <v>0</v>
      </c>
    </row>
    <row r="518" spans="1:48" hidden="1" x14ac:dyDescent="0.25">
      <c r="A518" s="2" t="s">
        <v>824</v>
      </c>
      <c r="B518" s="48">
        <v>44117</v>
      </c>
      <c r="C518" s="2" t="s">
        <v>6</v>
      </c>
      <c r="D518" s="2" t="s">
        <v>10</v>
      </c>
      <c r="E518" s="2" t="s">
        <v>179</v>
      </c>
      <c r="F518" s="2" t="s">
        <v>1818</v>
      </c>
      <c r="G518" s="2" t="s">
        <v>3</v>
      </c>
      <c r="H518" s="2" t="s">
        <v>1820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275</v>
      </c>
      <c r="P518" s="2" t="s">
        <v>274</v>
      </c>
      <c r="Q518" s="1">
        <v>352560</v>
      </c>
      <c r="R518" s="1">
        <v>0</v>
      </c>
      <c r="S518" s="1">
        <v>352560</v>
      </c>
      <c r="T518" s="1">
        <v>0</v>
      </c>
      <c r="U518" s="2" t="s">
        <v>0</v>
      </c>
      <c r="V518" s="1">
        <v>0</v>
      </c>
      <c r="W518" s="1">
        <v>0</v>
      </c>
      <c r="X518" s="2" t="s">
        <v>0</v>
      </c>
      <c r="Y518" s="1">
        <v>0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49" t="s">
        <v>1</v>
      </c>
      <c r="AN518" s="2" t="s">
        <v>1</v>
      </c>
      <c r="AO518" s="4" t="s">
        <v>1</v>
      </c>
      <c r="AP518" s="4" t="s">
        <v>1</v>
      </c>
      <c r="AU518" s="4">
        <v>352560</v>
      </c>
      <c r="AV518" s="4">
        <v>0</v>
      </c>
    </row>
    <row r="519" spans="1:48" hidden="1" x14ac:dyDescent="0.25">
      <c r="A519" s="2" t="s">
        <v>825</v>
      </c>
      <c r="B519" s="48">
        <v>44117</v>
      </c>
      <c r="C519" s="2" t="s">
        <v>6</v>
      </c>
      <c r="D519" s="2" t="s">
        <v>10</v>
      </c>
      <c r="E519" s="2" t="s">
        <v>179</v>
      </c>
      <c r="F519" s="2" t="s">
        <v>1818</v>
      </c>
      <c r="G519" s="2" t="s">
        <v>3</v>
      </c>
      <c r="H519" s="2" t="s">
        <v>1821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605</v>
      </c>
      <c r="P519" s="2" t="s">
        <v>606</v>
      </c>
      <c r="Q519" s="1">
        <v>828425.6</v>
      </c>
      <c r="R519" s="1">
        <v>0</v>
      </c>
      <c r="S519" s="1">
        <v>0</v>
      </c>
      <c r="T519" s="1">
        <v>0</v>
      </c>
      <c r="U519" s="2" t="s">
        <v>0</v>
      </c>
      <c r="V519" s="1">
        <v>0</v>
      </c>
      <c r="W519" s="1">
        <v>714160</v>
      </c>
      <c r="X519" s="2" t="s">
        <v>9</v>
      </c>
      <c r="Y519" s="1">
        <v>114265.60000000001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49" t="s">
        <v>1</v>
      </c>
      <c r="AN519" s="2" t="s">
        <v>1</v>
      </c>
      <c r="AO519" s="4" t="s">
        <v>1</v>
      </c>
      <c r="AP519" s="4" t="s">
        <v>1</v>
      </c>
      <c r="AU519" s="4">
        <v>828425.6</v>
      </c>
      <c r="AV519" s="4">
        <v>0</v>
      </c>
    </row>
    <row r="520" spans="1:48" hidden="1" x14ac:dyDescent="0.25">
      <c r="A520" s="2" t="s">
        <v>827</v>
      </c>
      <c r="B520" s="48">
        <v>44117</v>
      </c>
      <c r="C520" s="2" t="s">
        <v>6</v>
      </c>
      <c r="D520" s="2" t="s">
        <v>286</v>
      </c>
      <c r="E520" s="2" t="s">
        <v>208</v>
      </c>
      <c r="F520" s="2" t="s">
        <v>535</v>
      </c>
      <c r="G520" s="2" t="s">
        <v>3</v>
      </c>
      <c r="H520" s="2" t="s">
        <v>1822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25250457.954399999</v>
      </c>
      <c r="R520" s="1">
        <v>0</v>
      </c>
      <c r="S520" s="1">
        <v>22474240</v>
      </c>
      <c r="T520" s="1">
        <v>0</v>
      </c>
      <c r="U520" s="2" t="s">
        <v>0</v>
      </c>
      <c r="V520" s="1">
        <v>0</v>
      </c>
      <c r="W520" s="1">
        <v>2393291.34</v>
      </c>
      <c r="X520" s="2" t="s">
        <v>0</v>
      </c>
      <c r="Y520" s="1">
        <v>382926.61440000002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49" t="s">
        <v>1</v>
      </c>
      <c r="AN520" s="2" t="s">
        <v>1</v>
      </c>
      <c r="AO520" s="4" t="s">
        <v>1</v>
      </c>
      <c r="AP520" s="4" t="s">
        <v>1</v>
      </c>
      <c r="AU520" s="4">
        <v>25250457.954399999</v>
      </c>
      <c r="AV520" s="4">
        <v>0</v>
      </c>
    </row>
    <row r="521" spans="1:48" hidden="1" x14ac:dyDescent="0.25">
      <c r="A521" s="2" t="s">
        <v>828</v>
      </c>
      <c r="B521" s="48">
        <v>44117</v>
      </c>
      <c r="C521" s="2" t="s">
        <v>6</v>
      </c>
      <c r="D521" s="2" t="s">
        <v>7</v>
      </c>
      <c r="E521" s="2" t="s">
        <v>496</v>
      </c>
      <c r="F521" s="2" t="s">
        <v>1823</v>
      </c>
      <c r="G521" s="2" t="s">
        <v>3</v>
      </c>
      <c r="H521" s="2" t="s">
        <v>483</v>
      </c>
      <c r="I521" s="1"/>
      <c r="J521" s="1"/>
      <c r="K521" s="1"/>
      <c r="L521" s="1"/>
      <c r="M521" s="1">
        <v>0</v>
      </c>
      <c r="N521" s="2"/>
      <c r="O521" s="2" t="s">
        <v>99</v>
      </c>
      <c r="P521" s="2"/>
      <c r="Q521" s="1">
        <v>0</v>
      </c>
      <c r="R521" s="1">
        <v>0</v>
      </c>
      <c r="S521" s="1">
        <v>0</v>
      </c>
      <c r="T521" s="1">
        <v>0</v>
      </c>
      <c r="U521" s="2" t="s">
        <v>0</v>
      </c>
      <c r="V521" s="1">
        <v>0</v>
      </c>
      <c r="W521" s="1">
        <v>0</v>
      </c>
      <c r="X521" s="2" t="s">
        <v>0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>
        <v>0</v>
      </c>
      <c r="AH521" s="1"/>
      <c r="AI521" s="1"/>
      <c r="AJ521" s="2"/>
      <c r="AK521" s="1"/>
      <c r="AL521" s="1"/>
      <c r="AM521" s="49"/>
      <c r="AN521" s="2"/>
      <c r="AU521" s="4">
        <v>0</v>
      </c>
      <c r="AV521" s="4">
        <v>0</v>
      </c>
    </row>
    <row r="522" spans="1:48" hidden="1" x14ac:dyDescent="0.25">
      <c r="A522" s="2" t="s">
        <v>829</v>
      </c>
      <c r="B522" s="48">
        <v>44117</v>
      </c>
      <c r="C522" s="2" t="s">
        <v>6</v>
      </c>
      <c r="D522" s="2" t="s">
        <v>5</v>
      </c>
      <c r="E522" s="2" t="s">
        <v>176</v>
      </c>
      <c r="F522" s="2" t="s">
        <v>915</v>
      </c>
      <c r="G522" s="2" t="s">
        <v>3</v>
      </c>
      <c r="H522" s="2" t="s">
        <v>1824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99</v>
      </c>
      <c r="P522" s="2" t="s">
        <v>1</v>
      </c>
      <c r="Q522" s="1">
        <v>0</v>
      </c>
      <c r="R522" s="1">
        <v>0</v>
      </c>
      <c r="S522" s="1">
        <v>0</v>
      </c>
      <c r="T522" s="1">
        <v>0</v>
      </c>
      <c r="U522" s="2" t="s">
        <v>0</v>
      </c>
      <c r="V522" s="1">
        <v>0</v>
      </c>
      <c r="W522" s="1">
        <v>0</v>
      </c>
      <c r="X522" s="2" t="s">
        <v>0</v>
      </c>
      <c r="Y522" s="1">
        <v>0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49" t="s">
        <v>1</v>
      </c>
      <c r="AN522" s="2" t="s">
        <v>1</v>
      </c>
      <c r="AO522" s="4" t="s">
        <v>1</v>
      </c>
      <c r="AP522" s="4" t="s">
        <v>1</v>
      </c>
      <c r="AU522" s="4">
        <v>0</v>
      </c>
      <c r="AV522" s="4">
        <v>0</v>
      </c>
    </row>
    <row r="523" spans="1:48" hidden="1" x14ac:dyDescent="0.25">
      <c r="A523" s="2" t="s">
        <v>830</v>
      </c>
      <c r="B523" s="48">
        <v>44118</v>
      </c>
      <c r="C523" s="2" t="s">
        <v>6</v>
      </c>
      <c r="D523" s="2" t="s">
        <v>50</v>
      </c>
      <c r="E523" s="2" t="s">
        <v>473</v>
      </c>
      <c r="F523" s="2" t="s">
        <v>1825</v>
      </c>
      <c r="G523" s="2" t="s">
        <v>3</v>
      </c>
      <c r="H523" s="2" t="s">
        <v>1826</v>
      </c>
      <c r="I523" s="1"/>
      <c r="J523" s="1"/>
      <c r="K523" s="1"/>
      <c r="L523" s="1"/>
      <c r="M523" s="1">
        <v>0</v>
      </c>
      <c r="N523" s="2"/>
      <c r="O523" s="2" t="s">
        <v>2</v>
      </c>
      <c r="P523" s="2"/>
      <c r="Q523" s="1">
        <v>276008588.86880004</v>
      </c>
      <c r="R523" s="1">
        <v>0</v>
      </c>
      <c r="S523" s="1">
        <v>276008588.86880004</v>
      </c>
      <c r="T523" s="1">
        <v>0</v>
      </c>
      <c r="U523" s="2"/>
      <c r="V523" s="1">
        <v>0</v>
      </c>
      <c r="W523" s="1">
        <v>0</v>
      </c>
      <c r="X523" s="2"/>
      <c r="Y523" s="1">
        <v>0</v>
      </c>
      <c r="Z523" s="1">
        <v>0</v>
      </c>
      <c r="AA523" s="2"/>
      <c r="AB523" s="1">
        <v>0</v>
      </c>
      <c r="AC523" s="1">
        <v>0</v>
      </c>
      <c r="AD523" s="2"/>
      <c r="AE523" s="1">
        <v>0</v>
      </c>
      <c r="AF523" s="2">
        <v>0</v>
      </c>
      <c r="AG523" s="2">
        <v>0</v>
      </c>
      <c r="AH523" s="1"/>
      <c r="AI523" s="1"/>
      <c r="AJ523" s="2"/>
      <c r="AK523" s="1"/>
      <c r="AL523" s="1"/>
      <c r="AM523" s="49"/>
      <c r="AN523" s="2"/>
      <c r="AU523" s="4">
        <v>276008588.86880004</v>
      </c>
      <c r="AV523" s="4">
        <v>0</v>
      </c>
    </row>
    <row r="524" spans="1:48" hidden="1" x14ac:dyDescent="0.25">
      <c r="A524" s="2" t="s">
        <v>831</v>
      </c>
      <c r="B524" s="48">
        <v>44118</v>
      </c>
      <c r="C524" s="2" t="s">
        <v>6</v>
      </c>
      <c r="D524" s="2" t="s">
        <v>50</v>
      </c>
      <c r="E524" s="2" t="s">
        <v>236</v>
      </c>
      <c r="F524" s="2" t="s">
        <v>929</v>
      </c>
      <c r="G524" s="2" t="s">
        <v>3</v>
      </c>
      <c r="H524" s="2" t="s">
        <v>1827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197740424.37239996</v>
      </c>
      <c r="R524" s="1">
        <v>0</v>
      </c>
      <c r="S524" s="1">
        <v>156333718.15999997</v>
      </c>
      <c r="T524" s="1">
        <v>0</v>
      </c>
      <c r="U524" s="2" t="s">
        <v>0</v>
      </c>
      <c r="V524" s="1">
        <v>0</v>
      </c>
      <c r="W524" s="1">
        <v>35695436.390000001</v>
      </c>
      <c r="X524" s="2" t="s">
        <v>9</v>
      </c>
      <c r="Y524" s="1">
        <v>5711269.8224000009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14" t="s">
        <v>1</v>
      </c>
      <c r="AN524" s="112" t="s">
        <v>1</v>
      </c>
      <c r="AO524" s="4" t="s">
        <v>1</v>
      </c>
      <c r="AP524" s="4" t="s">
        <v>1</v>
      </c>
      <c r="AU524" s="4">
        <v>197740424.37239996</v>
      </c>
      <c r="AV524" s="4">
        <v>0</v>
      </c>
    </row>
    <row r="525" spans="1:48" hidden="1" x14ac:dyDescent="0.25">
      <c r="A525" s="2" t="s">
        <v>832</v>
      </c>
      <c r="B525" s="48">
        <v>44118</v>
      </c>
      <c r="C525" s="2" t="s">
        <v>6</v>
      </c>
      <c r="D525" s="2" t="s">
        <v>50</v>
      </c>
      <c r="E525" s="2" t="s">
        <v>236</v>
      </c>
      <c r="F525" s="2" t="s">
        <v>929</v>
      </c>
      <c r="G525" s="2" t="s">
        <v>3</v>
      </c>
      <c r="H525" s="2" t="s">
        <v>1828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1829</v>
      </c>
      <c r="P525" s="2" t="s">
        <v>1830</v>
      </c>
      <c r="Q525" s="1">
        <v>5095396</v>
      </c>
      <c r="R525" s="1">
        <v>0</v>
      </c>
      <c r="S525" s="1">
        <v>3834406.4000000004</v>
      </c>
      <c r="T525" s="1">
        <v>1087060</v>
      </c>
      <c r="U525" s="2" t="s">
        <v>9</v>
      </c>
      <c r="V525" s="1">
        <v>173929.60000000001</v>
      </c>
      <c r="W525" s="1">
        <v>0</v>
      </c>
      <c r="X525" s="2" t="s">
        <v>0</v>
      </c>
      <c r="Y525" s="1">
        <v>0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14" t="s">
        <v>1</v>
      </c>
      <c r="AN525" s="112" t="s">
        <v>1</v>
      </c>
      <c r="AO525" s="4" t="s">
        <v>1</v>
      </c>
      <c r="AP525" s="4" t="s">
        <v>1</v>
      </c>
      <c r="AU525" s="4">
        <v>5095396</v>
      </c>
      <c r="AV525" s="4">
        <v>0</v>
      </c>
    </row>
    <row r="526" spans="1:48" hidden="1" x14ac:dyDescent="0.25">
      <c r="A526" s="2" t="s">
        <v>834</v>
      </c>
      <c r="B526" s="48">
        <v>44118</v>
      </c>
      <c r="C526" s="2" t="s">
        <v>6</v>
      </c>
      <c r="D526" s="2" t="s">
        <v>50</v>
      </c>
      <c r="E526" s="2" t="s">
        <v>236</v>
      </c>
      <c r="F526" s="2" t="s">
        <v>929</v>
      </c>
      <c r="G526" s="2" t="s">
        <v>3</v>
      </c>
      <c r="H526" s="2" t="s">
        <v>1831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44278194.360799998</v>
      </c>
      <c r="R526" s="1">
        <v>0</v>
      </c>
      <c r="S526" s="1">
        <v>30054921.199999999</v>
      </c>
      <c r="T526" s="1">
        <v>0</v>
      </c>
      <c r="U526" s="2" t="s">
        <v>0</v>
      </c>
      <c r="V526" s="1">
        <v>0</v>
      </c>
      <c r="W526" s="1">
        <v>12261442.379999999</v>
      </c>
      <c r="X526" s="2" t="s">
        <v>0</v>
      </c>
      <c r="Y526" s="1">
        <v>1961830.7808000001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49" t="s">
        <v>1</v>
      </c>
      <c r="AN526" s="2" t="s">
        <v>1</v>
      </c>
      <c r="AO526" s="4" t="s">
        <v>1</v>
      </c>
      <c r="AP526" s="4" t="s">
        <v>1</v>
      </c>
      <c r="AU526" s="4">
        <v>44278194.360799998</v>
      </c>
      <c r="AV526" s="4">
        <v>0</v>
      </c>
    </row>
    <row r="527" spans="1:48" hidden="1" x14ac:dyDescent="0.25">
      <c r="A527" s="2" t="s">
        <v>835</v>
      </c>
      <c r="B527" s="48">
        <v>44118</v>
      </c>
      <c r="C527" s="2" t="s">
        <v>6</v>
      </c>
      <c r="D527" s="2" t="s">
        <v>50</v>
      </c>
      <c r="E527" s="2" t="s">
        <v>236</v>
      </c>
      <c r="F527" s="2" t="s">
        <v>929</v>
      </c>
      <c r="G527" s="2" t="s">
        <v>3</v>
      </c>
      <c r="H527" s="2" t="s">
        <v>1832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275</v>
      </c>
      <c r="P527" s="2" t="s">
        <v>274</v>
      </c>
      <c r="Q527" s="1">
        <v>714521.59999999998</v>
      </c>
      <c r="R527" s="1">
        <v>0</v>
      </c>
      <c r="S527" s="1">
        <v>714521.59999999998</v>
      </c>
      <c r="T527" s="1">
        <v>0</v>
      </c>
      <c r="U527" s="2" t="s">
        <v>0</v>
      </c>
      <c r="V527" s="1">
        <v>0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49" t="s">
        <v>1</v>
      </c>
      <c r="AN527" s="2" t="s">
        <v>1</v>
      </c>
      <c r="AO527" s="4" t="s">
        <v>1</v>
      </c>
      <c r="AP527" s="4" t="s">
        <v>1</v>
      </c>
      <c r="AU527" s="4">
        <v>714521.59999999998</v>
      </c>
      <c r="AV527" s="4">
        <v>0</v>
      </c>
    </row>
    <row r="528" spans="1:48" hidden="1" x14ac:dyDescent="0.25">
      <c r="A528" s="2" t="s">
        <v>836</v>
      </c>
      <c r="B528" s="48">
        <v>44118</v>
      </c>
      <c r="C528" s="2" t="s">
        <v>6</v>
      </c>
      <c r="D528" s="2" t="s">
        <v>50</v>
      </c>
      <c r="E528" s="2" t="s">
        <v>236</v>
      </c>
      <c r="F528" s="2" t="s">
        <v>929</v>
      </c>
      <c r="G528" s="2" t="s">
        <v>3</v>
      </c>
      <c r="H528" s="2" t="s">
        <v>1833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38199560.794</v>
      </c>
      <c r="R528" s="1">
        <v>0</v>
      </c>
      <c r="S528" s="1">
        <v>20199832.5</v>
      </c>
      <c r="T528" s="1">
        <v>0</v>
      </c>
      <c r="U528" s="2" t="s">
        <v>0</v>
      </c>
      <c r="V528" s="1">
        <v>0</v>
      </c>
      <c r="W528" s="1">
        <v>15517007.149999999</v>
      </c>
      <c r="X528" s="2" t="s">
        <v>9</v>
      </c>
      <c r="Y528" s="1">
        <v>2482721.1439999994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1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14" t="s">
        <v>1</v>
      </c>
      <c r="AN528" s="112" t="s">
        <v>1</v>
      </c>
      <c r="AO528" s="4" t="s">
        <v>1</v>
      </c>
      <c r="AP528" s="4" t="s">
        <v>1</v>
      </c>
      <c r="AU528" s="4">
        <v>38199560.794</v>
      </c>
      <c r="AV528" s="4">
        <v>0</v>
      </c>
    </row>
    <row r="529" spans="1:48" hidden="1" x14ac:dyDescent="0.25">
      <c r="A529" s="2" t="s">
        <v>837</v>
      </c>
      <c r="B529" s="48">
        <v>44118</v>
      </c>
      <c r="C529" s="2" t="s">
        <v>6</v>
      </c>
      <c r="D529" s="2" t="s">
        <v>14</v>
      </c>
      <c r="E529" s="2" t="s">
        <v>182</v>
      </c>
      <c r="F529" s="2" t="s">
        <v>1905</v>
      </c>
      <c r="G529" s="2" t="s">
        <v>3</v>
      </c>
      <c r="H529" s="2" t="s">
        <v>1906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</v>
      </c>
      <c r="P529" s="2" t="s">
        <v>1</v>
      </c>
      <c r="Q529" s="1">
        <v>107906908.43440001</v>
      </c>
      <c r="R529" s="1">
        <v>0</v>
      </c>
      <c r="S529" s="1">
        <v>101838485.2</v>
      </c>
      <c r="T529" s="1">
        <v>0</v>
      </c>
      <c r="U529" s="2" t="s">
        <v>0</v>
      </c>
      <c r="V529" s="1">
        <v>0</v>
      </c>
      <c r="W529" s="1">
        <v>5231399.34</v>
      </c>
      <c r="X529" s="2" t="s">
        <v>0</v>
      </c>
      <c r="Y529" s="1">
        <v>837023.89440000011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14" t="s">
        <v>1</v>
      </c>
      <c r="AN529" s="112" t="s">
        <v>1</v>
      </c>
      <c r="AO529" s="4" t="s">
        <v>1</v>
      </c>
      <c r="AP529" s="4" t="s">
        <v>1</v>
      </c>
      <c r="AU529" s="4">
        <v>107906908.43440001</v>
      </c>
      <c r="AV529" s="4">
        <v>0</v>
      </c>
    </row>
    <row r="530" spans="1:48" hidden="1" x14ac:dyDescent="0.25">
      <c r="A530" s="2" t="s">
        <v>838</v>
      </c>
      <c r="B530" s="48">
        <v>44118</v>
      </c>
      <c r="C530" s="2" t="s">
        <v>6</v>
      </c>
      <c r="D530" s="2" t="s">
        <v>43</v>
      </c>
      <c r="E530" s="2" t="s">
        <v>221</v>
      </c>
      <c r="F530" s="2" t="s">
        <v>1834</v>
      </c>
      <c r="G530" s="2" t="s">
        <v>3</v>
      </c>
      <c r="H530" s="2" t="s">
        <v>1835</v>
      </c>
      <c r="I530" s="1"/>
      <c r="J530" s="1"/>
      <c r="K530" s="1"/>
      <c r="L530" s="1"/>
      <c r="M530" s="1">
        <v>0</v>
      </c>
      <c r="N530" s="2"/>
      <c r="O530" s="2" t="s">
        <v>2</v>
      </c>
      <c r="P530" s="2"/>
      <c r="Q530" s="1">
        <v>276008588.86880004</v>
      </c>
      <c r="R530" s="1">
        <v>0</v>
      </c>
      <c r="S530" s="1">
        <v>276008588.86880004</v>
      </c>
      <c r="T530" s="1">
        <v>0</v>
      </c>
      <c r="U530" s="2"/>
      <c r="V530" s="1">
        <v>0</v>
      </c>
      <c r="W530" s="1"/>
      <c r="X530" s="2"/>
      <c r="Y530" s="1"/>
      <c r="Z530" s="1">
        <v>0</v>
      </c>
      <c r="AA530" s="2" t="s">
        <v>372</v>
      </c>
      <c r="AB530" s="1">
        <v>0</v>
      </c>
      <c r="AC530" s="1">
        <v>0</v>
      </c>
      <c r="AD530" s="2"/>
      <c r="AE530" s="1">
        <v>0</v>
      </c>
      <c r="AF530" s="2">
        <v>0</v>
      </c>
      <c r="AG530" s="2">
        <v>0</v>
      </c>
      <c r="AH530" s="1"/>
      <c r="AI530" s="1"/>
      <c r="AJ530" s="2"/>
      <c r="AK530" s="1"/>
      <c r="AL530" s="1"/>
      <c r="AM530" s="49"/>
      <c r="AN530" s="2"/>
      <c r="AO530" s="49"/>
      <c r="AP530" s="2"/>
      <c r="AU530" s="4">
        <v>276008588.86880004</v>
      </c>
      <c r="AV530" s="4">
        <v>0</v>
      </c>
    </row>
    <row r="531" spans="1:48" hidden="1" x14ac:dyDescent="0.25">
      <c r="A531" s="2" t="s">
        <v>839</v>
      </c>
      <c r="B531" s="48">
        <v>44118</v>
      </c>
      <c r="C531" s="2" t="s">
        <v>6</v>
      </c>
      <c r="D531" s="2" t="s">
        <v>43</v>
      </c>
      <c r="E531" s="2" t="s">
        <v>225</v>
      </c>
      <c r="F531" s="2" t="s">
        <v>522</v>
      </c>
      <c r="G531" s="2" t="s">
        <v>3</v>
      </c>
      <c r="H531" s="2" t="s">
        <v>1836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61183752.88880001</v>
      </c>
      <c r="R531" s="1">
        <v>0</v>
      </c>
      <c r="S531" s="1">
        <v>36224093.000000007</v>
      </c>
      <c r="T531" s="1">
        <v>0</v>
      </c>
      <c r="U531" s="2" t="s">
        <v>0</v>
      </c>
      <c r="V531" s="1">
        <v>0</v>
      </c>
      <c r="W531" s="1">
        <v>21516948.18</v>
      </c>
      <c r="X531" s="2" t="s">
        <v>9</v>
      </c>
      <c r="Y531" s="1">
        <v>3442711.7087999997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49" t="s">
        <v>1</v>
      </c>
      <c r="AN531" s="2" t="s">
        <v>1</v>
      </c>
      <c r="AO531" s="49" t="s">
        <v>1</v>
      </c>
      <c r="AP531" s="2" t="s">
        <v>1</v>
      </c>
      <c r="AU531" s="4">
        <v>61183752.88880001</v>
      </c>
      <c r="AV531" s="4">
        <v>0</v>
      </c>
    </row>
    <row r="532" spans="1:48" hidden="1" x14ac:dyDescent="0.25">
      <c r="A532" s="2" t="s">
        <v>840</v>
      </c>
      <c r="B532" s="48">
        <v>44118</v>
      </c>
      <c r="C532" s="2" t="s">
        <v>6</v>
      </c>
      <c r="D532" s="2" t="s">
        <v>43</v>
      </c>
      <c r="E532" s="2" t="s">
        <v>225</v>
      </c>
      <c r="F532" s="2" t="s">
        <v>522</v>
      </c>
      <c r="G532" s="2" t="s">
        <v>3</v>
      </c>
      <c r="H532" s="2" t="s">
        <v>1837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1838</v>
      </c>
      <c r="P532" s="2" t="s">
        <v>1839</v>
      </c>
      <c r="Q532" s="1">
        <v>1536427.5016000001</v>
      </c>
      <c r="R532" s="1">
        <v>0</v>
      </c>
      <c r="S532" s="1">
        <v>1202440</v>
      </c>
      <c r="T532" s="1">
        <v>287920.26</v>
      </c>
      <c r="U532" s="2" t="s">
        <v>9</v>
      </c>
      <c r="V532" s="1">
        <v>46067.241600000001</v>
      </c>
      <c r="W532" s="1">
        <v>0</v>
      </c>
      <c r="X532" s="2" t="s">
        <v>0</v>
      </c>
      <c r="Y532" s="1">
        <v>0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49" t="s">
        <v>1</v>
      </c>
      <c r="AN532" s="2" t="s">
        <v>1</v>
      </c>
      <c r="AO532" s="49" t="s">
        <v>1</v>
      </c>
      <c r="AP532" s="2" t="s">
        <v>1</v>
      </c>
      <c r="AU532" s="4">
        <v>1536427.5016000001</v>
      </c>
      <c r="AV532" s="4">
        <v>0</v>
      </c>
    </row>
    <row r="533" spans="1:48" hidden="1" x14ac:dyDescent="0.25">
      <c r="A533" s="2" t="s">
        <v>843</v>
      </c>
      <c r="B533" s="48">
        <v>44118</v>
      </c>
      <c r="C533" s="2" t="s">
        <v>6</v>
      </c>
      <c r="D533" s="2" t="s">
        <v>43</v>
      </c>
      <c r="E533" s="2" t="s">
        <v>225</v>
      </c>
      <c r="F533" s="2" t="s">
        <v>522</v>
      </c>
      <c r="G533" s="2" t="s">
        <v>3</v>
      </c>
      <c r="H533" s="2" t="s">
        <v>1840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62154040.901999995</v>
      </c>
      <c r="R533" s="1">
        <v>0</v>
      </c>
      <c r="S533" s="1">
        <v>55146172.399999991</v>
      </c>
      <c r="T533" s="1">
        <v>0</v>
      </c>
      <c r="U533" s="2" t="s">
        <v>0</v>
      </c>
      <c r="V533" s="1">
        <v>0</v>
      </c>
      <c r="W533" s="1">
        <v>6041265.9500000002</v>
      </c>
      <c r="X533" s="2" t="s">
        <v>0</v>
      </c>
      <c r="Y533" s="1">
        <v>966602.55199999991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49" t="s">
        <v>1</v>
      </c>
      <c r="AN533" s="2" t="s">
        <v>1</v>
      </c>
      <c r="AO533" s="49" t="s">
        <v>1</v>
      </c>
      <c r="AP533" s="2" t="s">
        <v>1</v>
      </c>
      <c r="AU533" s="4">
        <v>62154040.901999995</v>
      </c>
      <c r="AV533" s="4">
        <v>0</v>
      </c>
    </row>
    <row r="534" spans="1:48" hidden="1" x14ac:dyDescent="0.25">
      <c r="A534" s="2" t="s">
        <v>844</v>
      </c>
      <c r="B534" s="48">
        <v>44118</v>
      </c>
      <c r="C534" s="2" t="s">
        <v>6</v>
      </c>
      <c r="D534" s="2" t="s">
        <v>43</v>
      </c>
      <c r="E534" s="2" t="s">
        <v>225</v>
      </c>
      <c r="F534" s="2" t="s">
        <v>522</v>
      </c>
      <c r="G534" s="2" t="s">
        <v>3</v>
      </c>
      <c r="H534" s="2" t="s">
        <v>1841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1842</v>
      </c>
      <c r="P534" s="2" t="s">
        <v>1843</v>
      </c>
      <c r="Q534" s="1">
        <v>6318579.8816</v>
      </c>
      <c r="R534" s="1">
        <v>0</v>
      </c>
      <c r="S534" s="1">
        <v>2249896.4000000004</v>
      </c>
      <c r="T534" s="1">
        <v>3507485.76</v>
      </c>
      <c r="U534" s="2" t="s">
        <v>9</v>
      </c>
      <c r="V534" s="1">
        <v>561197.72160000005</v>
      </c>
      <c r="W534" s="1">
        <v>0</v>
      </c>
      <c r="X534" s="2" t="s">
        <v>0</v>
      </c>
      <c r="Y534" s="1">
        <v>0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49" t="s">
        <v>1</v>
      </c>
      <c r="AN534" s="2" t="s">
        <v>1</v>
      </c>
      <c r="AO534" s="49" t="s">
        <v>1</v>
      </c>
      <c r="AP534" s="2" t="s">
        <v>1</v>
      </c>
      <c r="AU534" s="4">
        <v>6318579.8816</v>
      </c>
      <c r="AV534" s="4">
        <v>0</v>
      </c>
    </row>
    <row r="535" spans="1:48" hidden="1" x14ac:dyDescent="0.25">
      <c r="A535" s="2" t="s">
        <v>845</v>
      </c>
      <c r="B535" s="48">
        <v>44118</v>
      </c>
      <c r="C535" s="2" t="s">
        <v>6</v>
      </c>
      <c r="D535" s="2" t="s">
        <v>43</v>
      </c>
      <c r="E535" s="2" t="s">
        <v>225</v>
      </c>
      <c r="F535" s="2" t="s">
        <v>522</v>
      </c>
      <c r="G535" s="2" t="s">
        <v>3</v>
      </c>
      <c r="H535" s="2" t="s">
        <v>1844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32931799.770400003</v>
      </c>
      <c r="R535" s="1">
        <v>0</v>
      </c>
      <c r="S535" s="1">
        <v>22196349</v>
      </c>
      <c r="T535" s="1">
        <v>0</v>
      </c>
      <c r="U535" s="2" t="s">
        <v>0</v>
      </c>
      <c r="V535" s="1">
        <v>0</v>
      </c>
      <c r="W535" s="1">
        <v>9254698.9400000013</v>
      </c>
      <c r="X535" s="2" t="s">
        <v>9</v>
      </c>
      <c r="Y535" s="1">
        <v>1480751.8303999999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49" t="s">
        <v>1</v>
      </c>
      <c r="AN535" s="2" t="s">
        <v>1</v>
      </c>
      <c r="AO535" s="49" t="s">
        <v>1</v>
      </c>
      <c r="AP535" s="2" t="s">
        <v>1</v>
      </c>
      <c r="AU535" s="4">
        <v>32931799.770400003</v>
      </c>
      <c r="AV535" s="4">
        <v>0</v>
      </c>
    </row>
    <row r="536" spans="1:48" x14ac:dyDescent="0.25">
      <c r="A536" s="2" t="s">
        <v>846</v>
      </c>
      <c r="B536" s="48">
        <v>44118</v>
      </c>
      <c r="C536" s="2" t="s">
        <v>36</v>
      </c>
      <c r="D536" s="2" t="s">
        <v>43</v>
      </c>
      <c r="E536" s="2" t="s">
        <v>223</v>
      </c>
      <c r="F536" s="2" t="s">
        <v>1907</v>
      </c>
      <c r="G536" s="2" t="s">
        <v>3</v>
      </c>
      <c r="H536" s="2" t="s">
        <v>1908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54239987.536000006</v>
      </c>
      <c r="R536" s="1">
        <v>0</v>
      </c>
      <c r="S536" s="1">
        <v>50601967.000000007</v>
      </c>
      <c r="T536" s="1">
        <v>0</v>
      </c>
      <c r="U536" s="2" t="s">
        <v>0</v>
      </c>
      <c r="V536" s="1">
        <v>0</v>
      </c>
      <c r="W536" s="1">
        <v>3136224.6</v>
      </c>
      <c r="X536" s="2" t="s">
        <v>0</v>
      </c>
      <c r="Y536" s="1">
        <v>501795.93599999999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49" t="s">
        <v>1</v>
      </c>
      <c r="AN536" s="2" t="s">
        <v>1</v>
      </c>
      <c r="AO536" s="49" t="s">
        <v>1</v>
      </c>
      <c r="AP536" s="2" t="s">
        <v>1</v>
      </c>
      <c r="AU536" s="4">
        <v>54239987.536000006</v>
      </c>
      <c r="AV536" s="4">
        <v>0</v>
      </c>
    </row>
    <row r="537" spans="1:48" x14ac:dyDescent="0.25">
      <c r="A537" s="2" t="s">
        <v>847</v>
      </c>
      <c r="B537" s="48">
        <v>44118</v>
      </c>
      <c r="C537" s="2" t="s">
        <v>36</v>
      </c>
      <c r="D537" s="2" t="s">
        <v>39</v>
      </c>
      <c r="E537" s="2" t="s">
        <v>214</v>
      </c>
      <c r="F537" s="2" t="s">
        <v>1572</v>
      </c>
      <c r="G537" s="2" t="s">
        <v>3</v>
      </c>
      <c r="H537" s="2" t="s">
        <v>1845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81996263.080000013</v>
      </c>
      <c r="R537" s="1">
        <v>0</v>
      </c>
      <c r="S537" s="1">
        <v>73788557.800000012</v>
      </c>
      <c r="T537" s="1">
        <v>0</v>
      </c>
      <c r="U537" s="2" t="s">
        <v>0</v>
      </c>
      <c r="V537" s="1">
        <v>0</v>
      </c>
      <c r="W537" s="1">
        <v>7075608</v>
      </c>
      <c r="X537" s="2" t="s">
        <v>0</v>
      </c>
      <c r="Y537" s="1">
        <v>1132097.28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49" t="s">
        <v>1</v>
      </c>
      <c r="AN537" s="2" t="s">
        <v>1</v>
      </c>
      <c r="AO537" s="49" t="s">
        <v>1</v>
      </c>
      <c r="AP537" s="2" t="s">
        <v>1</v>
      </c>
      <c r="AR537" s="4">
        <v>0</v>
      </c>
      <c r="AU537" s="4">
        <v>81996263.080000013</v>
      </c>
      <c r="AV537" s="4">
        <v>0</v>
      </c>
    </row>
    <row r="538" spans="1:48" hidden="1" x14ac:dyDescent="0.25">
      <c r="A538" s="2" t="s">
        <v>848</v>
      </c>
      <c r="B538" s="48">
        <v>44118</v>
      </c>
      <c r="C538" s="2" t="s">
        <v>6</v>
      </c>
      <c r="D538" s="2" t="s">
        <v>39</v>
      </c>
      <c r="E538" s="2" t="s">
        <v>216</v>
      </c>
      <c r="F538" s="2" t="s">
        <v>1846</v>
      </c>
      <c r="G538" s="2" t="s">
        <v>3</v>
      </c>
      <c r="H538" s="2" t="s">
        <v>1847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25730995.011599999</v>
      </c>
      <c r="R538" s="1">
        <v>0</v>
      </c>
      <c r="S538" s="1">
        <v>21578862</v>
      </c>
      <c r="T538" s="1">
        <v>0</v>
      </c>
      <c r="U538" s="2" t="s">
        <v>0</v>
      </c>
      <c r="V538" s="1">
        <v>0</v>
      </c>
      <c r="W538" s="1">
        <v>3579425.01</v>
      </c>
      <c r="X538" s="2" t="s">
        <v>0</v>
      </c>
      <c r="Y538" s="1">
        <v>572708.00159999996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49" t="s">
        <v>1</v>
      </c>
      <c r="AN538" s="2" t="s">
        <v>1</v>
      </c>
      <c r="AO538" s="49" t="s">
        <v>1</v>
      </c>
      <c r="AP538" s="2" t="s">
        <v>1</v>
      </c>
      <c r="AR538" s="4">
        <v>0</v>
      </c>
      <c r="AU538" s="4">
        <v>25730995.011599999</v>
      </c>
      <c r="AV538" s="4">
        <v>0</v>
      </c>
    </row>
    <row r="539" spans="1:48" hidden="1" x14ac:dyDescent="0.25">
      <c r="A539" s="2" t="s">
        <v>849</v>
      </c>
      <c r="B539" s="48">
        <v>44118</v>
      </c>
      <c r="C539" s="2" t="s">
        <v>6</v>
      </c>
      <c r="D539" s="2" t="s">
        <v>39</v>
      </c>
      <c r="E539" s="2" t="s">
        <v>216</v>
      </c>
      <c r="F539" s="2" t="s">
        <v>1846</v>
      </c>
      <c r="G539" s="2" t="s">
        <v>3</v>
      </c>
      <c r="H539" s="2" t="s">
        <v>1848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464</v>
      </c>
      <c r="P539" s="2" t="s">
        <v>465</v>
      </c>
      <c r="Q539" s="1">
        <v>4502304.2</v>
      </c>
      <c r="R539" s="1">
        <v>0</v>
      </c>
      <c r="S539" s="1">
        <v>4502304.2</v>
      </c>
      <c r="T539" s="1">
        <v>0</v>
      </c>
      <c r="U539" s="2" t="s">
        <v>0</v>
      </c>
      <c r="V539" s="1">
        <v>0</v>
      </c>
      <c r="W539" s="1">
        <v>0</v>
      </c>
      <c r="X539" s="2" t="s">
        <v>0</v>
      </c>
      <c r="Y539" s="1">
        <v>0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49" t="s">
        <v>1</v>
      </c>
      <c r="AN539" s="2" t="s">
        <v>1</v>
      </c>
      <c r="AO539" s="49" t="s">
        <v>1</v>
      </c>
      <c r="AP539" s="2" t="s">
        <v>1</v>
      </c>
      <c r="AR539" s="4">
        <v>0</v>
      </c>
      <c r="AU539" s="4">
        <v>4502304.2</v>
      </c>
      <c r="AV539" s="4">
        <v>0</v>
      </c>
    </row>
    <row r="540" spans="1:48" hidden="1" x14ac:dyDescent="0.25">
      <c r="A540" s="2" t="s">
        <v>850</v>
      </c>
      <c r="B540" s="48">
        <v>44118</v>
      </c>
      <c r="C540" s="2" t="s">
        <v>6</v>
      </c>
      <c r="D540" s="2" t="s">
        <v>39</v>
      </c>
      <c r="E540" s="2" t="s">
        <v>216</v>
      </c>
      <c r="F540" s="2" t="s">
        <v>1846</v>
      </c>
      <c r="G540" s="2" t="s">
        <v>3</v>
      </c>
      <c r="H540" s="2" t="s">
        <v>1849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224928131.8524</v>
      </c>
      <c r="R540" s="1">
        <v>0</v>
      </c>
      <c r="S540" s="1">
        <v>173907291.12</v>
      </c>
      <c r="T540" s="1">
        <v>0</v>
      </c>
      <c r="U540" s="2" t="s">
        <v>0</v>
      </c>
      <c r="V540" s="1">
        <v>0</v>
      </c>
      <c r="W540" s="1">
        <v>43983483.390000001</v>
      </c>
      <c r="X540" s="2" t="s">
        <v>0</v>
      </c>
      <c r="Y540" s="1">
        <v>7037357.3423999995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49" t="s">
        <v>1</v>
      </c>
      <c r="AN540" s="2" t="s">
        <v>1</v>
      </c>
      <c r="AO540" s="49" t="s">
        <v>1</v>
      </c>
      <c r="AP540" s="2" t="s">
        <v>1</v>
      </c>
      <c r="AR540" s="4">
        <v>0</v>
      </c>
      <c r="AU540" s="4">
        <v>224928131.8524</v>
      </c>
      <c r="AV540" s="4">
        <v>0</v>
      </c>
    </row>
    <row r="541" spans="1:48" hidden="1" x14ac:dyDescent="0.25">
      <c r="A541" s="2" t="s">
        <v>851</v>
      </c>
      <c r="B541" s="48">
        <v>44118</v>
      </c>
      <c r="C541" s="2" t="s">
        <v>6</v>
      </c>
      <c r="D541" s="2" t="s">
        <v>34</v>
      </c>
      <c r="E541" s="2" t="s">
        <v>210</v>
      </c>
      <c r="F541" s="2" t="s">
        <v>1850</v>
      </c>
      <c r="G541" s="2" t="s">
        <v>3</v>
      </c>
      <c r="H541" s="2" t="s">
        <v>1851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99</v>
      </c>
      <c r="P541" s="2" t="s">
        <v>1</v>
      </c>
      <c r="Q541" s="1">
        <v>0</v>
      </c>
      <c r="R541" s="1">
        <v>0</v>
      </c>
      <c r="S541" s="1">
        <v>0</v>
      </c>
      <c r="T541" s="1">
        <v>0</v>
      </c>
      <c r="U541" s="2" t="s">
        <v>0</v>
      </c>
      <c r="V541" s="1">
        <v>0</v>
      </c>
      <c r="W541" s="1">
        <v>0</v>
      </c>
      <c r="X541" s="2" t="s">
        <v>9</v>
      </c>
      <c r="Y541" s="1">
        <v>0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49" t="s">
        <v>1</v>
      </c>
      <c r="AN541" s="2" t="s">
        <v>1</v>
      </c>
      <c r="AO541" s="49" t="s">
        <v>1</v>
      </c>
      <c r="AP541" s="2" t="s">
        <v>1</v>
      </c>
      <c r="AR541" s="4">
        <v>0</v>
      </c>
      <c r="AU541" s="4">
        <v>0</v>
      </c>
      <c r="AV541" s="4">
        <v>0</v>
      </c>
    </row>
    <row r="542" spans="1:48" hidden="1" x14ac:dyDescent="0.25">
      <c r="A542" s="2" t="s">
        <v>853</v>
      </c>
      <c r="B542" s="48">
        <v>44118</v>
      </c>
      <c r="C542" s="2" t="s">
        <v>6</v>
      </c>
      <c r="D542" s="2" t="s">
        <v>27</v>
      </c>
      <c r="E542" s="2" t="s">
        <v>204</v>
      </c>
      <c r="F542" s="2" t="s">
        <v>1397</v>
      </c>
      <c r="G542" s="2" t="s">
        <v>3</v>
      </c>
      <c r="H542" s="2" t="s">
        <v>1852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291773929.74359989</v>
      </c>
      <c r="R542" s="1">
        <v>0</v>
      </c>
      <c r="S542" s="1">
        <v>206070226.01999989</v>
      </c>
      <c r="T542" s="1">
        <v>0</v>
      </c>
      <c r="U542" s="2" t="s">
        <v>0</v>
      </c>
      <c r="V542" s="1">
        <v>0</v>
      </c>
      <c r="W542" s="1">
        <v>73882503.210000008</v>
      </c>
      <c r="X542" s="2" t="s">
        <v>9</v>
      </c>
      <c r="Y542" s="1">
        <v>11821200.513600001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253</v>
      </c>
      <c r="AK542" s="1">
        <v>0</v>
      </c>
      <c r="AL542" s="1">
        <v>0</v>
      </c>
      <c r="AM542" s="49" t="s">
        <v>1</v>
      </c>
      <c r="AN542" s="2" t="s">
        <v>1</v>
      </c>
      <c r="AO542" s="49" t="s">
        <v>1</v>
      </c>
      <c r="AP542" s="2" t="s">
        <v>1</v>
      </c>
      <c r="AR542" s="4">
        <v>0</v>
      </c>
      <c r="AU542" s="4">
        <v>291773929.74359989</v>
      </c>
      <c r="AV542" s="4">
        <v>0</v>
      </c>
    </row>
    <row r="543" spans="1:48" hidden="1" x14ac:dyDescent="0.25">
      <c r="A543" s="2" t="s">
        <v>855</v>
      </c>
      <c r="B543" s="48">
        <v>44118</v>
      </c>
      <c r="C543" s="2" t="s">
        <v>6</v>
      </c>
      <c r="D543" s="2" t="s">
        <v>25</v>
      </c>
      <c r="E543" s="2" t="s">
        <v>198</v>
      </c>
      <c r="F543" s="2" t="s">
        <v>429</v>
      </c>
      <c r="G543" s="2" t="s">
        <v>3</v>
      </c>
      <c r="H543" s="2" t="s">
        <v>1853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194629640.31599998</v>
      </c>
      <c r="R543" s="1">
        <v>0</v>
      </c>
      <c r="S543" s="1">
        <v>133079004.31999999</v>
      </c>
      <c r="T543" s="1">
        <v>0</v>
      </c>
      <c r="U543" s="2" t="s">
        <v>0</v>
      </c>
      <c r="V543" s="1">
        <v>0</v>
      </c>
      <c r="W543" s="1">
        <v>53060893.100000001</v>
      </c>
      <c r="X543" s="2" t="s">
        <v>9</v>
      </c>
      <c r="Y543" s="1">
        <v>8489742.8959999997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49" t="s">
        <v>1</v>
      </c>
      <c r="AN543" s="2" t="s">
        <v>1</v>
      </c>
      <c r="AO543" s="49" t="s">
        <v>1</v>
      </c>
      <c r="AP543" s="2" t="s">
        <v>1</v>
      </c>
      <c r="AR543" s="4">
        <v>0</v>
      </c>
      <c r="AU543" s="4">
        <v>194629640.31599998</v>
      </c>
      <c r="AV543" s="4">
        <v>0</v>
      </c>
    </row>
    <row r="544" spans="1:48" hidden="1" x14ac:dyDescent="0.25">
      <c r="A544" s="2" t="s">
        <v>856</v>
      </c>
      <c r="B544" s="48">
        <v>44118</v>
      </c>
      <c r="C544" s="2" t="s">
        <v>6</v>
      </c>
      <c r="D544" s="2" t="s">
        <v>23</v>
      </c>
      <c r="E544" s="2" t="s">
        <v>196</v>
      </c>
      <c r="F544" s="2" t="s">
        <v>509</v>
      </c>
      <c r="G544" s="2" t="s">
        <v>3</v>
      </c>
      <c r="H544" s="2" t="s">
        <v>1854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99</v>
      </c>
      <c r="P544" s="2" t="s">
        <v>1</v>
      </c>
      <c r="Q544" s="1">
        <v>0</v>
      </c>
      <c r="R544" s="1">
        <v>0</v>
      </c>
      <c r="S544" s="1">
        <v>0</v>
      </c>
      <c r="T544" s="1">
        <v>0</v>
      </c>
      <c r="U544" s="2" t="s">
        <v>0</v>
      </c>
      <c r="V544" s="1">
        <v>0</v>
      </c>
      <c r="W544" s="1">
        <v>0</v>
      </c>
      <c r="X544" s="2" t="s">
        <v>9</v>
      </c>
      <c r="Y544" s="1">
        <v>0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49" t="s">
        <v>1</v>
      </c>
      <c r="AN544" s="2" t="s">
        <v>1</v>
      </c>
      <c r="AO544" s="49" t="s">
        <v>1</v>
      </c>
      <c r="AP544" s="2" t="s">
        <v>1</v>
      </c>
      <c r="AR544" s="4">
        <v>0</v>
      </c>
      <c r="AU544" s="4">
        <v>0</v>
      </c>
      <c r="AV544" s="4">
        <v>0</v>
      </c>
    </row>
    <row r="545" spans="1:48" hidden="1" x14ac:dyDescent="0.25">
      <c r="A545" s="2" t="s">
        <v>857</v>
      </c>
      <c r="B545" s="48">
        <v>44118</v>
      </c>
      <c r="C545" s="2" t="s">
        <v>6</v>
      </c>
      <c r="D545" s="2" t="s">
        <v>21</v>
      </c>
      <c r="E545" s="2" t="s">
        <v>188</v>
      </c>
      <c r="F545" s="2" t="s">
        <v>510</v>
      </c>
      <c r="G545" s="2" t="s">
        <v>3</v>
      </c>
      <c r="H545" s="2" t="s">
        <v>1855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269650170.52079999</v>
      </c>
      <c r="R545" s="1">
        <v>0</v>
      </c>
      <c r="S545" s="1">
        <v>204068668.17999998</v>
      </c>
      <c r="T545" s="1">
        <v>0</v>
      </c>
      <c r="U545" s="2" t="s">
        <v>0</v>
      </c>
      <c r="V545" s="1">
        <v>0</v>
      </c>
      <c r="W545" s="1">
        <v>56535777.879999995</v>
      </c>
      <c r="X545" s="2" t="s">
        <v>9</v>
      </c>
      <c r="Y545" s="1">
        <v>9045724.4608000014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49" t="s">
        <v>1</v>
      </c>
      <c r="AN545" s="2" t="s">
        <v>1</v>
      </c>
      <c r="AO545" s="49" t="s">
        <v>1</v>
      </c>
      <c r="AP545" s="2" t="s">
        <v>1</v>
      </c>
      <c r="AR545" s="4">
        <v>0</v>
      </c>
      <c r="AU545" s="4">
        <v>269650170.52079999</v>
      </c>
      <c r="AV545" s="4">
        <v>0</v>
      </c>
    </row>
    <row r="546" spans="1:48" hidden="1" x14ac:dyDescent="0.25">
      <c r="A546" s="2" t="s">
        <v>858</v>
      </c>
      <c r="B546" s="48">
        <v>44118</v>
      </c>
      <c r="C546" s="2" t="s">
        <v>6</v>
      </c>
      <c r="D546" s="2" t="s">
        <v>21</v>
      </c>
      <c r="E546" s="2" t="s">
        <v>188</v>
      </c>
      <c r="F546" s="2" t="s">
        <v>510</v>
      </c>
      <c r="G546" s="2" t="s">
        <v>13</v>
      </c>
      <c r="H546" s="2" t="s">
        <v>1</v>
      </c>
      <c r="I546" s="1" t="s">
        <v>1137</v>
      </c>
      <c r="J546" s="1" t="s">
        <v>1</v>
      </c>
      <c r="K546" s="1" t="s">
        <v>1856</v>
      </c>
      <c r="L546" s="1" t="s">
        <v>1534</v>
      </c>
      <c r="M546" s="1">
        <v>7789098.1399999997</v>
      </c>
      <c r="N546" s="2" t="s">
        <v>12</v>
      </c>
      <c r="O546" s="2" t="s">
        <v>1857</v>
      </c>
      <c r="P546" s="2" t="s">
        <v>1858</v>
      </c>
      <c r="Q546" s="1">
        <v>-817939.2</v>
      </c>
      <c r="R546" s="1">
        <v>0</v>
      </c>
      <c r="S546" s="1">
        <v>0</v>
      </c>
      <c r="T546" s="1">
        <v>0</v>
      </c>
      <c r="U546" s="2" t="s">
        <v>0</v>
      </c>
      <c r="V546" s="1">
        <v>0</v>
      </c>
      <c r="W546" s="1">
        <v>-705120</v>
      </c>
      <c r="X546" s="2" t="s">
        <v>9</v>
      </c>
      <c r="Y546" s="1">
        <v>-112819.2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49" t="s">
        <v>1</v>
      </c>
      <c r="AN546" s="2" t="s">
        <v>1</v>
      </c>
      <c r="AO546" s="49" t="s">
        <v>1</v>
      </c>
      <c r="AP546" s="2" t="s">
        <v>1</v>
      </c>
      <c r="AR546" s="4">
        <v>0</v>
      </c>
      <c r="AU546" s="4">
        <v>-817939.2</v>
      </c>
      <c r="AV546" s="4">
        <v>0</v>
      </c>
    </row>
    <row r="547" spans="1:48" hidden="1" x14ac:dyDescent="0.25">
      <c r="A547" s="2" t="s">
        <v>859</v>
      </c>
      <c r="B547" s="48">
        <v>44118</v>
      </c>
      <c r="C547" s="2" t="s">
        <v>6</v>
      </c>
      <c r="D547" s="2" t="s">
        <v>19</v>
      </c>
      <c r="E547" s="2" t="s">
        <v>186</v>
      </c>
      <c r="F547" s="2" t="s">
        <v>510</v>
      </c>
      <c r="G547" s="2" t="s">
        <v>3</v>
      </c>
      <c r="H547" s="2" t="s">
        <v>1859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1860</v>
      </c>
      <c r="P547" s="2" t="s">
        <v>1861</v>
      </c>
      <c r="Q547" s="1">
        <v>1722714.38</v>
      </c>
      <c r="R547" s="1">
        <v>0</v>
      </c>
      <c r="S547" s="1">
        <v>1101919.5</v>
      </c>
      <c r="T547" s="1">
        <v>0</v>
      </c>
      <c r="U547" s="2" t="s">
        <v>0</v>
      </c>
      <c r="V547" s="1">
        <v>0</v>
      </c>
      <c r="W547" s="1">
        <v>535168</v>
      </c>
      <c r="X547" s="2" t="s">
        <v>9</v>
      </c>
      <c r="Y547" s="1">
        <v>85626.880000000005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49" t="s">
        <v>1</v>
      </c>
      <c r="AN547" s="2" t="s">
        <v>1</v>
      </c>
      <c r="AO547" s="49" t="s">
        <v>1</v>
      </c>
      <c r="AP547" s="2" t="s">
        <v>1</v>
      </c>
      <c r="AU547" s="4">
        <v>1722714.38</v>
      </c>
      <c r="AV547" s="4">
        <v>0</v>
      </c>
    </row>
    <row r="548" spans="1:48" hidden="1" x14ac:dyDescent="0.25">
      <c r="A548" s="2" t="s">
        <v>860</v>
      </c>
      <c r="B548" s="48">
        <v>44118</v>
      </c>
      <c r="C548" s="2" t="s">
        <v>6</v>
      </c>
      <c r="D548" s="2" t="s">
        <v>17</v>
      </c>
      <c r="E548" s="2" t="s">
        <v>184</v>
      </c>
      <c r="F548" s="2" t="s">
        <v>1862</v>
      </c>
      <c r="G548" s="2" t="s">
        <v>3</v>
      </c>
      <c r="H548" s="2" t="s">
        <v>1431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99</v>
      </c>
      <c r="P548" s="2" t="s">
        <v>1</v>
      </c>
      <c r="Q548" s="1">
        <v>0</v>
      </c>
      <c r="R548" s="1">
        <v>0</v>
      </c>
      <c r="S548" s="1">
        <v>0</v>
      </c>
      <c r="T548" s="1">
        <v>0</v>
      </c>
      <c r="U548" s="2" t="s">
        <v>0</v>
      </c>
      <c r="V548" s="1">
        <v>0</v>
      </c>
      <c r="W548" s="1">
        <v>0</v>
      </c>
      <c r="X548" s="2" t="s">
        <v>0</v>
      </c>
      <c r="Y548" s="1">
        <v>0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49" t="s">
        <v>1</v>
      </c>
      <c r="AN548" s="2" t="s">
        <v>1</v>
      </c>
      <c r="AO548" s="49" t="s">
        <v>1</v>
      </c>
      <c r="AP548" s="2" t="s">
        <v>1</v>
      </c>
      <c r="AR548" s="4">
        <v>0</v>
      </c>
      <c r="AU548" s="4">
        <v>0</v>
      </c>
      <c r="AV548" s="4">
        <v>0</v>
      </c>
    </row>
    <row r="549" spans="1:48" hidden="1" x14ac:dyDescent="0.25">
      <c r="A549" s="2" t="s">
        <v>861</v>
      </c>
      <c r="B549" s="48">
        <v>44118</v>
      </c>
      <c r="C549" s="2" t="s">
        <v>6</v>
      </c>
      <c r="D549" s="2" t="s">
        <v>10</v>
      </c>
      <c r="E549" s="2" t="s">
        <v>179</v>
      </c>
      <c r="F549" s="2" t="s">
        <v>1863</v>
      </c>
      <c r="G549" s="2" t="s">
        <v>3</v>
      </c>
      <c r="H549" s="2" t="s">
        <v>1864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5474586</v>
      </c>
      <c r="R549" s="1">
        <v>0</v>
      </c>
      <c r="S549" s="1">
        <v>2400644</v>
      </c>
      <c r="T549" s="1">
        <v>0</v>
      </c>
      <c r="U549" s="2" t="s">
        <v>0</v>
      </c>
      <c r="V549" s="1">
        <v>0</v>
      </c>
      <c r="W549" s="1">
        <v>2649950</v>
      </c>
      <c r="X549" s="2" t="s">
        <v>9</v>
      </c>
      <c r="Y549" s="1">
        <v>423991.99999999994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49" t="s">
        <v>1</v>
      </c>
      <c r="AN549" s="2" t="s">
        <v>1</v>
      </c>
      <c r="AO549" s="49" t="s">
        <v>1</v>
      </c>
      <c r="AP549" s="2" t="s">
        <v>1</v>
      </c>
      <c r="AR549" s="4">
        <v>0</v>
      </c>
      <c r="AU549" s="4">
        <v>5474586</v>
      </c>
      <c r="AV549" s="4">
        <v>0</v>
      </c>
    </row>
    <row r="550" spans="1:48" hidden="1" x14ac:dyDescent="0.25">
      <c r="A550" s="2" t="s">
        <v>863</v>
      </c>
      <c r="B550" s="48">
        <v>44118</v>
      </c>
      <c r="C550" s="2" t="s">
        <v>6</v>
      </c>
      <c r="D550" s="2" t="s">
        <v>286</v>
      </c>
      <c r="E550" s="2" t="s">
        <v>208</v>
      </c>
      <c r="F550" s="2" t="s">
        <v>552</v>
      </c>
      <c r="G550" s="2" t="s">
        <v>3</v>
      </c>
      <c r="H550" s="2" t="s">
        <v>1865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99</v>
      </c>
      <c r="P550" s="2" t="s">
        <v>1</v>
      </c>
      <c r="Q550" s="1">
        <v>0</v>
      </c>
      <c r="R550" s="1">
        <v>0</v>
      </c>
      <c r="S550" s="1">
        <v>0</v>
      </c>
      <c r="T550" s="1">
        <v>0</v>
      </c>
      <c r="U550" s="2" t="s">
        <v>0</v>
      </c>
      <c r="V550" s="1">
        <v>0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49" t="s">
        <v>1</v>
      </c>
      <c r="AN550" s="2" t="s">
        <v>1</v>
      </c>
      <c r="AO550" s="49" t="s">
        <v>1</v>
      </c>
      <c r="AP550" s="2" t="s">
        <v>1</v>
      </c>
      <c r="AR550" s="4">
        <v>0</v>
      </c>
      <c r="AU550" s="4">
        <v>0</v>
      </c>
      <c r="AV550" s="4">
        <v>0</v>
      </c>
    </row>
    <row r="551" spans="1:48" hidden="1" x14ac:dyDescent="0.25">
      <c r="A551" s="2" t="s">
        <v>864</v>
      </c>
      <c r="B551" s="48">
        <v>44118</v>
      </c>
      <c r="C551" s="2" t="s">
        <v>6</v>
      </c>
      <c r="D551" s="2" t="s">
        <v>286</v>
      </c>
      <c r="E551" s="2" t="s">
        <v>208</v>
      </c>
      <c r="F551" s="2" t="s">
        <v>552</v>
      </c>
      <c r="G551" s="2" t="s">
        <v>3</v>
      </c>
      <c r="H551" s="2" t="s">
        <v>1865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99</v>
      </c>
      <c r="P551" s="2" t="s">
        <v>1</v>
      </c>
      <c r="Q551" s="1">
        <v>0</v>
      </c>
      <c r="R551" s="1">
        <v>0</v>
      </c>
      <c r="S551" s="1">
        <v>0</v>
      </c>
      <c r="T551" s="1">
        <v>0</v>
      </c>
      <c r="U551" s="2" t="s">
        <v>0</v>
      </c>
      <c r="V551" s="1">
        <v>0</v>
      </c>
      <c r="W551" s="1">
        <v>0</v>
      </c>
      <c r="X551" s="2" t="s">
        <v>0</v>
      </c>
      <c r="Y551" s="1">
        <v>0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49" t="s">
        <v>1</v>
      </c>
      <c r="AN551" s="2" t="s">
        <v>1</v>
      </c>
      <c r="AO551" s="49" t="s">
        <v>1</v>
      </c>
      <c r="AP551" s="2" t="s">
        <v>1</v>
      </c>
      <c r="AR551" s="4">
        <v>0</v>
      </c>
      <c r="AU551" s="4">
        <v>0</v>
      </c>
      <c r="AV551" s="4">
        <v>0</v>
      </c>
    </row>
    <row r="552" spans="1:48" hidden="1" x14ac:dyDescent="0.25">
      <c r="A552" s="2" t="s">
        <v>865</v>
      </c>
      <c r="B552" s="48">
        <v>44118</v>
      </c>
      <c r="C552" s="2" t="s">
        <v>6</v>
      </c>
      <c r="D552" s="2" t="s">
        <v>7</v>
      </c>
      <c r="E552" s="2" t="s">
        <v>496</v>
      </c>
      <c r="F552" s="2" t="s">
        <v>1866</v>
      </c>
      <c r="G552" s="2" t="s">
        <v>3</v>
      </c>
      <c r="H552" s="2" t="s">
        <v>483</v>
      </c>
      <c r="I552" s="1"/>
      <c r="J552" s="1"/>
      <c r="K552" s="1"/>
      <c r="L552" s="1"/>
      <c r="M552" s="1">
        <v>0</v>
      </c>
      <c r="N552" s="2"/>
      <c r="O552" s="2" t="s">
        <v>99</v>
      </c>
      <c r="P552" s="2"/>
      <c r="Q552" s="1">
        <v>0</v>
      </c>
      <c r="R552" s="1">
        <v>0</v>
      </c>
      <c r="S552" s="1">
        <v>0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>
        <v>0</v>
      </c>
      <c r="AH552" s="1"/>
      <c r="AI552" s="1"/>
      <c r="AJ552" s="2"/>
      <c r="AK552" s="1"/>
      <c r="AL552" s="1"/>
      <c r="AM552" s="49"/>
      <c r="AN552" s="2"/>
      <c r="AO552" s="49"/>
      <c r="AP552" s="2"/>
      <c r="AR552" s="4">
        <v>0</v>
      </c>
      <c r="AU552" s="4">
        <v>0</v>
      </c>
      <c r="AV552" s="4">
        <v>0</v>
      </c>
    </row>
    <row r="553" spans="1:48" hidden="1" x14ac:dyDescent="0.25">
      <c r="A553" s="2" t="s">
        <v>866</v>
      </c>
      <c r="B553" s="48">
        <v>44118</v>
      </c>
      <c r="C553" s="2" t="s">
        <v>6</v>
      </c>
      <c r="D553" s="2" t="s">
        <v>5</v>
      </c>
      <c r="E553" s="2" t="s">
        <v>176</v>
      </c>
      <c r="F553" s="2" t="s">
        <v>920</v>
      </c>
      <c r="G553" s="2" t="s">
        <v>3</v>
      </c>
      <c r="H553" s="2" t="s">
        <v>1824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99</v>
      </c>
      <c r="P553" s="2" t="s">
        <v>1</v>
      </c>
      <c r="Q553" s="1">
        <v>0</v>
      </c>
      <c r="R553" s="1">
        <v>0</v>
      </c>
      <c r="S553" s="1">
        <v>0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49" t="s">
        <v>1</v>
      </c>
      <c r="AN553" s="2" t="s">
        <v>1</v>
      </c>
      <c r="AO553" s="49" t="s">
        <v>1</v>
      </c>
      <c r="AP553" s="2" t="s">
        <v>1</v>
      </c>
      <c r="AR553" s="4">
        <v>0</v>
      </c>
      <c r="AU553" s="4">
        <v>0</v>
      </c>
      <c r="AV553" s="4">
        <v>0</v>
      </c>
    </row>
    <row r="554" spans="1:48" hidden="1" x14ac:dyDescent="0.25">
      <c r="A554" s="2" t="s">
        <v>867</v>
      </c>
      <c r="B554" s="48">
        <v>44119</v>
      </c>
      <c r="C554" s="2" t="s">
        <v>6</v>
      </c>
      <c r="D554" s="2" t="s">
        <v>50</v>
      </c>
      <c r="E554" s="2" t="s">
        <v>473</v>
      </c>
      <c r="F554" s="2" t="s">
        <v>1867</v>
      </c>
      <c r="G554" s="2" t="s">
        <v>3</v>
      </c>
      <c r="H554" s="2" t="s">
        <v>1868</v>
      </c>
      <c r="I554" s="1"/>
      <c r="J554" s="1"/>
      <c r="K554" s="1"/>
      <c r="L554" s="1"/>
      <c r="M554" s="1">
        <v>0</v>
      </c>
      <c r="N554" s="2"/>
      <c r="O554" s="2" t="s">
        <v>2</v>
      </c>
      <c r="P554" s="2"/>
      <c r="Q554" s="1">
        <v>276008588.86880004</v>
      </c>
      <c r="R554" s="1">
        <v>0</v>
      </c>
      <c r="S554" s="1">
        <v>276008588.86880004</v>
      </c>
      <c r="T554" s="1">
        <v>0</v>
      </c>
      <c r="U554" s="2"/>
      <c r="V554" s="1">
        <v>0</v>
      </c>
      <c r="W554" s="1">
        <v>0</v>
      </c>
      <c r="X554" s="2"/>
      <c r="Y554" s="1">
        <v>0</v>
      </c>
      <c r="Z554" s="1">
        <v>0</v>
      </c>
      <c r="AA554" s="2"/>
      <c r="AB554" s="1">
        <v>0</v>
      </c>
      <c r="AC554" s="1">
        <v>0</v>
      </c>
      <c r="AD554" s="2"/>
      <c r="AE554" s="1">
        <v>0</v>
      </c>
      <c r="AF554" s="2">
        <v>0</v>
      </c>
      <c r="AG554" s="2">
        <v>0</v>
      </c>
      <c r="AH554" s="1"/>
      <c r="AI554" s="1"/>
      <c r="AJ554" s="2"/>
      <c r="AK554" s="1"/>
      <c r="AL554" s="1"/>
      <c r="AM554" s="49"/>
      <c r="AN554" s="2"/>
      <c r="AO554" s="49"/>
      <c r="AP554" s="2"/>
      <c r="AU554" s="4">
        <v>276008588.86880004</v>
      </c>
      <c r="AV554" s="4">
        <v>0</v>
      </c>
    </row>
    <row r="555" spans="1:48" hidden="1" x14ac:dyDescent="0.25">
      <c r="A555" s="2" t="s">
        <v>868</v>
      </c>
      <c r="B555" s="48">
        <v>44119</v>
      </c>
      <c r="C555" s="2" t="s">
        <v>6</v>
      </c>
      <c r="D555" s="2" t="s">
        <v>50</v>
      </c>
      <c r="E555" s="2" t="s">
        <v>236</v>
      </c>
      <c r="F555" s="2" t="s">
        <v>934</v>
      </c>
      <c r="G555" s="2" t="s">
        <v>3</v>
      </c>
      <c r="H555" s="2" t="s">
        <v>1869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1870</v>
      </c>
      <c r="P555" s="2" t="s">
        <v>1871</v>
      </c>
      <c r="Q555" s="1">
        <v>560000</v>
      </c>
      <c r="R555" s="1">
        <v>0</v>
      </c>
      <c r="S555" s="1">
        <v>560000</v>
      </c>
      <c r="T555" s="1">
        <v>0</v>
      </c>
      <c r="U555" s="2" t="s">
        <v>0</v>
      </c>
      <c r="V555" s="1">
        <v>0</v>
      </c>
      <c r="W555" s="1">
        <v>0</v>
      </c>
      <c r="X555" s="2" t="s">
        <v>0</v>
      </c>
      <c r="Y555" s="1">
        <v>0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49" t="s">
        <v>1</v>
      </c>
      <c r="AN555" s="2" t="s">
        <v>1</v>
      </c>
      <c r="AO555" s="49" t="s">
        <v>1</v>
      </c>
      <c r="AP555" s="2" t="s">
        <v>1</v>
      </c>
      <c r="AU555" s="4">
        <v>560000</v>
      </c>
      <c r="AV555" s="4">
        <v>0</v>
      </c>
    </row>
    <row r="556" spans="1:48" hidden="1" x14ac:dyDescent="0.25">
      <c r="A556" s="2" t="s">
        <v>869</v>
      </c>
      <c r="B556" s="48">
        <v>44119</v>
      </c>
      <c r="C556" s="2" t="s">
        <v>6</v>
      </c>
      <c r="D556" s="2" t="s">
        <v>50</v>
      </c>
      <c r="E556" s="2" t="s">
        <v>236</v>
      </c>
      <c r="F556" s="2" t="s">
        <v>934</v>
      </c>
      <c r="G556" s="2" t="s">
        <v>3</v>
      </c>
      <c r="H556" s="2" t="s">
        <v>1872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1407</v>
      </c>
      <c r="P556" s="2" t="s">
        <v>1408</v>
      </c>
      <c r="Q556" s="1">
        <v>44955884.840000004</v>
      </c>
      <c r="R556" s="1">
        <v>0</v>
      </c>
      <c r="S556" s="1">
        <v>34804001</v>
      </c>
      <c r="T556" s="1">
        <v>8751624</v>
      </c>
      <c r="U556" s="2" t="s">
        <v>9</v>
      </c>
      <c r="V556" s="1">
        <v>1400259.84</v>
      </c>
      <c r="W556" s="1">
        <v>0</v>
      </c>
      <c r="X556" s="2" t="s">
        <v>0</v>
      </c>
      <c r="Y556" s="1">
        <v>0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49" t="s">
        <v>1</v>
      </c>
      <c r="AN556" s="2" t="s">
        <v>1</v>
      </c>
      <c r="AO556" s="49" t="s">
        <v>1</v>
      </c>
      <c r="AP556" s="2" t="s">
        <v>1</v>
      </c>
      <c r="AU556" s="4">
        <v>44955884.840000004</v>
      </c>
      <c r="AV556" s="4">
        <v>0</v>
      </c>
    </row>
    <row r="557" spans="1:48" hidden="1" x14ac:dyDescent="0.25">
      <c r="A557" s="2" t="s">
        <v>871</v>
      </c>
      <c r="B557" s="48">
        <v>44119</v>
      </c>
      <c r="C557" s="2" t="s">
        <v>6</v>
      </c>
      <c r="D557" s="2" t="s">
        <v>50</v>
      </c>
      <c r="E557" s="2" t="s">
        <v>236</v>
      </c>
      <c r="F557" s="2" t="s">
        <v>934</v>
      </c>
      <c r="G557" s="2" t="s">
        <v>3</v>
      </c>
      <c r="H557" s="2" t="s">
        <v>1873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1874</v>
      </c>
      <c r="P557" s="2" t="s">
        <v>1875</v>
      </c>
      <c r="Q557" s="1">
        <v>470080</v>
      </c>
      <c r="R557" s="1">
        <v>0</v>
      </c>
      <c r="S557" s="1">
        <v>470080</v>
      </c>
      <c r="T557" s="1">
        <v>0</v>
      </c>
      <c r="U557" s="2" t="s">
        <v>0</v>
      </c>
      <c r="V557" s="1">
        <v>0</v>
      </c>
      <c r="W557" s="1">
        <v>0</v>
      </c>
      <c r="X557" s="2" t="s">
        <v>0</v>
      </c>
      <c r="Y557" s="1">
        <v>0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49" t="s">
        <v>1</v>
      </c>
      <c r="AN557" s="2" t="s">
        <v>1</v>
      </c>
      <c r="AO557" s="49" t="s">
        <v>1</v>
      </c>
      <c r="AP557" s="2" t="s">
        <v>1</v>
      </c>
      <c r="AU557" s="4">
        <v>470080</v>
      </c>
      <c r="AV557" s="4">
        <v>0</v>
      </c>
    </row>
    <row r="558" spans="1:48" hidden="1" x14ac:dyDescent="0.25">
      <c r="A558" s="2" t="s">
        <v>873</v>
      </c>
      <c r="B558" s="48">
        <v>44119</v>
      </c>
      <c r="C558" s="2" t="s">
        <v>6</v>
      </c>
      <c r="D558" s="2" t="s">
        <v>50</v>
      </c>
      <c r="E558" s="2" t="s">
        <v>236</v>
      </c>
      <c r="F558" s="2" t="s">
        <v>934</v>
      </c>
      <c r="G558" s="2" t="s">
        <v>3</v>
      </c>
      <c r="H558" s="2" t="s">
        <v>1876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1877</v>
      </c>
      <c r="P558" s="2" t="s">
        <v>1878</v>
      </c>
      <c r="Q558" s="1">
        <v>2166682.4</v>
      </c>
      <c r="R558" s="1">
        <v>0</v>
      </c>
      <c r="S558" s="1">
        <v>2166682.4</v>
      </c>
      <c r="T558" s="1">
        <v>0</v>
      </c>
      <c r="U558" s="2" t="s">
        <v>0</v>
      </c>
      <c r="V558" s="1">
        <v>0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49" t="s">
        <v>1</v>
      </c>
      <c r="AN558" s="2" t="s">
        <v>1</v>
      </c>
      <c r="AO558" s="49" t="s">
        <v>1</v>
      </c>
      <c r="AP558" s="2" t="s">
        <v>1</v>
      </c>
      <c r="AU558" s="4">
        <v>2166682.4</v>
      </c>
      <c r="AV558" s="4">
        <v>0</v>
      </c>
    </row>
    <row r="559" spans="1:48" hidden="1" x14ac:dyDescent="0.25">
      <c r="A559" s="2" t="s">
        <v>875</v>
      </c>
      <c r="B559" s="48">
        <v>44119</v>
      </c>
      <c r="C559" s="2" t="s">
        <v>6</v>
      </c>
      <c r="D559" s="2" t="s">
        <v>50</v>
      </c>
      <c r="E559" s="2" t="s">
        <v>236</v>
      </c>
      <c r="F559" s="2" t="s">
        <v>934</v>
      </c>
      <c r="G559" s="2" t="s">
        <v>3</v>
      </c>
      <c r="H559" s="2" t="s">
        <v>1879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391754590.04720002</v>
      </c>
      <c r="R559" s="1">
        <v>0</v>
      </c>
      <c r="S559" s="1">
        <v>319164056.19999999</v>
      </c>
      <c r="T559" s="1">
        <v>0</v>
      </c>
      <c r="U559" s="2" t="s">
        <v>0</v>
      </c>
      <c r="V559" s="1">
        <v>0</v>
      </c>
      <c r="W559" s="1">
        <v>62578046.420000002</v>
      </c>
      <c r="X559" s="2" t="s">
        <v>0</v>
      </c>
      <c r="Y559" s="1">
        <v>10012487.427200001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49" t="s">
        <v>1</v>
      </c>
      <c r="AN559" s="2" t="s">
        <v>1</v>
      </c>
      <c r="AO559" s="49" t="s">
        <v>1</v>
      </c>
      <c r="AP559" s="2" t="s">
        <v>1</v>
      </c>
      <c r="AU559" s="4">
        <v>391754590.04720002</v>
      </c>
      <c r="AV559" s="4">
        <v>0</v>
      </c>
    </row>
    <row r="560" spans="1:48" hidden="1" x14ac:dyDescent="0.25">
      <c r="A560" s="2" t="s">
        <v>876</v>
      </c>
      <c r="B560" s="48">
        <v>44119</v>
      </c>
      <c r="C560" s="2" t="s">
        <v>6</v>
      </c>
      <c r="D560" s="2" t="s">
        <v>43</v>
      </c>
      <c r="E560" s="2" t="s">
        <v>221</v>
      </c>
      <c r="F560" s="2" t="s">
        <v>1880</v>
      </c>
      <c r="G560" s="2" t="s">
        <v>3</v>
      </c>
      <c r="H560" s="2" t="s">
        <v>1881</v>
      </c>
      <c r="I560" s="1"/>
      <c r="J560" s="1"/>
      <c r="K560" s="1"/>
      <c r="L560" s="1"/>
      <c r="M560" s="1">
        <v>0</v>
      </c>
      <c r="N560" s="2"/>
      <c r="O560" s="2" t="s">
        <v>99</v>
      </c>
      <c r="P560" s="2"/>
      <c r="Q560" s="1">
        <v>0</v>
      </c>
      <c r="R560" s="1">
        <v>0</v>
      </c>
      <c r="S560" s="1">
        <v>0</v>
      </c>
      <c r="T560" s="1">
        <v>0</v>
      </c>
      <c r="U560" s="2"/>
      <c r="V560" s="1">
        <v>0</v>
      </c>
      <c r="W560" s="1"/>
      <c r="X560" s="2"/>
      <c r="Y560" s="1"/>
      <c r="Z560" s="1">
        <v>0</v>
      </c>
      <c r="AA560" s="2" t="s">
        <v>372</v>
      </c>
      <c r="AB560" s="1">
        <v>0</v>
      </c>
      <c r="AC560" s="1">
        <v>0</v>
      </c>
      <c r="AD560" s="2"/>
      <c r="AE560" s="1">
        <v>0</v>
      </c>
      <c r="AF560" s="2">
        <v>0</v>
      </c>
      <c r="AG560" s="2">
        <v>0</v>
      </c>
      <c r="AH560" s="1"/>
      <c r="AI560" s="1"/>
      <c r="AJ560" s="2"/>
      <c r="AK560" s="1"/>
      <c r="AL560" s="1"/>
      <c r="AM560" s="49"/>
      <c r="AN560" s="2"/>
      <c r="AO560" s="49"/>
      <c r="AP560" s="2"/>
      <c r="AU560" s="4">
        <v>0</v>
      </c>
      <c r="AV560" s="4">
        <v>0</v>
      </c>
    </row>
    <row r="561" spans="1:48" hidden="1" x14ac:dyDescent="0.25">
      <c r="A561" s="2" t="s">
        <v>877</v>
      </c>
      <c r="B561" s="48">
        <v>44119</v>
      </c>
      <c r="C561" s="2" t="s">
        <v>6</v>
      </c>
      <c r="D561" s="2" t="s">
        <v>43</v>
      </c>
      <c r="E561" s="2" t="s">
        <v>225</v>
      </c>
      <c r="F561" s="2" t="s">
        <v>525</v>
      </c>
      <c r="G561" s="2" t="s">
        <v>3</v>
      </c>
      <c r="H561" s="2" t="s">
        <v>1882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242768610.85480005</v>
      </c>
      <c r="R561" s="1">
        <v>0</v>
      </c>
      <c r="S561" s="1">
        <v>191524711.53000003</v>
      </c>
      <c r="T561" s="1">
        <v>0</v>
      </c>
      <c r="U561" s="2" t="s">
        <v>0</v>
      </c>
      <c r="V561" s="1">
        <v>0</v>
      </c>
      <c r="W561" s="1">
        <v>44175775.280000001</v>
      </c>
      <c r="X561" s="2" t="s">
        <v>9</v>
      </c>
      <c r="Y561" s="1">
        <v>7068124.0448000003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49" t="s">
        <v>1</v>
      </c>
      <c r="AN561" s="2" t="s">
        <v>1</v>
      </c>
      <c r="AO561" s="49" t="s">
        <v>1</v>
      </c>
      <c r="AP561" s="2" t="s">
        <v>1</v>
      </c>
      <c r="AU561" s="4">
        <v>242768610.85480005</v>
      </c>
      <c r="AV561" s="4">
        <v>0</v>
      </c>
    </row>
    <row r="562" spans="1:48" x14ac:dyDescent="0.25">
      <c r="A562" s="2" t="s">
        <v>878</v>
      </c>
      <c r="B562" s="48">
        <v>44119</v>
      </c>
      <c r="C562" s="2" t="s">
        <v>36</v>
      </c>
      <c r="D562" s="2" t="s">
        <v>43</v>
      </c>
      <c r="E562" s="2" t="s">
        <v>223</v>
      </c>
      <c r="F562" s="2" t="s">
        <v>1915</v>
      </c>
      <c r="G562" s="2" t="s">
        <v>3</v>
      </c>
      <c r="H562" s="2" t="s">
        <v>1916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29407422.800000001</v>
      </c>
      <c r="R562" s="1">
        <v>0</v>
      </c>
      <c r="S562" s="1">
        <v>28195260.5</v>
      </c>
      <c r="T562" s="1">
        <v>0</v>
      </c>
      <c r="U562" s="2" t="s">
        <v>0</v>
      </c>
      <c r="V562" s="1">
        <v>0</v>
      </c>
      <c r="W562" s="1">
        <v>1044967.5</v>
      </c>
      <c r="X562" s="2" t="s">
        <v>0</v>
      </c>
      <c r="Y562" s="1">
        <v>167194.79999999999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49" t="s">
        <v>1</v>
      </c>
      <c r="AN562" s="2" t="s">
        <v>1</v>
      </c>
      <c r="AO562" s="49" t="s">
        <v>1</v>
      </c>
      <c r="AP562" s="2" t="s">
        <v>1</v>
      </c>
      <c r="AU562" s="4">
        <v>29407422.800000001</v>
      </c>
      <c r="AV562" s="4">
        <v>0</v>
      </c>
    </row>
    <row r="563" spans="1:48" x14ac:dyDescent="0.25">
      <c r="A563" s="2" t="s">
        <v>879</v>
      </c>
      <c r="B563" s="48">
        <v>44119</v>
      </c>
      <c r="C563" s="2" t="s">
        <v>36</v>
      </c>
      <c r="D563" s="2" t="s">
        <v>39</v>
      </c>
      <c r="E563" s="2" t="s">
        <v>214</v>
      </c>
      <c r="F563" s="2" t="s">
        <v>1653</v>
      </c>
      <c r="G563" s="2" t="s">
        <v>3</v>
      </c>
      <c r="H563" s="2" t="s">
        <v>1883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105931858.76840001</v>
      </c>
      <c r="R563" s="1">
        <v>0</v>
      </c>
      <c r="S563" s="1">
        <v>95625098.700000018</v>
      </c>
      <c r="T563" s="1">
        <v>0</v>
      </c>
      <c r="U563" s="2" t="s">
        <v>0</v>
      </c>
      <c r="V563" s="1">
        <v>0</v>
      </c>
      <c r="W563" s="1">
        <v>8885137.9900000002</v>
      </c>
      <c r="X563" s="2" t="s">
        <v>0</v>
      </c>
      <c r="Y563" s="1">
        <v>1421622.0784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49" t="s">
        <v>1</v>
      </c>
      <c r="AN563" s="2" t="s">
        <v>1</v>
      </c>
      <c r="AO563" s="49" t="s">
        <v>1</v>
      </c>
      <c r="AP563" s="2" t="s">
        <v>1</v>
      </c>
      <c r="AU563" s="4">
        <v>105931858.76840001</v>
      </c>
      <c r="AV563" s="4">
        <v>0</v>
      </c>
    </row>
    <row r="564" spans="1:48" hidden="1" x14ac:dyDescent="0.25">
      <c r="A564" s="2" t="s">
        <v>880</v>
      </c>
      <c r="B564" s="48">
        <v>44119</v>
      </c>
      <c r="C564" s="2" t="s">
        <v>6</v>
      </c>
      <c r="D564" s="2" t="s">
        <v>39</v>
      </c>
      <c r="E564" s="2" t="s">
        <v>216</v>
      </c>
      <c r="F564" s="2" t="s">
        <v>1884</v>
      </c>
      <c r="G564" s="2" t="s">
        <v>3</v>
      </c>
      <c r="H564" s="2" t="s">
        <v>1885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</v>
      </c>
      <c r="P564" s="2" t="s">
        <v>1</v>
      </c>
      <c r="Q564" s="1">
        <v>206055206.19680002</v>
      </c>
      <c r="R564" s="1">
        <v>0</v>
      </c>
      <c r="S564" s="1">
        <v>170885069.07000002</v>
      </c>
      <c r="T564" s="1">
        <v>0</v>
      </c>
      <c r="U564" s="2" t="s">
        <v>0</v>
      </c>
      <c r="V564" s="1">
        <v>0</v>
      </c>
      <c r="W564" s="1">
        <v>30319083.73</v>
      </c>
      <c r="X564" s="2" t="s">
        <v>9</v>
      </c>
      <c r="Y564" s="1">
        <v>4851053.3968000002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49" t="s">
        <v>1</v>
      </c>
      <c r="AN564" s="2" t="s">
        <v>1</v>
      </c>
      <c r="AO564" s="49" t="s">
        <v>1</v>
      </c>
      <c r="AP564" s="2" t="s">
        <v>1</v>
      </c>
      <c r="AU564" s="4">
        <v>206055206.19680002</v>
      </c>
      <c r="AV564" s="4">
        <v>0</v>
      </c>
    </row>
    <row r="565" spans="1:48" hidden="1" x14ac:dyDescent="0.25">
      <c r="A565" s="2" t="s">
        <v>881</v>
      </c>
      <c r="B565" s="48">
        <v>44119</v>
      </c>
      <c r="C565" s="2" t="s">
        <v>6</v>
      </c>
      <c r="D565" s="2" t="s">
        <v>39</v>
      </c>
      <c r="E565" s="2" t="s">
        <v>216</v>
      </c>
      <c r="F565" s="2" t="s">
        <v>1884</v>
      </c>
      <c r="G565" s="2" t="s">
        <v>3</v>
      </c>
      <c r="H565" s="2" t="s">
        <v>1886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1887</v>
      </c>
      <c r="P565" s="2" t="s">
        <v>1888</v>
      </c>
      <c r="Q565" s="1">
        <v>8686779</v>
      </c>
      <c r="R565" s="1">
        <v>0</v>
      </c>
      <c r="S565" s="1">
        <v>1903911</v>
      </c>
      <c r="T565" s="1">
        <v>5847300</v>
      </c>
      <c r="U565" s="2" t="s">
        <v>9</v>
      </c>
      <c r="V565" s="1">
        <v>935568</v>
      </c>
      <c r="W565" s="1">
        <v>0</v>
      </c>
      <c r="X565" s="2" t="s">
        <v>0</v>
      </c>
      <c r="Y565" s="1">
        <v>0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49" t="s">
        <v>1</v>
      </c>
      <c r="AN565" s="2" t="s">
        <v>1</v>
      </c>
      <c r="AO565" s="49" t="s">
        <v>1</v>
      </c>
      <c r="AP565" s="2" t="s">
        <v>1</v>
      </c>
      <c r="AU565" s="4">
        <v>8686779</v>
      </c>
      <c r="AV565" s="4">
        <v>0</v>
      </c>
    </row>
    <row r="566" spans="1:48" hidden="1" x14ac:dyDescent="0.25">
      <c r="A566" s="2" t="s">
        <v>882</v>
      </c>
      <c r="B566" s="48">
        <v>44119</v>
      </c>
      <c r="C566" s="2" t="s">
        <v>6</v>
      </c>
      <c r="D566" s="2" t="s">
        <v>39</v>
      </c>
      <c r="E566" s="2" t="s">
        <v>216</v>
      </c>
      <c r="F566" s="2" t="s">
        <v>1884</v>
      </c>
      <c r="G566" s="2" t="s">
        <v>3</v>
      </c>
      <c r="H566" s="2" t="s">
        <v>1889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67264868.099999994</v>
      </c>
      <c r="R566" s="1">
        <v>0</v>
      </c>
      <c r="S566" s="1">
        <v>41270938.5</v>
      </c>
      <c r="T566" s="1">
        <v>0</v>
      </c>
      <c r="U566" s="2" t="s">
        <v>0</v>
      </c>
      <c r="V566" s="1">
        <v>0</v>
      </c>
      <c r="W566" s="1">
        <v>22408560</v>
      </c>
      <c r="X566" s="2" t="s">
        <v>9</v>
      </c>
      <c r="Y566" s="1">
        <v>3585369.6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49" t="s">
        <v>1</v>
      </c>
      <c r="AN566" s="2" t="s">
        <v>1</v>
      </c>
      <c r="AO566" s="49" t="s">
        <v>1</v>
      </c>
      <c r="AP566" s="2" t="s">
        <v>1</v>
      </c>
      <c r="AU566" s="4">
        <v>67264868.099999994</v>
      </c>
      <c r="AV566" s="4">
        <v>0</v>
      </c>
    </row>
    <row r="567" spans="1:48" hidden="1" x14ac:dyDescent="0.25">
      <c r="A567" s="2" t="s">
        <v>883</v>
      </c>
      <c r="B567" s="48">
        <v>44119</v>
      </c>
      <c r="C567" s="2" t="s">
        <v>6</v>
      </c>
      <c r="D567" s="2" t="s">
        <v>34</v>
      </c>
      <c r="E567" s="2" t="s">
        <v>210</v>
      </c>
      <c r="F567" s="2" t="s">
        <v>1890</v>
      </c>
      <c r="G567" s="2" t="s">
        <v>3</v>
      </c>
      <c r="H567" s="2" t="s">
        <v>1891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279591979.37800002</v>
      </c>
      <c r="R567" s="1">
        <v>0</v>
      </c>
      <c r="S567" s="1">
        <v>212835081.90000004</v>
      </c>
      <c r="T567" s="1">
        <v>0</v>
      </c>
      <c r="U567" s="2" t="s">
        <v>0</v>
      </c>
      <c r="V567" s="1">
        <v>0</v>
      </c>
      <c r="W567" s="1">
        <v>57549049.549999997</v>
      </c>
      <c r="X567" s="2" t="s">
        <v>9</v>
      </c>
      <c r="Y567" s="1">
        <v>9207847.9279999994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49" t="s">
        <v>1</v>
      </c>
      <c r="AN567" s="2" t="s">
        <v>1</v>
      </c>
      <c r="AO567" s="49" t="s">
        <v>1</v>
      </c>
      <c r="AP567" s="2" t="s">
        <v>1</v>
      </c>
      <c r="AU567" s="4">
        <v>279591979.37800002</v>
      </c>
      <c r="AV567" s="4">
        <v>0</v>
      </c>
    </row>
    <row r="568" spans="1:48" hidden="1" x14ac:dyDescent="0.25">
      <c r="A568" s="2" t="s">
        <v>884</v>
      </c>
      <c r="B568" s="48">
        <v>44119</v>
      </c>
      <c r="C568" s="2" t="s">
        <v>6</v>
      </c>
      <c r="D568" s="2" t="s">
        <v>34</v>
      </c>
      <c r="E568" s="2" t="s">
        <v>210</v>
      </c>
      <c r="F568" s="2" t="s">
        <v>1890</v>
      </c>
      <c r="G568" s="2" t="s">
        <v>3</v>
      </c>
      <c r="H568" s="2" t="s">
        <v>1892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275</v>
      </c>
      <c r="P568" s="2" t="s">
        <v>274</v>
      </c>
      <c r="Q568" s="1">
        <v>684000</v>
      </c>
      <c r="R568" s="1">
        <v>0</v>
      </c>
      <c r="S568" s="1">
        <v>684000</v>
      </c>
      <c r="T568" s="1">
        <v>0</v>
      </c>
      <c r="U568" s="2" t="s">
        <v>0</v>
      </c>
      <c r="V568" s="1">
        <v>0</v>
      </c>
      <c r="W568" s="1">
        <v>0</v>
      </c>
      <c r="X568" s="2" t="s">
        <v>0</v>
      </c>
      <c r="Y568" s="1">
        <v>0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49" t="s">
        <v>1</v>
      </c>
      <c r="AN568" s="2" t="s">
        <v>1</v>
      </c>
      <c r="AO568" s="49" t="s">
        <v>1</v>
      </c>
      <c r="AP568" s="2" t="s">
        <v>1</v>
      </c>
      <c r="AU568" s="4">
        <v>684000</v>
      </c>
      <c r="AV568" s="4">
        <v>0</v>
      </c>
    </row>
    <row r="569" spans="1:48" hidden="1" x14ac:dyDescent="0.25">
      <c r="A569" s="2" t="s">
        <v>885</v>
      </c>
      <c r="B569" s="48">
        <v>44119</v>
      </c>
      <c r="C569" s="2" t="s">
        <v>6</v>
      </c>
      <c r="D569" s="2" t="s">
        <v>34</v>
      </c>
      <c r="E569" s="2" t="s">
        <v>210</v>
      </c>
      <c r="F569" s="2" t="s">
        <v>1890</v>
      </c>
      <c r="G569" s="2" t="s">
        <v>3</v>
      </c>
      <c r="H569" s="2" t="s">
        <v>1893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27952902.5</v>
      </c>
      <c r="R569" s="1">
        <v>0</v>
      </c>
      <c r="S569" s="1">
        <v>19741842.5</v>
      </c>
      <c r="T569" s="1">
        <v>0</v>
      </c>
      <c r="U569" s="2" t="s">
        <v>0</v>
      </c>
      <c r="V569" s="1">
        <v>0</v>
      </c>
      <c r="W569" s="1">
        <v>7078500</v>
      </c>
      <c r="X569" s="2" t="s">
        <v>0</v>
      </c>
      <c r="Y569" s="1">
        <v>1132560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49" t="s">
        <v>1</v>
      </c>
      <c r="AN569" s="2" t="s">
        <v>1</v>
      </c>
      <c r="AO569" s="49" t="s">
        <v>1</v>
      </c>
      <c r="AP569" s="2" t="s">
        <v>1</v>
      </c>
      <c r="AU569" s="4">
        <v>27952902.5</v>
      </c>
      <c r="AV569" s="4">
        <v>0</v>
      </c>
    </row>
    <row r="570" spans="1:48" hidden="1" x14ac:dyDescent="0.25">
      <c r="A570" s="2" t="s">
        <v>886</v>
      </c>
      <c r="B570" s="48">
        <v>44119</v>
      </c>
      <c r="C570" s="2" t="s">
        <v>6</v>
      </c>
      <c r="D570" s="2" t="s">
        <v>27</v>
      </c>
      <c r="E570" s="2" t="s">
        <v>204</v>
      </c>
      <c r="F570" s="2" t="s">
        <v>1468</v>
      </c>
      <c r="G570" s="2" t="s">
        <v>3</v>
      </c>
      <c r="H570" s="2" t="s">
        <v>1894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279560916.5456</v>
      </c>
      <c r="R570" s="1">
        <v>0</v>
      </c>
      <c r="S570" s="1">
        <v>200538102.09</v>
      </c>
      <c r="T570" s="1">
        <v>0</v>
      </c>
      <c r="U570" s="2" t="s">
        <v>0</v>
      </c>
      <c r="V570" s="1">
        <v>0</v>
      </c>
      <c r="W570" s="1">
        <v>68123115.909999996</v>
      </c>
      <c r="X570" s="2" t="s">
        <v>9</v>
      </c>
      <c r="Y570" s="1">
        <v>10899698.545599999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49" t="s">
        <v>1</v>
      </c>
      <c r="AN570" s="2" t="s">
        <v>1</v>
      </c>
      <c r="AO570" s="49" t="s">
        <v>1</v>
      </c>
      <c r="AP570" s="2" t="s">
        <v>1</v>
      </c>
      <c r="AU570" s="4">
        <v>279560916.5456</v>
      </c>
      <c r="AV570" s="4">
        <v>0</v>
      </c>
    </row>
    <row r="571" spans="1:48" hidden="1" x14ac:dyDescent="0.25">
      <c r="A571" s="2" t="s">
        <v>887</v>
      </c>
      <c r="B571" s="48">
        <v>44119</v>
      </c>
      <c r="C571" s="2" t="s">
        <v>6</v>
      </c>
      <c r="D571" s="2" t="s">
        <v>25</v>
      </c>
      <c r="E571" s="2" t="s">
        <v>198</v>
      </c>
      <c r="F571" s="2" t="s">
        <v>1022</v>
      </c>
      <c r="G571" s="2" t="s">
        <v>3</v>
      </c>
      <c r="H571" s="2" t="s">
        <v>1895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193308347.83919999</v>
      </c>
      <c r="R571" s="1">
        <v>0</v>
      </c>
      <c r="S571" s="1">
        <v>142087566.33999997</v>
      </c>
      <c r="T571" s="1">
        <v>0</v>
      </c>
      <c r="U571" s="2" t="s">
        <v>0</v>
      </c>
      <c r="V571" s="1">
        <v>0</v>
      </c>
      <c r="W571" s="1">
        <v>44155846.120000005</v>
      </c>
      <c r="X571" s="2" t="s">
        <v>0</v>
      </c>
      <c r="Y571" s="1">
        <v>7064935.3791999994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49" t="s">
        <v>1</v>
      </c>
      <c r="AN571" s="2" t="s">
        <v>1</v>
      </c>
      <c r="AO571" s="49" t="s">
        <v>1</v>
      </c>
      <c r="AP571" s="2" t="s">
        <v>1</v>
      </c>
      <c r="AU571" s="4">
        <v>193308347.83919999</v>
      </c>
      <c r="AV571" s="4">
        <v>0</v>
      </c>
    </row>
    <row r="572" spans="1:48" hidden="1" x14ac:dyDescent="0.25">
      <c r="A572" s="2" t="s">
        <v>888</v>
      </c>
      <c r="B572" s="48">
        <v>44119</v>
      </c>
      <c r="C572" s="2" t="s">
        <v>6</v>
      </c>
      <c r="D572" s="2" t="s">
        <v>25</v>
      </c>
      <c r="E572" s="2" t="s">
        <v>198</v>
      </c>
      <c r="F572" s="2" t="s">
        <v>1022</v>
      </c>
      <c r="G572" s="2" t="s">
        <v>3</v>
      </c>
      <c r="H572" s="2" t="s">
        <v>1896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502</v>
      </c>
      <c r="P572" s="2" t="s">
        <v>874</v>
      </c>
      <c r="Q572" s="1">
        <v>25259865.010000002</v>
      </c>
      <c r="R572" s="1">
        <v>0</v>
      </c>
      <c r="S572" s="1">
        <v>19848706</v>
      </c>
      <c r="T572" s="1">
        <v>4664792.25</v>
      </c>
      <c r="U572" s="2" t="s">
        <v>9</v>
      </c>
      <c r="V572" s="1">
        <v>746366.76</v>
      </c>
      <c r="W572" s="1">
        <v>0</v>
      </c>
      <c r="X572" s="2" t="s">
        <v>0</v>
      </c>
      <c r="Y572" s="1">
        <v>0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49" t="s">
        <v>1</v>
      </c>
      <c r="AN572" s="2" t="s">
        <v>1</v>
      </c>
      <c r="AO572" s="49" t="s">
        <v>1</v>
      </c>
      <c r="AP572" s="2" t="s">
        <v>1</v>
      </c>
      <c r="AU572" s="4">
        <v>25259865.010000002</v>
      </c>
      <c r="AV572" s="4">
        <v>0</v>
      </c>
    </row>
    <row r="573" spans="1:48" hidden="1" x14ac:dyDescent="0.25">
      <c r="A573" s="2" t="s">
        <v>889</v>
      </c>
      <c r="B573" s="48">
        <v>44119</v>
      </c>
      <c r="C573" s="2" t="s">
        <v>6</v>
      </c>
      <c r="D573" s="2" t="s">
        <v>25</v>
      </c>
      <c r="E573" s="2" t="s">
        <v>198</v>
      </c>
      <c r="F573" s="2" t="s">
        <v>1022</v>
      </c>
      <c r="G573" s="2" t="s">
        <v>3</v>
      </c>
      <c r="H573" s="2" t="s">
        <v>1897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41178966.639600001</v>
      </c>
      <c r="R573" s="1">
        <v>0</v>
      </c>
      <c r="S573" s="1">
        <v>30778085.25</v>
      </c>
      <c r="T573" s="1">
        <v>0</v>
      </c>
      <c r="U573" s="2" t="s">
        <v>0</v>
      </c>
      <c r="V573" s="1">
        <v>0</v>
      </c>
      <c r="W573" s="1">
        <v>8966277.0600000005</v>
      </c>
      <c r="X573" s="2" t="s">
        <v>0</v>
      </c>
      <c r="Y573" s="1">
        <v>1434604.3296000001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49" t="s">
        <v>1</v>
      </c>
      <c r="AN573" s="2" t="s">
        <v>1</v>
      </c>
      <c r="AO573" s="49" t="s">
        <v>1</v>
      </c>
      <c r="AP573" s="2" t="s">
        <v>1</v>
      </c>
      <c r="AU573" s="4">
        <v>41178966.639600001</v>
      </c>
      <c r="AV573" s="4">
        <v>0</v>
      </c>
    </row>
    <row r="574" spans="1:48" hidden="1" x14ac:dyDescent="0.25">
      <c r="A574" s="2" t="s">
        <v>890</v>
      </c>
      <c r="B574" s="48">
        <v>44119</v>
      </c>
      <c r="C574" s="2" t="s">
        <v>6</v>
      </c>
      <c r="D574" s="2" t="s">
        <v>23</v>
      </c>
      <c r="E574" s="2" t="s">
        <v>196</v>
      </c>
      <c r="F574" s="2" t="s">
        <v>512</v>
      </c>
      <c r="G574" s="2" t="s">
        <v>3</v>
      </c>
      <c r="H574" s="2" t="s">
        <v>1854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99</v>
      </c>
      <c r="P574" s="2" t="s">
        <v>1</v>
      </c>
      <c r="Q574" s="1">
        <v>0</v>
      </c>
      <c r="R574" s="1">
        <v>0</v>
      </c>
      <c r="S574" s="1">
        <v>0</v>
      </c>
      <c r="T574" s="1">
        <v>0</v>
      </c>
      <c r="U574" s="2" t="s">
        <v>0</v>
      </c>
      <c r="V574" s="1">
        <v>0</v>
      </c>
      <c r="W574" s="1">
        <v>0</v>
      </c>
      <c r="X574" s="2" t="s">
        <v>9</v>
      </c>
      <c r="Y574" s="1">
        <v>0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49" t="s">
        <v>1</v>
      </c>
      <c r="AN574" s="2" t="s">
        <v>1</v>
      </c>
      <c r="AO574" s="49" t="s">
        <v>1</v>
      </c>
      <c r="AP574" s="2" t="s">
        <v>1</v>
      </c>
      <c r="AU574" s="4">
        <v>0</v>
      </c>
      <c r="AV574" s="4">
        <v>0</v>
      </c>
    </row>
    <row r="575" spans="1:48" hidden="1" x14ac:dyDescent="0.25">
      <c r="A575" s="2" t="s">
        <v>891</v>
      </c>
      <c r="B575" s="48">
        <v>44119</v>
      </c>
      <c r="C575" s="2" t="s">
        <v>6</v>
      </c>
      <c r="D575" s="2" t="s">
        <v>21</v>
      </c>
      <c r="E575" s="2" t="s">
        <v>188</v>
      </c>
      <c r="F575" s="2" t="s">
        <v>513</v>
      </c>
      <c r="G575" s="2" t="s">
        <v>3</v>
      </c>
      <c r="H575" s="2" t="s">
        <v>1898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99</v>
      </c>
      <c r="P575" s="2" t="s">
        <v>1</v>
      </c>
      <c r="Q575" s="1">
        <v>0</v>
      </c>
      <c r="R575" s="1">
        <v>0</v>
      </c>
      <c r="S575" s="1">
        <v>0</v>
      </c>
      <c r="T575" s="1">
        <v>0</v>
      </c>
      <c r="U575" s="2" t="s">
        <v>0</v>
      </c>
      <c r="V575" s="1">
        <v>0</v>
      </c>
      <c r="W575" s="1">
        <v>0</v>
      </c>
      <c r="X575" s="2" t="s">
        <v>9</v>
      </c>
      <c r="Y575" s="1">
        <v>0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49" t="s">
        <v>1</v>
      </c>
      <c r="AN575" s="2" t="s">
        <v>1</v>
      </c>
      <c r="AO575" s="49" t="s">
        <v>1</v>
      </c>
      <c r="AP575" s="2" t="s">
        <v>1</v>
      </c>
      <c r="AU575" s="4">
        <v>0</v>
      </c>
      <c r="AV575" s="4">
        <v>0</v>
      </c>
    </row>
    <row r="576" spans="1:48" hidden="1" x14ac:dyDescent="0.25">
      <c r="A576" s="2" t="s">
        <v>892</v>
      </c>
      <c r="B576" s="48">
        <v>44119</v>
      </c>
      <c r="C576" s="2" t="s">
        <v>6</v>
      </c>
      <c r="D576" s="2" t="s">
        <v>19</v>
      </c>
      <c r="E576" s="2" t="s">
        <v>186</v>
      </c>
      <c r="F576" s="2" t="s">
        <v>513</v>
      </c>
      <c r="G576" s="2" t="s">
        <v>3</v>
      </c>
      <c r="H576" s="2" t="s">
        <v>1859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99</v>
      </c>
      <c r="P576" s="2"/>
      <c r="Q576" s="1">
        <v>0</v>
      </c>
      <c r="R576" s="1">
        <v>0</v>
      </c>
      <c r="S576" s="1">
        <v>0</v>
      </c>
      <c r="T576" s="1">
        <v>0</v>
      </c>
      <c r="U576" s="2" t="s">
        <v>0</v>
      </c>
      <c r="V576" s="1">
        <v>0</v>
      </c>
      <c r="W576" s="1">
        <v>0</v>
      </c>
      <c r="X576" s="2" t="s">
        <v>9</v>
      </c>
      <c r="Y576" s="1">
        <v>0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49" t="s">
        <v>1</v>
      </c>
      <c r="AN576" s="2" t="s">
        <v>1</v>
      </c>
      <c r="AO576" s="49" t="s">
        <v>1</v>
      </c>
      <c r="AP576" s="2" t="s">
        <v>1</v>
      </c>
      <c r="AU576" s="4">
        <v>0</v>
      </c>
      <c r="AV576" s="4">
        <v>0</v>
      </c>
    </row>
    <row r="577" spans="1:48" hidden="1" x14ac:dyDescent="0.25">
      <c r="A577" s="2" t="s">
        <v>893</v>
      </c>
      <c r="B577" s="48">
        <v>44119</v>
      </c>
      <c r="C577" s="2" t="s">
        <v>6</v>
      </c>
      <c r="D577" s="2" t="s">
        <v>17</v>
      </c>
      <c r="E577" s="2" t="s">
        <v>184</v>
      </c>
      <c r="F577" s="2" t="s">
        <v>1899</v>
      </c>
      <c r="G577" s="2" t="s">
        <v>3</v>
      </c>
      <c r="H577" s="2" t="s">
        <v>1431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99</v>
      </c>
      <c r="P577" s="2" t="s">
        <v>1</v>
      </c>
      <c r="Q577" s="1">
        <v>0</v>
      </c>
      <c r="R577" s="1">
        <v>0</v>
      </c>
      <c r="S577" s="1">
        <v>0</v>
      </c>
      <c r="T577" s="1">
        <v>0</v>
      </c>
      <c r="U577" s="2" t="s">
        <v>0</v>
      </c>
      <c r="V577" s="1">
        <v>0</v>
      </c>
      <c r="W577" s="1">
        <v>0</v>
      </c>
      <c r="X577" s="2" t="s">
        <v>0</v>
      </c>
      <c r="Y577" s="1">
        <v>0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49" t="s">
        <v>1</v>
      </c>
      <c r="AN577" s="2" t="s">
        <v>1</v>
      </c>
      <c r="AO577" s="49" t="s">
        <v>1</v>
      </c>
      <c r="AP577" s="2" t="s">
        <v>1</v>
      </c>
      <c r="AU577" s="4">
        <v>0</v>
      </c>
      <c r="AV577" s="4">
        <v>0</v>
      </c>
    </row>
    <row r="578" spans="1:48" hidden="1" x14ac:dyDescent="0.25">
      <c r="A578" s="2" t="s">
        <v>894</v>
      </c>
      <c r="B578" s="48">
        <v>44119</v>
      </c>
      <c r="C578" s="2" t="s">
        <v>6</v>
      </c>
      <c r="D578" s="2" t="s">
        <v>14</v>
      </c>
      <c r="E578" s="2" t="s">
        <v>182</v>
      </c>
      <c r="F578" s="2" t="s">
        <v>1909</v>
      </c>
      <c r="G578" s="2" t="s">
        <v>3</v>
      </c>
      <c r="H578" s="2" t="s">
        <v>1910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65679555.355600007</v>
      </c>
      <c r="R578" s="1">
        <v>0</v>
      </c>
      <c r="S578" s="1">
        <v>56944209.100000009</v>
      </c>
      <c r="T578" s="1">
        <v>0</v>
      </c>
      <c r="U578" s="2" t="s">
        <v>0</v>
      </c>
      <c r="V578" s="1">
        <v>0</v>
      </c>
      <c r="W578" s="1">
        <v>7530470.9100000001</v>
      </c>
      <c r="X578" s="2" t="s">
        <v>0</v>
      </c>
      <c r="Y578" s="1">
        <v>1204875.3456000001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49" t="s">
        <v>1</v>
      </c>
      <c r="AN578" s="2" t="s">
        <v>1</v>
      </c>
      <c r="AO578" s="49" t="s">
        <v>1</v>
      </c>
      <c r="AP578" s="2" t="s">
        <v>1</v>
      </c>
      <c r="AU578" s="4">
        <v>65679555.355600007</v>
      </c>
      <c r="AV578" s="4">
        <v>0</v>
      </c>
    </row>
    <row r="579" spans="1:48" hidden="1" x14ac:dyDescent="0.25">
      <c r="A579" s="2" t="s">
        <v>895</v>
      </c>
      <c r="B579" s="48">
        <v>44119</v>
      </c>
      <c r="C579" s="2" t="s">
        <v>6</v>
      </c>
      <c r="D579" s="2" t="s">
        <v>14</v>
      </c>
      <c r="E579" s="2" t="s">
        <v>182</v>
      </c>
      <c r="F579" s="2" t="s">
        <v>1909</v>
      </c>
      <c r="G579" s="2" t="s">
        <v>3</v>
      </c>
      <c r="H579" s="2" t="s">
        <v>1911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1912</v>
      </c>
      <c r="P579" s="2" t="s">
        <v>1913</v>
      </c>
      <c r="Q579" s="1">
        <v>779200</v>
      </c>
      <c r="R579" s="1">
        <v>0</v>
      </c>
      <c r="S579" s="1">
        <v>466000</v>
      </c>
      <c r="T579" s="1">
        <v>270000</v>
      </c>
      <c r="U579" s="2" t="s">
        <v>9</v>
      </c>
      <c r="V579" s="1">
        <v>43200</v>
      </c>
      <c r="W579" s="1">
        <v>0</v>
      </c>
      <c r="X579" s="2" t="s">
        <v>0</v>
      </c>
      <c r="Y579" s="1">
        <v>0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49" t="s">
        <v>1</v>
      </c>
      <c r="AN579" s="2" t="s">
        <v>1</v>
      </c>
      <c r="AO579" s="49" t="s">
        <v>1</v>
      </c>
      <c r="AP579" s="2" t="s">
        <v>1</v>
      </c>
      <c r="AU579" s="4">
        <v>779200</v>
      </c>
      <c r="AV579" s="4">
        <v>0</v>
      </c>
    </row>
    <row r="580" spans="1:48" hidden="1" x14ac:dyDescent="0.25">
      <c r="A580" s="2" t="s">
        <v>896</v>
      </c>
      <c r="B580" s="48">
        <v>44119</v>
      </c>
      <c r="C580" s="2" t="s">
        <v>6</v>
      </c>
      <c r="D580" s="2" t="s">
        <v>14</v>
      </c>
      <c r="E580" s="2" t="s">
        <v>182</v>
      </c>
      <c r="F580" s="2" t="s">
        <v>1909</v>
      </c>
      <c r="G580" s="2" t="s">
        <v>3</v>
      </c>
      <c r="H580" s="2" t="s">
        <v>1914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</v>
      </c>
      <c r="P580" s="2" t="s">
        <v>1</v>
      </c>
      <c r="Q580" s="1">
        <v>47674841.600000001</v>
      </c>
      <c r="R580" s="1">
        <v>0</v>
      </c>
      <c r="S580" s="1">
        <v>44023817</v>
      </c>
      <c r="T580" s="1">
        <v>0</v>
      </c>
      <c r="U580" s="2" t="s">
        <v>0</v>
      </c>
      <c r="V580" s="1">
        <v>0</v>
      </c>
      <c r="W580" s="1">
        <v>3147435</v>
      </c>
      <c r="X580" s="2" t="s">
        <v>0</v>
      </c>
      <c r="Y580" s="1">
        <v>503589.6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49" t="s">
        <v>1</v>
      </c>
      <c r="AN580" s="2" t="s">
        <v>1</v>
      </c>
      <c r="AO580" s="49" t="s">
        <v>1</v>
      </c>
      <c r="AP580" s="2" t="s">
        <v>1</v>
      </c>
      <c r="AU580" s="4">
        <v>47674841.600000001</v>
      </c>
      <c r="AV580" s="4">
        <v>0</v>
      </c>
    </row>
    <row r="581" spans="1:48" hidden="1" x14ac:dyDescent="0.25">
      <c r="A581" s="2" t="s">
        <v>897</v>
      </c>
      <c r="B581" s="48">
        <v>44119</v>
      </c>
      <c r="C581" s="2" t="s">
        <v>6</v>
      </c>
      <c r="D581" s="2" t="s">
        <v>10</v>
      </c>
      <c r="E581" s="2" t="s">
        <v>179</v>
      </c>
      <c r="F581" s="2" t="s">
        <v>1900</v>
      </c>
      <c r="G581" s="2" t="s">
        <v>3</v>
      </c>
      <c r="H581" s="2" t="s">
        <v>1901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99</v>
      </c>
      <c r="P581" s="2" t="s">
        <v>1</v>
      </c>
      <c r="Q581" s="1">
        <v>0</v>
      </c>
      <c r="R581" s="1">
        <v>0</v>
      </c>
      <c r="S581" s="1">
        <v>0</v>
      </c>
      <c r="T581" s="1">
        <v>0</v>
      </c>
      <c r="U581" s="2" t="s">
        <v>0</v>
      </c>
      <c r="V581" s="1">
        <v>0</v>
      </c>
      <c r="W581" s="1">
        <v>0</v>
      </c>
      <c r="X581" s="2" t="s">
        <v>9</v>
      </c>
      <c r="Y581" s="1">
        <v>0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49" t="s">
        <v>1</v>
      </c>
      <c r="AN581" s="2" t="s">
        <v>1</v>
      </c>
      <c r="AO581" s="49" t="s">
        <v>1</v>
      </c>
      <c r="AP581" s="2" t="s">
        <v>1</v>
      </c>
      <c r="AU581" s="4">
        <v>0</v>
      </c>
      <c r="AV581" s="4">
        <v>0</v>
      </c>
    </row>
    <row r="582" spans="1:48" hidden="1" x14ac:dyDescent="0.25">
      <c r="A582" s="2" t="s">
        <v>898</v>
      </c>
      <c r="B582" s="48">
        <v>44119</v>
      </c>
      <c r="C582" s="2" t="s">
        <v>6</v>
      </c>
      <c r="D582" s="2" t="s">
        <v>286</v>
      </c>
      <c r="E582" s="2" t="s">
        <v>208</v>
      </c>
      <c r="F582" s="2" t="s">
        <v>592</v>
      </c>
      <c r="G582" s="2" t="s">
        <v>3</v>
      </c>
      <c r="H582" s="2" t="s">
        <v>1902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32702541.9956</v>
      </c>
      <c r="R582" s="1">
        <v>0</v>
      </c>
      <c r="S582" s="1">
        <v>22785125</v>
      </c>
      <c r="T582" s="1">
        <v>0</v>
      </c>
      <c r="U582" s="2" t="s">
        <v>0</v>
      </c>
      <c r="V582" s="1">
        <v>0</v>
      </c>
      <c r="W582" s="1">
        <v>8549497.4100000001</v>
      </c>
      <c r="X582" s="2" t="s">
        <v>0</v>
      </c>
      <c r="Y582" s="1">
        <v>1367919.5855999999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49" t="s">
        <v>1</v>
      </c>
      <c r="AN582" s="2" t="s">
        <v>1</v>
      </c>
      <c r="AO582" s="49" t="s">
        <v>1</v>
      </c>
      <c r="AP582" s="2" t="s">
        <v>1</v>
      </c>
      <c r="AU582" s="4">
        <v>32702541.9956</v>
      </c>
      <c r="AV582" s="4">
        <v>0</v>
      </c>
    </row>
    <row r="583" spans="1:48" hidden="1" x14ac:dyDescent="0.25">
      <c r="A583" s="2" t="s">
        <v>899</v>
      </c>
      <c r="B583" s="48">
        <v>44119</v>
      </c>
      <c r="C583" s="2" t="s">
        <v>6</v>
      </c>
      <c r="D583" s="2" t="s">
        <v>7</v>
      </c>
      <c r="E583" s="2" t="s">
        <v>496</v>
      </c>
      <c r="F583" s="2" t="s">
        <v>1903</v>
      </c>
      <c r="G583" s="2" t="s">
        <v>3</v>
      </c>
      <c r="H583" s="2" t="s">
        <v>483</v>
      </c>
      <c r="I583" s="1"/>
      <c r="J583" s="1"/>
      <c r="K583" s="1"/>
      <c r="L583" s="1"/>
      <c r="M583" s="1">
        <v>0</v>
      </c>
      <c r="N583" s="2"/>
      <c r="O583" s="2" t="s">
        <v>99</v>
      </c>
      <c r="P583" s="2"/>
      <c r="Q583" s="1">
        <v>0</v>
      </c>
      <c r="R583" s="1">
        <v>0</v>
      </c>
      <c r="S583" s="1">
        <v>0</v>
      </c>
      <c r="T583" s="1">
        <v>0</v>
      </c>
      <c r="U583" s="2" t="s">
        <v>0</v>
      </c>
      <c r="V583" s="1">
        <v>0</v>
      </c>
      <c r="W583" s="1">
        <v>0</v>
      </c>
      <c r="X583" s="2" t="s">
        <v>0</v>
      </c>
      <c r="Y583" s="1">
        <v>0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>
        <v>0</v>
      </c>
      <c r="AH583" s="1">
        <v>0</v>
      </c>
      <c r="AI583" s="1">
        <v>0</v>
      </c>
      <c r="AJ583" s="2"/>
      <c r="AK583" s="1">
        <v>0</v>
      </c>
      <c r="AL583" s="1">
        <v>0</v>
      </c>
      <c r="AM583" s="49"/>
      <c r="AN583" s="2"/>
      <c r="AO583" s="49"/>
      <c r="AP583" s="2"/>
      <c r="AU583" s="4">
        <v>0</v>
      </c>
      <c r="AV583" s="4">
        <v>0</v>
      </c>
    </row>
    <row r="584" spans="1:48" hidden="1" x14ac:dyDescent="0.25">
      <c r="A584" s="2" t="s">
        <v>900</v>
      </c>
      <c r="B584" s="48">
        <v>44119</v>
      </c>
      <c r="C584" s="2" t="s">
        <v>6</v>
      </c>
      <c r="D584" s="2" t="s">
        <v>5</v>
      </c>
      <c r="E584" s="2" t="s">
        <v>176</v>
      </c>
      <c r="F584" s="2" t="s">
        <v>924</v>
      </c>
      <c r="G584" s="2" t="s">
        <v>3</v>
      </c>
      <c r="H584" s="2" t="s">
        <v>1904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34530677.769199997</v>
      </c>
      <c r="R584" s="1">
        <v>0</v>
      </c>
      <c r="S584" s="1">
        <v>24316197</v>
      </c>
      <c r="T584" s="1">
        <v>0</v>
      </c>
      <c r="U584" s="2" t="s">
        <v>0</v>
      </c>
      <c r="V584" s="1">
        <v>0</v>
      </c>
      <c r="W584" s="1">
        <v>8805586.8699999992</v>
      </c>
      <c r="X584" s="2" t="s">
        <v>0</v>
      </c>
      <c r="Y584" s="1">
        <v>1408893.8991999999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49" t="s">
        <v>1</v>
      </c>
      <c r="AN584" s="2" t="s">
        <v>1</v>
      </c>
      <c r="AO584" s="49" t="s">
        <v>1</v>
      </c>
      <c r="AP584" s="2" t="s">
        <v>1</v>
      </c>
      <c r="AU584" s="4">
        <v>34530677.769199997</v>
      </c>
      <c r="AV584" s="4">
        <v>0</v>
      </c>
    </row>
    <row r="585" spans="1:48" hidden="1" x14ac:dyDescent="0.25">
      <c r="A585" s="2" t="s">
        <v>285</v>
      </c>
      <c r="B585" s="48">
        <v>44120</v>
      </c>
      <c r="C585" s="2" t="s">
        <v>6</v>
      </c>
      <c r="D585" s="2"/>
      <c r="E585" s="2"/>
      <c r="F585" s="2"/>
      <c r="G585" s="2" t="s">
        <v>3</v>
      </c>
      <c r="H585" s="2" t="s">
        <v>1919</v>
      </c>
      <c r="I585" s="1"/>
      <c r="J585" s="1"/>
      <c r="K585" s="1"/>
      <c r="L585" s="1"/>
      <c r="M585" s="1">
        <v>0</v>
      </c>
      <c r="N585" s="2"/>
      <c r="O585" s="2" t="s">
        <v>1920</v>
      </c>
      <c r="P585" s="2" t="s">
        <v>435</v>
      </c>
      <c r="Q585" s="1">
        <v>0</v>
      </c>
      <c r="R585" s="1">
        <v>0</v>
      </c>
      <c r="S585" s="1">
        <v>0</v>
      </c>
      <c r="T585" s="1">
        <v>0</v>
      </c>
      <c r="U585" s="2"/>
      <c r="V585" s="1">
        <v>0</v>
      </c>
      <c r="W585" s="1">
        <v>0</v>
      </c>
      <c r="X585" s="2"/>
      <c r="Y585" s="1">
        <v>0</v>
      </c>
      <c r="Z585" s="1">
        <v>0</v>
      </c>
      <c r="AA585" s="2"/>
      <c r="AB585" s="1">
        <v>0</v>
      </c>
      <c r="AC585" s="1">
        <v>0</v>
      </c>
      <c r="AD585" s="2"/>
      <c r="AE585" s="1">
        <v>0</v>
      </c>
      <c r="AF585" s="2" t="s">
        <v>372</v>
      </c>
      <c r="AG585" s="2" t="s">
        <v>0</v>
      </c>
      <c r="AH585" s="1">
        <v>0</v>
      </c>
      <c r="AI585" s="1">
        <v>0</v>
      </c>
      <c r="AJ585" s="2"/>
      <c r="AK585" s="1">
        <v>0</v>
      </c>
      <c r="AL585" s="1">
        <v>0</v>
      </c>
      <c r="AM585" s="49"/>
      <c r="AN585" s="2"/>
      <c r="AO585" s="49"/>
      <c r="AP585" s="2"/>
      <c r="AR585" s="4">
        <v>0</v>
      </c>
    </row>
    <row r="586" spans="1:48" hidden="1" x14ac:dyDescent="0.25">
      <c r="A586" s="2" t="s">
        <v>284</v>
      </c>
      <c r="B586" s="48">
        <v>44120</v>
      </c>
      <c r="C586" s="2" t="s">
        <v>6</v>
      </c>
      <c r="D586" s="2" t="s">
        <v>50</v>
      </c>
      <c r="E586" s="2" t="s">
        <v>236</v>
      </c>
      <c r="F586" s="2" t="s">
        <v>939</v>
      </c>
      <c r="G586" s="2" t="s">
        <v>3</v>
      </c>
      <c r="H586" s="2" t="s">
        <v>1921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196127567.45039999</v>
      </c>
      <c r="R586" s="1">
        <v>0</v>
      </c>
      <c r="S586" s="1">
        <v>159937065.08000001</v>
      </c>
      <c r="T586" s="1">
        <v>0</v>
      </c>
      <c r="U586" s="2" t="s">
        <v>0</v>
      </c>
      <c r="V586" s="1">
        <v>0</v>
      </c>
      <c r="W586" s="1">
        <v>31198708.940000001</v>
      </c>
      <c r="X586" s="2" t="s">
        <v>0</v>
      </c>
      <c r="Y586" s="1">
        <v>4991793.4304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49" t="s">
        <v>1</v>
      </c>
      <c r="AN586" s="2" t="s">
        <v>1</v>
      </c>
      <c r="AO586" s="49" t="s">
        <v>1</v>
      </c>
      <c r="AP586" s="2" t="s">
        <v>1</v>
      </c>
    </row>
    <row r="587" spans="1:48" hidden="1" x14ac:dyDescent="0.25">
      <c r="A587" s="2" t="s">
        <v>283</v>
      </c>
      <c r="B587" s="48">
        <v>44120</v>
      </c>
      <c r="C587" s="2" t="s">
        <v>6</v>
      </c>
      <c r="D587" s="2" t="s">
        <v>50</v>
      </c>
      <c r="E587" s="2" t="s">
        <v>473</v>
      </c>
      <c r="F587" s="2" t="s">
        <v>1085</v>
      </c>
      <c r="G587" s="2" t="s">
        <v>3</v>
      </c>
      <c r="H587" s="2" t="s">
        <v>1086</v>
      </c>
      <c r="I587" s="1"/>
      <c r="J587" s="1"/>
      <c r="K587" s="1"/>
      <c r="L587" s="1"/>
      <c r="M587" s="1">
        <v>0</v>
      </c>
      <c r="N587" s="2"/>
      <c r="O587" s="2" t="s">
        <v>2</v>
      </c>
      <c r="P587" s="2"/>
      <c r="Q587" s="1">
        <v>-246363932.95880005</v>
      </c>
      <c r="R587" s="1">
        <v>0</v>
      </c>
      <c r="S587" s="1">
        <v>-246363932.95880005</v>
      </c>
      <c r="T587" s="1">
        <v>0</v>
      </c>
      <c r="U587" s="2" t="s">
        <v>0</v>
      </c>
      <c r="V587" s="1">
        <v>0</v>
      </c>
      <c r="W587" s="1">
        <v>0</v>
      </c>
      <c r="X587" s="2" t="s">
        <v>0</v>
      </c>
      <c r="Y587" s="1">
        <v>0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49" t="s">
        <v>1</v>
      </c>
      <c r="AN587" s="2" t="s">
        <v>1</v>
      </c>
      <c r="AO587" s="49" t="s">
        <v>1</v>
      </c>
      <c r="AP587" s="2" t="s">
        <v>1</v>
      </c>
    </row>
    <row r="588" spans="1:48" hidden="1" x14ac:dyDescent="0.25">
      <c r="A588" s="2" t="s">
        <v>282</v>
      </c>
      <c r="B588" s="48">
        <v>44120</v>
      </c>
      <c r="C588" s="2" t="s">
        <v>6</v>
      </c>
      <c r="D588" s="2" t="s">
        <v>50</v>
      </c>
      <c r="E588" s="2" t="s">
        <v>473</v>
      </c>
      <c r="F588" s="2" t="s">
        <v>1372</v>
      </c>
      <c r="G588" s="2" t="s">
        <v>3</v>
      </c>
      <c r="H588" s="2" t="s">
        <v>1373</v>
      </c>
      <c r="I588" s="1"/>
      <c r="J588" s="1"/>
      <c r="K588" s="1"/>
      <c r="L588" s="1"/>
      <c r="M588" s="1">
        <v>0</v>
      </c>
      <c r="N588" s="2"/>
      <c r="O588" s="2" t="s">
        <v>2</v>
      </c>
      <c r="P588" s="2"/>
      <c r="Q588" s="1">
        <v>-229348465.83880004</v>
      </c>
      <c r="R588" s="1">
        <v>0</v>
      </c>
      <c r="S588" s="1">
        <v>-229348465.83880004</v>
      </c>
      <c r="T588" s="1">
        <v>0</v>
      </c>
      <c r="U588" s="2" t="s">
        <v>0</v>
      </c>
      <c r="V588" s="1">
        <v>0</v>
      </c>
      <c r="W588" s="1">
        <v>0</v>
      </c>
      <c r="X588" s="2" t="s">
        <v>0</v>
      </c>
      <c r="Y588" s="1">
        <v>0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49" t="s">
        <v>1</v>
      </c>
      <c r="AN588" s="2" t="s">
        <v>1</v>
      </c>
      <c r="AO588" s="49" t="s">
        <v>1</v>
      </c>
      <c r="AP588" s="2" t="s">
        <v>1</v>
      </c>
    </row>
    <row r="589" spans="1:48" hidden="1" x14ac:dyDescent="0.25">
      <c r="A589" s="2" t="s">
        <v>281</v>
      </c>
      <c r="B589" s="48">
        <v>44120</v>
      </c>
      <c r="C589" s="2" t="s">
        <v>6</v>
      </c>
      <c r="D589" s="2" t="s">
        <v>50</v>
      </c>
      <c r="E589" s="2" t="s">
        <v>473</v>
      </c>
      <c r="F589" s="2" t="s">
        <v>1720</v>
      </c>
      <c r="G589" s="2" t="s">
        <v>3</v>
      </c>
      <c r="H589" s="2" t="s">
        <v>1721</v>
      </c>
      <c r="I589" s="1"/>
      <c r="J589" s="1"/>
      <c r="K589" s="1"/>
      <c r="L589" s="1"/>
      <c r="M589" s="1">
        <v>0</v>
      </c>
      <c r="N589" s="2"/>
      <c r="O589" s="2" t="s">
        <v>2</v>
      </c>
      <c r="P589" s="2"/>
      <c r="Q589" s="1">
        <v>-268750678.86880004</v>
      </c>
      <c r="R589" s="1">
        <v>0</v>
      </c>
      <c r="S589" s="1">
        <v>-268750678.86880004</v>
      </c>
      <c r="T589" s="1">
        <v>0</v>
      </c>
      <c r="U589" s="2" t="s">
        <v>0</v>
      </c>
      <c r="V589" s="1">
        <v>0</v>
      </c>
      <c r="W589" s="1">
        <v>0</v>
      </c>
      <c r="X589" s="2" t="s">
        <v>0</v>
      </c>
      <c r="Y589" s="1">
        <v>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49" t="s">
        <v>1</v>
      </c>
      <c r="AN589" s="2" t="s">
        <v>1</v>
      </c>
      <c r="AO589" s="49" t="s">
        <v>1</v>
      </c>
      <c r="AP589" s="2" t="s">
        <v>1</v>
      </c>
    </row>
    <row r="590" spans="1:48" hidden="1" x14ac:dyDescent="0.25">
      <c r="A590" s="2" t="s">
        <v>280</v>
      </c>
      <c r="B590" s="48">
        <v>44120</v>
      </c>
      <c r="C590" s="2" t="s">
        <v>6</v>
      </c>
      <c r="D590" s="2" t="s">
        <v>50</v>
      </c>
      <c r="E590" s="2" t="s">
        <v>473</v>
      </c>
      <c r="F590" s="2" t="s">
        <v>1780</v>
      </c>
      <c r="G590" s="2" t="s">
        <v>3</v>
      </c>
      <c r="H590" s="2" t="s">
        <v>1781</v>
      </c>
      <c r="I590" s="1"/>
      <c r="J590" s="1"/>
      <c r="K590" s="1"/>
      <c r="L590" s="1"/>
      <c r="M590" s="1">
        <v>0</v>
      </c>
      <c r="N590" s="2"/>
      <c r="O590" s="2" t="s">
        <v>2</v>
      </c>
      <c r="P590" s="2"/>
      <c r="Q590" s="1">
        <v>-224866398.02880004</v>
      </c>
      <c r="R590" s="1">
        <v>0</v>
      </c>
      <c r="S590" s="1">
        <v>-224866398.02880004</v>
      </c>
      <c r="T590" s="1">
        <v>0</v>
      </c>
      <c r="U590" s="2" t="s">
        <v>0</v>
      </c>
      <c r="V590" s="1">
        <v>0</v>
      </c>
      <c r="W590" s="1">
        <v>0</v>
      </c>
      <c r="X590" s="2" t="s">
        <v>0</v>
      </c>
      <c r="Y590" s="1">
        <v>0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49" t="s">
        <v>1</v>
      </c>
      <c r="AN590" s="2" t="s">
        <v>1</v>
      </c>
      <c r="AO590" s="49" t="s">
        <v>1</v>
      </c>
      <c r="AP590" s="2" t="s">
        <v>1</v>
      </c>
    </row>
    <row r="591" spans="1:48" hidden="1" x14ac:dyDescent="0.25">
      <c r="A591" s="2" t="s">
        <v>279</v>
      </c>
      <c r="B591" s="48">
        <v>44120</v>
      </c>
      <c r="C591" s="2" t="s">
        <v>6</v>
      </c>
      <c r="D591" s="2" t="s">
        <v>50</v>
      </c>
      <c r="E591" s="2" t="s">
        <v>473</v>
      </c>
      <c r="F591" s="2" t="s">
        <v>1825</v>
      </c>
      <c r="G591" s="2" t="s">
        <v>3</v>
      </c>
      <c r="H591" s="2" t="s">
        <v>1826</v>
      </c>
      <c r="I591" s="1"/>
      <c r="J591" s="1"/>
      <c r="K591" s="1"/>
      <c r="L591" s="1"/>
      <c r="M591" s="1">
        <v>0</v>
      </c>
      <c r="N591" s="2"/>
      <c r="O591" s="2" t="s">
        <v>2</v>
      </c>
      <c r="P591" s="2"/>
      <c r="Q591" s="1">
        <v>-276008588.86880004</v>
      </c>
      <c r="R591" s="1">
        <v>0</v>
      </c>
      <c r="S591" s="1">
        <v>-276008588.86880004</v>
      </c>
      <c r="T591" s="1">
        <v>0</v>
      </c>
      <c r="U591" s="2" t="s">
        <v>0</v>
      </c>
      <c r="V591" s="1">
        <v>0</v>
      </c>
      <c r="W591" s="1">
        <v>0</v>
      </c>
      <c r="X591" s="2" t="s">
        <v>0</v>
      </c>
      <c r="Y591" s="1">
        <v>0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49" t="s">
        <v>1</v>
      </c>
      <c r="AN591" s="2" t="s">
        <v>1</v>
      </c>
      <c r="AO591" s="49" t="s">
        <v>1</v>
      </c>
      <c r="AP591" s="2" t="s">
        <v>1</v>
      </c>
    </row>
    <row r="592" spans="1:48" hidden="1" x14ac:dyDescent="0.25">
      <c r="A592" s="2" t="s">
        <v>278</v>
      </c>
      <c r="B592" s="48">
        <v>44120</v>
      </c>
      <c r="C592" s="2" t="s">
        <v>6</v>
      </c>
      <c r="D592" s="2" t="s">
        <v>50</v>
      </c>
      <c r="E592" s="2" t="s">
        <v>473</v>
      </c>
      <c r="F592" s="2" t="s">
        <v>1867</v>
      </c>
      <c r="G592" s="2" t="s">
        <v>3</v>
      </c>
      <c r="H592" s="2" t="s">
        <v>1868</v>
      </c>
      <c r="I592" s="1"/>
      <c r="J592" s="1"/>
      <c r="K592" s="1"/>
      <c r="L592" s="1"/>
      <c r="M592" s="1">
        <v>0</v>
      </c>
      <c r="N592" s="2"/>
      <c r="O592" s="2" t="s">
        <v>2</v>
      </c>
      <c r="P592" s="2"/>
      <c r="Q592" s="1">
        <v>-228581953.48880005</v>
      </c>
      <c r="R592" s="1">
        <v>0</v>
      </c>
      <c r="S592" s="1">
        <v>-228581953.48880005</v>
      </c>
      <c r="T592" s="1">
        <v>0</v>
      </c>
      <c r="U592" s="2" t="s">
        <v>0</v>
      </c>
      <c r="V592" s="1">
        <v>0</v>
      </c>
      <c r="W592" s="1">
        <v>0</v>
      </c>
      <c r="X592" s="2" t="s">
        <v>0</v>
      </c>
      <c r="Y592" s="1">
        <v>0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49" t="s">
        <v>1</v>
      </c>
      <c r="AN592" s="2" t="s">
        <v>1</v>
      </c>
      <c r="AO592" s="49" t="s">
        <v>1</v>
      </c>
      <c r="AP592" s="2" t="s">
        <v>1</v>
      </c>
    </row>
    <row r="593" spans="1:42" hidden="1" x14ac:dyDescent="0.25">
      <c r="A593" s="2" t="s">
        <v>277</v>
      </c>
      <c r="B593" s="48">
        <v>44120</v>
      </c>
      <c r="C593" s="2" t="s">
        <v>6</v>
      </c>
      <c r="D593" s="2" t="s">
        <v>50</v>
      </c>
      <c r="E593" s="2" t="s">
        <v>473</v>
      </c>
      <c r="F593" s="2" t="s">
        <v>1922</v>
      </c>
      <c r="G593" s="2" t="s">
        <v>3</v>
      </c>
      <c r="H593" s="2" t="s">
        <v>1923</v>
      </c>
      <c r="I593" s="1"/>
      <c r="J593" s="1"/>
      <c r="K593" s="1"/>
      <c r="L593" s="1"/>
      <c r="M593" s="1">
        <v>0</v>
      </c>
      <c r="N593" s="2"/>
      <c r="O593" s="2" t="s">
        <v>99</v>
      </c>
      <c r="P593" s="2"/>
      <c r="Q593" s="1">
        <v>0</v>
      </c>
      <c r="R593" s="1">
        <v>0</v>
      </c>
      <c r="S593" s="1">
        <v>0</v>
      </c>
      <c r="T593" s="1">
        <v>0</v>
      </c>
      <c r="U593" s="2" t="s">
        <v>0</v>
      </c>
      <c r="V593" s="1">
        <v>0</v>
      </c>
      <c r="W593" s="1">
        <v>0</v>
      </c>
      <c r="X593" s="2" t="s">
        <v>0</v>
      </c>
      <c r="Y593" s="1">
        <v>0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49" t="s">
        <v>1</v>
      </c>
      <c r="AN593" s="2" t="s">
        <v>1</v>
      </c>
      <c r="AO593" s="49" t="s">
        <v>1</v>
      </c>
      <c r="AP593" s="2" t="s">
        <v>1</v>
      </c>
    </row>
    <row r="594" spans="1:42" hidden="1" x14ac:dyDescent="0.25">
      <c r="A594" s="2" t="s">
        <v>276</v>
      </c>
      <c r="B594" s="48">
        <v>44120</v>
      </c>
      <c r="C594" s="2" t="s">
        <v>36</v>
      </c>
      <c r="D594" s="2" t="s">
        <v>43</v>
      </c>
      <c r="E594" s="2" t="s">
        <v>223</v>
      </c>
      <c r="F594" s="2" t="s">
        <v>1924</v>
      </c>
      <c r="G594" s="2" t="s">
        <v>3</v>
      </c>
      <c r="H594" s="2" t="s">
        <v>1925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70914454.099999994</v>
      </c>
      <c r="R594" s="1">
        <v>0</v>
      </c>
      <c r="S594" s="1">
        <v>63162670</v>
      </c>
      <c r="T594" s="1">
        <v>0</v>
      </c>
      <c r="U594" s="2" t="s">
        <v>0</v>
      </c>
      <c r="V594" s="1">
        <v>0</v>
      </c>
      <c r="W594" s="1">
        <v>6682572.5</v>
      </c>
      <c r="X594" s="2" t="s">
        <v>0</v>
      </c>
      <c r="Y594" s="1">
        <v>1069211.6000000001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49" t="s">
        <v>1</v>
      </c>
      <c r="AN594" s="2" t="s">
        <v>1</v>
      </c>
      <c r="AO594" s="49" t="s">
        <v>1</v>
      </c>
      <c r="AP594" s="2" t="s">
        <v>1</v>
      </c>
    </row>
    <row r="595" spans="1:42" hidden="1" x14ac:dyDescent="0.25">
      <c r="A595" s="2" t="s">
        <v>273</v>
      </c>
      <c r="B595" s="48">
        <v>44120</v>
      </c>
      <c r="C595" s="2" t="s">
        <v>36</v>
      </c>
      <c r="D595" s="2" t="s">
        <v>43</v>
      </c>
      <c r="E595" s="2" t="s">
        <v>223</v>
      </c>
      <c r="F595" s="2" t="s">
        <v>1924</v>
      </c>
      <c r="G595" s="2" t="s">
        <v>3</v>
      </c>
      <c r="H595" s="2" t="s">
        <v>1926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1927</v>
      </c>
      <c r="P595" s="2" t="s">
        <v>1928</v>
      </c>
      <c r="Q595" s="1">
        <v>3901500</v>
      </c>
      <c r="R595" s="1">
        <v>0</v>
      </c>
      <c r="S595" s="1">
        <v>3901500</v>
      </c>
      <c r="T595" s="1">
        <v>0</v>
      </c>
      <c r="U595" s="2" t="s">
        <v>0</v>
      </c>
      <c r="V595" s="1">
        <v>0</v>
      </c>
      <c r="W595" s="1">
        <v>0</v>
      </c>
      <c r="X595" s="2" t="s">
        <v>0</v>
      </c>
      <c r="Y595" s="1">
        <v>0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49" t="s">
        <v>1</v>
      </c>
      <c r="AN595" s="2" t="s">
        <v>1</v>
      </c>
      <c r="AO595" s="49" t="s">
        <v>1</v>
      </c>
      <c r="AP595" s="2" t="s">
        <v>1</v>
      </c>
    </row>
    <row r="596" spans="1:42" hidden="1" x14ac:dyDescent="0.25">
      <c r="A596" s="2" t="s">
        <v>272</v>
      </c>
      <c r="B596" s="48">
        <v>44120</v>
      </c>
      <c r="C596" s="2" t="s">
        <v>36</v>
      </c>
      <c r="D596" s="2" t="s">
        <v>43</v>
      </c>
      <c r="E596" s="2" t="s">
        <v>223</v>
      </c>
      <c r="F596" s="2" t="s">
        <v>1924</v>
      </c>
      <c r="G596" s="2" t="s">
        <v>3</v>
      </c>
      <c r="H596" s="2" t="s">
        <v>1929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25222511.501600001</v>
      </c>
      <c r="R596" s="1">
        <v>0</v>
      </c>
      <c r="S596" s="1">
        <v>23290160</v>
      </c>
      <c r="T596" s="1">
        <v>0</v>
      </c>
      <c r="U596" s="2" t="s">
        <v>0</v>
      </c>
      <c r="V596" s="1">
        <v>0</v>
      </c>
      <c r="W596" s="1">
        <v>1665820.26</v>
      </c>
      <c r="X596" s="2" t="s">
        <v>0</v>
      </c>
      <c r="Y596" s="1">
        <v>266531.24160000001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49" t="s">
        <v>1</v>
      </c>
      <c r="AN596" s="2" t="s">
        <v>1</v>
      </c>
      <c r="AO596" s="49" t="s">
        <v>1</v>
      </c>
      <c r="AP596" s="2" t="s">
        <v>1</v>
      </c>
    </row>
    <row r="597" spans="1:42" hidden="1" x14ac:dyDescent="0.25">
      <c r="A597" s="2" t="s">
        <v>271</v>
      </c>
      <c r="B597" s="48">
        <v>44120</v>
      </c>
      <c r="C597" s="2" t="s">
        <v>6</v>
      </c>
      <c r="D597" s="2" t="s">
        <v>43</v>
      </c>
      <c r="E597" s="2" t="s">
        <v>225</v>
      </c>
      <c r="F597" s="2" t="s">
        <v>531</v>
      </c>
      <c r="G597" s="2" t="s">
        <v>3</v>
      </c>
      <c r="H597" s="2" t="s">
        <v>1930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314783377.26720005</v>
      </c>
      <c r="R597" s="1">
        <v>0</v>
      </c>
      <c r="S597" s="1">
        <v>257464954.20999998</v>
      </c>
      <c r="T597" s="1">
        <v>0</v>
      </c>
      <c r="U597" s="2" t="s">
        <v>0</v>
      </c>
      <c r="V597" s="1">
        <v>0</v>
      </c>
      <c r="W597" s="1">
        <v>49412433.670000002</v>
      </c>
      <c r="X597" s="2" t="s">
        <v>9</v>
      </c>
      <c r="Y597" s="1">
        <v>7905989.3871999988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49" t="s">
        <v>1</v>
      </c>
      <c r="AN597" s="2" t="s">
        <v>1</v>
      </c>
      <c r="AO597" s="49" t="s">
        <v>1</v>
      </c>
      <c r="AP597" s="2" t="s">
        <v>1</v>
      </c>
    </row>
    <row r="598" spans="1:42" hidden="1" x14ac:dyDescent="0.25">
      <c r="A598" s="2" t="s">
        <v>270</v>
      </c>
      <c r="B598" s="48">
        <v>44120</v>
      </c>
      <c r="C598" s="2" t="s">
        <v>6</v>
      </c>
      <c r="D598" s="2" t="s">
        <v>43</v>
      </c>
      <c r="E598" s="2" t="s">
        <v>221</v>
      </c>
      <c r="F598" s="2" t="s">
        <v>957</v>
      </c>
      <c r="G598" s="2" t="s">
        <v>3</v>
      </c>
      <c r="H598" s="2" t="s">
        <v>1024</v>
      </c>
      <c r="I598" s="1"/>
      <c r="J598" s="1"/>
      <c r="K598" s="1"/>
      <c r="L598" s="1"/>
      <c r="M598" s="1">
        <v>0</v>
      </c>
      <c r="N598" s="2"/>
      <c r="O598" s="2" t="s">
        <v>2</v>
      </c>
      <c r="P598" s="2"/>
      <c r="Q598" s="1">
        <v>-217334300.40880004</v>
      </c>
      <c r="R598" s="1">
        <v>0</v>
      </c>
      <c r="S598" s="1">
        <v>-217334300.40880004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49" t="s">
        <v>1</v>
      </c>
      <c r="AN598" s="2" t="s">
        <v>1</v>
      </c>
      <c r="AO598" s="49" t="s">
        <v>1</v>
      </c>
      <c r="AP598" s="2" t="s">
        <v>1</v>
      </c>
    </row>
    <row r="599" spans="1:42" hidden="1" x14ac:dyDescent="0.25">
      <c r="A599" s="2" t="s">
        <v>269</v>
      </c>
      <c r="B599" s="48">
        <v>44120</v>
      </c>
      <c r="C599" s="2" t="s">
        <v>6</v>
      </c>
      <c r="D599" s="2" t="s">
        <v>43</v>
      </c>
      <c r="E599" s="2" t="s">
        <v>221</v>
      </c>
      <c r="F599" s="2" t="s">
        <v>973</v>
      </c>
      <c r="G599" s="2" t="s">
        <v>3</v>
      </c>
      <c r="H599" s="2" t="s">
        <v>1146</v>
      </c>
      <c r="I599" s="1"/>
      <c r="J599" s="1"/>
      <c r="K599" s="1"/>
      <c r="L599" s="1"/>
      <c r="M599" s="1">
        <v>0</v>
      </c>
      <c r="N599" s="2"/>
      <c r="O599" s="2" t="s">
        <v>2</v>
      </c>
      <c r="P599" s="2"/>
      <c r="Q599" s="1">
        <v>-187222253.67880005</v>
      </c>
      <c r="R599" s="1">
        <v>0</v>
      </c>
      <c r="S599" s="1">
        <v>-187222253.67880005</v>
      </c>
      <c r="T599" s="1">
        <v>0</v>
      </c>
      <c r="U599" s="2" t="s">
        <v>0</v>
      </c>
      <c r="V599" s="1">
        <v>0</v>
      </c>
      <c r="W599" s="1">
        <v>0</v>
      </c>
      <c r="X599" s="2" t="s">
        <v>0</v>
      </c>
      <c r="Y599" s="1">
        <v>0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49" t="s">
        <v>1</v>
      </c>
      <c r="AN599" s="2" t="s">
        <v>1</v>
      </c>
      <c r="AO599" s="49" t="s">
        <v>1</v>
      </c>
      <c r="AP599" s="2" t="s">
        <v>1</v>
      </c>
    </row>
    <row r="600" spans="1:42" hidden="1" x14ac:dyDescent="0.25">
      <c r="A600" s="2" t="s">
        <v>9</v>
      </c>
      <c r="B600" s="48">
        <v>44120</v>
      </c>
      <c r="C600" s="2" t="s">
        <v>6</v>
      </c>
      <c r="D600" s="2" t="s">
        <v>43</v>
      </c>
      <c r="E600" s="2" t="s">
        <v>221</v>
      </c>
      <c r="F600" s="2" t="s">
        <v>978</v>
      </c>
      <c r="G600" s="2" t="s">
        <v>3</v>
      </c>
      <c r="H600" s="2" t="s">
        <v>1197</v>
      </c>
      <c r="I600" s="1"/>
      <c r="J600" s="1"/>
      <c r="K600" s="1"/>
      <c r="L600" s="1"/>
      <c r="M600" s="1">
        <v>0</v>
      </c>
      <c r="N600" s="2"/>
      <c r="O600" s="2" t="s">
        <v>2</v>
      </c>
      <c r="P600" s="2"/>
      <c r="Q600" s="1">
        <v>-183093234.94880003</v>
      </c>
      <c r="R600" s="1">
        <v>0</v>
      </c>
      <c r="S600" s="1">
        <v>-183093234.94880003</v>
      </c>
      <c r="T600" s="1">
        <v>0</v>
      </c>
      <c r="U600" s="2" t="s">
        <v>0</v>
      </c>
      <c r="V600" s="1">
        <v>0</v>
      </c>
      <c r="W600" s="1">
        <v>0</v>
      </c>
      <c r="X600" s="2" t="s">
        <v>0</v>
      </c>
      <c r="Y600" s="1">
        <v>0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49" t="s">
        <v>1</v>
      </c>
      <c r="AN600" s="2" t="s">
        <v>1</v>
      </c>
      <c r="AO600" s="49" t="s">
        <v>1</v>
      </c>
      <c r="AP600" s="2" t="s">
        <v>1</v>
      </c>
    </row>
    <row r="601" spans="1:42" hidden="1" x14ac:dyDescent="0.25">
      <c r="A601" s="2" t="s">
        <v>268</v>
      </c>
      <c r="B601" s="48">
        <v>44120</v>
      </c>
      <c r="C601" s="2" t="s">
        <v>6</v>
      </c>
      <c r="D601" s="2" t="s">
        <v>43</v>
      </c>
      <c r="E601" s="2" t="s">
        <v>221</v>
      </c>
      <c r="F601" s="2" t="s">
        <v>984</v>
      </c>
      <c r="G601" s="2" t="s">
        <v>3</v>
      </c>
      <c r="H601" s="2" t="s">
        <v>1267</v>
      </c>
      <c r="I601" s="1"/>
      <c r="J601" s="1"/>
      <c r="K601" s="1"/>
      <c r="L601" s="1"/>
      <c r="M601" s="1">
        <v>0</v>
      </c>
      <c r="N601" s="2"/>
      <c r="O601" s="2" t="s">
        <v>2</v>
      </c>
      <c r="P601" s="2"/>
      <c r="Q601" s="1">
        <v>-221569324.23880005</v>
      </c>
      <c r="R601" s="1">
        <v>0</v>
      </c>
      <c r="S601" s="1">
        <v>-221569324.23880005</v>
      </c>
      <c r="T601" s="1">
        <v>0</v>
      </c>
      <c r="U601" s="2" t="s">
        <v>0</v>
      </c>
      <c r="V601" s="1">
        <v>0</v>
      </c>
      <c r="W601" s="1">
        <v>0</v>
      </c>
      <c r="X601" s="2" t="s">
        <v>0</v>
      </c>
      <c r="Y601" s="1">
        <v>0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49" t="s">
        <v>1</v>
      </c>
      <c r="AN601" s="2" t="s">
        <v>1</v>
      </c>
      <c r="AO601" s="49" t="s">
        <v>1</v>
      </c>
      <c r="AP601" s="2" t="s">
        <v>1</v>
      </c>
    </row>
    <row r="602" spans="1:42" hidden="1" x14ac:dyDescent="0.25">
      <c r="A602" s="2" t="s">
        <v>267</v>
      </c>
      <c r="B602" s="48">
        <v>44120</v>
      </c>
      <c r="C602" s="2" t="s">
        <v>6</v>
      </c>
      <c r="D602" s="2" t="s">
        <v>43</v>
      </c>
      <c r="E602" s="2" t="s">
        <v>221</v>
      </c>
      <c r="F602" s="2" t="s">
        <v>1033</v>
      </c>
      <c r="G602" s="2" t="s">
        <v>3</v>
      </c>
      <c r="H602" s="2" t="s">
        <v>1336</v>
      </c>
      <c r="I602" s="1"/>
      <c r="J602" s="1"/>
      <c r="K602" s="1"/>
      <c r="L602" s="1"/>
      <c r="M602" s="1">
        <v>0</v>
      </c>
      <c r="N602" s="2"/>
      <c r="O602" s="2" t="s">
        <v>2</v>
      </c>
      <c r="P602" s="2"/>
      <c r="Q602" s="1">
        <v>-230566254.85880005</v>
      </c>
      <c r="R602" s="1">
        <v>0</v>
      </c>
      <c r="S602" s="1">
        <v>-230566254.85880005</v>
      </c>
      <c r="T602" s="1">
        <v>0</v>
      </c>
      <c r="U602" s="2" t="s">
        <v>0</v>
      </c>
      <c r="V602" s="1">
        <v>0</v>
      </c>
      <c r="W602" s="1">
        <v>0</v>
      </c>
      <c r="X602" s="2" t="s">
        <v>0</v>
      </c>
      <c r="Y602" s="1">
        <v>0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49" t="s">
        <v>1</v>
      </c>
      <c r="AN602" s="2" t="s">
        <v>1</v>
      </c>
      <c r="AO602" s="49" t="s">
        <v>1</v>
      </c>
      <c r="AP602" s="2" t="s">
        <v>1</v>
      </c>
    </row>
    <row r="603" spans="1:42" hidden="1" x14ac:dyDescent="0.25">
      <c r="A603" s="2" t="s">
        <v>266</v>
      </c>
      <c r="B603" s="48">
        <v>44120</v>
      </c>
      <c r="C603" s="2" t="s">
        <v>6</v>
      </c>
      <c r="D603" s="2" t="s">
        <v>43</v>
      </c>
      <c r="E603" s="2" t="s">
        <v>221</v>
      </c>
      <c r="F603" s="2" t="s">
        <v>1108</v>
      </c>
      <c r="G603" s="2" t="s">
        <v>3</v>
      </c>
      <c r="H603" s="2" t="s">
        <v>1337</v>
      </c>
      <c r="I603" s="1"/>
      <c r="J603" s="1"/>
      <c r="K603" s="1"/>
      <c r="L603" s="1"/>
      <c r="M603" s="1">
        <v>0</v>
      </c>
      <c r="N603" s="2"/>
      <c r="O603" s="2" t="s">
        <v>2</v>
      </c>
      <c r="P603" s="2"/>
      <c r="Q603" s="1">
        <v>-259571056.86880004</v>
      </c>
      <c r="R603" s="1">
        <v>0</v>
      </c>
      <c r="S603" s="1">
        <v>-259571056.86880004</v>
      </c>
      <c r="T603" s="1">
        <v>0</v>
      </c>
      <c r="U603" s="2" t="s">
        <v>0</v>
      </c>
      <c r="V603" s="1">
        <v>0</v>
      </c>
      <c r="W603" s="1">
        <v>0</v>
      </c>
      <c r="X603" s="2" t="s">
        <v>0</v>
      </c>
      <c r="Y603" s="1">
        <v>0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49" t="s">
        <v>1</v>
      </c>
      <c r="AN603" s="2" t="s">
        <v>1</v>
      </c>
      <c r="AO603" s="49" t="s">
        <v>1</v>
      </c>
      <c r="AP603" s="2" t="s">
        <v>1</v>
      </c>
    </row>
    <row r="604" spans="1:42" hidden="1" x14ac:dyDescent="0.25">
      <c r="A604" s="2" t="s">
        <v>265</v>
      </c>
      <c r="B604" s="48">
        <v>44120</v>
      </c>
      <c r="C604" s="2" t="s">
        <v>6</v>
      </c>
      <c r="D604" s="2" t="s">
        <v>43</v>
      </c>
      <c r="E604" s="2" t="s">
        <v>221</v>
      </c>
      <c r="F604" s="2" t="s">
        <v>1345</v>
      </c>
      <c r="G604" s="2" t="s">
        <v>3</v>
      </c>
      <c r="H604" s="2" t="s">
        <v>1590</v>
      </c>
      <c r="I604" s="1"/>
      <c r="J604" s="1"/>
      <c r="K604" s="1"/>
      <c r="L604" s="1"/>
      <c r="M604" s="1">
        <v>0</v>
      </c>
      <c r="N604" s="2"/>
      <c r="O604" s="2" t="s">
        <v>2</v>
      </c>
      <c r="P604" s="2"/>
      <c r="Q604" s="1">
        <v>-188131580.19880003</v>
      </c>
      <c r="R604" s="1">
        <v>0</v>
      </c>
      <c r="S604" s="1">
        <v>-188131580.19880003</v>
      </c>
      <c r="T604" s="1">
        <v>0</v>
      </c>
      <c r="U604" s="2" t="s">
        <v>0</v>
      </c>
      <c r="V604" s="1">
        <v>0</v>
      </c>
      <c r="W604" s="1">
        <v>0</v>
      </c>
      <c r="X604" s="2" t="s">
        <v>0</v>
      </c>
      <c r="Y604" s="1">
        <v>0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49" t="s">
        <v>1</v>
      </c>
      <c r="AN604" s="2" t="s">
        <v>1</v>
      </c>
      <c r="AO604" s="49" t="s">
        <v>1</v>
      </c>
      <c r="AP604" s="2" t="s">
        <v>1</v>
      </c>
    </row>
    <row r="605" spans="1:42" hidden="1" x14ac:dyDescent="0.25">
      <c r="A605" s="2" t="s">
        <v>264</v>
      </c>
      <c r="B605" s="48">
        <v>44120</v>
      </c>
      <c r="C605" s="2" t="s">
        <v>6</v>
      </c>
      <c r="D605" s="2" t="s">
        <v>43</v>
      </c>
      <c r="E605" s="2" t="s">
        <v>221</v>
      </c>
      <c r="F605" s="2" t="s">
        <v>1402</v>
      </c>
      <c r="G605" s="2" t="s">
        <v>3</v>
      </c>
      <c r="H605" s="2" t="s">
        <v>1663</v>
      </c>
      <c r="I605" s="1"/>
      <c r="J605" s="1"/>
      <c r="K605" s="1"/>
      <c r="L605" s="1"/>
      <c r="M605" s="1">
        <v>0</v>
      </c>
      <c r="N605" s="2"/>
      <c r="O605" s="2" t="s">
        <v>2</v>
      </c>
      <c r="P605" s="2"/>
      <c r="Q605" s="1">
        <v>-197526307.83880004</v>
      </c>
      <c r="R605" s="1">
        <v>0</v>
      </c>
      <c r="S605" s="1">
        <v>-197526307.83880004</v>
      </c>
      <c r="T605" s="1">
        <v>0</v>
      </c>
      <c r="U605" s="2" t="s">
        <v>0</v>
      </c>
      <c r="V605" s="1">
        <v>0</v>
      </c>
      <c r="W605" s="1">
        <v>0</v>
      </c>
      <c r="X605" s="2" t="s">
        <v>0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49" t="s">
        <v>1</v>
      </c>
      <c r="AN605" s="2" t="s">
        <v>1</v>
      </c>
      <c r="AO605" s="49" t="s">
        <v>1</v>
      </c>
      <c r="AP605" s="2" t="s">
        <v>1</v>
      </c>
    </row>
    <row r="606" spans="1:42" hidden="1" x14ac:dyDescent="0.25">
      <c r="A606" s="2" t="s">
        <v>263</v>
      </c>
      <c r="B606" s="48">
        <v>44120</v>
      </c>
      <c r="C606" s="2" t="s">
        <v>6</v>
      </c>
      <c r="D606" s="2" t="s">
        <v>43</v>
      </c>
      <c r="E606" s="2" t="s">
        <v>221</v>
      </c>
      <c r="F606" s="2" t="s">
        <v>1471</v>
      </c>
      <c r="G606" s="2" t="s">
        <v>3</v>
      </c>
      <c r="H606" s="2" t="s">
        <v>1730</v>
      </c>
      <c r="I606" s="1"/>
      <c r="J606" s="1"/>
      <c r="K606" s="1"/>
      <c r="L606" s="1"/>
      <c r="M606" s="1">
        <v>0</v>
      </c>
      <c r="N606" s="2"/>
      <c r="O606" s="2" t="s">
        <v>2</v>
      </c>
      <c r="P606" s="2"/>
      <c r="Q606" s="1">
        <v>-216760001.30880004</v>
      </c>
      <c r="R606" s="1">
        <v>0</v>
      </c>
      <c r="S606" s="1">
        <v>-216760001.30880004</v>
      </c>
      <c r="T606" s="1">
        <v>0</v>
      </c>
      <c r="U606" s="2" t="s">
        <v>0</v>
      </c>
      <c r="V606" s="1">
        <v>0</v>
      </c>
      <c r="W606" s="1">
        <v>0</v>
      </c>
      <c r="X606" s="2" t="s">
        <v>0</v>
      </c>
      <c r="Y606" s="1">
        <v>0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49" t="s">
        <v>1</v>
      </c>
      <c r="AN606" s="2" t="s">
        <v>1</v>
      </c>
      <c r="AO606" s="49" t="s">
        <v>1</v>
      </c>
      <c r="AP606" s="2" t="s">
        <v>1</v>
      </c>
    </row>
    <row r="607" spans="1:42" hidden="1" x14ac:dyDescent="0.25">
      <c r="A607" s="2" t="s">
        <v>262</v>
      </c>
      <c r="B607" s="48">
        <v>44120</v>
      </c>
      <c r="C607" s="2" t="s">
        <v>6</v>
      </c>
      <c r="D607" s="2" t="s">
        <v>43</v>
      </c>
      <c r="E607" s="2" t="s">
        <v>221</v>
      </c>
      <c r="F607" s="2" t="s">
        <v>1834</v>
      </c>
      <c r="G607" s="2" t="s">
        <v>3</v>
      </c>
      <c r="H607" s="2" t="s">
        <v>1835</v>
      </c>
      <c r="I607" s="1"/>
      <c r="J607" s="1"/>
      <c r="K607" s="1"/>
      <c r="L607" s="1"/>
      <c r="M607" s="1">
        <v>0</v>
      </c>
      <c r="N607" s="2"/>
      <c r="O607" s="2" t="s">
        <v>2</v>
      </c>
      <c r="P607" s="2"/>
      <c r="Q607" s="1">
        <v>-240171846.62880003</v>
      </c>
      <c r="R607" s="1">
        <v>0</v>
      </c>
      <c r="S607" s="1">
        <v>-240171846.62880003</v>
      </c>
      <c r="T607" s="1">
        <v>0</v>
      </c>
      <c r="U607" s="2" t="s">
        <v>0</v>
      </c>
      <c r="V607" s="1">
        <v>0</v>
      </c>
      <c r="W607" s="1">
        <v>0</v>
      </c>
      <c r="X607" s="2" t="s">
        <v>0</v>
      </c>
      <c r="Y607" s="1">
        <v>0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49" t="s">
        <v>1</v>
      </c>
      <c r="AN607" s="2" t="s">
        <v>1</v>
      </c>
      <c r="AO607" s="49" t="s">
        <v>1</v>
      </c>
      <c r="AP607" s="2" t="s">
        <v>1</v>
      </c>
    </row>
    <row r="608" spans="1:42" hidden="1" x14ac:dyDescent="0.25">
      <c r="A608" s="2" t="s">
        <v>261</v>
      </c>
      <c r="B608" s="48">
        <v>44120</v>
      </c>
      <c r="C608" s="2" t="s">
        <v>6</v>
      </c>
      <c r="D608" s="2" t="s">
        <v>43</v>
      </c>
      <c r="E608" s="2" t="s">
        <v>221</v>
      </c>
      <c r="F608" s="2" t="s">
        <v>1880</v>
      </c>
      <c r="G608" s="2" t="s">
        <v>3</v>
      </c>
      <c r="H608" s="2" t="s">
        <v>1881</v>
      </c>
      <c r="I608" s="1"/>
      <c r="J608" s="1"/>
      <c r="K608" s="1"/>
      <c r="L608" s="1"/>
      <c r="M608" s="1">
        <v>0</v>
      </c>
      <c r="N608" s="2"/>
      <c r="O608" s="2" t="s">
        <v>99</v>
      </c>
      <c r="P608" s="2"/>
      <c r="Q608" s="1">
        <v>0</v>
      </c>
      <c r="R608" s="1">
        <v>0</v>
      </c>
      <c r="S608" s="1">
        <v>0</v>
      </c>
      <c r="T608" s="1">
        <v>0</v>
      </c>
      <c r="U608" s="2" t="s">
        <v>0</v>
      </c>
      <c r="V608" s="1">
        <v>0</v>
      </c>
      <c r="W608" s="1">
        <v>0</v>
      </c>
      <c r="X608" s="2" t="s">
        <v>0</v>
      </c>
      <c r="Y608" s="1">
        <v>0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49" t="s">
        <v>1</v>
      </c>
      <c r="AN608" s="2" t="s">
        <v>1</v>
      </c>
      <c r="AO608" s="49" t="s">
        <v>1</v>
      </c>
      <c r="AP608" s="2" t="s">
        <v>1</v>
      </c>
    </row>
    <row r="609" spans="1:42" hidden="1" x14ac:dyDescent="0.25">
      <c r="A609" s="2" t="s">
        <v>260</v>
      </c>
      <c r="B609" s="48">
        <v>44120</v>
      </c>
      <c r="C609" s="2" t="s">
        <v>6</v>
      </c>
      <c r="D609" s="2" t="s">
        <v>43</v>
      </c>
      <c r="E609" s="2" t="s">
        <v>221</v>
      </c>
      <c r="F609" s="2" t="s">
        <v>1679</v>
      </c>
      <c r="G609" s="2" t="s">
        <v>3</v>
      </c>
      <c r="H609" s="2" t="s">
        <v>1931</v>
      </c>
      <c r="I609" s="1"/>
      <c r="J609" s="1"/>
      <c r="K609" s="1"/>
      <c r="L609" s="1"/>
      <c r="M609" s="1">
        <v>0</v>
      </c>
      <c r="N609" s="2"/>
      <c r="O609" s="2" t="s">
        <v>2</v>
      </c>
      <c r="P609" s="2"/>
      <c r="Q609" s="1">
        <v>73955472.659999996</v>
      </c>
      <c r="R609" s="1">
        <v>0</v>
      </c>
      <c r="S609" s="1">
        <v>73955472.659999996</v>
      </c>
      <c r="T609" s="1">
        <v>0</v>
      </c>
      <c r="U609" s="2" t="s">
        <v>0</v>
      </c>
      <c r="V609" s="1">
        <v>0</v>
      </c>
      <c r="W609" s="1">
        <v>0</v>
      </c>
      <c r="X609" s="2" t="s">
        <v>0</v>
      </c>
      <c r="Y609" s="1">
        <v>0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49" t="s">
        <v>1</v>
      </c>
      <c r="AN609" s="2" t="s">
        <v>1</v>
      </c>
      <c r="AO609" s="49" t="s">
        <v>1</v>
      </c>
      <c r="AP609" s="2" t="s">
        <v>1</v>
      </c>
    </row>
    <row r="610" spans="1:42" hidden="1" x14ac:dyDescent="0.25">
      <c r="A610" s="2" t="s">
        <v>259</v>
      </c>
      <c r="B610" s="48">
        <v>44120</v>
      </c>
      <c r="C610" s="2" t="s">
        <v>36</v>
      </c>
      <c r="D610" s="2" t="s">
        <v>39</v>
      </c>
      <c r="E610" s="2" t="s">
        <v>214</v>
      </c>
      <c r="F610" s="2" t="s">
        <v>1722</v>
      </c>
      <c r="G610" s="2" t="s">
        <v>3</v>
      </c>
      <c r="H610" s="2" t="s">
        <v>1932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103659360.9948</v>
      </c>
      <c r="R610" s="1">
        <v>0</v>
      </c>
      <c r="S610" s="1">
        <v>95382435</v>
      </c>
      <c r="T610" s="1">
        <v>0</v>
      </c>
      <c r="U610" s="2" t="s">
        <v>0</v>
      </c>
      <c r="V610" s="1">
        <v>0</v>
      </c>
      <c r="W610" s="1">
        <v>7135281.0300000003</v>
      </c>
      <c r="X610" s="2" t="s">
        <v>0</v>
      </c>
      <c r="Y610" s="1">
        <v>1141644.9648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49" t="s">
        <v>1</v>
      </c>
      <c r="AN610" s="2" t="s">
        <v>1</v>
      </c>
      <c r="AO610" s="49" t="s">
        <v>1</v>
      </c>
      <c r="AP610" s="2" t="s">
        <v>1</v>
      </c>
    </row>
    <row r="611" spans="1:42" hidden="1" x14ac:dyDescent="0.25">
      <c r="A611" s="2" t="s">
        <v>258</v>
      </c>
      <c r="B611" s="48">
        <v>44120</v>
      </c>
      <c r="C611" s="2" t="s">
        <v>6</v>
      </c>
      <c r="D611" s="2" t="s">
        <v>39</v>
      </c>
      <c r="E611" s="2" t="s">
        <v>216</v>
      </c>
      <c r="F611" s="2" t="s">
        <v>1933</v>
      </c>
      <c r="G611" s="2" t="s">
        <v>3</v>
      </c>
      <c r="H611" s="2" t="s">
        <v>1934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218733962.40200004</v>
      </c>
      <c r="R611" s="1">
        <v>0</v>
      </c>
      <c r="S611" s="1">
        <v>175479208.49999994</v>
      </c>
      <c r="T611" s="1">
        <v>0</v>
      </c>
      <c r="U611" s="2" t="s">
        <v>0</v>
      </c>
      <c r="V611" s="1">
        <v>0</v>
      </c>
      <c r="W611" s="1">
        <v>37288580.950000003</v>
      </c>
      <c r="X611" s="2" t="s">
        <v>0</v>
      </c>
      <c r="Y611" s="1">
        <v>5966172.9519999996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49" t="s">
        <v>1</v>
      </c>
      <c r="AN611" s="2" t="s">
        <v>1</v>
      </c>
      <c r="AO611" s="49" t="s">
        <v>1</v>
      </c>
      <c r="AP611" s="2" t="s">
        <v>1</v>
      </c>
    </row>
    <row r="612" spans="1:42" hidden="1" x14ac:dyDescent="0.25">
      <c r="A612" s="2" t="s">
        <v>256</v>
      </c>
      <c r="B612" s="48">
        <v>44120</v>
      </c>
      <c r="C612" s="2" t="s">
        <v>6</v>
      </c>
      <c r="D612" s="2" t="s">
        <v>34</v>
      </c>
      <c r="E612" s="2" t="s">
        <v>210</v>
      </c>
      <c r="F612" s="2" t="s">
        <v>1935</v>
      </c>
      <c r="G612" s="2" t="s">
        <v>3</v>
      </c>
      <c r="H612" s="2" t="s">
        <v>1936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</v>
      </c>
      <c r="P612" s="2" t="s">
        <v>1</v>
      </c>
      <c r="Q612" s="1">
        <v>180304839.85280001</v>
      </c>
      <c r="R612" s="1">
        <v>0</v>
      </c>
      <c r="S612" s="1">
        <v>147218263</v>
      </c>
      <c r="T612" s="1">
        <v>0</v>
      </c>
      <c r="U612" s="2" t="s">
        <v>0</v>
      </c>
      <c r="V612" s="1">
        <v>0</v>
      </c>
      <c r="W612" s="1">
        <v>28522911.079999998</v>
      </c>
      <c r="X612" s="2" t="s">
        <v>9</v>
      </c>
      <c r="Y612" s="1">
        <v>4563665.7728000004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49" t="s">
        <v>1</v>
      </c>
      <c r="AN612" s="2" t="s">
        <v>1</v>
      </c>
      <c r="AO612" s="49" t="s">
        <v>1</v>
      </c>
      <c r="AP612" s="2" t="s">
        <v>1</v>
      </c>
    </row>
    <row r="613" spans="1:42" hidden="1" x14ac:dyDescent="0.25">
      <c r="A613" s="2" t="s">
        <v>255</v>
      </c>
      <c r="B613" s="48">
        <v>44120</v>
      </c>
      <c r="C613" s="2" t="s">
        <v>6</v>
      </c>
      <c r="D613" s="2" t="s">
        <v>27</v>
      </c>
      <c r="E613" s="2" t="s">
        <v>204</v>
      </c>
      <c r="F613" s="2" t="s">
        <v>1538</v>
      </c>
      <c r="G613" s="2" t="s">
        <v>3</v>
      </c>
      <c r="H613" s="2" t="s">
        <v>1937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183264968.22319999</v>
      </c>
      <c r="R613" s="1">
        <v>0</v>
      </c>
      <c r="S613" s="1">
        <v>136610346.74999997</v>
      </c>
      <c r="T613" s="1">
        <v>0</v>
      </c>
      <c r="U613" s="2" t="s">
        <v>0</v>
      </c>
      <c r="V613" s="1">
        <v>0</v>
      </c>
      <c r="W613" s="1">
        <v>40219501.270000003</v>
      </c>
      <c r="X613" s="2" t="s">
        <v>0</v>
      </c>
      <c r="Y613" s="1">
        <v>6435120.2032000003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49" t="s">
        <v>1</v>
      </c>
      <c r="AN613" s="2" t="s">
        <v>1</v>
      </c>
      <c r="AO613" s="49" t="s">
        <v>1</v>
      </c>
      <c r="AP613" s="2" t="s">
        <v>1</v>
      </c>
    </row>
    <row r="614" spans="1:42" hidden="1" x14ac:dyDescent="0.25">
      <c r="A614" s="2" t="s">
        <v>254</v>
      </c>
      <c r="B614" s="48">
        <v>44120</v>
      </c>
      <c r="C614" s="2" t="s">
        <v>6</v>
      </c>
      <c r="D614" s="2" t="s">
        <v>25</v>
      </c>
      <c r="E614" s="2" t="s">
        <v>198</v>
      </c>
      <c r="F614" s="2" t="s">
        <v>1091</v>
      </c>
      <c r="G614" s="2" t="s">
        <v>3</v>
      </c>
      <c r="H614" s="2" t="s">
        <v>1938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188416264.01360005</v>
      </c>
      <c r="R614" s="1">
        <v>0</v>
      </c>
      <c r="S614" s="1">
        <v>141017181.58000004</v>
      </c>
      <c r="T614" s="1">
        <v>0</v>
      </c>
      <c r="U614" s="2" t="s">
        <v>0</v>
      </c>
      <c r="V614" s="1">
        <v>0</v>
      </c>
      <c r="W614" s="1">
        <v>40861277.960000001</v>
      </c>
      <c r="X614" s="2" t="s">
        <v>0</v>
      </c>
      <c r="Y614" s="1">
        <v>6537804.4736000001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49" t="s">
        <v>1</v>
      </c>
      <c r="AN614" s="2" t="s">
        <v>1</v>
      </c>
      <c r="AO614" s="49" t="s">
        <v>1</v>
      </c>
      <c r="AP614" s="2" t="s">
        <v>1</v>
      </c>
    </row>
    <row r="615" spans="1:42" hidden="1" x14ac:dyDescent="0.25">
      <c r="A615" s="2" t="s">
        <v>253</v>
      </c>
      <c r="B615" s="48">
        <v>44120</v>
      </c>
      <c r="C615" s="2" t="s">
        <v>6</v>
      </c>
      <c r="D615" s="2" t="s">
        <v>23</v>
      </c>
      <c r="E615" s="2" t="s">
        <v>196</v>
      </c>
      <c r="F615" s="2" t="s">
        <v>515</v>
      </c>
      <c r="G615" s="2" t="s">
        <v>3</v>
      </c>
      <c r="H615" s="2" t="s">
        <v>1939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185431614.19960001</v>
      </c>
      <c r="R615" s="1">
        <v>0</v>
      </c>
      <c r="S615" s="1">
        <v>140742789</v>
      </c>
      <c r="T615" s="1">
        <v>0</v>
      </c>
      <c r="U615" s="2" t="s">
        <v>0</v>
      </c>
      <c r="V615" s="1">
        <v>0</v>
      </c>
      <c r="W615" s="1">
        <v>38524849.310000002</v>
      </c>
      <c r="X615" s="2" t="s">
        <v>9</v>
      </c>
      <c r="Y615" s="1">
        <v>6163975.8896000003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49" t="s">
        <v>1</v>
      </c>
      <c r="AN615" s="2" t="s">
        <v>1</v>
      </c>
      <c r="AO615" s="49" t="s">
        <v>1</v>
      </c>
      <c r="AP615" s="2" t="s">
        <v>1</v>
      </c>
    </row>
    <row r="616" spans="1:42" hidden="1" x14ac:dyDescent="0.25">
      <c r="A616" s="2" t="s">
        <v>252</v>
      </c>
      <c r="B616" s="48">
        <v>44120</v>
      </c>
      <c r="C616" s="2" t="s">
        <v>6</v>
      </c>
      <c r="D616" s="2" t="s">
        <v>21</v>
      </c>
      <c r="E616" s="2" t="s">
        <v>188</v>
      </c>
      <c r="F616" s="2" t="s">
        <v>518</v>
      </c>
      <c r="G616" s="2" t="s">
        <v>3</v>
      </c>
      <c r="H616" s="2" t="s">
        <v>1940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111573138.3488</v>
      </c>
      <c r="R616" s="1">
        <v>0</v>
      </c>
      <c r="S616" s="1">
        <v>91348606</v>
      </c>
      <c r="T616" s="1">
        <v>0</v>
      </c>
      <c r="U616" s="2" t="s">
        <v>0</v>
      </c>
      <c r="V616" s="1">
        <v>0</v>
      </c>
      <c r="W616" s="1">
        <v>17434941.68</v>
      </c>
      <c r="X616" s="2" t="s">
        <v>0</v>
      </c>
      <c r="Y616" s="1">
        <v>2789590.6688000001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49" t="s">
        <v>1</v>
      </c>
      <c r="AN616" s="2" t="s">
        <v>1</v>
      </c>
      <c r="AO616" s="49" t="s">
        <v>1</v>
      </c>
      <c r="AP616" s="2" t="s">
        <v>1</v>
      </c>
    </row>
    <row r="617" spans="1:42" hidden="1" x14ac:dyDescent="0.25">
      <c r="A617" s="2" t="s">
        <v>251</v>
      </c>
      <c r="B617" s="48">
        <v>44120</v>
      </c>
      <c r="C617" s="2" t="s">
        <v>6</v>
      </c>
      <c r="D617" s="2" t="s">
        <v>19</v>
      </c>
      <c r="E617" s="2" t="s">
        <v>186</v>
      </c>
      <c r="F617" s="2" t="s">
        <v>518</v>
      </c>
      <c r="G617" s="2" t="s">
        <v>3</v>
      </c>
      <c r="H617" s="2" t="s">
        <v>1941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152271760.7432</v>
      </c>
      <c r="R617" s="1">
        <v>0</v>
      </c>
      <c r="S617" s="1">
        <v>110529604.71000002</v>
      </c>
      <c r="T617" s="1">
        <v>0</v>
      </c>
      <c r="U617" s="2" t="s">
        <v>0</v>
      </c>
      <c r="V617" s="1">
        <v>0</v>
      </c>
      <c r="W617" s="1">
        <v>35984617.269999996</v>
      </c>
      <c r="X617" s="2" t="s">
        <v>9</v>
      </c>
      <c r="Y617" s="1">
        <v>5757538.763199999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49" t="s">
        <v>1</v>
      </c>
      <c r="AN617" s="2" t="s">
        <v>1</v>
      </c>
      <c r="AO617" s="49" t="s">
        <v>1</v>
      </c>
      <c r="AP617" s="2" t="s">
        <v>1</v>
      </c>
    </row>
    <row r="618" spans="1:42" hidden="1" x14ac:dyDescent="0.25">
      <c r="A618" s="2" t="s">
        <v>250</v>
      </c>
      <c r="B618" s="48">
        <v>44120</v>
      </c>
      <c r="C618" s="2" t="s">
        <v>6</v>
      </c>
      <c r="D618" s="2" t="s">
        <v>17</v>
      </c>
      <c r="E618" s="2" t="s">
        <v>184</v>
      </c>
      <c r="F618" s="2" t="s">
        <v>1942</v>
      </c>
      <c r="G618" s="2" t="s">
        <v>3</v>
      </c>
      <c r="H618" s="2" t="s">
        <v>1943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54629729.552000001</v>
      </c>
      <c r="R618" s="1">
        <v>0</v>
      </c>
      <c r="S618" s="1">
        <v>41286073</v>
      </c>
      <c r="T618" s="1">
        <v>0</v>
      </c>
      <c r="U618" s="2" t="s">
        <v>0</v>
      </c>
      <c r="V618" s="1">
        <v>0</v>
      </c>
      <c r="W618" s="1">
        <v>11503152.200000001</v>
      </c>
      <c r="X618" s="2" t="s">
        <v>9</v>
      </c>
      <c r="Y618" s="1">
        <v>1840504.3520000002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49" t="s">
        <v>1</v>
      </c>
      <c r="AN618" s="2" t="s">
        <v>1</v>
      </c>
      <c r="AO618" s="49" t="s">
        <v>1</v>
      </c>
      <c r="AP618" s="2" t="s">
        <v>1</v>
      </c>
    </row>
    <row r="619" spans="1:42" hidden="1" x14ac:dyDescent="0.25">
      <c r="A619" s="2" t="s">
        <v>249</v>
      </c>
      <c r="B619" s="48">
        <v>44120</v>
      </c>
      <c r="C619" s="2" t="s">
        <v>6</v>
      </c>
      <c r="D619" s="2" t="s">
        <v>17</v>
      </c>
      <c r="E619" s="2" t="s">
        <v>184</v>
      </c>
      <c r="F619" s="2" t="s">
        <v>1942</v>
      </c>
      <c r="G619" s="2" t="s">
        <v>3</v>
      </c>
      <c r="H619" s="2" t="s">
        <v>1944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1945</v>
      </c>
      <c r="P619" s="2" t="s">
        <v>1946</v>
      </c>
      <c r="Q619" s="1">
        <v>6252210</v>
      </c>
      <c r="R619" s="1">
        <v>0</v>
      </c>
      <c r="S619" s="1">
        <v>5114250</v>
      </c>
      <c r="T619" s="1">
        <v>981000</v>
      </c>
      <c r="U619" s="2" t="s">
        <v>9</v>
      </c>
      <c r="V619" s="1">
        <v>156960</v>
      </c>
      <c r="W619" s="1">
        <v>0</v>
      </c>
      <c r="X619" s="2" t="s">
        <v>0</v>
      </c>
      <c r="Y619" s="1">
        <v>0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49" t="s">
        <v>1</v>
      </c>
      <c r="AN619" s="2" t="s">
        <v>1</v>
      </c>
      <c r="AO619" s="49" t="s">
        <v>1</v>
      </c>
      <c r="AP619" s="2" t="s">
        <v>1</v>
      </c>
    </row>
    <row r="620" spans="1:42" hidden="1" x14ac:dyDescent="0.25">
      <c r="A620" s="2" t="s">
        <v>248</v>
      </c>
      <c r="B620" s="48">
        <v>44120</v>
      </c>
      <c r="C620" s="2" t="s">
        <v>6</v>
      </c>
      <c r="D620" s="2" t="s">
        <v>17</v>
      </c>
      <c r="E620" s="2" t="s">
        <v>184</v>
      </c>
      <c r="F620" s="2" t="s">
        <v>1942</v>
      </c>
      <c r="G620" s="2" t="s">
        <v>3</v>
      </c>
      <c r="H620" s="2" t="s">
        <v>1947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60500124.391599998</v>
      </c>
      <c r="R620" s="1">
        <v>0</v>
      </c>
      <c r="S620" s="1">
        <v>50029827.5</v>
      </c>
      <c r="T620" s="1">
        <v>0</v>
      </c>
      <c r="U620" s="2" t="s">
        <v>0</v>
      </c>
      <c r="V620" s="1">
        <v>0</v>
      </c>
      <c r="W620" s="1">
        <v>9026118.0099999998</v>
      </c>
      <c r="X620" s="2" t="s">
        <v>9</v>
      </c>
      <c r="Y620" s="1">
        <v>1444178.8816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49" t="s">
        <v>1</v>
      </c>
      <c r="AN620" s="2" t="s">
        <v>1</v>
      </c>
      <c r="AO620" s="49" t="s">
        <v>1</v>
      </c>
      <c r="AP620" s="2" t="s">
        <v>1</v>
      </c>
    </row>
    <row r="621" spans="1:42" hidden="1" x14ac:dyDescent="0.25">
      <c r="A621" s="2" t="s">
        <v>247</v>
      </c>
      <c r="B621" s="48">
        <v>44120</v>
      </c>
      <c r="C621" s="2" t="s">
        <v>6</v>
      </c>
      <c r="D621" s="2" t="s">
        <v>14</v>
      </c>
      <c r="E621" s="2" t="s">
        <v>182</v>
      </c>
      <c r="F621" s="2" t="s">
        <v>1948</v>
      </c>
      <c r="G621" s="2" t="s">
        <v>3</v>
      </c>
      <c r="H621" s="2" t="s">
        <v>1949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94285861.450000003</v>
      </c>
      <c r="R621" s="1">
        <v>0</v>
      </c>
      <c r="S621" s="1">
        <v>88767718.25</v>
      </c>
      <c r="T621" s="1">
        <v>0</v>
      </c>
      <c r="U621" s="2" t="s">
        <v>0</v>
      </c>
      <c r="V621" s="1">
        <v>0</v>
      </c>
      <c r="W621" s="1">
        <v>4757020</v>
      </c>
      <c r="X621" s="2" t="s">
        <v>0</v>
      </c>
      <c r="Y621" s="1">
        <v>761123.2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49" t="s">
        <v>1</v>
      </c>
      <c r="AN621" s="2" t="s">
        <v>1</v>
      </c>
      <c r="AO621" s="49" t="s">
        <v>1</v>
      </c>
      <c r="AP621" s="2" t="s">
        <v>1</v>
      </c>
    </row>
    <row r="622" spans="1:42" hidden="1" x14ac:dyDescent="0.25">
      <c r="A622" s="2" t="s">
        <v>246</v>
      </c>
      <c r="B622" s="48">
        <v>44120</v>
      </c>
      <c r="C622" s="2" t="s">
        <v>6</v>
      </c>
      <c r="D622" s="2" t="s">
        <v>10</v>
      </c>
      <c r="E622" s="2" t="s">
        <v>179</v>
      </c>
      <c r="F622" s="2" t="s">
        <v>1950</v>
      </c>
      <c r="G622" s="2" t="s">
        <v>3</v>
      </c>
      <c r="H622" s="2" t="s">
        <v>1951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15912378</v>
      </c>
      <c r="R622" s="1">
        <v>0</v>
      </c>
      <c r="S622" s="1">
        <v>13284050</v>
      </c>
      <c r="T622" s="1">
        <v>0</v>
      </c>
      <c r="U622" s="2" t="s">
        <v>0</v>
      </c>
      <c r="V622" s="1">
        <v>0</v>
      </c>
      <c r="W622" s="1">
        <v>2265800</v>
      </c>
      <c r="X622" s="2" t="s">
        <v>9</v>
      </c>
      <c r="Y622" s="1">
        <v>362528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49" t="s">
        <v>1</v>
      </c>
      <c r="AN622" s="2" t="s">
        <v>1</v>
      </c>
      <c r="AO622" s="49" t="s">
        <v>1</v>
      </c>
      <c r="AP622" s="2" t="s">
        <v>1</v>
      </c>
    </row>
    <row r="623" spans="1:42" hidden="1" x14ac:dyDescent="0.25">
      <c r="A623" s="2" t="s">
        <v>245</v>
      </c>
      <c r="B623" s="48">
        <v>44120</v>
      </c>
      <c r="C623" s="2" t="s">
        <v>6</v>
      </c>
      <c r="D623" s="2" t="s">
        <v>286</v>
      </c>
      <c r="E623" s="2" t="s">
        <v>208</v>
      </c>
      <c r="F623" s="2" t="s">
        <v>628</v>
      </c>
      <c r="G623" s="2" t="s">
        <v>3</v>
      </c>
      <c r="H623" s="2" t="s">
        <v>1952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44121519</v>
      </c>
      <c r="R623" s="1">
        <v>0</v>
      </c>
      <c r="S623" s="1">
        <v>36473175</v>
      </c>
      <c r="T623" s="1">
        <v>0</v>
      </c>
      <c r="U623" s="2" t="s">
        <v>0</v>
      </c>
      <c r="V623" s="1">
        <v>0</v>
      </c>
      <c r="W623" s="1">
        <v>6593400</v>
      </c>
      <c r="X623" s="2" t="s">
        <v>0</v>
      </c>
      <c r="Y623" s="1">
        <v>1054944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49" t="s">
        <v>1</v>
      </c>
      <c r="AN623" s="2" t="s">
        <v>1</v>
      </c>
      <c r="AO623" s="49" t="s">
        <v>1</v>
      </c>
      <c r="AP623" s="2" t="s">
        <v>1</v>
      </c>
    </row>
    <row r="624" spans="1:42" hidden="1" x14ac:dyDescent="0.25">
      <c r="A624" s="2" t="s">
        <v>244</v>
      </c>
      <c r="B624" s="48">
        <v>44120</v>
      </c>
      <c r="C624" s="2" t="s">
        <v>6</v>
      </c>
      <c r="D624" s="2" t="s">
        <v>7</v>
      </c>
      <c r="E624" s="2" t="s">
        <v>1953</v>
      </c>
      <c r="F624" s="2" t="s">
        <v>1954</v>
      </c>
      <c r="G624" s="2" t="s">
        <v>3</v>
      </c>
      <c r="H624" s="2" t="s">
        <v>1955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99</v>
      </c>
      <c r="P624" s="2" t="s">
        <v>1</v>
      </c>
      <c r="Q624" s="1">
        <v>0</v>
      </c>
      <c r="R624" s="1">
        <v>0</v>
      </c>
      <c r="S624" s="1">
        <v>0</v>
      </c>
      <c r="T624" s="1">
        <v>0</v>
      </c>
      <c r="U624" s="2" t="s">
        <v>0</v>
      </c>
      <c r="V624" s="1">
        <v>0</v>
      </c>
      <c r="W624" s="1">
        <v>0</v>
      </c>
      <c r="X624" s="2" t="s">
        <v>0</v>
      </c>
      <c r="Y624" s="1">
        <v>0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49" t="s">
        <v>1</v>
      </c>
      <c r="AN624" s="2" t="s">
        <v>1</v>
      </c>
      <c r="AO624" s="49" t="s">
        <v>1</v>
      </c>
      <c r="AP624" s="2" t="s">
        <v>1</v>
      </c>
    </row>
    <row r="625" spans="1:42" hidden="1" x14ac:dyDescent="0.25">
      <c r="A625" s="2" t="s">
        <v>243</v>
      </c>
      <c r="B625" s="48">
        <v>44120</v>
      </c>
      <c r="C625" s="2" t="s">
        <v>6</v>
      </c>
      <c r="D625" s="2" t="s">
        <v>5</v>
      </c>
      <c r="E625" s="2" t="s">
        <v>176</v>
      </c>
      <c r="F625" s="2" t="s">
        <v>926</v>
      </c>
      <c r="G625" s="2" t="s">
        <v>3</v>
      </c>
      <c r="H625" s="2" t="s">
        <v>1956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28465809.014399998</v>
      </c>
      <c r="R625" s="1">
        <v>0</v>
      </c>
      <c r="S625" s="1">
        <v>23496998.5</v>
      </c>
      <c r="T625" s="1">
        <v>0</v>
      </c>
      <c r="U625" s="2" t="s">
        <v>0</v>
      </c>
      <c r="V625" s="1">
        <v>0</v>
      </c>
      <c r="W625" s="1">
        <v>4283457.34</v>
      </c>
      <c r="X625" s="2" t="s">
        <v>9</v>
      </c>
      <c r="Y625" s="1">
        <v>685353.17440000002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49" t="s">
        <v>1</v>
      </c>
      <c r="AN625" s="2" t="s">
        <v>1</v>
      </c>
      <c r="AO625" s="49" t="s">
        <v>1</v>
      </c>
      <c r="AP625" s="2" t="s">
        <v>1</v>
      </c>
    </row>
    <row r="626" spans="1:42" hidden="1" x14ac:dyDescent="0.25">
      <c r="A626" s="2" t="s">
        <v>242</v>
      </c>
      <c r="B626" s="48">
        <v>44121</v>
      </c>
      <c r="C626" s="2" t="s">
        <v>6</v>
      </c>
      <c r="D626" s="2" t="s">
        <v>50</v>
      </c>
      <c r="E626" s="2" t="s">
        <v>236</v>
      </c>
      <c r="F626" s="2" t="s">
        <v>947</v>
      </c>
      <c r="G626" s="2" t="s">
        <v>3</v>
      </c>
      <c r="H626" s="2" t="s">
        <v>1957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</v>
      </c>
      <c r="P626" s="2" t="s">
        <v>1</v>
      </c>
      <c r="Q626" s="1">
        <v>353640807.09310001</v>
      </c>
      <c r="R626" s="1">
        <v>0</v>
      </c>
      <c r="S626" s="1">
        <v>284920031.66250002</v>
      </c>
      <c r="T626" s="1">
        <v>0</v>
      </c>
      <c r="U626" s="2" t="s">
        <v>0</v>
      </c>
      <c r="V626" s="1">
        <v>0</v>
      </c>
      <c r="W626" s="1">
        <v>59242047.784999996</v>
      </c>
      <c r="X626" s="2" t="s">
        <v>0</v>
      </c>
      <c r="Y626" s="1">
        <v>9478727.6456000004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49" t="s">
        <v>1</v>
      </c>
      <c r="AN626" s="2" t="s">
        <v>1</v>
      </c>
      <c r="AO626" s="49" t="s">
        <v>1</v>
      </c>
      <c r="AP626" s="2" t="s">
        <v>1</v>
      </c>
    </row>
    <row r="627" spans="1:42" hidden="1" x14ac:dyDescent="0.25">
      <c r="A627" s="2" t="s">
        <v>241</v>
      </c>
      <c r="B627" s="48">
        <v>44121</v>
      </c>
      <c r="C627" s="2" t="s">
        <v>36</v>
      </c>
      <c r="D627" s="2" t="s">
        <v>43</v>
      </c>
      <c r="E627" s="2" t="s">
        <v>223</v>
      </c>
      <c r="F627" s="2" t="s">
        <v>1958</v>
      </c>
      <c r="G627" s="2" t="s">
        <v>3</v>
      </c>
      <c r="H627" s="2" t="s">
        <v>1959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141373094.289</v>
      </c>
      <c r="R627" s="1">
        <v>0</v>
      </c>
      <c r="S627" s="1">
        <v>123355330.02500001</v>
      </c>
      <c r="T627" s="1">
        <v>0</v>
      </c>
      <c r="U627" s="2" t="s">
        <v>0</v>
      </c>
      <c r="V627" s="1">
        <v>0</v>
      </c>
      <c r="W627" s="1">
        <v>15532555.399999999</v>
      </c>
      <c r="X627" s="2" t="s">
        <v>0</v>
      </c>
      <c r="Y627" s="1">
        <v>2485208.8640000001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49" t="s">
        <v>1</v>
      </c>
      <c r="AN627" s="2" t="s">
        <v>1</v>
      </c>
      <c r="AO627" s="49" t="s">
        <v>1</v>
      </c>
      <c r="AP627" s="2" t="s">
        <v>1</v>
      </c>
    </row>
    <row r="628" spans="1:42" hidden="1" x14ac:dyDescent="0.25">
      <c r="A628" s="2" t="s">
        <v>240</v>
      </c>
      <c r="B628" s="48">
        <v>44121</v>
      </c>
      <c r="C628" s="2" t="s">
        <v>6</v>
      </c>
      <c r="D628" s="2" t="s">
        <v>43</v>
      </c>
      <c r="E628" s="2" t="s">
        <v>225</v>
      </c>
      <c r="F628" s="2" t="s">
        <v>534</v>
      </c>
      <c r="G628" s="2" t="s">
        <v>3</v>
      </c>
      <c r="H628" s="2" t="s">
        <v>1960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34360561.765699998</v>
      </c>
      <c r="R628" s="1">
        <v>0</v>
      </c>
      <c r="S628" s="1">
        <v>24047198.362500001</v>
      </c>
      <c r="T628" s="1">
        <v>0</v>
      </c>
      <c r="U628" s="2" t="s">
        <v>0</v>
      </c>
      <c r="V628" s="1">
        <v>0</v>
      </c>
      <c r="W628" s="1">
        <v>8890830.5199999996</v>
      </c>
      <c r="X628" s="2" t="s">
        <v>9</v>
      </c>
      <c r="Y628" s="1">
        <v>1422532.8832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49" t="s">
        <v>1</v>
      </c>
      <c r="AN628" s="2" t="s">
        <v>1</v>
      </c>
      <c r="AO628" s="49" t="s">
        <v>1</v>
      </c>
      <c r="AP628" s="2" t="s">
        <v>1</v>
      </c>
    </row>
    <row r="629" spans="1:42" hidden="1" x14ac:dyDescent="0.25">
      <c r="A629" s="2" t="s">
        <v>239</v>
      </c>
      <c r="B629" s="48">
        <v>44121</v>
      </c>
      <c r="C629" s="2" t="s">
        <v>6</v>
      </c>
      <c r="D629" s="2" t="s">
        <v>43</v>
      </c>
      <c r="E629" s="2" t="s">
        <v>225</v>
      </c>
      <c r="F629" s="2" t="s">
        <v>534</v>
      </c>
      <c r="G629" s="2" t="s">
        <v>3</v>
      </c>
      <c r="H629" s="2" t="s">
        <v>1961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704</v>
      </c>
      <c r="P629" s="2" t="s">
        <v>1962</v>
      </c>
      <c r="Q629" s="1">
        <v>20242687.25</v>
      </c>
      <c r="R629" s="1">
        <v>0</v>
      </c>
      <c r="S629" s="1">
        <v>15765290.25</v>
      </c>
      <c r="T629" s="1">
        <v>3859825</v>
      </c>
      <c r="U629" s="2" t="s">
        <v>9</v>
      </c>
      <c r="V629" s="1">
        <v>617572</v>
      </c>
      <c r="W629" s="1">
        <v>0</v>
      </c>
      <c r="X629" s="2" t="s">
        <v>0</v>
      </c>
      <c r="Y629" s="1">
        <v>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49" t="s">
        <v>1</v>
      </c>
      <c r="AN629" s="2" t="s">
        <v>1</v>
      </c>
      <c r="AO629" s="49" t="s">
        <v>1</v>
      </c>
      <c r="AP629" s="2" t="s">
        <v>1</v>
      </c>
    </row>
    <row r="630" spans="1:42" hidden="1" x14ac:dyDescent="0.25">
      <c r="A630" s="2" t="s">
        <v>238</v>
      </c>
      <c r="B630" s="48">
        <v>44121</v>
      </c>
      <c r="C630" s="2" t="s">
        <v>6</v>
      </c>
      <c r="D630" s="2" t="s">
        <v>43</v>
      </c>
      <c r="E630" s="2" t="s">
        <v>225</v>
      </c>
      <c r="F630" s="2" t="s">
        <v>534</v>
      </c>
      <c r="G630" s="2" t="s">
        <v>3</v>
      </c>
      <c r="H630" s="2" t="s">
        <v>1963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704</v>
      </c>
      <c r="P630" s="2" t="s">
        <v>1962</v>
      </c>
      <c r="Q630" s="1">
        <v>506800</v>
      </c>
      <c r="R630" s="1">
        <v>0</v>
      </c>
      <c r="S630" s="1">
        <v>506800</v>
      </c>
      <c r="T630" s="1">
        <v>0</v>
      </c>
      <c r="U630" s="2" t="s">
        <v>0</v>
      </c>
      <c r="V630" s="1">
        <v>0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49" t="s">
        <v>1</v>
      </c>
      <c r="AN630" s="2" t="s">
        <v>1</v>
      </c>
      <c r="AO630" s="49" t="s">
        <v>1</v>
      </c>
      <c r="AP630" s="2" t="s">
        <v>1</v>
      </c>
    </row>
    <row r="631" spans="1:42" hidden="1" x14ac:dyDescent="0.25">
      <c r="A631" s="2" t="s">
        <v>237</v>
      </c>
      <c r="B631" s="48">
        <v>44121</v>
      </c>
      <c r="C631" s="2" t="s">
        <v>6</v>
      </c>
      <c r="D631" s="2" t="s">
        <v>43</v>
      </c>
      <c r="E631" s="2" t="s">
        <v>225</v>
      </c>
      <c r="F631" s="2" t="s">
        <v>534</v>
      </c>
      <c r="G631" s="2" t="s">
        <v>3</v>
      </c>
      <c r="H631" s="2" t="s">
        <v>1964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405839291.03189999</v>
      </c>
      <c r="R631" s="1">
        <v>0</v>
      </c>
      <c r="S631" s="1">
        <v>326620411.28250003</v>
      </c>
      <c r="T631" s="1">
        <v>0</v>
      </c>
      <c r="U631" s="2" t="s">
        <v>0</v>
      </c>
      <c r="V631" s="1">
        <v>0</v>
      </c>
      <c r="W631" s="1">
        <v>68292137.715000004</v>
      </c>
      <c r="X631" s="2" t="s">
        <v>0</v>
      </c>
      <c r="Y631" s="1">
        <v>10926742.034400001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49" t="s">
        <v>1</v>
      </c>
      <c r="AN631" s="2" t="s">
        <v>1</v>
      </c>
      <c r="AO631" s="49" t="s">
        <v>1</v>
      </c>
      <c r="AP631" s="2" t="s">
        <v>1</v>
      </c>
    </row>
    <row r="632" spans="1:42" hidden="1" x14ac:dyDescent="0.25">
      <c r="A632" s="2" t="s">
        <v>235</v>
      </c>
      <c r="B632" s="48">
        <v>44121</v>
      </c>
      <c r="C632" s="2" t="s">
        <v>6</v>
      </c>
      <c r="D632" s="2" t="s">
        <v>43</v>
      </c>
      <c r="E632" s="2" t="s">
        <v>221</v>
      </c>
      <c r="F632" s="2" t="s">
        <v>1743</v>
      </c>
      <c r="G632" s="2" t="s">
        <v>3</v>
      </c>
      <c r="H632" s="2" t="s">
        <v>1965</v>
      </c>
      <c r="I632" s="1"/>
      <c r="J632" s="1"/>
      <c r="K632" s="1"/>
      <c r="L632" s="1"/>
      <c r="M632" s="1">
        <v>0</v>
      </c>
      <c r="N632" s="2"/>
      <c r="O632" s="2" t="s">
        <v>2</v>
      </c>
      <c r="P632" s="2"/>
      <c r="Q632" s="1">
        <v>71739527.209999993</v>
      </c>
      <c r="R632" s="1">
        <v>0</v>
      </c>
      <c r="S632" s="1">
        <v>71739527.209999993</v>
      </c>
      <c r="T632" s="1">
        <v>0</v>
      </c>
      <c r="U632" s="2" t="s">
        <v>0</v>
      </c>
      <c r="V632" s="1">
        <v>0</v>
      </c>
      <c r="W632" s="1">
        <v>0</v>
      </c>
      <c r="X632" s="2" t="s">
        <v>0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49" t="s">
        <v>1</v>
      </c>
      <c r="AN632" s="2" t="s">
        <v>1</v>
      </c>
      <c r="AO632" s="49" t="s">
        <v>1</v>
      </c>
      <c r="AP632" s="2" t="s">
        <v>1</v>
      </c>
    </row>
    <row r="633" spans="1:42" hidden="1" x14ac:dyDescent="0.25">
      <c r="A633" s="2" t="s">
        <v>234</v>
      </c>
      <c r="B633" s="48">
        <v>44121</v>
      </c>
      <c r="C633" s="2" t="s">
        <v>36</v>
      </c>
      <c r="D633" s="2" t="s">
        <v>39</v>
      </c>
      <c r="E633" s="2" t="s">
        <v>214</v>
      </c>
      <c r="F633" s="2" t="s">
        <v>1782</v>
      </c>
      <c r="G633" s="2" t="s">
        <v>3</v>
      </c>
      <c r="H633" s="2" t="s">
        <v>1966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178464953.55599996</v>
      </c>
      <c r="R633" s="1">
        <v>0</v>
      </c>
      <c r="S633" s="1">
        <v>165005397.75</v>
      </c>
      <c r="T633" s="1">
        <v>0</v>
      </c>
      <c r="U633" s="2" t="s">
        <v>0</v>
      </c>
      <c r="V633" s="1">
        <v>0</v>
      </c>
      <c r="W633" s="1">
        <v>11603065.35</v>
      </c>
      <c r="X633" s="2" t="s">
        <v>9</v>
      </c>
      <c r="Y633" s="1">
        <v>1856490.4560000002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49" t="s">
        <v>1</v>
      </c>
      <c r="AN633" s="2" t="s">
        <v>1</v>
      </c>
      <c r="AO633" s="49" t="s">
        <v>1</v>
      </c>
      <c r="AP633" s="2" t="s">
        <v>1</v>
      </c>
    </row>
    <row r="634" spans="1:42" hidden="1" x14ac:dyDescent="0.25">
      <c r="A634" s="2" t="s">
        <v>233</v>
      </c>
      <c r="B634" s="48">
        <v>44121</v>
      </c>
      <c r="C634" s="2" t="s">
        <v>6</v>
      </c>
      <c r="D634" s="2" t="s">
        <v>39</v>
      </c>
      <c r="E634" s="2" t="s">
        <v>216</v>
      </c>
      <c r="F634" s="2" t="s">
        <v>1967</v>
      </c>
      <c r="G634" s="2" t="s">
        <v>3</v>
      </c>
      <c r="H634" s="2" t="s">
        <v>1968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1">
        <v>391404707.43379998</v>
      </c>
      <c r="R634" s="1">
        <v>0</v>
      </c>
      <c r="S634" s="1">
        <v>320849385.59999996</v>
      </c>
      <c r="T634" s="1">
        <v>0</v>
      </c>
      <c r="U634" s="2" t="s">
        <v>0</v>
      </c>
      <c r="V634" s="1">
        <v>0</v>
      </c>
      <c r="W634" s="1">
        <v>60823553.305</v>
      </c>
      <c r="X634" s="2" t="s">
        <v>9</v>
      </c>
      <c r="Y634" s="1">
        <v>9731768.5287999976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49" t="s">
        <v>1</v>
      </c>
      <c r="AN634" s="2" t="s">
        <v>1</v>
      </c>
      <c r="AO634" s="49" t="s">
        <v>1</v>
      </c>
      <c r="AP634" s="2" t="s">
        <v>1</v>
      </c>
    </row>
    <row r="635" spans="1:42" hidden="1" x14ac:dyDescent="0.25">
      <c r="A635" s="2" t="s">
        <v>232</v>
      </c>
      <c r="B635" s="48">
        <v>44121</v>
      </c>
      <c r="C635" s="2" t="s">
        <v>6</v>
      </c>
      <c r="D635" s="2" t="s">
        <v>34</v>
      </c>
      <c r="E635" s="2" t="s">
        <v>210</v>
      </c>
      <c r="F635" s="2" t="s">
        <v>1969</v>
      </c>
      <c r="G635" s="2" t="s">
        <v>3</v>
      </c>
      <c r="H635" s="2" t="s">
        <v>1970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423014346.41550004</v>
      </c>
      <c r="R635" s="1">
        <v>0</v>
      </c>
      <c r="S635" s="1">
        <v>342925129.37</v>
      </c>
      <c r="T635" s="1">
        <v>0</v>
      </c>
      <c r="U635" s="2" t="s">
        <v>0</v>
      </c>
      <c r="V635" s="1">
        <v>0</v>
      </c>
      <c r="W635" s="1">
        <v>69042428.487499997</v>
      </c>
      <c r="X635" s="2" t="s">
        <v>0</v>
      </c>
      <c r="Y635" s="1">
        <v>11046788.558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49" t="s">
        <v>1</v>
      </c>
      <c r="AN635" s="2" t="s">
        <v>1</v>
      </c>
      <c r="AO635" s="49" t="s">
        <v>1</v>
      </c>
      <c r="AP635" s="2" t="s">
        <v>1</v>
      </c>
    </row>
    <row r="636" spans="1:42" hidden="1" x14ac:dyDescent="0.25">
      <c r="A636" s="2" t="s">
        <v>231</v>
      </c>
      <c r="B636" s="48">
        <v>44121</v>
      </c>
      <c r="C636" s="2" t="s">
        <v>6</v>
      </c>
      <c r="D636" s="2" t="s">
        <v>27</v>
      </c>
      <c r="E636" s="2" t="s">
        <v>204</v>
      </c>
      <c r="F636" s="2" t="s">
        <v>1602</v>
      </c>
      <c r="G636" s="2" t="s">
        <v>3</v>
      </c>
      <c r="H636" s="2" t="s">
        <v>1971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340192358.08990014</v>
      </c>
      <c r="R636" s="1">
        <v>0</v>
      </c>
      <c r="S636" s="1">
        <v>272408034.00749993</v>
      </c>
      <c r="T636" s="1">
        <v>0</v>
      </c>
      <c r="U636" s="2" t="s">
        <v>0</v>
      </c>
      <c r="V636" s="1">
        <v>0</v>
      </c>
      <c r="W636" s="1">
        <v>58434762.140000008</v>
      </c>
      <c r="X636" s="2" t="s">
        <v>0</v>
      </c>
      <c r="Y636" s="1">
        <v>9349561.9423999973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49" t="s">
        <v>1</v>
      </c>
      <c r="AN636" s="2" t="s">
        <v>1</v>
      </c>
      <c r="AO636" s="49" t="s">
        <v>1</v>
      </c>
      <c r="AP636" s="2" t="s">
        <v>1</v>
      </c>
    </row>
    <row r="637" spans="1:42" hidden="1" x14ac:dyDescent="0.25">
      <c r="A637" s="2" t="s">
        <v>230</v>
      </c>
      <c r="B637" s="48">
        <v>44121</v>
      </c>
      <c r="C637" s="2" t="s">
        <v>6</v>
      </c>
      <c r="D637" s="2" t="s">
        <v>25</v>
      </c>
      <c r="E637" s="2" t="s">
        <v>198</v>
      </c>
      <c r="F637" s="2" t="s">
        <v>1135</v>
      </c>
      <c r="G637" s="2" t="s">
        <v>3</v>
      </c>
      <c r="H637" s="2" t="s">
        <v>1972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328379467.40220004</v>
      </c>
      <c r="R637" s="1">
        <v>0</v>
      </c>
      <c r="S637" s="1">
        <v>260365129.63999999</v>
      </c>
      <c r="T637" s="1">
        <v>0</v>
      </c>
      <c r="U637" s="2" t="s">
        <v>0</v>
      </c>
      <c r="V637" s="1">
        <v>0</v>
      </c>
      <c r="W637" s="1">
        <v>58633049.795000002</v>
      </c>
      <c r="X637" s="2" t="s">
        <v>0</v>
      </c>
      <c r="Y637" s="1">
        <v>9381287.967199998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49" t="s">
        <v>1</v>
      </c>
      <c r="AN637" s="2" t="s">
        <v>1</v>
      </c>
      <c r="AO637" s="49" t="s">
        <v>1</v>
      </c>
      <c r="AP637" s="2" t="s">
        <v>1</v>
      </c>
    </row>
    <row r="638" spans="1:42" hidden="1" x14ac:dyDescent="0.25">
      <c r="A638" s="2" t="s">
        <v>229</v>
      </c>
      <c r="B638" s="48">
        <v>44121</v>
      </c>
      <c r="C638" s="2" t="s">
        <v>6</v>
      </c>
      <c r="D638" s="2" t="s">
        <v>23</v>
      </c>
      <c r="E638" s="2" t="s">
        <v>196</v>
      </c>
      <c r="F638" s="2" t="s">
        <v>520</v>
      </c>
      <c r="G638" s="2" t="s">
        <v>3</v>
      </c>
      <c r="H638" s="2" t="s">
        <v>1973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160573484.1584</v>
      </c>
      <c r="R638" s="1">
        <v>0</v>
      </c>
      <c r="S638" s="1">
        <v>113756315.83499999</v>
      </c>
      <c r="T638" s="1">
        <v>0</v>
      </c>
      <c r="U638" s="2" t="s">
        <v>0</v>
      </c>
      <c r="V638" s="1">
        <v>0</v>
      </c>
      <c r="W638" s="1">
        <v>40359627.864999995</v>
      </c>
      <c r="X638" s="2" t="s">
        <v>9</v>
      </c>
      <c r="Y638" s="1">
        <v>6457540.4583999999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49" t="s">
        <v>1</v>
      </c>
      <c r="AN638" s="2" t="s">
        <v>1</v>
      </c>
      <c r="AO638" s="49" t="s">
        <v>1</v>
      </c>
      <c r="AP638" s="2" t="s">
        <v>1</v>
      </c>
    </row>
    <row r="639" spans="1:42" hidden="1" x14ac:dyDescent="0.25">
      <c r="A639" s="2" t="s">
        <v>228</v>
      </c>
      <c r="B639" s="48">
        <v>44121</v>
      </c>
      <c r="C639" s="2" t="s">
        <v>6</v>
      </c>
      <c r="D639" s="2" t="s">
        <v>23</v>
      </c>
      <c r="E639" s="2" t="s">
        <v>196</v>
      </c>
      <c r="F639" s="2" t="s">
        <v>520</v>
      </c>
      <c r="G639" s="2" t="s">
        <v>3</v>
      </c>
      <c r="H639" s="2" t="s">
        <v>1974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905</v>
      </c>
      <c r="P639" s="2" t="s">
        <v>906</v>
      </c>
      <c r="Q639" s="1">
        <v>15964200</v>
      </c>
      <c r="R639" s="1">
        <v>0</v>
      </c>
      <c r="S639" s="1">
        <v>15964200</v>
      </c>
      <c r="T639" s="1">
        <v>0</v>
      </c>
      <c r="U639" s="2" t="s">
        <v>0</v>
      </c>
      <c r="V639" s="1">
        <v>0</v>
      </c>
      <c r="W639" s="1">
        <v>0</v>
      </c>
      <c r="X639" s="2" t="s">
        <v>0</v>
      </c>
      <c r="Y639" s="1">
        <v>0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49" t="s">
        <v>1</v>
      </c>
      <c r="AN639" s="2" t="s">
        <v>1</v>
      </c>
      <c r="AO639" s="49" t="s">
        <v>1</v>
      </c>
      <c r="AP639" s="2" t="s">
        <v>1</v>
      </c>
    </row>
    <row r="640" spans="1:42" hidden="1" x14ac:dyDescent="0.25">
      <c r="A640" s="2" t="s">
        <v>226</v>
      </c>
      <c r="B640" s="48">
        <v>44121</v>
      </c>
      <c r="C640" s="2" t="s">
        <v>6</v>
      </c>
      <c r="D640" s="2" t="s">
        <v>23</v>
      </c>
      <c r="E640" s="2" t="s">
        <v>196</v>
      </c>
      <c r="F640" s="2" t="s">
        <v>520</v>
      </c>
      <c r="G640" s="2" t="s">
        <v>3</v>
      </c>
      <c r="H640" s="2" t="s">
        <v>1975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265232095.5255</v>
      </c>
      <c r="R640" s="1">
        <v>0</v>
      </c>
      <c r="S640" s="1">
        <v>170146403.91749999</v>
      </c>
      <c r="T640" s="1">
        <v>0</v>
      </c>
      <c r="U640" s="2" t="s">
        <v>0</v>
      </c>
      <c r="V640" s="1">
        <v>0</v>
      </c>
      <c r="W640" s="1">
        <v>81970423.800000012</v>
      </c>
      <c r="X640" s="2" t="s">
        <v>9</v>
      </c>
      <c r="Y640" s="1">
        <v>13115267.808000002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49" t="s">
        <v>1</v>
      </c>
      <c r="AN640" s="2" t="s">
        <v>1</v>
      </c>
      <c r="AO640" s="49" t="s">
        <v>1</v>
      </c>
      <c r="AP640" s="2" t="s">
        <v>1</v>
      </c>
    </row>
    <row r="641" spans="1:42" hidden="1" x14ac:dyDescent="0.25">
      <c r="A641" s="2" t="s">
        <v>224</v>
      </c>
      <c r="B641" s="48">
        <v>44121</v>
      </c>
      <c r="C641" s="2" t="s">
        <v>6</v>
      </c>
      <c r="D641" s="2" t="s">
        <v>21</v>
      </c>
      <c r="E641" s="2" t="s">
        <v>188</v>
      </c>
      <c r="F641" s="2" t="s">
        <v>522</v>
      </c>
      <c r="G641" s="2" t="s">
        <v>3</v>
      </c>
      <c r="H641" s="2" t="s">
        <v>1976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335472552.69199991</v>
      </c>
      <c r="R641" s="1">
        <v>0</v>
      </c>
      <c r="S641" s="1">
        <v>268711282.27499998</v>
      </c>
      <c r="T641" s="1">
        <v>0</v>
      </c>
      <c r="U641" s="2" t="s">
        <v>0</v>
      </c>
      <c r="V641" s="1">
        <v>0</v>
      </c>
      <c r="W641" s="1">
        <v>57552819.325000003</v>
      </c>
      <c r="X641" s="2" t="s">
        <v>9</v>
      </c>
      <c r="Y641" s="1">
        <v>9208451.092000002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49" t="s">
        <v>1</v>
      </c>
      <c r="AN641" s="2" t="s">
        <v>1</v>
      </c>
      <c r="AO641" s="49" t="s">
        <v>1</v>
      </c>
      <c r="AP641" s="2" t="s">
        <v>1</v>
      </c>
    </row>
    <row r="642" spans="1:42" hidden="1" x14ac:dyDescent="0.25">
      <c r="A642" s="2" t="s">
        <v>222</v>
      </c>
      <c r="B642" s="48">
        <v>44121</v>
      </c>
      <c r="C642" s="2" t="s">
        <v>6</v>
      </c>
      <c r="D642" s="2" t="s">
        <v>19</v>
      </c>
      <c r="E642" s="2" t="s">
        <v>186</v>
      </c>
      <c r="F642" s="2" t="s">
        <v>522</v>
      </c>
      <c r="G642" s="2" t="s">
        <v>3</v>
      </c>
      <c r="H642" s="2" t="s">
        <v>1977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302383599.70059997</v>
      </c>
      <c r="R642" s="1">
        <v>0</v>
      </c>
      <c r="S642" s="1">
        <v>222797754.16</v>
      </c>
      <c r="T642" s="1">
        <v>0</v>
      </c>
      <c r="U642" s="2" t="s">
        <v>0</v>
      </c>
      <c r="V642" s="1">
        <v>0</v>
      </c>
      <c r="W642" s="1">
        <v>68608487.534999996</v>
      </c>
      <c r="X642" s="2" t="s">
        <v>9</v>
      </c>
      <c r="Y642" s="1">
        <v>10977358.0056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49" t="s">
        <v>1</v>
      </c>
      <c r="AN642" s="2" t="s">
        <v>1</v>
      </c>
      <c r="AO642" s="49" t="s">
        <v>1</v>
      </c>
      <c r="AP642" s="2" t="s">
        <v>1</v>
      </c>
    </row>
    <row r="643" spans="1:42" hidden="1" x14ac:dyDescent="0.25">
      <c r="A643" s="2" t="s">
        <v>220</v>
      </c>
      <c r="B643" s="48">
        <v>44121</v>
      </c>
      <c r="C643" s="2" t="s">
        <v>6</v>
      </c>
      <c r="D643" s="2" t="s">
        <v>17</v>
      </c>
      <c r="E643" s="2" t="s">
        <v>184</v>
      </c>
      <c r="F643" s="2" t="s">
        <v>1978</v>
      </c>
      <c r="G643" s="2" t="s">
        <v>3</v>
      </c>
      <c r="H643" s="2" t="s">
        <v>1979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295492779.76289999</v>
      </c>
      <c r="R643" s="1">
        <v>0</v>
      </c>
      <c r="S643" s="1">
        <v>228874125.63</v>
      </c>
      <c r="T643" s="1">
        <v>0</v>
      </c>
      <c r="U643" s="2" t="s">
        <v>0</v>
      </c>
      <c r="V643" s="1">
        <v>0</v>
      </c>
      <c r="W643" s="1">
        <v>57429874.252499998</v>
      </c>
      <c r="X643" s="2" t="s">
        <v>9</v>
      </c>
      <c r="Y643" s="1">
        <v>9188779.8804000001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49" t="s">
        <v>1</v>
      </c>
      <c r="AN643" s="2" t="s">
        <v>1</v>
      </c>
      <c r="AO643" s="49" t="s">
        <v>1</v>
      </c>
      <c r="AP643" s="2" t="s">
        <v>1</v>
      </c>
    </row>
    <row r="644" spans="1:42" hidden="1" x14ac:dyDescent="0.25">
      <c r="A644" s="2" t="s">
        <v>219</v>
      </c>
      <c r="B644" s="48">
        <v>44121</v>
      </c>
      <c r="C644" s="2" t="s">
        <v>6</v>
      </c>
      <c r="D644" s="2" t="s">
        <v>17</v>
      </c>
      <c r="E644" s="2" t="s">
        <v>184</v>
      </c>
      <c r="F644" s="2" t="s">
        <v>1978</v>
      </c>
      <c r="G644" s="2" t="s">
        <v>3</v>
      </c>
      <c r="H644" s="2" t="s">
        <v>1980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1981</v>
      </c>
      <c r="P644" s="2" t="s">
        <v>1982</v>
      </c>
      <c r="Q644" s="1">
        <v>7611407.4749999996</v>
      </c>
      <c r="R644" s="1">
        <v>0</v>
      </c>
      <c r="S644" s="1">
        <v>4071481.875</v>
      </c>
      <c r="T644" s="1">
        <v>3051660</v>
      </c>
      <c r="U644" s="2" t="s">
        <v>9</v>
      </c>
      <c r="V644" s="1">
        <v>488265.6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49" t="s">
        <v>1</v>
      </c>
      <c r="AN644" s="2" t="s">
        <v>1</v>
      </c>
      <c r="AO644" s="49" t="s">
        <v>1</v>
      </c>
      <c r="AP644" s="2" t="s">
        <v>1</v>
      </c>
    </row>
    <row r="645" spans="1:42" hidden="1" x14ac:dyDescent="0.25">
      <c r="A645" s="2" t="s">
        <v>217</v>
      </c>
      <c r="B645" s="48">
        <v>44121</v>
      </c>
      <c r="C645" s="2" t="s">
        <v>6</v>
      </c>
      <c r="D645" s="2" t="s">
        <v>17</v>
      </c>
      <c r="E645" s="2" t="s">
        <v>184</v>
      </c>
      <c r="F645" s="2" t="s">
        <v>1978</v>
      </c>
      <c r="G645" s="2" t="s">
        <v>3</v>
      </c>
      <c r="H645" s="2" t="s">
        <v>1983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59893275.002400003</v>
      </c>
      <c r="R645" s="1">
        <v>0</v>
      </c>
      <c r="S645" s="1">
        <v>38412323.862500004</v>
      </c>
      <c r="T645" s="1">
        <v>0</v>
      </c>
      <c r="U645" s="2" t="s">
        <v>0</v>
      </c>
      <c r="V645" s="1">
        <v>0</v>
      </c>
      <c r="W645" s="1">
        <v>18518061.327500001</v>
      </c>
      <c r="X645" s="2" t="s">
        <v>0</v>
      </c>
      <c r="Y645" s="1">
        <v>2962889.8124000002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49" t="s">
        <v>1</v>
      </c>
      <c r="AN645" s="2" t="s">
        <v>1</v>
      </c>
      <c r="AO645" s="49" t="s">
        <v>1</v>
      </c>
      <c r="AP645" s="2" t="s">
        <v>1</v>
      </c>
    </row>
    <row r="646" spans="1:42" hidden="1" x14ac:dyDescent="0.25">
      <c r="A646" s="2" t="s">
        <v>215</v>
      </c>
      <c r="B646" s="48">
        <v>44121</v>
      </c>
      <c r="C646" s="2" t="s">
        <v>6</v>
      </c>
      <c r="D646" s="2" t="s">
        <v>14</v>
      </c>
      <c r="E646" s="2" t="s">
        <v>182</v>
      </c>
      <c r="F646" s="2" t="s">
        <v>1984</v>
      </c>
      <c r="G646" s="2" t="s">
        <v>3</v>
      </c>
      <c r="H646" s="2" t="s">
        <v>1985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152962187.22060001</v>
      </c>
      <c r="R646" s="1">
        <v>0</v>
      </c>
      <c r="S646" s="1">
        <v>143819406.625</v>
      </c>
      <c r="T646" s="1">
        <v>0</v>
      </c>
      <c r="U646" s="2" t="s">
        <v>0</v>
      </c>
      <c r="V646" s="1">
        <v>0</v>
      </c>
      <c r="W646" s="1">
        <v>7881707.4100000001</v>
      </c>
      <c r="X646" s="2" t="s">
        <v>0</v>
      </c>
      <c r="Y646" s="1">
        <v>1261073.1856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49" t="s">
        <v>1</v>
      </c>
      <c r="AN646" s="2" t="s">
        <v>1</v>
      </c>
      <c r="AO646" s="49" t="s">
        <v>1</v>
      </c>
      <c r="AP646" s="2" t="s">
        <v>1</v>
      </c>
    </row>
    <row r="647" spans="1:42" hidden="1" x14ac:dyDescent="0.25">
      <c r="A647" s="2" t="s">
        <v>213</v>
      </c>
      <c r="B647" s="48">
        <v>44121</v>
      </c>
      <c r="C647" s="2" t="s">
        <v>6</v>
      </c>
      <c r="D647" s="2" t="s">
        <v>10</v>
      </c>
      <c r="E647" s="2" t="s">
        <v>179</v>
      </c>
      <c r="F647" s="2" t="s">
        <v>1986</v>
      </c>
      <c r="G647" s="2" t="s">
        <v>3</v>
      </c>
      <c r="H647" s="2" t="s">
        <v>1987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37520296</v>
      </c>
      <c r="R647" s="1">
        <v>0</v>
      </c>
      <c r="S647" s="1">
        <v>17038698</v>
      </c>
      <c r="T647" s="1">
        <v>0</v>
      </c>
      <c r="U647" s="2" t="s">
        <v>0</v>
      </c>
      <c r="V647" s="1">
        <v>0</v>
      </c>
      <c r="W647" s="1">
        <v>17656550</v>
      </c>
      <c r="X647" s="2" t="s">
        <v>9</v>
      </c>
      <c r="Y647" s="1">
        <v>2825048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49" t="s">
        <v>1</v>
      </c>
      <c r="AN647" s="2" t="s">
        <v>1</v>
      </c>
      <c r="AO647" s="49" t="s">
        <v>1</v>
      </c>
      <c r="AP647" s="2" t="s">
        <v>1</v>
      </c>
    </row>
    <row r="648" spans="1:42" hidden="1" x14ac:dyDescent="0.25">
      <c r="A648" s="2" t="s">
        <v>212</v>
      </c>
      <c r="B648" s="48">
        <v>44121</v>
      </c>
      <c r="C648" s="2" t="s">
        <v>6</v>
      </c>
      <c r="D648" s="2" t="s">
        <v>286</v>
      </c>
      <c r="E648" s="2" t="s">
        <v>208</v>
      </c>
      <c r="F648" s="2" t="s">
        <v>666</v>
      </c>
      <c r="G648" s="2" t="s">
        <v>3</v>
      </c>
      <c r="H648" s="2" t="s">
        <v>1988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103995547.87920001</v>
      </c>
      <c r="R648" s="1">
        <v>0</v>
      </c>
      <c r="S648" s="1">
        <v>88523712.5</v>
      </c>
      <c r="T648" s="1">
        <v>0</v>
      </c>
      <c r="U648" s="2" t="s">
        <v>0</v>
      </c>
      <c r="V648" s="1">
        <v>0</v>
      </c>
      <c r="W648" s="1">
        <v>13337789.120000001</v>
      </c>
      <c r="X648" s="2" t="s">
        <v>9</v>
      </c>
      <c r="Y648" s="1">
        <v>2134046.2591999997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49" t="s">
        <v>1</v>
      </c>
      <c r="AN648" s="2" t="s">
        <v>1</v>
      </c>
      <c r="AO648" s="49" t="s">
        <v>1</v>
      </c>
      <c r="AP648" s="2" t="s">
        <v>1</v>
      </c>
    </row>
    <row r="649" spans="1:42" hidden="1" x14ac:dyDescent="0.25">
      <c r="A649" s="2" t="s">
        <v>211</v>
      </c>
      <c r="B649" s="48">
        <v>44121</v>
      </c>
      <c r="C649" s="2" t="s">
        <v>6</v>
      </c>
      <c r="D649" s="2" t="s">
        <v>7</v>
      </c>
      <c r="E649" s="2" t="s">
        <v>1953</v>
      </c>
      <c r="F649" s="2" t="s">
        <v>1989</v>
      </c>
      <c r="G649" s="2" t="s">
        <v>3</v>
      </c>
      <c r="H649" s="2" t="s">
        <v>1955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99</v>
      </c>
      <c r="P649" s="2" t="s">
        <v>1</v>
      </c>
      <c r="Q649" s="1">
        <v>0</v>
      </c>
      <c r="R649" s="1">
        <v>0</v>
      </c>
      <c r="S649" s="1">
        <v>0</v>
      </c>
      <c r="T649" s="1">
        <v>0</v>
      </c>
      <c r="U649" s="2" t="s">
        <v>0</v>
      </c>
      <c r="V649" s="1">
        <v>0</v>
      </c>
      <c r="W649" s="1">
        <v>0</v>
      </c>
      <c r="X649" s="2" t="s">
        <v>0</v>
      </c>
      <c r="Y649" s="1">
        <v>0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49" t="s">
        <v>1</v>
      </c>
      <c r="AN649" s="2" t="s">
        <v>1</v>
      </c>
      <c r="AO649" s="49" t="s">
        <v>1</v>
      </c>
      <c r="AP649" s="2" t="s">
        <v>1</v>
      </c>
    </row>
    <row r="650" spans="1:42" hidden="1" x14ac:dyDescent="0.25">
      <c r="A650" s="2" t="s">
        <v>209</v>
      </c>
      <c r="B650" s="48">
        <v>44121</v>
      </c>
      <c r="C650" s="2" t="s">
        <v>6</v>
      </c>
      <c r="D650" s="2" t="s">
        <v>5</v>
      </c>
      <c r="E650" s="2" t="s">
        <v>176</v>
      </c>
      <c r="F650" s="2" t="s">
        <v>928</v>
      </c>
      <c r="G650" s="2" t="s">
        <v>3</v>
      </c>
      <c r="H650" s="2" t="s">
        <v>1990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122750531.38589998</v>
      </c>
      <c r="R650" s="1">
        <v>0</v>
      </c>
      <c r="S650" s="1">
        <v>106992389.8875</v>
      </c>
      <c r="T650" s="1">
        <v>0</v>
      </c>
      <c r="U650" s="2" t="s">
        <v>0</v>
      </c>
      <c r="V650" s="1">
        <v>0</v>
      </c>
      <c r="W650" s="1">
        <v>13584604.74</v>
      </c>
      <c r="X650" s="2" t="s">
        <v>9</v>
      </c>
      <c r="Y650" s="1">
        <v>2173536.7583999997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49" t="s">
        <v>1</v>
      </c>
      <c r="AN650" s="2" t="s">
        <v>1</v>
      </c>
      <c r="AO650" s="49" t="s">
        <v>1</v>
      </c>
      <c r="AP650" s="2" t="s">
        <v>1</v>
      </c>
    </row>
    <row r="651" spans="1:42" hidden="1" x14ac:dyDescent="0.25">
      <c r="A651" s="2" t="s">
        <v>207</v>
      </c>
      <c r="B651" s="48">
        <v>44122</v>
      </c>
      <c r="C651" s="2" t="s">
        <v>6</v>
      </c>
      <c r="D651" s="2" t="s">
        <v>50</v>
      </c>
      <c r="E651" s="2" t="s">
        <v>236</v>
      </c>
      <c r="F651" s="2" t="s">
        <v>951</v>
      </c>
      <c r="G651" s="2" t="s">
        <v>3</v>
      </c>
      <c r="H651" s="2" t="s">
        <v>1991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103331820.50759998</v>
      </c>
      <c r="R651" s="1">
        <v>0</v>
      </c>
      <c r="S651" s="1">
        <v>75105076.887499988</v>
      </c>
      <c r="T651" s="1">
        <v>0</v>
      </c>
      <c r="U651" s="2" t="s">
        <v>0</v>
      </c>
      <c r="V651" s="1">
        <v>0</v>
      </c>
      <c r="W651" s="1">
        <v>24333399.672499999</v>
      </c>
      <c r="X651" s="2" t="s">
        <v>0</v>
      </c>
      <c r="Y651" s="1">
        <v>3893343.9476000001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49" t="s">
        <v>1</v>
      </c>
      <c r="AN651" s="2" t="s">
        <v>1</v>
      </c>
      <c r="AO651" s="49" t="s">
        <v>1</v>
      </c>
      <c r="AP651" s="2" t="s">
        <v>1</v>
      </c>
    </row>
    <row r="652" spans="1:42" hidden="1" x14ac:dyDescent="0.25">
      <c r="A652" s="2" t="s">
        <v>206</v>
      </c>
      <c r="B652" s="48">
        <v>44122</v>
      </c>
      <c r="C652" s="2" t="s">
        <v>6</v>
      </c>
      <c r="D652" s="2" t="s">
        <v>50</v>
      </c>
      <c r="E652" s="2" t="s">
        <v>236</v>
      </c>
      <c r="F652" s="2" t="s">
        <v>951</v>
      </c>
      <c r="G652" s="2" t="s">
        <v>3</v>
      </c>
      <c r="H652" s="2" t="s">
        <v>1992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1993</v>
      </c>
      <c r="P652" s="2" t="s">
        <v>1994</v>
      </c>
      <c r="Q652" s="1">
        <v>27331000</v>
      </c>
      <c r="R652" s="1">
        <v>0</v>
      </c>
      <c r="S652" s="1">
        <v>27331000</v>
      </c>
      <c r="T652" s="1">
        <v>0</v>
      </c>
      <c r="U652" s="2" t="s">
        <v>0</v>
      </c>
      <c r="V652" s="1">
        <v>0</v>
      </c>
      <c r="W652" s="1">
        <v>0</v>
      </c>
      <c r="X652" s="2" t="s">
        <v>0</v>
      </c>
      <c r="Y652" s="1">
        <v>0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49" t="s">
        <v>1</v>
      </c>
      <c r="AN652" s="2" t="s">
        <v>1</v>
      </c>
      <c r="AO652" s="49" t="s">
        <v>1</v>
      </c>
      <c r="AP652" s="2" t="s">
        <v>1</v>
      </c>
    </row>
    <row r="653" spans="1:42" hidden="1" x14ac:dyDescent="0.25">
      <c r="A653" s="2" t="s">
        <v>205</v>
      </c>
      <c r="B653" s="48">
        <v>44122</v>
      </c>
      <c r="C653" s="2" t="s">
        <v>6</v>
      </c>
      <c r="D653" s="2" t="s">
        <v>50</v>
      </c>
      <c r="E653" s="2" t="s">
        <v>236</v>
      </c>
      <c r="F653" s="2" t="s">
        <v>951</v>
      </c>
      <c r="G653" s="2" t="s">
        <v>3</v>
      </c>
      <c r="H653" s="2" t="s">
        <v>1995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140878260.19220001</v>
      </c>
      <c r="R653" s="1">
        <v>0</v>
      </c>
      <c r="S653" s="1">
        <v>119475742.2</v>
      </c>
      <c r="T653" s="1">
        <v>0</v>
      </c>
      <c r="U653" s="2" t="s">
        <v>0</v>
      </c>
      <c r="V653" s="1">
        <v>0</v>
      </c>
      <c r="W653" s="1">
        <v>18450446.545000002</v>
      </c>
      <c r="X653" s="2" t="s">
        <v>0</v>
      </c>
      <c r="Y653" s="1">
        <v>2952071.4472000003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49" t="s">
        <v>1</v>
      </c>
      <c r="AN653" s="2" t="s">
        <v>1</v>
      </c>
      <c r="AO653" s="49" t="s">
        <v>1</v>
      </c>
      <c r="AP653" s="2" t="s">
        <v>1</v>
      </c>
    </row>
    <row r="654" spans="1:42" hidden="1" x14ac:dyDescent="0.25">
      <c r="A654" s="2" t="s">
        <v>203</v>
      </c>
      <c r="B654" s="48">
        <v>44122</v>
      </c>
      <c r="C654" s="2" t="s">
        <v>6</v>
      </c>
      <c r="D654" s="2" t="s">
        <v>50</v>
      </c>
      <c r="E654" s="2" t="s">
        <v>473</v>
      </c>
      <c r="F654" s="2" t="s">
        <v>1996</v>
      </c>
      <c r="G654" s="2" t="s">
        <v>3</v>
      </c>
      <c r="H654" s="2" t="s">
        <v>1997</v>
      </c>
      <c r="I654" s="1"/>
      <c r="J654" s="1"/>
      <c r="K654" s="1"/>
      <c r="L654" s="1"/>
      <c r="M654" s="1">
        <v>0</v>
      </c>
      <c r="N654" s="2"/>
      <c r="O654" s="2" t="s">
        <v>2</v>
      </c>
      <c r="P654" s="2"/>
      <c r="Q654" s="1">
        <v>83499635.680000007</v>
      </c>
      <c r="R654" s="1">
        <v>0</v>
      </c>
      <c r="S654" s="1">
        <v>83499635.680000007</v>
      </c>
      <c r="T654" s="1">
        <v>0</v>
      </c>
      <c r="U654" s="2" t="s">
        <v>0</v>
      </c>
      <c r="V654" s="1">
        <v>0</v>
      </c>
      <c r="W654" s="1">
        <v>0</v>
      </c>
      <c r="X654" s="2" t="s">
        <v>0</v>
      </c>
      <c r="Y654" s="1">
        <v>0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49" t="s">
        <v>1</v>
      </c>
      <c r="AN654" s="2" t="s">
        <v>1</v>
      </c>
      <c r="AO654" s="49" t="s">
        <v>1</v>
      </c>
      <c r="AP654" s="2" t="s">
        <v>1</v>
      </c>
    </row>
    <row r="655" spans="1:42" hidden="1" x14ac:dyDescent="0.25">
      <c r="A655" s="2" t="s">
        <v>202</v>
      </c>
      <c r="B655" s="48">
        <v>44122</v>
      </c>
      <c r="C655" s="2" t="s">
        <v>36</v>
      </c>
      <c r="D655" s="2" t="s">
        <v>43</v>
      </c>
      <c r="E655" s="2" t="s">
        <v>223</v>
      </c>
      <c r="F655" s="2" t="s">
        <v>1998</v>
      </c>
      <c r="G655" s="2" t="s">
        <v>3</v>
      </c>
      <c r="H655" s="2" t="s">
        <v>1999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74677491.424999997</v>
      </c>
      <c r="R655" s="1">
        <v>0</v>
      </c>
      <c r="S655" s="1">
        <v>69595409.625</v>
      </c>
      <c r="T655" s="1">
        <v>0</v>
      </c>
      <c r="U655" s="2" t="s">
        <v>0</v>
      </c>
      <c r="V655" s="1">
        <v>0</v>
      </c>
      <c r="W655" s="1">
        <v>4381105</v>
      </c>
      <c r="X655" s="2" t="s">
        <v>0</v>
      </c>
      <c r="Y655" s="1">
        <v>700976.8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49" t="s">
        <v>1</v>
      </c>
      <c r="AN655" s="2" t="s">
        <v>1</v>
      </c>
      <c r="AO655" s="49" t="s">
        <v>1</v>
      </c>
      <c r="AP655" s="2" t="s">
        <v>1</v>
      </c>
    </row>
    <row r="656" spans="1:42" hidden="1" x14ac:dyDescent="0.25">
      <c r="A656" s="2" t="s">
        <v>199</v>
      </c>
      <c r="B656" s="48">
        <v>44122</v>
      </c>
      <c r="C656" s="2" t="s">
        <v>36</v>
      </c>
      <c r="D656" s="2" t="s">
        <v>43</v>
      </c>
      <c r="E656" s="2" t="s">
        <v>223</v>
      </c>
      <c r="F656" s="2" t="s">
        <v>1998</v>
      </c>
      <c r="G656" s="2" t="s">
        <v>13</v>
      </c>
      <c r="H656" s="2" t="s">
        <v>1</v>
      </c>
      <c r="I656" s="1" t="s">
        <v>2000</v>
      </c>
      <c r="J656" s="1" t="s">
        <v>1</v>
      </c>
      <c r="K656" s="1" t="s">
        <v>2001</v>
      </c>
      <c r="L656" s="1" t="s">
        <v>2002</v>
      </c>
      <c r="M656" s="1">
        <v>425350</v>
      </c>
      <c r="N656" s="2" t="s">
        <v>12</v>
      </c>
      <c r="O656" s="2" t="s">
        <v>2003</v>
      </c>
      <c r="P656" s="2" t="s">
        <v>2004</v>
      </c>
      <c r="Q656" s="1">
        <v>-425350</v>
      </c>
      <c r="R656" s="1">
        <v>0</v>
      </c>
      <c r="S656" s="1">
        <v>-425350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49" t="s">
        <v>1</v>
      </c>
      <c r="AN656" s="2" t="s">
        <v>1</v>
      </c>
      <c r="AO656" s="49" t="s">
        <v>1</v>
      </c>
      <c r="AP656" s="2" t="s">
        <v>1</v>
      </c>
    </row>
    <row r="657" spans="1:42" hidden="1" x14ac:dyDescent="0.25">
      <c r="A657" s="2" t="s">
        <v>197</v>
      </c>
      <c r="B657" s="48">
        <v>44122</v>
      </c>
      <c r="C657" s="2" t="s">
        <v>6</v>
      </c>
      <c r="D657" s="2" t="s">
        <v>43</v>
      </c>
      <c r="E657" s="2" t="s">
        <v>225</v>
      </c>
      <c r="F657" s="2" t="s">
        <v>539</v>
      </c>
      <c r="G657" s="2" t="s">
        <v>3</v>
      </c>
      <c r="H657" s="2" t="s">
        <v>2005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1">
        <v>173071181.57799995</v>
      </c>
      <c r="R657" s="1">
        <v>0</v>
      </c>
      <c r="S657" s="1">
        <v>142244119.31499994</v>
      </c>
      <c r="T657" s="1">
        <v>0</v>
      </c>
      <c r="U657" s="2" t="s">
        <v>0</v>
      </c>
      <c r="V657" s="1">
        <v>0</v>
      </c>
      <c r="W657" s="1">
        <v>26575053.675000001</v>
      </c>
      <c r="X657" s="2" t="s">
        <v>9</v>
      </c>
      <c r="Y657" s="1">
        <v>4252008.5880000005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49" t="s">
        <v>1</v>
      </c>
      <c r="AN657" s="2" t="s">
        <v>1</v>
      </c>
      <c r="AO657" s="49" t="s">
        <v>1</v>
      </c>
      <c r="AP657" s="2" t="s">
        <v>1</v>
      </c>
    </row>
    <row r="658" spans="1:42" hidden="1" x14ac:dyDescent="0.25">
      <c r="A658" s="2" t="s">
        <v>195</v>
      </c>
      <c r="B658" s="48">
        <v>44122</v>
      </c>
      <c r="C658" s="2" t="s">
        <v>6</v>
      </c>
      <c r="D658" s="2" t="s">
        <v>43</v>
      </c>
      <c r="E658" s="2" t="s">
        <v>225</v>
      </c>
      <c r="F658" s="2" t="s">
        <v>539</v>
      </c>
      <c r="G658" s="2" t="s">
        <v>13</v>
      </c>
      <c r="H658" s="2" t="s">
        <v>1</v>
      </c>
      <c r="I658" s="1" t="s">
        <v>1691</v>
      </c>
      <c r="J658" s="1" t="s">
        <v>1</v>
      </c>
      <c r="K658" s="1" t="s">
        <v>2006</v>
      </c>
      <c r="L658" s="1" t="s">
        <v>2002</v>
      </c>
      <c r="M658" s="1">
        <v>8575743.8000000007</v>
      </c>
      <c r="N658" s="2" t="s">
        <v>12</v>
      </c>
      <c r="O658" s="2" t="s">
        <v>2007</v>
      </c>
      <c r="P658" s="2" t="s">
        <v>2008</v>
      </c>
      <c r="Q658" s="1">
        <v>-8575743.8000000007</v>
      </c>
      <c r="R658" s="1">
        <v>0</v>
      </c>
      <c r="S658" s="1">
        <v>-8548449</v>
      </c>
      <c r="T658" s="1">
        <v>0</v>
      </c>
      <c r="U658" s="2" t="s">
        <v>0</v>
      </c>
      <c r="V658" s="1">
        <v>0</v>
      </c>
      <c r="W658" s="1">
        <v>-23530</v>
      </c>
      <c r="X658" s="2" t="s">
        <v>9</v>
      </c>
      <c r="Y658" s="1">
        <v>-3764.8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49" t="s">
        <v>1</v>
      </c>
      <c r="AN658" s="2" t="s">
        <v>1</v>
      </c>
      <c r="AO658" s="49" t="s">
        <v>1</v>
      </c>
      <c r="AP658" s="2" t="s">
        <v>1</v>
      </c>
    </row>
    <row r="659" spans="1:42" hidden="1" x14ac:dyDescent="0.25">
      <c r="A659" s="2" t="s">
        <v>194</v>
      </c>
      <c r="B659" s="48">
        <v>44122</v>
      </c>
      <c r="C659" s="2" t="s">
        <v>6</v>
      </c>
      <c r="D659" s="2" t="s">
        <v>43</v>
      </c>
      <c r="E659" s="2" t="s">
        <v>221</v>
      </c>
      <c r="F659" s="2" t="s">
        <v>1799</v>
      </c>
      <c r="G659" s="2" t="s">
        <v>3</v>
      </c>
      <c r="H659" s="2" t="s">
        <v>2009</v>
      </c>
      <c r="I659" s="1"/>
      <c r="J659" s="1"/>
      <c r="K659" s="1"/>
      <c r="L659" s="1"/>
      <c r="M659" s="1">
        <v>0</v>
      </c>
      <c r="N659" s="2"/>
      <c r="O659" s="2" t="s">
        <v>99</v>
      </c>
      <c r="P659" s="2"/>
      <c r="Q659" s="1">
        <v>0</v>
      </c>
      <c r="R659" s="1">
        <v>0</v>
      </c>
      <c r="S659" s="1">
        <v>0</v>
      </c>
      <c r="T659" s="1">
        <v>0</v>
      </c>
      <c r="U659" s="2" t="s">
        <v>0</v>
      </c>
      <c r="V659" s="1">
        <v>0</v>
      </c>
      <c r="W659" s="1">
        <v>0</v>
      </c>
      <c r="X659" s="2" t="s">
        <v>0</v>
      </c>
      <c r="Y659" s="1">
        <v>0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49" t="s">
        <v>1</v>
      </c>
      <c r="AN659" s="2" t="s">
        <v>1</v>
      </c>
      <c r="AO659" s="49" t="s">
        <v>1</v>
      </c>
      <c r="AP659" s="2" t="s">
        <v>1</v>
      </c>
    </row>
    <row r="660" spans="1:42" hidden="1" x14ac:dyDescent="0.25">
      <c r="A660" s="2" t="s">
        <v>191</v>
      </c>
      <c r="B660" s="48">
        <v>44122</v>
      </c>
      <c r="C660" s="2" t="s">
        <v>36</v>
      </c>
      <c r="D660" s="2" t="s">
        <v>39</v>
      </c>
      <c r="E660" s="2" t="s">
        <v>214</v>
      </c>
      <c r="F660" s="2" t="s">
        <v>1907</v>
      </c>
      <c r="G660" s="2" t="s">
        <v>3</v>
      </c>
      <c r="H660" s="2" t="s">
        <v>2010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135361336.76999998</v>
      </c>
      <c r="R660" s="1">
        <v>0</v>
      </c>
      <c r="S660" s="1">
        <v>127857996.25</v>
      </c>
      <c r="T660" s="1">
        <v>0</v>
      </c>
      <c r="U660" s="2" t="s">
        <v>0</v>
      </c>
      <c r="V660" s="1">
        <v>0</v>
      </c>
      <c r="W660" s="1">
        <v>6468397</v>
      </c>
      <c r="X660" s="2" t="s">
        <v>0</v>
      </c>
      <c r="Y660" s="1">
        <v>1034943.52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49" t="s">
        <v>1</v>
      </c>
      <c r="AN660" s="2" t="s">
        <v>1</v>
      </c>
      <c r="AO660" s="49" t="s">
        <v>1</v>
      </c>
      <c r="AP660" s="2" t="s">
        <v>1</v>
      </c>
    </row>
    <row r="661" spans="1:42" hidden="1" x14ac:dyDescent="0.25">
      <c r="A661" s="2" t="s">
        <v>190</v>
      </c>
      <c r="B661" s="48">
        <v>44122</v>
      </c>
      <c r="C661" s="2" t="s">
        <v>6</v>
      </c>
      <c r="D661" s="2" t="s">
        <v>39</v>
      </c>
      <c r="E661" s="2" t="s">
        <v>216</v>
      </c>
      <c r="F661" s="2" t="s">
        <v>2011</v>
      </c>
      <c r="G661" s="2" t="s">
        <v>3</v>
      </c>
      <c r="H661" s="2" t="s">
        <v>2012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320664719.09179997</v>
      </c>
      <c r="R661" s="1">
        <v>0</v>
      </c>
      <c r="S661" s="1">
        <v>227815715.42249998</v>
      </c>
      <c r="T661" s="1">
        <v>0</v>
      </c>
      <c r="U661" s="2" t="s">
        <v>0</v>
      </c>
      <c r="V661" s="1">
        <v>0</v>
      </c>
      <c r="W661" s="1">
        <v>80042244.542499989</v>
      </c>
      <c r="X661" s="2" t="s">
        <v>0</v>
      </c>
      <c r="Y661" s="1">
        <v>12806759.126800001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49" t="s">
        <v>1</v>
      </c>
      <c r="AN661" s="2" t="s">
        <v>1</v>
      </c>
      <c r="AO661" s="49" t="s">
        <v>1</v>
      </c>
      <c r="AP661" s="2" t="s">
        <v>1</v>
      </c>
    </row>
    <row r="662" spans="1:42" hidden="1" x14ac:dyDescent="0.25">
      <c r="A662" s="2" t="s">
        <v>189</v>
      </c>
      <c r="B662" s="48">
        <v>44122</v>
      </c>
      <c r="C662" s="2" t="s">
        <v>6</v>
      </c>
      <c r="D662" s="2" t="s">
        <v>39</v>
      </c>
      <c r="E662" s="2" t="s">
        <v>216</v>
      </c>
      <c r="F662" s="2" t="s">
        <v>2011</v>
      </c>
      <c r="G662" s="2" t="s">
        <v>13</v>
      </c>
      <c r="H662" s="2" t="s">
        <v>1</v>
      </c>
      <c r="I662" s="1" t="s">
        <v>1218</v>
      </c>
      <c r="J662" s="1" t="s">
        <v>1</v>
      </c>
      <c r="K662" s="1" t="s">
        <v>2013</v>
      </c>
      <c r="L662" s="1" t="s">
        <v>2002</v>
      </c>
      <c r="M662" s="1">
        <v>8572530.7899999991</v>
      </c>
      <c r="N662" s="2" t="s">
        <v>12</v>
      </c>
      <c r="O662" s="2" t="s">
        <v>2014</v>
      </c>
      <c r="P662" s="2" t="s">
        <v>2015</v>
      </c>
      <c r="Q662" s="1">
        <v>-418381.5</v>
      </c>
      <c r="R662" s="1">
        <v>0</v>
      </c>
      <c r="S662" s="1">
        <v>-418381.5</v>
      </c>
      <c r="T662" s="1">
        <v>0</v>
      </c>
      <c r="U662" s="2" t="s">
        <v>0</v>
      </c>
      <c r="V662" s="1">
        <v>0</v>
      </c>
      <c r="W662" s="1">
        <v>0</v>
      </c>
      <c r="X662" s="2" t="s">
        <v>0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49" t="s">
        <v>1</v>
      </c>
      <c r="AN662" s="2" t="s">
        <v>1</v>
      </c>
      <c r="AO662" s="49" t="s">
        <v>1</v>
      </c>
      <c r="AP662" s="2" t="s">
        <v>1</v>
      </c>
    </row>
    <row r="663" spans="1:42" hidden="1" x14ac:dyDescent="0.25">
      <c r="A663" s="2" t="s">
        <v>187</v>
      </c>
      <c r="B663" s="48">
        <v>44122</v>
      </c>
      <c r="C663" s="2" t="s">
        <v>6</v>
      </c>
      <c r="D663" s="2" t="s">
        <v>34</v>
      </c>
      <c r="E663" s="2" t="s">
        <v>210</v>
      </c>
      <c r="F663" s="2" t="s">
        <v>2016</v>
      </c>
      <c r="G663" s="2" t="s">
        <v>3</v>
      </c>
      <c r="H663" s="2" t="s">
        <v>2017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99465522.899499997</v>
      </c>
      <c r="R663" s="1">
        <v>0</v>
      </c>
      <c r="S663" s="1">
        <v>69363549.709999993</v>
      </c>
      <c r="T663" s="1">
        <v>0</v>
      </c>
      <c r="U663" s="2" t="s">
        <v>0</v>
      </c>
      <c r="V663" s="1">
        <v>0</v>
      </c>
      <c r="W663" s="1">
        <v>25949976.887499999</v>
      </c>
      <c r="X663" s="2" t="s">
        <v>9</v>
      </c>
      <c r="Y663" s="1">
        <v>4151996.3019999992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49" t="s">
        <v>1</v>
      </c>
      <c r="AN663" s="2" t="s">
        <v>1</v>
      </c>
      <c r="AO663" s="49" t="s">
        <v>1</v>
      </c>
      <c r="AP663" s="2" t="s">
        <v>1</v>
      </c>
    </row>
    <row r="664" spans="1:42" hidden="1" x14ac:dyDescent="0.25">
      <c r="A664" s="2" t="s">
        <v>185</v>
      </c>
      <c r="B664" s="48">
        <v>44122</v>
      </c>
      <c r="C664" s="2" t="s">
        <v>6</v>
      </c>
      <c r="D664" s="2" t="s">
        <v>34</v>
      </c>
      <c r="E664" s="2" t="s">
        <v>210</v>
      </c>
      <c r="F664" s="2" t="s">
        <v>2016</v>
      </c>
      <c r="G664" s="2" t="s">
        <v>3</v>
      </c>
      <c r="H664" s="2" t="s">
        <v>2018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452</v>
      </c>
      <c r="P664" s="2" t="s">
        <v>453</v>
      </c>
      <c r="Q664" s="1">
        <v>2582960.5</v>
      </c>
      <c r="R664" s="1">
        <v>0</v>
      </c>
      <c r="S664" s="1">
        <v>2582960.5</v>
      </c>
      <c r="T664" s="1">
        <v>0</v>
      </c>
      <c r="U664" s="2" t="s">
        <v>0</v>
      </c>
      <c r="V664" s="1">
        <v>0</v>
      </c>
      <c r="W664" s="1">
        <v>0</v>
      </c>
      <c r="X664" s="2" t="s">
        <v>0</v>
      </c>
      <c r="Y664" s="1">
        <v>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49" t="s">
        <v>1</v>
      </c>
      <c r="AN664" s="2" t="s">
        <v>1</v>
      </c>
      <c r="AO664" s="49" t="s">
        <v>1</v>
      </c>
      <c r="AP664" s="2" t="s">
        <v>1</v>
      </c>
    </row>
    <row r="665" spans="1:42" hidden="1" x14ac:dyDescent="0.25">
      <c r="A665" s="2" t="s">
        <v>183</v>
      </c>
      <c r="B665" s="48">
        <v>44122</v>
      </c>
      <c r="C665" s="2" t="s">
        <v>6</v>
      </c>
      <c r="D665" s="2" t="s">
        <v>34</v>
      </c>
      <c r="E665" s="2" t="s">
        <v>210</v>
      </c>
      <c r="F665" s="2" t="s">
        <v>2016</v>
      </c>
      <c r="G665" s="2" t="s">
        <v>3</v>
      </c>
      <c r="H665" s="2" t="s">
        <v>2019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61954085.390000001</v>
      </c>
      <c r="R665" s="1">
        <v>0</v>
      </c>
      <c r="S665" s="1">
        <v>47240304.262500003</v>
      </c>
      <c r="T665" s="1">
        <v>0</v>
      </c>
      <c r="U665" s="2" t="s">
        <v>0</v>
      </c>
      <c r="V665" s="1">
        <v>0</v>
      </c>
      <c r="W665" s="1">
        <v>12684294.074999999</v>
      </c>
      <c r="X665" s="2" t="s">
        <v>0</v>
      </c>
      <c r="Y665" s="1">
        <v>2029487.0520000001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49" t="s">
        <v>1</v>
      </c>
      <c r="AN665" s="2" t="s">
        <v>1</v>
      </c>
      <c r="AO665" s="49" t="s">
        <v>1</v>
      </c>
      <c r="AP665" s="2" t="s">
        <v>1</v>
      </c>
    </row>
    <row r="666" spans="1:42" hidden="1" x14ac:dyDescent="0.25">
      <c r="A666" s="2" t="s">
        <v>181</v>
      </c>
      <c r="B666" s="48">
        <v>44122</v>
      </c>
      <c r="C666" s="2" t="s">
        <v>6</v>
      </c>
      <c r="D666" s="2" t="s">
        <v>34</v>
      </c>
      <c r="E666" s="2" t="s">
        <v>210</v>
      </c>
      <c r="F666" s="2" t="s">
        <v>2016</v>
      </c>
      <c r="G666" s="2" t="s">
        <v>3</v>
      </c>
      <c r="H666" s="2" t="s">
        <v>2020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962</v>
      </c>
      <c r="P666" s="2" t="s">
        <v>963</v>
      </c>
      <c r="Q666" s="1">
        <v>6586194.9699999997</v>
      </c>
      <c r="R666" s="1">
        <v>0</v>
      </c>
      <c r="S666" s="1">
        <v>4927930.8875000002</v>
      </c>
      <c r="T666" s="1">
        <v>1429538</v>
      </c>
      <c r="U666" s="2" t="s">
        <v>9</v>
      </c>
      <c r="V666" s="1">
        <v>228726.08</v>
      </c>
      <c r="W666" s="1">
        <v>0</v>
      </c>
      <c r="X666" s="2" t="s">
        <v>0</v>
      </c>
      <c r="Y666" s="1">
        <v>0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49" t="s">
        <v>1</v>
      </c>
      <c r="AN666" s="2" t="s">
        <v>1</v>
      </c>
      <c r="AO666" s="49" t="s">
        <v>1</v>
      </c>
      <c r="AP666" s="2" t="s">
        <v>1</v>
      </c>
    </row>
    <row r="667" spans="1:42" hidden="1" x14ac:dyDescent="0.25">
      <c r="A667" s="2" t="s">
        <v>180</v>
      </c>
      <c r="B667" s="48">
        <v>44122</v>
      </c>
      <c r="C667" s="2" t="s">
        <v>6</v>
      </c>
      <c r="D667" s="2" t="s">
        <v>34</v>
      </c>
      <c r="E667" s="2" t="s">
        <v>210</v>
      </c>
      <c r="F667" s="2" t="s">
        <v>2016</v>
      </c>
      <c r="G667" s="2" t="s">
        <v>3</v>
      </c>
      <c r="H667" s="2" t="s">
        <v>2021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143853627.47</v>
      </c>
      <c r="R667" s="1">
        <v>0</v>
      </c>
      <c r="S667" s="1">
        <v>120138968.77250001</v>
      </c>
      <c r="T667" s="1">
        <v>0</v>
      </c>
      <c r="U667" s="2" t="s">
        <v>0</v>
      </c>
      <c r="V667" s="1">
        <v>0</v>
      </c>
      <c r="W667" s="1">
        <v>20443671.285</v>
      </c>
      <c r="X667" s="2" t="s">
        <v>0</v>
      </c>
      <c r="Y667" s="1">
        <v>3270987.4055999997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49" t="s">
        <v>1</v>
      </c>
      <c r="AN667" s="2" t="s">
        <v>1</v>
      </c>
      <c r="AO667" s="49" t="s">
        <v>1</v>
      </c>
      <c r="AP667" s="2" t="s">
        <v>1</v>
      </c>
    </row>
    <row r="668" spans="1:42" hidden="1" x14ac:dyDescent="0.25">
      <c r="A668" s="2" t="s">
        <v>178</v>
      </c>
      <c r="B668" s="48">
        <v>44122</v>
      </c>
      <c r="C668" s="2" t="s">
        <v>6</v>
      </c>
      <c r="D668" s="2" t="s">
        <v>27</v>
      </c>
      <c r="E668" s="2" t="s">
        <v>204</v>
      </c>
      <c r="F668" s="2" t="s">
        <v>1675</v>
      </c>
      <c r="G668" s="2" t="s">
        <v>3</v>
      </c>
      <c r="H668" s="2" t="s">
        <v>2022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393602793.57550001</v>
      </c>
      <c r="R668" s="1">
        <v>0</v>
      </c>
      <c r="S668" s="1">
        <v>269464879.20249999</v>
      </c>
      <c r="T668" s="1">
        <v>0</v>
      </c>
      <c r="U668" s="2" t="s">
        <v>0</v>
      </c>
      <c r="V668" s="1">
        <v>0</v>
      </c>
      <c r="W668" s="1">
        <v>107015443.425</v>
      </c>
      <c r="X668" s="2" t="s">
        <v>9</v>
      </c>
      <c r="Y668" s="1">
        <v>17122470.947999999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49" t="s">
        <v>1</v>
      </c>
      <c r="AN668" s="2" t="s">
        <v>1</v>
      </c>
      <c r="AO668" s="49" t="s">
        <v>1</v>
      </c>
      <c r="AP668" s="2" t="s">
        <v>1</v>
      </c>
    </row>
    <row r="669" spans="1:42" hidden="1" x14ac:dyDescent="0.25">
      <c r="A669" s="2" t="s">
        <v>177</v>
      </c>
      <c r="B669" s="48">
        <v>44122</v>
      </c>
      <c r="C669" s="2" t="s">
        <v>6</v>
      </c>
      <c r="D669" s="2" t="s">
        <v>27</v>
      </c>
      <c r="E669" s="2" t="s">
        <v>204</v>
      </c>
      <c r="F669" s="2" t="s">
        <v>1675</v>
      </c>
      <c r="G669" s="2" t="s">
        <v>3</v>
      </c>
      <c r="H669" s="2" t="s">
        <v>2023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1887</v>
      </c>
      <c r="P669" s="2" t="s">
        <v>2024</v>
      </c>
      <c r="Q669" s="1">
        <v>18748062.370000001</v>
      </c>
      <c r="R669" s="1">
        <v>0</v>
      </c>
      <c r="S669" s="1">
        <v>8171130.75</v>
      </c>
      <c r="T669" s="1">
        <v>9118044.5</v>
      </c>
      <c r="U669" s="2" t="s">
        <v>9</v>
      </c>
      <c r="V669" s="1">
        <v>1458887.12</v>
      </c>
      <c r="W669" s="1">
        <v>0</v>
      </c>
      <c r="X669" s="2" t="s">
        <v>0</v>
      </c>
      <c r="Y669" s="1">
        <v>0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49" t="s">
        <v>1</v>
      </c>
      <c r="AN669" s="2" t="s">
        <v>1</v>
      </c>
      <c r="AO669" s="49" t="s">
        <v>1</v>
      </c>
      <c r="AP669" s="2" t="s">
        <v>1</v>
      </c>
    </row>
    <row r="670" spans="1:42" hidden="1" x14ac:dyDescent="0.25">
      <c r="A670" s="2" t="s">
        <v>175</v>
      </c>
      <c r="B670" s="48">
        <v>44122</v>
      </c>
      <c r="C670" s="2" t="s">
        <v>6</v>
      </c>
      <c r="D670" s="2" t="s">
        <v>27</v>
      </c>
      <c r="E670" s="2" t="s">
        <v>204</v>
      </c>
      <c r="F670" s="2" t="s">
        <v>1675</v>
      </c>
      <c r="G670" s="2" t="s">
        <v>3</v>
      </c>
      <c r="H670" s="2" t="s">
        <v>2025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392589</v>
      </c>
      <c r="R670" s="1">
        <v>0</v>
      </c>
      <c r="S670" s="1">
        <v>361095</v>
      </c>
      <c r="T670" s="1">
        <v>0</v>
      </c>
      <c r="U670" s="2" t="s">
        <v>0</v>
      </c>
      <c r="V670" s="1">
        <v>0</v>
      </c>
      <c r="W670" s="1">
        <v>27150</v>
      </c>
      <c r="X670" s="2" t="s">
        <v>9</v>
      </c>
      <c r="Y670" s="1">
        <v>4344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49" t="s">
        <v>1</v>
      </c>
      <c r="AN670" s="2" t="s">
        <v>1</v>
      </c>
      <c r="AO670" s="49" t="s">
        <v>1</v>
      </c>
      <c r="AP670" s="2" t="s">
        <v>1</v>
      </c>
    </row>
    <row r="671" spans="1:42" hidden="1" x14ac:dyDescent="0.25">
      <c r="A671" s="2" t="s">
        <v>174</v>
      </c>
      <c r="B671" s="48">
        <v>44122</v>
      </c>
      <c r="C671" s="2" t="s">
        <v>6</v>
      </c>
      <c r="D671" s="2" t="s">
        <v>25</v>
      </c>
      <c r="E671" s="2" t="s">
        <v>198</v>
      </c>
      <c r="F671" s="2" t="s">
        <v>1195</v>
      </c>
      <c r="G671" s="2" t="s">
        <v>3</v>
      </c>
      <c r="H671" s="2" t="s">
        <v>2026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305551052.09070003</v>
      </c>
      <c r="R671" s="1">
        <v>0</v>
      </c>
      <c r="S671" s="1">
        <v>242952710.34999999</v>
      </c>
      <c r="T671" s="1">
        <v>0</v>
      </c>
      <c r="U671" s="2" t="s">
        <v>0</v>
      </c>
      <c r="V671" s="1">
        <v>0</v>
      </c>
      <c r="W671" s="1">
        <v>53964087.707499996</v>
      </c>
      <c r="X671" s="2" t="s">
        <v>9</v>
      </c>
      <c r="Y671" s="1">
        <v>8634254.0331999995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49" t="s">
        <v>1</v>
      </c>
      <c r="AN671" s="2" t="s">
        <v>1</v>
      </c>
      <c r="AO671" s="49" t="s">
        <v>1</v>
      </c>
      <c r="AP671" s="2" t="s">
        <v>1</v>
      </c>
    </row>
    <row r="672" spans="1:42" hidden="1" x14ac:dyDescent="0.25">
      <c r="A672" s="2" t="s">
        <v>173</v>
      </c>
      <c r="B672" s="48">
        <v>44122</v>
      </c>
      <c r="C672" s="2" t="s">
        <v>6</v>
      </c>
      <c r="D672" s="2" t="s">
        <v>25</v>
      </c>
      <c r="E672" s="2" t="s">
        <v>198</v>
      </c>
      <c r="F672" s="2" t="s">
        <v>1195</v>
      </c>
      <c r="G672" s="2" t="s">
        <v>13</v>
      </c>
      <c r="H672" s="2" t="s">
        <v>1</v>
      </c>
      <c r="I672" s="1" t="s">
        <v>919</v>
      </c>
      <c r="J672" s="1" t="s">
        <v>1</v>
      </c>
      <c r="K672" s="1" t="s">
        <v>2027</v>
      </c>
      <c r="L672" s="1" t="s">
        <v>2002</v>
      </c>
      <c r="M672" s="1">
        <v>2581557.75</v>
      </c>
      <c r="N672" s="2" t="s">
        <v>12</v>
      </c>
      <c r="O672" s="2" t="s">
        <v>2028</v>
      </c>
      <c r="P672" s="2" t="s">
        <v>2029</v>
      </c>
      <c r="Q672" s="1">
        <v>-812599.5</v>
      </c>
      <c r="R672" s="1">
        <v>0</v>
      </c>
      <c r="S672" s="1">
        <v>-812599.5</v>
      </c>
      <c r="T672" s="1">
        <v>0</v>
      </c>
      <c r="U672" s="2" t="s">
        <v>0</v>
      </c>
      <c r="V672" s="1">
        <v>0</v>
      </c>
      <c r="W672" s="1">
        <v>0</v>
      </c>
      <c r="X672" s="2" t="s">
        <v>0</v>
      </c>
      <c r="Y672" s="1">
        <v>0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49" t="s">
        <v>1</v>
      </c>
      <c r="AN672" s="2" t="s">
        <v>1</v>
      </c>
      <c r="AO672" s="49" t="s">
        <v>1</v>
      </c>
      <c r="AP672" s="2" t="s">
        <v>1</v>
      </c>
    </row>
    <row r="673" spans="1:42" hidden="1" x14ac:dyDescent="0.25">
      <c r="A673" s="2" t="s">
        <v>172</v>
      </c>
      <c r="B673" s="48">
        <v>44122</v>
      </c>
      <c r="C673" s="2" t="s">
        <v>6</v>
      </c>
      <c r="D673" s="2" t="s">
        <v>23</v>
      </c>
      <c r="E673" s="2" t="s">
        <v>196</v>
      </c>
      <c r="F673" s="2" t="s">
        <v>524</v>
      </c>
      <c r="G673" s="2" t="s">
        <v>3</v>
      </c>
      <c r="H673" s="2" t="s">
        <v>2030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466748738.99650002</v>
      </c>
      <c r="R673" s="1">
        <v>0</v>
      </c>
      <c r="S673" s="1">
        <v>331846946.99749994</v>
      </c>
      <c r="T673" s="1">
        <v>0</v>
      </c>
      <c r="U673" s="2" t="s">
        <v>0</v>
      </c>
      <c r="V673" s="1">
        <v>0</v>
      </c>
      <c r="W673" s="1">
        <v>116294648.27500001</v>
      </c>
      <c r="X673" s="2" t="s">
        <v>9</v>
      </c>
      <c r="Y673" s="1">
        <v>18607143.723999996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49" t="s">
        <v>1</v>
      </c>
      <c r="AN673" s="2" t="s">
        <v>1</v>
      </c>
      <c r="AO673" s="49" t="s">
        <v>1</v>
      </c>
      <c r="AP673" s="2" t="s">
        <v>1</v>
      </c>
    </row>
    <row r="674" spans="1:42" hidden="1" x14ac:dyDescent="0.25">
      <c r="A674" s="2" t="s">
        <v>171</v>
      </c>
      <c r="B674" s="48">
        <v>44122</v>
      </c>
      <c r="C674" s="2" t="s">
        <v>6</v>
      </c>
      <c r="D674" s="2" t="s">
        <v>21</v>
      </c>
      <c r="E674" s="2" t="s">
        <v>188</v>
      </c>
      <c r="F674" s="2" t="s">
        <v>525</v>
      </c>
      <c r="G674" s="2" t="s">
        <v>3</v>
      </c>
      <c r="H674" s="2" t="s">
        <v>2031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269031808.50589997</v>
      </c>
      <c r="R674" s="1">
        <v>0</v>
      </c>
      <c r="S674" s="1">
        <v>203936457.39749998</v>
      </c>
      <c r="T674" s="1">
        <v>0</v>
      </c>
      <c r="U674" s="2" t="s">
        <v>0</v>
      </c>
      <c r="V674" s="1">
        <v>0</v>
      </c>
      <c r="W674" s="1">
        <v>56116681.989999995</v>
      </c>
      <c r="X674" s="2" t="s">
        <v>9</v>
      </c>
      <c r="Y674" s="1">
        <v>8978669.1184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49" t="s">
        <v>1</v>
      </c>
      <c r="AN674" s="2" t="s">
        <v>1</v>
      </c>
      <c r="AO674" s="49" t="s">
        <v>1</v>
      </c>
      <c r="AP674" s="2" t="s">
        <v>1</v>
      </c>
    </row>
    <row r="675" spans="1:42" hidden="1" x14ac:dyDescent="0.25">
      <c r="A675" s="2" t="s">
        <v>170</v>
      </c>
      <c r="B675" s="48">
        <v>44122</v>
      </c>
      <c r="C675" s="2" t="s">
        <v>6</v>
      </c>
      <c r="D675" s="2" t="s">
        <v>19</v>
      </c>
      <c r="E675" s="2" t="s">
        <v>186</v>
      </c>
      <c r="F675" s="2" t="s">
        <v>525</v>
      </c>
      <c r="G675" s="2" t="s">
        <v>3</v>
      </c>
      <c r="H675" s="2" t="s">
        <v>2032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217089454.65410006</v>
      </c>
      <c r="R675" s="1">
        <v>0</v>
      </c>
      <c r="S675" s="1">
        <v>134629203.09249997</v>
      </c>
      <c r="T675" s="1">
        <v>0</v>
      </c>
      <c r="U675" s="2" t="s">
        <v>0</v>
      </c>
      <c r="V675" s="1">
        <v>0</v>
      </c>
      <c r="W675" s="1">
        <v>71086423.760000005</v>
      </c>
      <c r="X675" s="2" t="s">
        <v>9</v>
      </c>
      <c r="Y675" s="1">
        <v>11373827.801600002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49" t="s">
        <v>1</v>
      </c>
      <c r="AN675" s="2" t="s">
        <v>1</v>
      </c>
      <c r="AO675" s="49" t="s">
        <v>1</v>
      </c>
      <c r="AP675" s="2" t="s">
        <v>1</v>
      </c>
    </row>
    <row r="676" spans="1:42" hidden="1" x14ac:dyDescent="0.25">
      <c r="A676" s="2" t="s">
        <v>169</v>
      </c>
      <c r="B676" s="48">
        <v>44122</v>
      </c>
      <c r="C676" s="2" t="s">
        <v>6</v>
      </c>
      <c r="D676" s="2" t="s">
        <v>17</v>
      </c>
      <c r="E676" s="2" t="s">
        <v>184</v>
      </c>
      <c r="F676" s="2" t="s">
        <v>2033</v>
      </c>
      <c r="G676" s="2" t="s">
        <v>3</v>
      </c>
      <c r="H676" s="2" t="s">
        <v>2034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209652015.86279997</v>
      </c>
      <c r="R676" s="1">
        <v>0</v>
      </c>
      <c r="S676" s="1">
        <v>163795130.09000003</v>
      </c>
      <c r="T676" s="1">
        <v>0</v>
      </c>
      <c r="U676" s="2" t="s">
        <v>0</v>
      </c>
      <c r="V676" s="1">
        <v>0</v>
      </c>
      <c r="W676" s="1">
        <v>39531798.079999998</v>
      </c>
      <c r="X676" s="2" t="s">
        <v>9</v>
      </c>
      <c r="Y676" s="1">
        <v>6325087.6927999984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49" t="s">
        <v>1</v>
      </c>
      <c r="AN676" s="2" t="s">
        <v>1</v>
      </c>
      <c r="AO676" s="49" t="s">
        <v>1</v>
      </c>
      <c r="AP676" s="2" t="s">
        <v>1</v>
      </c>
    </row>
    <row r="677" spans="1:42" hidden="1" x14ac:dyDescent="0.25">
      <c r="A677" s="2" t="s">
        <v>168</v>
      </c>
      <c r="B677" s="48">
        <v>44122</v>
      </c>
      <c r="C677" s="2" t="s">
        <v>6</v>
      </c>
      <c r="D677" s="2" t="s">
        <v>14</v>
      </c>
      <c r="E677" s="2" t="s">
        <v>182</v>
      </c>
      <c r="F677" s="2" t="s">
        <v>2035</v>
      </c>
      <c r="G677" s="2" t="s">
        <v>3</v>
      </c>
      <c r="H677" s="2" t="s">
        <v>2036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108884157.02</v>
      </c>
      <c r="R677" s="1">
        <v>0</v>
      </c>
      <c r="S677" s="1">
        <v>99546936.25</v>
      </c>
      <c r="T677" s="1">
        <v>0</v>
      </c>
      <c r="U677" s="2" t="s">
        <v>0</v>
      </c>
      <c r="V677" s="1">
        <v>0</v>
      </c>
      <c r="W677" s="1">
        <v>8049328.25</v>
      </c>
      <c r="X677" s="2" t="s">
        <v>0</v>
      </c>
      <c r="Y677" s="1">
        <v>1287892.52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49" t="s">
        <v>1</v>
      </c>
      <c r="AN677" s="2" t="s">
        <v>1</v>
      </c>
      <c r="AO677" s="49" t="s">
        <v>1</v>
      </c>
      <c r="AP677" s="2" t="s">
        <v>1</v>
      </c>
    </row>
    <row r="678" spans="1:42" hidden="1" x14ac:dyDescent="0.25">
      <c r="A678" s="2" t="s">
        <v>167</v>
      </c>
      <c r="B678" s="48">
        <v>44122</v>
      </c>
      <c r="C678" s="2" t="s">
        <v>6</v>
      </c>
      <c r="D678" s="2" t="s">
        <v>10</v>
      </c>
      <c r="E678" s="2" t="s">
        <v>179</v>
      </c>
      <c r="F678" s="2" t="s">
        <v>2037</v>
      </c>
      <c r="G678" s="2" t="s">
        <v>3</v>
      </c>
      <c r="H678" s="2" t="s">
        <v>2038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1">
        <v>12941767.5076</v>
      </c>
      <c r="R678" s="1">
        <v>0</v>
      </c>
      <c r="S678" s="1">
        <v>6720564.9999999991</v>
      </c>
      <c r="T678" s="1">
        <v>0</v>
      </c>
      <c r="U678" s="2" t="s">
        <v>0</v>
      </c>
      <c r="V678" s="1">
        <v>0</v>
      </c>
      <c r="W678" s="1">
        <v>5363105.6100000003</v>
      </c>
      <c r="X678" s="2" t="s">
        <v>9</v>
      </c>
      <c r="Y678" s="1">
        <v>858096.89759999991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49" t="s">
        <v>1</v>
      </c>
      <c r="AN678" s="2" t="s">
        <v>1</v>
      </c>
      <c r="AO678" s="49" t="s">
        <v>1</v>
      </c>
      <c r="AP678" s="2" t="s">
        <v>1</v>
      </c>
    </row>
    <row r="679" spans="1:42" hidden="1" x14ac:dyDescent="0.25">
      <c r="A679" s="2" t="s">
        <v>166</v>
      </c>
      <c r="B679" s="48">
        <v>44122</v>
      </c>
      <c r="C679" s="2" t="s">
        <v>6</v>
      </c>
      <c r="D679" s="2" t="s">
        <v>286</v>
      </c>
      <c r="E679" s="2" t="s">
        <v>208</v>
      </c>
      <c r="F679" s="2" t="s">
        <v>715</v>
      </c>
      <c r="G679" s="2" t="s">
        <v>3</v>
      </c>
      <c r="H679" s="2" t="s">
        <v>2039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51108493.9168</v>
      </c>
      <c r="R679" s="1">
        <v>0</v>
      </c>
      <c r="S679" s="1">
        <v>45127480</v>
      </c>
      <c r="T679" s="1">
        <v>0</v>
      </c>
      <c r="U679" s="2" t="s">
        <v>0</v>
      </c>
      <c r="V679" s="1">
        <v>0</v>
      </c>
      <c r="W679" s="1">
        <v>5156046.4800000004</v>
      </c>
      <c r="X679" s="2" t="s">
        <v>0</v>
      </c>
      <c r="Y679" s="1">
        <v>824967.43680000002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49" t="s">
        <v>1</v>
      </c>
      <c r="AN679" s="2" t="s">
        <v>1</v>
      </c>
      <c r="AO679" s="49" t="s">
        <v>1</v>
      </c>
      <c r="AP679" s="2" t="s">
        <v>1</v>
      </c>
    </row>
    <row r="680" spans="1:42" hidden="1" x14ac:dyDescent="0.25">
      <c r="A680" s="2" t="s">
        <v>165</v>
      </c>
      <c r="B680" s="48">
        <v>44122</v>
      </c>
      <c r="C680" s="2" t="s">
        <v>6</v>
      </c>
      <c r="D680" s="2" t="s">
        <v>7</v>
      </c>
      <c r="E680" s="2" t="s">
        <v>1953</v>
      </c>
      <c r="F680" s="2" t="s">
        <v>2040</v>
      </c>
      <c r="G680" s="2" t="s">
        <v>3</v>
      </c>
      <c r="H680" s="2" t="s">
        <v>1955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99</v>
      </c>
      <c r="P680" s="2" t="s">
        <v>1</v>
      </c>
      <c r="Q680" s="1">
        <v>0</v>
      </c>
      <c r="R680" s="1">
        <v>0</v>
      </c>
      <c r="S680" s="1">
        <v>0</v>
      </c>
      <c r="T680" s="1">
        <v>0</v>
      </c>
      <c r="U680" s="2" t="s">
        <v>0</v>
      </c>
      <c r="V680" s="1">
        <v>0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49" t="s">
        <v>1</v>
      </c>
      <c r="AN680" s="2" t="s">
        <v>1</v>
      </c>
      <c r="AO680" s="49" t="s">
        <v>1</v>
      </c>
      <c r="AP680" s="2" t="s">
        <v>1</v>
      </c>
    </row>
    <row r="681" spans="1:42" hidden="1" x14ac:dyDescent="0.25">
      <c r="A681" s="2" t="s">
        <v>164</v>
      </c>
      <c r="B681" s="48">
        <v>44122</v>
      </c>
      <c r="C681" s="2" t="s">
        <v>6</v>
      </c>
      <c r="D681" s="2" t="s">
        <v>5</v>
      </c>
      <c r="E681" s="2" t="s">
        <v>176</v>
      </c>
      <c r="F681" s="2" t="s">
        <v>932</v>
      </c>
      <c r="G681" s="2" t="s">
        <v>3</v>
      </c>
      <c r="H681" s="2" t="s">
        <v>2041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211666788.38439995</v>
      </c>
      <c r="R681" s="1">
        <v>0</v>
      </c>
      <c r="S681" s="1">
        <v>175106715.63999999</v>
      </c>
      <c r="T681" s="1">
        <v>0</v>
      </c>
      <c r="U681" s="2" t="s">
        <v>0</v>
      </c>
      <c r="V681" s="1">
        <v>0</v>
      </c>
      <c r="W681" s="1">
        <v>31517304.089999996</v>
      </c>
      <c r="X681" s="2" t="s">
        <v>0</v>
      </c>
      <c r="Y681" s="1">
        <v>5042768.6544000013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49" t="s">
        <v>1</v>
      </c>
      <c r="AN681" s="2" t="s">
        <v>1</v>
      </c>
      <c r="AO681" s="49" t="s">
        <v>1</v>
      </c>
      <c r="AP681" s="2" t="s">
        <v>1</v>
      </c>
    </row>
    <row r="682" spans="1:42" hidden="1" x14ac:dyDescent="0.25">
      <c r="A682" s="2" t="s">
        <v>163</v>
      </c>
      <c r="B682" s="48">
        <v>44123</v>
      </c>
      <c r="C682" s="2" t="s">
        <v>6</v>
      </c>
      <c r="D682" s="2" t="s">
        <v>50</v>
      </c>
      <c r="E682" s="2" t="s">
        <v>236</v>
      </c>
      <c r="F682" s="2" t="s">
        <v>959</v>
      </c>
      <c r="G682" s="2" t="s">
        <v>3</v>
      </c>
      <c r="H682" s="2" t="s">
        <v>2042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290403329.24610001</v>
      </c>
      <c r="R682" s="1">
        <v>0</v>
      </c>
      <c r="S682" s="1">
        <v>237063792.85249999</v>
      </c>
      <c r="T682" s="1">
        <v>0</v>
      </c>
      <c r="U682" s="2" t="s">
        <v>0</v>
      </c>
      <c r="V682" s="1">
        <v>0</v>
      </c>
      <c r="W682" s="1">
        <v>45982358.960000001</v>
      </c>
      <c r="X682" s="2" t="s">
        <v>9</v>
      </c>
      <c r="Y682" s="1">
        <v>7357177.4335999992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49" t="s">
        <v>1</v>
      </c>
      <c r="AN682" s="2" t="s">
        <v>1</v>
      </c>
      <c r="AO682" s="49" t="s">
        <v>1</v>
      </c>
      <c r="AP682" s="2" t="s">
        <v>1</v>
      </c>
    </row>
    <row r="683" spans="1:42" hidden="1" x14ac:dyDescent="0.25">
      <c r="A683" s="2" t="s">
        <v>162</v>
      </c>
      <c r="B683" s="48">
        <v>44123</v>
      </c>
      <c r="C683" s="2" t="s">
        <v>36</v>
      </c>
      <c r="D683" s="2" t="s">
        <v>43</v>
      </c>
      <c r="E683" s="2" t="s">
        <v>223</v>
      </c>
      <c r="F683" s="2" t="s">
        <v>2043</v>
      </c>
      <c r="G683" s="2" t="s">
        <v>3</v>
      </c>
      <c r="H683" s="2" t="s">
        <v>2044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111860805.91249999</v>
      </c>
      <c r="R683" s="1">
        <v>0</v>
      </c>
      <c r="S683" s="1">
        <v>103510171.81249999</v>
      </c>
      <c r="T683" s="1">
        <v>0</v>
      </c>
      <c r="U683" s="2" t="s">
        <v>0</v>
      </c>
      <c r="V683" s="1">
        <v>0</v>
      </c>
      <c r="W683" s="1">
        <v>7198822.5</v>
      </c>
      <c r="X683" s="2" t="s">
        <v>9</v>
      </c>
      <c r="Y683" s="1">
        <v>1151811.6000000001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49" t="s">
        <v>1</v>
      </c>
      <c r="AN683" s="2" t="s">
        <v>1</v>
      </c>
      <c r="AO683" s="49" t="s">
        <v>1</v>
      </c>
      <c r="AP683" s="2" t="s">
        <v>1</v>
      </c>
    </row>
    <row r="684" spans="1:42" hidden="1" x14ac:dyDescent="0.25">
      <c r="A684" s="2" t="s">
        <v>161</v>
      </c>
      <c r="B684" s="48">
        <v>44123</v>
      </c>
      <c r="C684" s="2" t="s">
        <v>6</v>
      </c>
      <c r="D684" s="2" t="s">
        <v>43</v>
      </c>
      <c r="E684" s="2" t="s">
        <v>225</v>
      </c>
      <c r="F684" s="2" t="s">
        <v>458</v>
      </c>
      <c r="G684" s="2" t="s">
        <v>3</v>
      </c>
      <c r="H684" s="2" t="s">
        <v>2045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129497469.7322</v>
      </c>
      <c r="R684" s="1">
        <v>0</v>
      </c>
      <c r="S684" s="1">
        <v>99454749.015000001</v>
      </c>
      <c r="T684" s="1">
        <v>0</v>
      </c>
      <c r="U684" s="2" t="s">
        <v>0</v>
      </c>
      <c r="V684" s="1">
        <v>0</v>
      </c>
      <c r="W684" s="1">
        <v>25898897.170000002</v>
      </c>
      <c r="X684" s="2" t="s">
        <v>0</v>
      </c>
      <c r="Y684" s="1">
        <v>4143823.5471999994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49" t="s">
        <v>1</v>
      </c>
      <c r="AN684" s="2" t="s">
        <v>1</v>
      </c>
      <c r="AO684" s="49" t="s">
        <v>1</v>
      </c>
      <c r="AP684" s="2" t="s">
        <v>1</v>
      </c>
    </row>
    <row r="685" spans="1:42" hidden="1" x14ac:dyDescent="0.25">
      <c r="A685" s="2" t="s">
        <v>160</v>
      </c>
      <c r="B685" s="48">
        <v>44123</v>
      </c>
      <c r="C685" s="2" t="s">
        <v>6</v>
      </c>
      <c r="D685" s="2" t="s">
        <v>43</v>
      </c>
      <c r="E685" s="2" t="s">
        <v>221</v>
      </c>
      <c r="F685" s="2" t="s">
        <v>1801</v>
      </c>
      <c r="G685" s="2" t="s">
        <v>3</v>
      </c>
      <c r="H685" s="2" t="s">
        <v>2046</v>
      </c>
      <c r="I685" s="1"/>
      <c r="J685" s="1"/>
      <c r="K685" s="1"/>
      <c r="L685" s="1"/>
      <c r="M685" s="1">
        <v>0</v>
      </c>
      <c r="N685" s="2"/>
      <c r="O685" s="2" t="s">
        <v>2</v>
      </c>
      <c r="P685" s="2"/>
      <c r="Q685" s="1">
        <v>39390345.640000001</v>
      </c>
      <c r="R685" s="1">
        <v>0</v>
      </c>
      <c r="S685" s="1">
        <v>39390345.640000001</v>
      </c>
      <c r="T685" s="1">
        <v>0</v>
      </c>
      <c r="U685" s="2" t="s">
        <v>0</v>
      </c>
      <c r="V685" s="1">
        <v>0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49" t="s">
        <v>1</v>
      </c>
      <c r="AN685" s="2" t="s">
        <v>1</v>
      </c>
      <c r="AO685" s="49" t="s">
        <v>1</v>
      </c>
      <c r="AP685" s="2" t="s">
        <v>1</v>
      </c>
    </row>
    <row r="686" spans="1:42" hidden="1" x14ac:dyDescent="0.25">
      <c r="A686" s="2" t="s">
        <v>159</v>
      </c>
      <c r="B686" s="48">
        <v>44123</v>
      </c>
      <c r="C686" s="2" t="s">
        <v>36</v>
      </c>
      <c r="D686" s="2" t="s">
        <v>39</v>
      </c>
      <c r="E686" s="2" t="s">
        <v>214</v>
      </c>
      <c r="F686" s="2" t="s">
        <v>1915</v>
      </c>
      <c r="G686" s="2" t="s">
        <v>3</v>
      </c>
      <c r="H686" s="2" t="s">
        <v>2047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111617048.39749999</v>
      </c>
      <c r="R686" s="1">
        <v>0</v>
      </c>
      <c r="S686" s="1">
        <v>98480691.037499994</v>
      </c>
      <c r="T686" s="1">
        <v>0</v>
      </c>
      <c r="U686" s="2" t="s">
        <v>0</v>
      </c>
      <c r="V686" s="1">
        <v>0</v>
      </c>
      <c r="W686" s="1">
        <v>11324446</v>
      </c>
      <c r="X686" s="2" t="s">
        <v>0</v>
      </c>
      <c r="Y686" s="1">
        <v>1811911.3600000003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49" t="s">
        <v>1</v>
      </c>
      <c r="AN686" s="2" t="s">
        <v>1</v>
      </c>
      <c r="AO686" s="49" t="s">
        <v>1</v>
      </c>
      <c r="AP686" s="2" t="s">
        <v>1</v>
      </c>
    </row>
    <row r="687" spans="1:42" hidden="1" x14ac:dyDescent="0.25">
      <c r="A687" s="2" t="s">
        <v>158</v>
      </c>
      <c r="B687" s="48">
        <v>44123</v>
      </c>
      <c r="C687" s="2" t="s">
        <v>6</v>
      </c>
      <c r="D687" s="2" t="s">
        <v>39</v>
      </c>
      <c r="E687" s="2" t="s">
        <v>216</v>
      </c>
      <c r="F687" s="2" t="s">
        <v>2048</v>
      </c>
      <c r="G687" s="2" t="s">
        <v>3</v>
      </c>
      <c r="H687" s="2" t="s">
        <v>2049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61296278.085000001</v>
      </c>
      <c r="R687" s="1">
        <v>0</v>
      </c>
      <c r="S687" s="1">
        <v>50985596.987499997</v>
      </c>
      <c r="T687" s="1">
        <v>0</v>
      </c>
      <c r="U687" s="2" t="s">
        <v>0</v>
      </c>
      <c r="V687" s="1">
        <v>0</v>
      </c>
      <c r="W687" s="1">
        <v>8888518.1875</v>
      </c>
      <c r="X687" s="2" t="s">
        <v>0</v>
      </c>
      <c r="Y687" s="1">
        <v>1422162.9100000001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49" t="s">
        <v>1</v>
      </c>
      <c r="AN687" s="2" t="s">
        <v>1</v>
      </c>
      <c r="AO687" s="49" t="s">
        <v>1</v>
      </c>
      <c r="AP687" s="2" t="s">
        <v>1</v>
      </c>
    </row>
    <row r="688" spans="1:42" hidden="1" x14ac:dyDescent="0.25">
      <c r="A688" s="2" t="s">
        <v>157</v>
      </c>
      <c r="B688" s="48">
        <v>44123</v>
      </c>
      <c r="C688" s="2" t="s">
        <v>6</v>
      </c>
      <c r="D688" s="2" t="s">
        <v>39</v>
      </c>
      <c r="E688" s="2" t="s">
        <v>216</v>
      </c>
      <c r="F688" s="2" t="s">
        <v>2048</v>
      </c>
      <c r="G688" s="2" t="s">
        <v>3</v>
      </c>
      <c r="H688" s="2" t="s">
        <v>2050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449</v>
      </c>
      <c r="P688" s="2" t="s">
        <v>450</v>
      </c>
      <c r="Q688" s="1">
        <v>2836937.89</v>
      </c>
      <c r="R688" s="1">
        <v>0</v>
      </c>
      <c r="S688" s="1">
        <v>2409879.25</v>
      </c>
      <c r="T688" s="1">
        <v>368154</v>
      </c>
      <c r="U688" s="2" t="s">
        <v>9</v>
      </c>
      <c r="V688" s="1">
        <v>58904.639999999999</v>
      </c>
      <c r="W688" s="1">
        <v>0</v>
      </c>
      <c r="X688" s="2" t="s">
        <v>0</v>
      </c>
      <c r="Y688" s="1">
        <v>0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49" t="s">
        <v>1</v>
      </c>
      <c r="AN688" s="2" t="s">
        <v>1</v>
      </c>
      <c r="AO688" s="49" t="s">
        <v>1</v>
      </c>
      <c r="AP688" s="2" t="s">
        <v>1</v>
      </c>
    </row>
    <row r="689" spans="1:42" hidden="1" x14ac:dyDescent="0.25">
      <c r="A689" s="2" t="s">
        <v>156</v>
      </c>
      <c r="B689" s="48">
        <v>44123</v>
      </c>
      <c r="C689" s="2" t="s">
        <v>6</v>
      </c>
      <c r="D689" s="2" t="s">
        <v>39</v>
      </c>
      <c r="E689" s="2" t="s">
        <v>216</v>
      </c>
      <c r="F689" s="2" t="s">
        <v>2048</v>
      </c>
      <c r="G689" s="2" t="s">
        <v>3</v>
      </c>
      <c r="H689" s="2" t="s">
        <v>2051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156281311.49250001</v>
      </c>
      <c r="R689" s="1">
        <v>0</v>
      </c>
      <c r="S689" s="1">
        <v>121781758.16249999</v>
      </c>
      <c r="T689" s="1">
        <v>0</v>
      </c>
      <c r="U689" s="2" t="s">
        <v>0</v>
      </c>
      <c r="V689" s="1">
        <v>0</v>
      </c>
      <c r="W689" s="1">
        <v>29740994.25</v>
      </c>
      <c r="X689" s="2" t="s">
        <v>0</v>
      </c>
      <c r="Y689" s="1">
        <v>4758559.080000001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49" t="s">
        <v>1</v>
      </c>
      <c r="AN689" s="2" t="s">
        <v>1</v>
      </c>
      <c r="AO689" s="49" t="s">
        <v>1</v>
      </c>
      <c r="AP689" s="2" t="s">
        <v>1</v>
      </c>
    </row>
    <row r="690" spans="1:42" hidden="1" x14ac:dyDescent="0.25">
      <c r="A690" s="2" t="s">
        <v>155</v>
      </c>
      <c r="B690" s="48">
        <v>44123</v>
      </c>
      <c r="C690" s="2" t="s">
        <v>6</v>
      </c>
      <c r="D690" s="2" t="s">
        <v>34</v>
      </c>
      <c r="E690" s="2" t="s">
        <v>210</v>
      </c>
      <c r="F690" s="2" t="s">
        <v>2052</v>
      </c>
      <c r="G690" s="2" t="s">
        <v>3</v>
      </c>
      <c r="H690" s="2" t="s">
        <v>2053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124347985.36</v>
      </c>
      <c r="R690" s="1">
        <v>0</v>
      </c>
      <c r="S690" s="1">
        <v>90517776.712500006</v>
      </c>
      <c r="T690" s="1">
        <v>0</v>
      </c>
      <c r="U690" s="2" t="s">
        <v>0</v>
      </c>
      <c r="V690" s="1">
        <v>0</v>
      </c>
      <c r="W690" s="1">
        <v>29163972.974999998</v>
      </c>
      <c r="X690" s="2" t="s">
        <v>9</v>
      </c>
      <c r="Y690" s="1">
        <v>4666235.676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49" t="s">
        <v>1</v>
      </c>
      <c r="AN690" s="2" t="s">
        <v>1</v>
      </c>
      <c r="AO690" s="49" t="s">
        <v>1</v>
      </c>
      <c r="AP690" s="2" t="s">
        <v>1</v>
      </c>
    </row>
    <row r="691" spans="1:42" hidden="1" x14ac:dyDescent="0.25">
      <c r="A691" s="2" t="s">
        <v>154</v>
      </c>
      <c r="B691" s="48">
        <v>44123</v>
      </c>
      <c r="C691" s="2" t="s">
        <v>6</v>
      </c>
      <c r="D691" s="2" t="s">
        <v>27</v>
      </c>
      <c r="E691" s="2" t="s">
        <v>204</v>
      </c>
      <c r="F691" s="2" t="s">
        <v>1737</v>
      </c>
      <c r="G691" s="2" t="s">
        <v>3</v>
      </c>
      <c r="H691" s="2" t="s">
        <v>2054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235852631.45319995</v>
      </c>
      <c r="R691" s="1">
        <v>0</v>
      </c>
      <c r="S691" s="1">
        <v>182461264.74000001</v>
      </c>
      <c r="T691" s="1">
        <v>0</v>
      </c>
      <c r="U691" s="2" t="s">
        <v>0</v>
      </c>
      <c r="V691" s="1">
        <v>0</v>
      </c>
      <c r="W691" s="1">
        <v>46027040.269999996</v>
      </c>
      <c r="X691" s="2" t="s">
        <v>9</v>
      </c>
      <c r="Y691" s="1">
        <v>7364326.4431999996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49" t="s">
        <v>1</v>
      </c>
      <c r="AN691" s="2" t="s">
        <v>1</v>
      </c>
      <c r="AO691" s="49" t="s">
        <v>1</v>
      </c>
      <c r="AP691" s="2" t="s">
        <v>1</v>
      </c>
    </row>
    <row r="692" spans="1:42" hidden="1" x14ac:dyDescent="0.25">
      <c r="A692" s="2" t="s">
        <v>153</v>
      </c>
      <c r="B692" s="48">
        <v>44123</v>
      </c>
      <c r="C692" s="2" t="s">
        <v>6</v>
      </c>
      <c r="D692" s="2" t="s">
        <v>25</v>
      </c>
      <c r="E692" s="2" t="s">
        <v>198</v>
      </c>
      <c r="F692" s="2" t="s">
        <v>1265</v>
      </c>
      <c r="G692" s="2" t="s">
        <v>3</v>
      </c>
      <c r="H692" s="2" t="s">
        <v>2055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130990430.3733</v>
      </c>
      <c r="R692" s="1">
        <v>0</v>
      </c>
      <c r="S692" s="1">
        <v>102548322.6525</v>
      </c>
      <c r="T692" s="1">
        <v>0</v>
      </c>
      <c r="U692" s="2" t="s">
        <v>0</v>
      </c>
      <c r="V692" s="1">
        <v>0</v>
      </c>
      <c r="W692" s="1">
        <v>24519058.380000003</v>
      </c>
      <c r="X692" s="2" t="s">
        <v>9</v>
      </c>
      <c r="Y692" s="1">
        <v>3923049.3407999994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49" t="s">
        <v>1</v>
      </c>
      <c r="AN692" s="2" t="s">
        <v>1</v>
      </c>
      <c r="AO692" s="49" t="s">
        <v>1</v>
      </c>
      <c r="AP692" s="2" t="s">
        <v>1</v>
      </c>
    </row>
    <row r="693" spans="1:42" hidden="1" x14ac:dyDescent="0.25">
      <c r="A693" s="2" t="s">
        <v>152</v>
      </c>
      <c r="B693" s="48">
        <v>44123</v>
      </c>
      <c r="C693" s="2" t="s">
        <v>6</v>
      </c>
      <c r="D693" s="2" t="s">
        <v>25</v>
      </c>
      <c r="E693" s="2" t="s">
        <v>198</v>
      </c>
      <c r="F693" s="2" t="s">
        <v>1265</v>
      </c>
      <c r="G693" s="2" t="s">
        <v>3</v>
      </c>
      <c r="H693" s="2" t="s">
        <v>2056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2057</v>
      </c>
      <c r="P693" s="2" t="s">
        <v>2058</v>
      </c>
      <c r="Q693" s="1">
        <v>2777710.645</v>
      </c>
      <c r="R693" s="1">
        <v>0</v>
      </c>
      <c r="S693" s="1">
        <v>1841525.25</v>
      </c>
      <c r="T693" s="1">
        <v>807056.375</v>
      </c>
      <c r="U693" s="2" t="s">
        <v>9</v>
      </c>
      <c r="V693" s="1">
        <v>129129.02</v>
      </c>
      <c r="W693" s="1">
        <v>0</v>
      </c>
      <c r="X693" s="2" t="s">
        <v>0</v>
      </c>
      <c r="Y693" s="1">
        <v>0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49" t="s">
        <v>1</v>
      </c>
      <c r="AN693" s="2" t="s">
        <v>1</v>
      </c>
      <c r="AO693" s="49" t="s">
        <v>1</v>
      </c>
      <c r="AP693" s="2" t="s">
        <v>1</v>
      </c>
    </row>
    <row r="694" spans="1:42" hidden="1" x14ac:dyDescent="0.25">
      <c r="A694" s="2" t="s">
        <v>151</v>
      </c>
      <c r="B694" s="48">
        <v>44123</v>
      </c>
      <c r="C694" s="2" t="s">
        <v>6</v>
      </c>
      <c r="D694" s="2" t="s">
        <v>23</v>
      </c>
      <c r="E694" s="2" t="s">
        <v>196</v>
      </c>
      <c r="F694" s="2" t="s">
        <v>530</v>
      </c>
      <c r="G694" s="2" t="s">
        <v>3</v>
      </c>
      <c r="H694" s="2" t="s">
        <v>2059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137184107.52109998</v>
      </c>
      <c r="R694" s="1">
        <v>0</v>
      </c>
      <c r="S694" s="1">
        <v>111582077.58749999</v>
      </c>
      <c r="T694" s="1">
        <v>0</v>
      </c>
      <c r="U694" s="2" t="s">
        <v>0</v>
      </c>
      <c r="V694" s="1">
        <v>0</v>
      </c>
      <c r="W694" s="1">
        <v>22070715.459999997</v>
      </c>
      <c r="X694" s="2" t="s">
        <v>9</v>
      </c>
      <c r="Y694" s="1">
        <v>3531314.4736000001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49" t="s">
        <v>1</v>
      </c>
      <c r="AN694" s="2" t="s">
        <v>1</v>
      </c>
      <c r="AO694" s="49" t="s">
        <v>1</v>
      </c>
      <c r="AP694" s="2" t="s">
        <v>1</v>
      </c>
    </row>
    <row r="695" spans="1:42" hidden="1" x14ac:dyDescent="0.25">
      <c r="A695" s="2" t="s">
        <v>150</v>
      </c>
      <c r="B695" s="48">
        <v>44123</v>
      </c>
      <c r="C695" s="2" t="s">
        <v>6</v>
      </c>
      <c r="D695" s="2" t="s">
        <v>21</v>
      </c>
      <c r="E695" s="2" t="s">
        <v>188</v>
      </c>
      <c r="F695" s="2" t="s">
        <v>531</v>
      </c>
      <c r="G695" s="2" t="s">
        <v>3</v>
      </c>
      <c r="H695" s="2" t="s">
        <v>2060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253776440.87689999</v>
      </c>
      <c r="R695" s="1">
        <v>0</v>
      </c>
      <c r="S695" s="1">
        <v>178067243.71499994</v>
      </c>
      <c r="T695" s="1">
        <v>0</v>
      </c>
      <c r="U695" s="2" t="s">
        <v>0</v>
      </c>
      <c r="V695" s="1">
        <v>0</v>
      </c>
      <c r="W695" s="1">
        <v>65266549.277500011</v>
      </c>
      <c r="X695" s="2" t="s">
        <v>9</v>
      </c>
      <c r="Y695" s="1">
        <v>10442647.884399999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49" t="s">
        <v>1</v>
      </c>
      <c r="AN695" s="2" t="s">
        <v>1</v>
      </c>
      <c r="AO695" s="49" t="s">
        <v>1</v>
      </c>
      <c r="AP695" s="2" t="s">
        <v>1</v>
      </c>
    </row>
    <row r="696" spans="1:42" hidden="1" x14ac:dyDescent="0.25">
      <c r="A696" s="2" t="s">
        <v>149</v>
      </c>
      <c r="B696" s="48">
        <v>44123</v>
      </c>
      <c r="C696" s="2" t="s">
        <v>6</v>
      </c>
      <c r="D696" s="2" t="s">
        <v>19</v>
      </c>
      <c r="E696" s="2" t="s">
        <v>186</v>
      </c>
      <c r="F696" s="2" t="s">
        <v>531</v>
      </c>
      <c r="G696" s="2" t="s">
        <v>3</v>
      </c>
      <c r="H696" s="2" t="s">
        <v>2061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105574141.81740001</v>
      </c>
      <c r="R696" s="1">
        <v>0</v>
      </c>
      <c r="S696" s="1">
        <v>87855891.812500015</v>
      </c>
      <c r="T696" s="1">
        <v>0</v>
      </c>
      <c r="U696" s="2" t="s">
        <v>0</v>
      </c>
      <c r="V696" s="1">
        <v>0</v>
      </c>
      <c r="W696" s="1">
        <v>15274353.452500001</v>
      </c>
      <c r="X696" s="2" t="s">
        <v>9</v>
      </c>
      <c r="Y696" s="1">
        <v>2443896.5523999999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49" t="s">
        <v>1</v>
      </c>
      <c r="AN696" s="2" t="s">
        <v>1</v>
      </c>
      <c r="AO696" s="49" t="s">
        <v>1</v>
      </c>
      <c r="AP696" s="2" t="s">
        <v>1</v>
      </c>
    </row>
    <row r="697" spans="1:42" hidden="1" x14ac:dyDescent="0.25">
      <c r="A697" s="2" t="s">
        <v>148</v>
      </c>
      <c r="B697" s="48">
        <v>44123</v>
      </c>
      <c r="C697" s="2" t="s">
        <v>6</v>
      </c>
      <c r="D697" s="2" t="s">
        <v>17</v>
      </c>
      <c r="E697" s="2" t="s">
        <v>184</v>
      </c>
      <c r="F697" s="2" t="s">
        <v>2062</v>
      </c>
      <c r="G697" s="2" t="s">
        <v>3</v>
      </c>
      <c r="H697" s="2" t="s">
        <v>2063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199988120.56</v>
      </c>
      <c r="R697" s="1">
        <v>0</v>
      </c>
      <c r="S697" s="1">
        <v>159127814.50999999</v>
      </c>
      <c r="T697" s="1">
        <v>0</v>
      </c>
      <c r="U697" s="2" t="s">
        <v>0</v>
      </c>
      <c r="V697" s="1">
        <v>0</v>
      </c>
      <c r="W697" s="1">
        <v>35224401.770000003</v>
      </c>
      <c r="X697" s="2" t="s">
        <v>9</v>
      </c>
      <c r="Y697" s="1">
        <v>5635904.2831999995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49" t="s">
        <v>1</v>
      </c>
      <c r="AN697" s="2" t="s">
        <v>1</v>
      </c>
      <c r="AO697" s="49" t="s">
        <v>1</v>
      </c>
      <c r="AP697" s="2" t="s">
        <v>1</v>
      </c>
    </row>
    <row r="698" spans="1:42" hidden="1" x14ac:dyDescent="0.25">
      <c r="A698" s="2" t="s">
        <v>147</v>
      </c>
      <c r="B698" s="48">
        <v>44123</v>
      </c>
      <c r="C698" s="2" t="s">
        <v>6</v>
      </c>
      <c r="D698" s="2" t="s">
        <v>17</v>
      </c>
      <c r="E698" s="2" t="s">
        <v>184</v>
      </c>
      <c r="F698" s="2" t="s">
        <v>2062</v>
      </c>
      <c r="G698" s="2" t="s">
        <v>13</v>
      </c>
      <c r="H698" s="2" t="s">
        <v>1</v>
      </c>
      <c r="I698" s="1" t="s">
        <v>2064</v>
      </c>
      <c r="J698" s="1" t="s">
        <v>1</v>
      </c>
      <c r="K698" s="1" t="s">
        <v>2065</v>
      </c>
      <c r="L698" s="1" t="s">
        <v>2066</v>
      </c>
      <c r="M698" s="1">
        <v>1777792.5</v>
      </c>
      <c r="N698" s="2" t="s">
        <v>12</v>
      </c>
      <c r="O698" s="2" t="s">
        <v>2067</v>
      </c>
      <c r="P698" s="2" t="s">
        <v>2068</v>
      </c>
      <c r="Q698" s="1">
        <v>-1777792.5</v>
      </c>
      <c r="R698" s="1">
        <v>0</v>
      </c>
      <c r="S698" s="1">
        <v>-1720053.5</v>
      </c>
      <c r="T698" s="1">
        <v>0</v>
      </c>
      <c r="U698" s="2" t="s">
        <v>0</v>
      </c>
      <c r="V698" s="1">
        <v>0</v>
      </c>
      <c r="W698" s="1">
        <v>-49775</v>
      </c>
      <c r="X698" s="2" t="s">
        <v>9</v>
      </c>
      <c r="Y698" s="1">
        <v>-7964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49" t="s">
        <v>1</v>
      </c>
      <c r="AN698" s="2" t="s">
        <v>1</v>
      </c>
      <c r="AO698" s="49" t="s">
        <v>1</v>
      </c>
      <c r="AP698" s="2" t="s">
        <v>1</v>
      </c>
    </row>
    <row r="699" spans="1:42" hidden="1" x14ac:dyDescent="0.25">
      <c r="A699" s="2" t="s">
        <v>146</v>
      </c>
      <c r="B699" s="48">
        <v>44123</v>
      </c>
      <c r="C699" s="2" t="s">
        <v>6</v>
      </c>
      <c r="D699" s="2" t="s">
        <v>14</v>
      </c>
      <c r="E699" s="2" t="s">
        <v>182</v>
      </c>
      <c r="F699" s="2" t="s">
        <v>2069</v>
      </c>
      <c r="G699" s="2" t="s">
        <v>3</v>
      </c>
      <c r="H699" s="2" t="s">
        <v>2070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98333419.452000007</v>
      </c>
      <c r="R699" s="1">
        <v>0</v>
      </c>
      <c r="S699" s="1">
        <v>91243988.450000003</v>
      </c>
      <c r="T699" s="1">
        <v>0</v>
      </c>
      <c r="U699" s="2" t="s">
        <v>0</v>
      </c>
      <c r="V699" s="1">
        <v>0</v>
      </c>
      <c r="W699" s="1">
        <v>6111578.4500000002</v>
      </c>
      <c r="X699" s="2" t="s">
        <v>9</v>
      </c>
      <c r="Y699" s="1">
        <v>977852.55200000003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49" t="s">
        <v>1</v>
      </c>
      <c r="AN699" s="2" t="s">
        <v>1</v>
      </c>
      <c r="AO699" s="49" t="s">
        <v>1</v>
      </c>
      <c r="AP699" s="2" t="s">
        <v>1</v>
      </c>
    </row>
    <row r="700" spans="1:42" hidden="1" x14ac:dyDescent="0.25">
      <c r="A700" s="2" t="s">
        <v>145</v>
      </c>
      <c r="B700" s="48">
        <v>44123</v>
      </c>
      <c r="C700" s="2" t="s">
        <v>6</v>
      </c>
      <c r="D700" s="2" t="s">
        <v>10</v>
      </c>
      <c r="E700" s="2" t="s">
        <v>179</v>
      </c>
      <c r="F700" s="2" t="s">
        <v>2071</v>
      </c>
      <c r="G700" s="2" t="s">
        <v>3</v>
      </c>
      <c r="H700" s="2" t="s">
        <v>2072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12090765.7488</v>
      </c>
      <c r="R700" s="1">
        <v>0</v>
      </c>
      <c r="S700" s="1">
        <v>2414494.7499999991</v>
      </c>
      <c r="T700" s="1">
        <v>0</v>
      </c>
      <c r="U700" s="2" t="s">
        <v>0</v>
      </c>
      <c r="V700" s="1">
        <v>0</v>
      </c>
      <c r="W700" s="1">
        <v>8341612.9300000006</v>
      </c>
      <c r="X700" s="2" t="s">
        <v>9</v>
      </c>
      <c r="Y700" s="1">
        <v>1334658.0688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49" t="s">
        <v>1</v>
      </c>
      <c r="AN700" s="2" t="s">
        <v>1</v>
      </c>
      <c r="AO700" s="49" t="s">
        <v>1</v>
      </c>
      <c r="AP700" s="2" t="s">
        <v>1</v>
      </c>
    </row>
    <row r="701" spans="1:42" hidden="1" x14ac:dyDescent="0.25">
      <c r="A701" s="2" t="s">
        <v>144</v>
      </c>
      <c r="B701" s="48">
        <v>44123</v>
      </c>
      <c r="C701" s="2" t="s">
        <v>6</v>
      </c>
      <c r="D701" s="2" t="s">
        <v>286</v>
      </c>
      <c r="E701" s="2" t="s">
        <v>208</v>
      </c>
      <c r="F701" s="2" t="s">
        <v>763</v>
      </c>
      <c r="G701" s="2" t="s">
        <v>3</v>
      </c>
      <c r="H701" s="2" t="s">
        <v>2073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60035174.8028</v>
      </c>
      <c r="R701" s="1">
        <v>0</v>
      </c>
      <c r="S701" s="1">
        <v>48773677.5</v>
      </c>
      <c r="T701" s="1">
        <v>0</v>
      </c>
      <c r="U701" s="2" t="s">
        <v>0</v>
      </c>
      <c r="V701" s="1">
        <v>0</v>
      </c>
      <c r="W701" s="1">
        <v>9708187.3300000001</v>
      </c>
      <c r="X701" s="2" t="s">
        <v>0</v>
      </c>
      <c r="Y701" s="1">
        <v>1553309.9728000001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49" t="s">
        <v>1</v>
      </c>
      <c r="AN701" s="2" t="s">
        <v>1</v>
      </c>
      <c r="AO701" s="49" t="s">
        <v>1</v>
      </c>
      <c r="AP701" s="2" t="s">
        <v>1</v>
      </c>
    </row>
    <row r="702" spans="1:42" hidden="1" x14ac:dyDescent="0.25">
      <c r="A702" s="2" t="s">
        <v>143</v>
      </c>
      <c r="B702" s="48">
        <v>44123</v>
      </c>
      <c r="C702" s="2" t="s">
        <v>6</v>
      </c>
      <c r="D702" s="2" t="s">
        <v>7</v>
      </c>
      <c r="E702" s="2" t="s">
        <v>1953</v>
      </c>
      <c r="F702" s="2" t="s">
        <v>2074</v>
      </c>
      <c r="G702" s="2" t="s">
        <v>3</v>
      </c>
      <c r="H702" s="2" t="s">
        <v>1955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99</v>
      </c>
      <c r="P702" s="2" t="s">
        <v>1</v>
      </c>
      <c r="Q702" s="1">
        <v>0</v>
      </c>
      <c r="R702" s="1">
        <v>0</v>
      </c>
      <c r="S702" s="1">
        <v>0</v>
      </c>
      <c r="T702" s="1">
        <v>0</v>
      </c>
      <c r="U702" s="2" t="s">
        <v>0</v>
      </c>
      <c r="V702" s="1">
        <v>0</v>
      </c>
      <c r="W702" s="1">
        <v>0</v>
      </c>
      <c r="X702" s="2" t="s">
        <v>0</v>
      </c>
      <c r="Y702" s="1">
        <v>0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49" t="s">
        <v>1</v>
      </c>
      <c r="AN702" s="2" t="s">
        <v>1</v>
      </c>
      <c r="AO702" s="49" t="s">
        <v>1</v>
      </c>
      <c r="AP702" s="2" t="s">
        <v>1</v>
      </c>
    </row>
    <row r="703" spans="1:42" hidden="1" x14ac:dyDescent="0.25">
      <c r="A703" s="2" t="s">
        <v>142</v>
      </c>
      <c r="B703" s="48">
        <v>44123</v>
      </c>
      <c r="C703" s="2" t="s">
        <v>6</v>
      </c>
      <c r="D703" s="2" t="s">
        <v>5</v>
      </c>
      <c r="E703" s="2" t="s">
        <v>176</v>
      </c>
      <c r="F703" s="2" t="s">
        <v>938</v>
      </c>
      <c r="G703" s="2" t="s">
        <v>3</v>
      </c>
      <c r="H703" s="2" t="s">
        <v>2075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99</v>
      </c>
      <c r="P703" s="2" t="s">
        <v>1</v>
      </c>
      <c r="Q703" s="1">
        <v>0</v>
      </c>
      <c r="R703" s="1">
        <v>0</v>
      </c>
      <c r="S703" s="1">
        <v>0</v>
      </c>
      <c r="T703" s="1">
        <v>0</v>
      </c>
      <c r="U703" s="2" t="s">
        <v>0</v>
      </c>
      <c r="V703" s="1">
        <v>0</v>
      </c>
      <c r="W703" s="1">
        <v>0</v>
      </c>
      <c r="X703" s="2" t="s">
        <v>0</v>
      </c>
      <c r="Y703" s="1">
        <v>0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49" t="s">
        <v>1</v>
      </c>
      <c r="AN703" s="2" t="s">
        <v>1</v>
      </c>
      <c r="AO703" s="49" t="s">
        <v>1</v>
      </c>
      <c r="AP703" s="2" t="s">
        <v>1</v>
      </c>
    </row>
    <row r="704" spans="1:42" hidden="1" x14ac:dyDescent="0.25">
      <c r="A704" s="2" t="s">
        <v>141</v>
      </c>
      <c r="B704" s="48">
        <v>44123</v>
      </c>
      <c r="C704" s="2" t="s">
        <v>6</v>
      </c>
      <c r="D704" s="2" t="s">
        <v>5</v>
      </c>
      <c r="E704" s="2" t="s">
        <v>176</v>
      </c>
      <c r="F704" s="2" t="s">
        <v>944</v>
      </c>
      <c r="G704" s="2" t="s">
        <v>3</v>
      </c>
      <c r="H704" s="2" t="s">
        <v>2075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99</v>
      </c>
      <c r="P704" s="2" t="s">
        <v>1</v>
      </c>
      <c r="Q704" s="1">
        <v>0</v>
      </c>
      <c r="R704" s="1">
        <v>0</v>
      </c>
      <c r="S704" s="1">
        <v>0</v>
      </c>
      <c r="T704" s="1">
        <v>0</v>
      </c>
      <c r="U704" s="2" t="s">
        <v>0</v>
      </c>
      <c r="V704" s="1">
        <v>0</v>
      </c>
      <c r="W704" s="1">
        <v>0</v>
      </c>
      <c r="X704" s="2" t="s">
        <v>0</v>
      </c>
      <c r="Y704" s="1">
        <v>0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49" t="s">
        <v>1</v>
      </c>
      <c r="AN704" s="2" t="s">
        <v>1</v>
      </c>
      <c r="AO704" s="49" t="s">
        <v>1</v>
      </c>
      <c r="AP704" s="2" t="s">
        <v>1</v>
      </c>
    </row>
    <row r="705" spans="1:42" hidden="1" x14ac:dyDescent="0.25">
      <c r="A705" s="2" t="s">
        <v>140</v>
      </c>
      <c r="B705" s="48">
        <v>44124</v>
      </c>
      <c r="C705" s="2" t="s">
        <v>6</v>
      </c>
      <c r="D705" s="2" t="s">
        <v>50</v>
      </c>
      <c r="E705" s="2" t="s">
        <v>236</v>
      </c>
      <c r="F705" s="2" t="s">
        <v>967</v>
      </c>
      <c r="G705" s="2" t="s">
        <v>3</v>
      </c>
      <c r="H705" s="2" t="s">
        <v>2076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238493269.0528</v>
      </c>
      <c r="R705" s="1">
        <v>0</v>
      </c>
      <c r="S705" s="1">
        <v>197986288.19999999</v>
      </c>
      <c r="T705" s="1">
        <v>0</v>
      </c>
      <c r="U705" s="2" t="s">
        <v>0</v>
      </c>
      <c r="V705" s="1">
        <v>0</v>
      </c>
      <c r="W705" s="1">
        <v>34919811.079999998</v>
      </c>
      <c r="X705" s="2" t="s">
        <v>9</v>
      </c>
      <c r="Y705" s="1">
        <v>5587169.7727999995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49" t="s">
        <v>1</v>
      </c>
      <c r="AN705" s="2" t="s">
        <v>1</v>
      </c>
      <c r="AO705" s="49" t="s">
        <v>1</v>
      </c>
      <c r="AP705" s="2" t="s">
        <v>1</v>
      </c>
    </row>
    <row r="706" spans="1:42" hidden="1" x14ac:dyDescent="0.25">
      <c r="A706" s="2" t="s">
        <v>139</v>
      </c>
      <c r="B706" s="48">
        <v>44124</v>
      </c>
      <c r="C706" s="2" t="s">
        <v>6</v>
      </c>
      <c r="D706" s="2" t="s">
        <v>50</v>
      </c>
      <c r="E706" s="2" t="s">
        <v>236</v>
      </c>
      <c r="F706" s="2" t="s">
        <v>967</v>
      </c>
      <c r="G706" s="2" t="s">
        <v>13</v>
      </c>
      <c r="H706" s="2" t="s">
        <v>1</v>
      </c>
      <c r="I706" s="1" t="s">
        <v>2077</v>
      </c>
      <c r="J706" s="1" t="s">
        <v>1</v>
      </c>
      <c r="K706" s="1" t="s">
        <v>2078</v>
      </c>
      <c r="L706" s="1" t="s">
        <v>2079</v>
      </c>
      <c r="M706" s="1">
        <v>1002062.25</v>
      </c>
      <c r="N706" s="2" t="s">
        <v>12</v>
      </c>
      <c r="O706" s="2" t="s">
        <v>2080</v>
      </c>
      <c r="P706" s="2" t="s">
        <v>2081</v>
      </c>
      <c r="Q706" s="1">
        <v>-173901</v>
      </c>
      <c r="R706" s="1">
        <v>0</v>
      </c>
      <c r="S706" s="1">
        <v>-173901</v>
      </c>
      <c r="T706" s="1">
        <v>0</v>
      </c>
      <c r="U706" s="2" t="s">
        <v>0</v>
      </c>
      <c r="V706" s="1">
        <v>0</v>
      </c>
      <c r="W706" s="1">
        <v>0</v>
      </c>
      <c r="X706" s="2" t="s">
        <v>0</v>
      </c>
      <c r="Y706" s="1">
        <v>0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49" t="s">
        <v>1</v>
      </c>
      <c r="AN706" s="2" t="s">
        <v>1</v>
      </c>
      <c r="AO706" s="49" t="s">
        <v>1</v>
      </c>
      <c r="AP706" s="2" t="s">
        <v>1</v>
      </c>
    </row>
    <row r="707" spans="1:42" hidden="1" x14ac:dyDescent="0.25">
      <c r="A707" s="2" t="s">
        <v>138</v>
      </c>
      <c r="B707" s="48">
        <v>44124</v>
      </c>
      <c r="C707" s="2" t="s">
        <v>36</v>
      </c>
      <c r="D707" s="2" t="s">
        <v>43</v>
      </c>
      <c r="E707" s="2" t="s">
        <v>223</v>
      </c>
      <c r="F707" s="2" t="s">
        <v>2082</v>
      </c>
      <c r="G707" s="2" t="s">
        <v>3</v>
      </c>
      <c r="H707" s="2" t="s">
        <v>2083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153489422.73679999</v>
      </c>
      <c r="R707" s="1">
        <v>0</v>
      </c>
      <c r="S707" s="1">
        <v>131945810.24999999</v>
      </c>
      <c r="T707" s="1">
        <v>0</v>
      </c>
      <c r="U707" s="2" t="s">
        <v>0</v>
      </c>
      <c r="V707" s="1">
        <v>0</v>
      </c>
      <c r="W707" s="1">
        <v>18572079.73</v>
      </c>
      <c r="X707" s="2" t="s">
        <v>9</v>
      </c>
      <c r="Y707" s="1">
        <v>2971532.7568000001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49" t="s">
        <v>1</v>
      </c>
      <c r="AN707" s="2" t="s">
        <v>1</v>
      </c>
      <c r="AO707" s="49" t="s">
        <v>1</v>
      </c>
      <c r="AP707" s="2" t="s">
        <v>1</v>
      </c>
    </row>
    <row r="708" spans="1:42" hidden="1" x14ac:dyDescent="0.25">
      <c r="A708" s="2" t="s">
        <v>137</v>
      </c>
      <c r="B708" s="48">
        <v>44124</v>
      </c>
      <c r="C708" s="2" t="s">
        <v>6</v>
      </c>
      <c r="D708" s="2" t="s">
        <v>43</v>
      </c>
      <c r="E708" s="2" t="s">
        <v>225</v>
      </c>
      <c r="F708" s="2" t="s">
        <v>459</v>
      </c>
      <c r="G708" s="2" t="s">
        <v>3</v>
      </c>
      <c r="H708" s="2" t="s">
        <v>2084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91968777.544800013</v>
      </c>
      <c r="R708" s="1">
        <v>0</v>
      </c>
      <c r="S708" s="1">
        <v>56412431.700000003</v>
      </c>
      <c r="T708" s="1">
        <v>0</v>
      </c>
      <c r="U708" s="2" t="s">
        <v>0</v>
      </c>
      <c r="V708" s="1">
        <v>0</v>
      </c>
      <c r="W708" s="1">
        <v>30652022.280000001</v>
      </c>
      <c r="X708" s="2" t="s">
        <v>0</v>
      </c>
      <c r="Y708" s="1">
        <v>4904323.5647999998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49" t="s">
        <v>1</v>
      </c>
      <c r="AN708" s="2" t="s">
        <v>1</v>
      </c>
      <c r="AO708" s="49" t="s">
        <v>1</v>
      </c>
      <c r="AP708" s="2" t="s">
        <v>1</v>
      </c>
    </row>
    <row r="709" spans="1:42" hidden="1" x14ac:dyDescent="0.25">
      <c r="A709" s="2" t="s">
        <v>136</v>
      </c>
      <c r="B709" s="48">
        <v>44124</v>
      </c>
      <c r="C709" s="2" t="s">
        <v>6</v>
      </c>
      <c r="D709" s="2" t="s">
        <v>43</v>
      </c>
      <c r="E709" s="2" t="s">
        <v>221</v>
      </c>
      <c r="F709" s="2" t="s">
        <v>1850</v>
      </c>
      <c r="G709" s="2" t="s">
        <v>3</v>
      </c>
      <c r="H709" s="2" t="s">
        <v>2085</v>
      </c>
      <c r="I709" s="1"/>
      <c r="J709" s="1"/>
      <c r="K709" s="1"/>
      <c r="L709" s="1"/>
      <c r="M709" s="1">
        <v>0</v>
      </c>
      <c r="N709" s="2"/>
      <c r="O709" s="2" t="s">
        <v>2</v>
      </c>
      <c r="P709" s="2"/>
      <c r="Q709" s="1">
        <v>56362468.359999999</v>
      </c>
      <c r="R709" s="1">
        <v>0</v>
      </c>
      <c r="S709" s="1">
        <v>56362468.359999999</v>
      </c>
      <c r="T709" s="1">
        <v>0</v>
      </c>
      <c r="U709" s="2" t="s">
        <v>0</v>
      </c>
      <c r="V709" s="1">
        <v>0</v>
      </c>
      <c r="W709" s="1">
        <v>0</v>
      </c>
      <c r="X709" s="2" t="s">
        <v>0</v>
      </c>
      <c r="Y709" s="1">
        <v>0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49" t="s">
        <v>1</v>
      </c>
      <c r="AN709" s="2" t="s">
        <v>1</v>
      </c>
      <c r="AO709" s="49" t="s">
        <v>1</v>
      </c>
      <c r="AP709" s="2" t="s">
        <v>1</v>
      </c>
    </row>
    <row r="710" spans="1:42" hidden="1" x14ac:dyDescent="0.25">
      <c r="A710" s="2" t="s">
        <v>135</v>
      </c>
      <c r="B710" s="48">
        <v>44124</v>
      </c>
      <c r="C710" s="2" t="s">
        <v>36</v>
      </c>
      <c r="D710" s="2" t="s">
        <v>39</v>
      </c>
      <c r="E710" s="2" t="s">
        <v>214</v>
      </c>
      <c r="F710" s="2" t="s">
        <v>1924</v>
      </c>
      <c r="G710" s="2" t="s">
        <v>3</v>
      </c>
      <c r="H710" s="2" t="s">
        <v>2086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4070931.5</v>
      </c>
      <c r="R710" s="1">
        <v>0</v>
      </c>
      <c r="S710" s="1">
        <v>3632857.5</v>
      </c>
      <c r="T710" s="1">
        <v>0</v>
      </c>
      <c r="U710" s="2" t="s">
        <v>0</v>
      </c>
      <c r="V710" s="1">
        <v>0</v>
      </c>
      <c r="W710" s="1">
        <v>377650</v>
      </c>
      <c r="X710" s="2" t="s">
        <v>0</v>
      </c>
      <c r="Y710" s="1">
        <v>60424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49" t="s">
        <v>1</v>
      </c>
      <c r="AN710" s="2" t="s">
        <v>1</v>
      </c>
      <c r="AO710" s="49" t="s">
        <v>1</v>
      </c>
      <c r="AP710" s="2" t="s">
        <v>1</v>
      </c>
    </row>
    <row r="711" spans="1:42" hidden="1" x14ac:dyDescent="0.25">
      <c r="A711" s="2" t="s">
        <v>134</v>
      </c>
      <c r="B711" s="48">
        <v>44124</v>
      </c>
      <c r="C711" s="2" t="s">
        <v>36</v>
      </c>
      <c r="D711" s="2" t="s">
        <v>39</v>
      </c>
      <c r="E711" s="2" t="s">
        <v>214</v>
      </c>
      <c r="F711" s="2" t="s">
        <v>1924</v>
      </c>
      <c r="G711" s="2" t="s">
        <v>3</v>
      </c>
      <c r="H711" s="2" t="s">
        <v>2087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2088</v>
      </c>
      <c r="P711" s="2" t="s">
        <v>2089</v>
      </c>
      <c r="Q711" s="1">
        <v>182000</v>
      </c>
      <c r="R711" s="1">
        <v>0</v>
      </c>
      <c r="S711" s="1">
        <v>182000</v>
      </c>
      <c r="T711" s="1">
        <v>0</v>
      </c>
      <c r="U711" s="2" t="s">
        <v>0</v>
      </c>
      <c r="V711" s="1">
        <v>0</v>
      </c>
      <c r="W711" s="1">
        <v>0</v>
      </c>
      <c r="X711" s="2" t="s">
        <v>0</v>
      </c>
      <c r="Y711" s="1">
        <v>0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49" t="s">
        <v>1</v>
      </c>
      <c r="AN711" s="2" t="s">
        <v>1</v>
      </c>
      <c r="AO711" s="49" t="s">
        <v>1</v>
      </c>
      <c r="AP711" s="2" t="s">
        <v>1</v>
      </c>
    </row>
    <row r="712" spans="1:42" hidden="1" x14ac:dyDescent="0.25">
      <c r="A712" s="2" t="s">
        <v>133</v>
      </c>
      <c r="B712" s="48">
        <v>44124</v>
      </c>
      <c r="C712" s="2" t="s">
        <v>36</v>
      </c>
      <c r="D712" s="2" t="s">
        <v>39</v>
      </c>
      <c r="E712" s="2" t="s">
        <v>214</v>
      </c>
      <c r="F712" s="2" t="s">
        <v>1924</v>
      </c>
      <c r="G712" s="2" t="s">
        <v>3</v>
      </c>
      <c r="H712" s="2" t="s">
        <v>2090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140252979.77999997</v>
      </c>
      <c r="R712" s="1">
        <v>0</v>
      </c>
      <c r="S712" s="1">
        <v>129661300.5</v>
      </c>
      <c r="T712" s="1">
        <v>0</v>
      </c>
      <c r="U712" s="2" t="s">
        <v>0</v>
      </c>
      <c r="V712" s="1">
        <v>0</v>
      </c>
      <c r="W712" s="1">
        <v>9130758</v>
      </c>
      <c r="X712" s="2" t="s">
        <v>9</v>
      </c>
      <c r="Y712" s="1">
        <v>1460921.28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49" t="s">
        <v>1</v>
      </c>
      <c r="AN712" s="2" t="s">
        <v>1</v>
      </c>
      <c r="AO712" s="49" t="s">
        <v>1</v>
      </c>
      <c r="AP712" s="2" t="s">
        <v>1</v>
      </c>
    </row>
    <row r="713" spans="1:42" hidden="1" x14ac:dyDescent="0.25">
      <c r="A713" s="2" t="s">
        <v>132</v>
      </c>
      <c r="B713" s="48">
        <v>44124</v>
      </c>
      <c r="C713" s="2" t="s">
        <v>6</v>
      </c>
      <c r="D713" s="2" t="s">
        <v>39</v>
      </c>
      <c r="E713" s="2" t="s">
        <v>216</v>
      </c>
      <c r="F713" s="2" t="s">
        <v>2091</v>
      </c>
      <c r="G713" s="2" t="s">
        <v>3</v>
      </c>
      <c r="H713" s="2" t="s">
        <v>2092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141872565.697</v>
      </c>
      <c r="R713" s="1">
        <v>0</v>
      </c>
      <c r="S713" s="1">
        <v>121187259.575</v>
      </c>
      <c r="T713" s="1">
        <v>0</v>
      </c>
      <c r="U713" s="2" t="s">
        <v>0</v>
      </c>
      <c r="V713" s="1">
        <v>0</v>
      </c>
      <c r="W713" s="1">
        <v>17832160.449999999</v>
      </c>
      <c r="X713" s="2" t="s">
        <v>0</v>
      </c>
      <c r="Y713" s="1">
        <v>2853145.6719999998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49" t="s">
        <v>1</v>
      </c>
      <c r="AN713" s="2" t="s">
        <v>1</v>
      </c>
      <c r="AO713" s="49" t="s">
        <v>1</v>
      </c>
      <c r="AP713" s="2" t="s">
        <v>1</v>
      </c>
    </row>
    <row r="714" spans="1:42" hidden="1" x14ac:dyDescent="0.25">
      <c r="A714" s="2" t="s">
        <v>131</v>
      </c>
      <c r="B714" s="48">
        <v>44124</v>
      </c>
      <c r="C714" s="2" t="s">
        <v>6</v>
      </c>
      <c r="D714" s="2" t="s">
        <v>39</v>
      </c>
      <c r="E714" s="2" t="s">
        <v>216</v>
      </c>
      <c r="F714" s="2" t="s">
        <v>2091</v>
      </c>
      <c r="G714" s="2" t="s">
        <v>3</v>
      </c>
      <c r="H714" s="2" t="s">
        <v>2093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371</v>
      </c>
      <c r="P714" s="2" t="s">
        <v>923</v>
      </c>
      <c r="Q714" s="1">
        <v>1716313.75</v>
      </c>
      <c r="R714" s="1">
        <v>0</v>
      </c>
      <c r="S714" s="1">
        <v>1716313.75</v>
      </c>
      <c r="T714" s="1">
        <v>0</v>
      </c>
      <c r="U714" s="2" t="s">
        <v>0</v>
      </c>
      <c r="V714" s="1">
        <v>0</v>
      </c>
      <c r="W714" s="1">
        <v>0</v>
      </c>
      <c r="X714" s="2" t="s">
        <v>0</v>
      </c>
      <c r="Y714" s="1">
        <v>0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49" t="s">
        <v>1</v>
      </c>
      <c r="AN714" s="2" t="s">
        <v>1</v>
      </c>
      <c r="AO714" s="49" t="s">
        <v>1</v>
      </c>
      <c r="AP714" s="2" t="s">
        <v>1</v>
      </c>
    </row>
    <row r="715" spans="1:42" hidden="1" x14ac:dyDescent="0.25">
      <c r="A715" s="2" t="s">
        <v>130</v>
      </c>
      <c r="B715" s="48">
        <v>44124</v>
      </c>
      <c r="C715" s="2" t="s">
        <v>6</v>
      </c>
      <c r="D715" s="2" t="s">
        <v>39</v>
      </c>
      <c r="E715" s="2" t="s">
        <v>216</v>
      </c>
      <c r="F715" s="2" t="s">
        <v>2091</v>
      </c>
      <c r="G715" s="2" t="s">
        <v>3</v>
      </c>
      <c r="H715" s="2" t="s">
        <v>2094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30956678.175000004</v>
      </c>
      <c r="R715" s="1">
        <v>0</v>
      </c>
      <c r="S715" s="1">
        <v>22092049.524999999</v>
      </c>
      <c r="T715" s="1">
        <v>0</v>
      </c>
      <c r="U715" s="2" t="s">
        <v>0</v>
      </c>
      <c r="V715" s="1">
        <v>0</v>
      </c>
      <c r="W715" s="1">
        <v>7641921.25</v>
      </c>
      <c r="X715" s="2" t="s">
        <v>0</v>
      </c>
      <c r="Y715" s="1">
        <v>1222707.3999999999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49" t="s">
        <v>1</v>
      </c>
      <c r="AN715" s="2" t="s">
        <v>1</v>
      </c>
      <c r="AO715" s="49" t="s">
        <v>1</v>
      </c>
      <c r="AP715" s="2" t="s">
        <v>1</v>
      </c>
    </row>
    <row r="716" spans="1:42" hidden="1" x14ac:dyDescent="0.25">
      <c r="A716" s="2" t="s">
        <v>129</v>
      </c>
      <c r="B716" s="48">
        <v>44124</v>
      </c>
      <c r="C716" s="2" t="s">
        <v>6</v>
      </c>
      <c r="D716" s="2" t="s">
        <v>39</v>
      </c>
      <c r="E716" s="2" t="s">
        <v>216</v>
      </c>
      <c r="F716" s="2" t="s">
        <v>2091</v>
      </c>
      <c r="G716" s="2" t="s">
        <v>3</v>
      </c>
      <c r="H716" s="2" t="s">
        <v>2095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2096</v>
      </c>
      <c r="P716" s="2" t="s">
        <v>2097</v>
      </c>
      <c r="Q716" s="1">
        <v>2301663</v>
      </c>
      <c r="R716" s="1">
        <v>0</v>
      </c>
      <c r="S716" s="1">
        <v>2301663</v>
      </c>
      <c r="T716" s="1">
        <v>0</v>
      </c>
      <c r="U716" s="2" t="s">
        <v>0</v>
      </c>
      <c r="V716" s="1">
        <v>0</v>
      </c>
      <c r="W716" s="1">
        <v>0</v>
      </c>
      <c r="X716" s="2" t="s">
        <v>0</v>
      </c>
      <c r="Y716" s="1">
        <v>0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49" t="s">
        <v>1</v>
      </c>
      <c r="AN716" s="2" t="s">
        <v>1</v>
      </c>
      <c r="AO716" s="49" t="s">
        <v>1</v>
      </c>
      <c r="AP716" s="2" t="s">
        <v>1</v>
      </c>
    </row>
    <row r="717" spans="1:42" hidden="1" x14ac:dyDescent="0.25">
      <c r="A717" s="2" t="s">
        <v>128</v>
      </c>
      <c r="B717" s="48">
        <v>44124</v>
      </c>
      <c r="C717" s="2" t="s">
        <v>6</v>
      </c>
      <c r="D717" s="2" t="s">
        <v>39</v>
      </c>
      <c r="E717" s="2" t="s">
        <v>216</v>
      </c>
      <c r="F717" s="2" t="s">
        <v>2091</v>
      </c>
      <c r="G717" s="2" t="s">
        <v>3</v>
      </c>
      <c r="H717" s="2" t="s">
        <v>2098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20870274.5</v>
      </c>
      <c r="R717" s="1">
        <v>0</v>
      </c>
      <c r="S717" s="1">
        <v>20434839.5</v>
      </c>
      <c r="T717" s="1">
        <v>0</v>
      </c>
      <c r="U717" s="2" t="s">
        <v>0</v>
      </c>
      <c r="V717" s="1">
        <v>0</v>
      </c>
      <c r="W717" s="1">
        <v>375375</v>
      </c>
      <c r="X717" s="2" t="s">
        <v>0</v>
      </c>
      <c r="Y717" s="1">
        <v>60060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49" t="s">
        <v>1</v>
      </c>
      <c r="AN717" s="2" t="s">
        <v>1</v>
      </c>
      <c r="AO717" s="49" t="s">
        <v>1</v>
      </c>
      <c r="AP717" s="2" t="s">
        <v>1</v>
      </c>
    </row>
    <row r="718" spans="1:42" hidden="1" x14ac:dyDescent="0.25">
      <c r="A718" s="2" t="s">
        <v>127</v>
      </c>
      <c r="B718" s="48">
        <v>44124</v>
      </c>
      <c r="C718" s="2" t="s">
        <v>6</v>
      </c>
      <c r="D718" s="2" t="s">
        <v>34</v>
      </c>
      <c r="E718" s="2" t="s">
        <v>210</v>
      </c>
      <c r="F718" s="2" t="s">
        <v>2099</v>
      </c>
      <c r="G718" s="2" t="s">
        <v>3</v>
      </c>
      <c r="H718" s="2" t="s">
        <v>2100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46136108.299999997</v>
      </c>
      <c r="R718" s="1">
        <v>0</v>
      </c>
      <c r="S718" s="1">
        <v>33547659.25</v>
      </c>
      <c r="T718" s="1">
        <v>0</v>
      </c>
      <c r="U718" s="2" t="s">
        <v>0</v>
      </c>
      <c r="V718" s="1">
        <v>0</v>
      </c>
      <c r="W718" s="1">
        <v>10852111.25</v>
      </c>
      <c r="X718" s="2" t="s">
        <v>9</v>
      </c>
      <c r="Y718" s="1">
        <v>1736337.7999999998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49" t="s">
        <v>1</v>
      </c>
      <c r="AN718" s="2" t="s">
        <v>1</v>
      </c>
      <c r="AO718" s="49" t="s">
        <v>1</v>
      </c>
      <c r="AP718" s="2" t="s">
        <v>1</v>
      </c>
    </row>
    <row r="719" spans="1:42" hidden="1" x14ac:dyDescent="0.25">
      <c r="A719" s="2" t="s">
        <v>126</v>
      </c>
      <c r="B719" s="48">
        <v>44124</v>
      </c>
      <c r="C719" s="2" t="s">
        <v>6</v>
      </c>
      <c r="D719" s="2" t="s">
        <v>34</v>
      </c>
      <c r="E719" s="2" t="s">
        <v>210</v>
      </c>
      <c r="F719" s="2" t="s">
        <v>2099</v>
      </c>
      <c r="G719" s="2" t="s">
        <v>3</v>
      </c>
      <c r="H719" s="2" t="s">
        <v>2101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2102</v>
      </c>
      <c r="P719" s="2" t="s">
        <v>862</v>
      </c>
      <c r="Q719" s="1">
        <v>35035000</v>
      </c>
      <c r="R719" s="1">
        <v>0</v>
      </c>
      <c r="S719" s="1">
        <v>35035000</v>
      </c>
      <c r="T719" s="1">
        <v>0</v>
      </c>
      <c r="U719" s="2" t="s">
        <v>0</v>
      </c>
      <c r="V719" s="1">
        <v>0</v>
      </c>
      <c r="W719" s="1">
        <v>0</v>
      </c>
      <c r="X719" s="2" t="s">
        <v>0</v>
      </c>
      <c r="Y719" s="1">
        <v>0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49" t="s">
        <v>1</v>
      </c>
      <c r="AN719" s="2" t="s">
        <v>1</v>
      </c>
      <c r="AO719" s="49" t="s">
        <v>1</v>
      </c>
      <c r="AP719" s="2" t="s">
        <v>1</v>
      </c>
    </row>
    <row r="720" spans="1:42" hidden="1" x14ac:dyDescent="0.25">
      <c r="A720" s="2" t="s">
        <v>125</v>
      </c>
      <c r="B720" s="48">
        <v>44124</v>
      </c>
      <c r="C720" s="2" t="s">
        <v>6</v>
      </c>
      <c r="D720" s="2" t="s">
        <v>34</v>
      </c>
      <c r="E720" s="2" t="s">
        <v>210</v>
      </c>
      <c r="F720" s="2" t="s">
        <v>2103</v>
      </c>
      <c r="G720" s="2" t="s">
        <v>3</v>
      </c>
      <c r="H720" s="2" t="s">
        <v>2104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16422465.477600001</v>
      </c>
      <c r="R720" s="1">
        <v>0</v>
      </c>
      <c r="S720" s="1">
        <v>12235085.75</v>
      </c>
      <c r="T720" s="1">
        <v>0</v>
      </c>
      <c r="U720" s="2" t="s">
        <v>0</v>
      </c>
      <c r="V720" s="1">
        <v>0</v>
      </c>
      <c r="W720" s="1">
        <v>3609810.1100000003</v>
      </c>
      <c r="X720" s="2" t="s">
        <v>9</v>
      </c>
      <c r="Y720" s="1">
        <v>577569.6176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49" t="s">
        <v>1</v>
      </c>
      <c r="AN720" s="2" t="s">
        <v>1</v>
      </c>
      <c r="AO720" s="49" t="s">
        <v>1</v>
      </c>
      <c r="AP720" s="2" t="s">
        <v>1</v>
      </c>
    </row>
    <row r="721" spans="1:42" hidden="1" x14ac:dyDescent="0.25">
      <c r="A721" s="2" t="s">
        <v>124</v>
      </c>
      <c r="B721" s="48">
        <v>44124</v>
      </c>
      <c r="C721" s="2" t="s">
        <v>6</v>
      </c>
      <c r="D721" s="2" t="s">
        <v>27</v>
      </c>
      <c r="E721" s="2" t="s">
        <v>204</v>
      </c>
      <c r="F721" s="2" t="s">
        <v>1796</v>
      </c>
      <c r="G721" s="2" t="s">
        <v>3</v>
      </c>
      <c r="H721" s="2" t="s">
        <v>2105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232371134.00319996</v>
      </c>
      <c r="R721" s="1">
        <v>0</v>
      </c>
      <c r="S721" s="1">
        <v>186504017.09999999</v>
      </c>
      <c r="T721" s="1">
        <v>0</v>
      </c>
      <c r="U721" s="2" t="s">
        <v>0</v>
      </c>
      <c r="V721" s="1">
        <v>0</v>
      </c>
      <c r="W721" s="1">
        <v>39540618.020000003</v>
      </c>
      <c r="X721" s="2" t="s">
        <v>9</v>
      </c>
      <c r="Y721" s="1">
        <v>6326498.8832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49" t="s">
        <v>1</v>
      </c>
      <c r="AN721" s="2" t="s">
        <v>1</v>
      </c>
      <c r="AO721" s="49" t="s">
        <v>1</v>
      </c>
      <c r="AP721" s="2" t="s">
        <v>1</v>
      </c>
    </row>
    <row r="722" spans="1:42" hidden="1" x14ac:dyDescent="0.25">
      <c r="A722" s="2" t="s">
        <v>123</v>
      </c>
      <c r="B722" s="48">
        <v>44124</v>
      </c>
      <c r="C722" s="2" t="s">
        <v>6</v>
      </c>
      <c r="D722" s="2" t="s">
        <v>25</v>
      </c>
      <c r="E722" s="2" t="s">
        <v>198</v>
      </c>
      <c r="F722" s="2" t="s">
        <v>1334</v>
      </c>
      <c r="G722" s="2" t="s">
        <v>3</v>
      </c>
      <c r="H722" s="2" t="s">
        <v>2106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260305550.64259994</v>
      </c>
      <c r="R722" s="1">
        <v>0</v>
      </c>
      <c r="S722" s="1">
        <v>209065830.125</v>
      </c>
      <c r="T722" s="1">
        <v>0</v>
      </c>
      <c r="U722" s="2" t="s">
        <v>0</v>
      </c>
      <c r="V722" s="1">
        <v>0</v>
      </c>
      <c r="W722" s="1">
        <v>44172172.860000007</v>
      </c>
      <c r="X722" s="2" t="s">
        <v>0</v>
      </c>
      <c r="Y722" s="1">
        <v>7067547.6576000005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49" t="s">
        <v>1</v>
      </c>
      <c r="AN722" s="2" t="s">
        <v>1</v>
      </c>
      <c r="AO722" s="49" t="s">
        <v>1</v>
      </c>
      <c r="AP722" s="2" t="s">
        <v>1</v>
      </c>
    </row>
    <row r="723" spans="1:42" hidden="1" x14ac:dyDescent="0.25">
      <c r="A723" s="2" t="s">
        <v>122</v>
      </c>
      <c r="B723" s="48">
        <v>44124</v>
      </c>
      <c r="C723" s="2" t="s">
        <v>6</v>
      </c>
      <c r="D723" s="2" t="s">
        <v>23</v>
      </c>
      <c r="E723" s="2" t="s">
        <v>196</v>
      </c>
      <c r="F723" s="2" t="s">
        <v>533</v>
      </c>
      <c r="G723" s="2" t="s">
        <v>3</v>
      </c>
      <c r="H723" s="2" t="s">
        <v>2107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181159995.45239997</v>
      </c>
      <c r="R723" s="1">
        <v>0</v>
      </c>
      <c r="S723" s="1">
        <v>123898665.59999999</v>
      </c>
      <c r="T723" s="1">
        <v>0</v>
      </c>
      <c r="U723" s="2" t="s">
        <v>0</v>
      </c>
      <c r="V723" s="1">
        <v>0</v>
      </c>
      <c r="W723" s="1">
        <v>49363215.390000008</v>
      </c>
      <c r="X723" s="2" t="s">
        <v>9</v>
      </c>
      <c r="Y723" s="1">
        <v>7898114.4624000005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49" t="s">
        <v>1</v>
      </c>
      <c r="AN723" s="2" t="s">
        <v>1</v>
      </c>
      <c r="AO723" s="49" t="s">
        <v>1</v>
      </c>
      <c r="AP723" s="2" t="s">
        <v>1</v>
      </c>
    </row>
    <row r="724" spans="1:42" hidden="1" x14ac:dyDescent="0.25">
      <c r="A724" s="2" t="s">
        <v>121</v>
      </c>
      <c r="B724" s="48">
        <v>44124</v>
      </c>
      <c r="C724" s="2" t="s">
        <v>6</v>
      </c>
      <c r="D724" s="2" t="s">
        <v>23</v>
      </c>
      <c r="E724" s="2" t="s">
        <v>196</v>
      </c>
      <c r="F724" s="2" t="s">
        <v>533</v>
      </c>
      <c r="G724" s="2" t="s">
        <v>3</v>
      </c>
      <c r="H724" s="2" t="s">
        <v>2108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2109</v>
      </c>
      <c r="P724" s="2" t="s">
        <v>2110</v>
      </c>
      <c r="Q724" s="1">
        <v>12958968.75</v>
      </c>
      <c r="R724" s="1">
        <v>0</v>
      </c>
      <c r="S724" s="1">
        <v>12958968.75</v>
      </c>
      <c r="T724" s="1">
        <v>0</v>
      </c>
      <c r="U724" s="2" t="s">
        <v>0</v>
      </c>
      <c r="V724" s="1">
        <v>0</v>
      </c>
      <c r="W724" s="1">
        <v>0</v>
      </c>
      <c r="X724" s="2" t="s">
        <v>0</v>
      </c>
      <c r="Y724" s="1">
        <v>0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49" t="s">
        <v>1</v>
      </c>
      <c r="AN724" s="2" t="s">
        <v>1</v>
      </c>
      <c r="AO724" s="49" t="s">
        <v>1</v>
      </c>
      <c r="AP724" s="2" t="s">
        <v>1</v>
      </c>
    </row>
    <row r="725" spans="1:42" hidden="1" x14ac:dyDescent="0.25">
      <c r="A725" s="2" t="s">
        <v>120</v>
      </c>
      <c r="B725" s="48">
        <v>44124</v>
      </c>
      <c r="C725" s="2" t="s">
        <v>6</v>
      </c>
      <c r="D725" s="2" t="s">
        <v>23</v>
      </c>
      <c r="E725" s="2" t="s">
        <v>196</v>
      </c>
      <c r="F725" s="2" t="s">
        <v>533</v>
      </c>
      <c r="G725" s="2" t="s">
        <v>3</v>
      </c>
      <c r="H725" s="2" t="s">
        <v>2111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v>51126733.205599993</v>
      </c>
      <c r="R725" s="1">
        <v>0</v>
      </c>
      <c r="S725" s="1">
        <v>37794472.25</v>
      </c>
      <c r="T725" s="1">
        <v>0</v>
      </c>
      <c r="U725" s="2" t="s">
        <v>0</v>
      </c>
      <c r="V725" s="1">
        <v>0</v>
      </c>
      <c r="W725" s="1">
        <v>11493328.41</v>
      </c>
      <c r="X725" s="2" t="s">
        <v>9</v>
      </c>
      <c r="Y725" s="1">
        <v>1838932.5456000003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49" t="s">
        <v>1</v>
      </c>
      <c r="AN725" s="2" t="s">
        <v>1</v>
      </c>
      <c r="AO725" s="49" t="s">
        <v>1</v>
      </c>
      <c r="AP725" s="2" t="s">
        <v>1</v>
      </c>
    </row>
    <row r="726" spans="1:42" hidden="1" x14ac:dyDescent="0.25">
      <c r="A726" s="2" t="s">
        <v>119</v>
      </c>
      <c r="B726" s="48">
        <v>44124</v>
      </c>
      <c r="C726" s="2" t="s">
        <v>6</v>
      </c>
      <c r="D726" s="2" t="s">
        <v>21</v>
      </c>
      <c r="E726" s="2" t="s">
        <v>188</v>
      </c>
      <c r="F726" s="2" t="s">
        <v>534</v>
      </c>
      <c r="G726" s="2" t="s">
        <v>3</v>
      </c>
      <c r="H726" s="2" t="s">
        <v>2112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204221952.55819997</v>
      </c>
      <c r="R726" s="1">
        <v>0</v>
      </c>
      <c r="S726" s="1">
        <v>151825223.34999999</v>
      </c>
      <c r="T726" s="1">
        <v>0</v>
      </c>
      <c r="U726" s="2" t="s">
        <v>0</v>
      </c>
      <c r="V726" s="1">
        <v>0</v>
      </c>
      <c r="W726" s="1">
        <v>45169594.145000003</v>
      </c>
      <c r="X726" s="2" t="s">
        <v>0</v>
      </c>
      <c r="Y726" s="1">
        <v>7227135.0631999997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49" t="s">
        <v>1</v>
      </c>
      <c r="AN726" s="2" t="s">
        <v>1</v>
      </c>
      <c r="AO726" s="49" t="s">
        <v>1</v>
      </c>
      <c r="AP726" s="2" t="s">
        <v>1</v>
      </c>
    </row>
    <row r="727" spans="1:42" hidden="1" x14ac:dyDescent="0.25">
      <c r="A727" s="2" t="s">
        <v>118</v>
      </c>
      <c r="B727" s="48">
        <v>44124</v>
      </c>
      <c r="C727" s="2" t="s">
        <v>6</v>
      </c>
      <c r="D727" s="2" t="s">
        <v>21</v>
      </c>
      <c r="E727" s="2" t="s">
        <v>188</v>
      </c>
      <c r="F727" s="2" t="s">
        <v>534</v>
      </c>
      <c r="G727" s="2" t="s">
        <v>3</v>
      </c>
      <c r="H727" s="2" t="s">
        <v>2113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2114</v>
      </c>
      <c r="P727" s="2" t="s">
        <v>2115</v>
      </c>
      <c r="Q727" s="1">
        <v>14917599.3144</v>
      </c>
      <c r="R727" s="1">
        <v>0</v>
      </c>
      <c r="S727" s="1">
        <v>4708294.5</v>
      </c>
      <c r="T727" s="1">
        <v>8801124.8399999999</v>
      </c>
      <c r="U727" s="2" t="s">
        <v>9</v>
      </c>
      <c r="V727" s="1">
        <v>1408179.9743999999</v>
      </c>
      <c r="W727" s="1">
        <v>0</v>
      </c>
      <c r="X727" s="2" t="s">
        <v>0</v>
      </c>
      <c r="Y727" s="1">
        <v>0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49" t="s">
        <v>1</v>
      </c>
      <c r="AN727" s="2" t="s">
        <v>1</v>
      </c>
      <c r="AO727" s="49" t="s">
        <v>1</v>
      </c>
      <c r="AP727" s="2" t="s">
        <v>1</v>
      </c>
    </row>
    <row r="728" spans="1:42" hidden="1" x14ac:dyDescent="0.25">
      <c r="A728" s="2" t="s">
        <v>117</v>
      </c>
      <c r="B728" s="48">
        <v>44124</v>
      </c>
      <c r="C728" s="2" t="s">
        <v>6</v>
      </c>
      <c r="D728" s="2" t="s">
        <v>21</v>
      </c>
      <c r="E728" s="2" t="s">
        <v>188</v>
      </c>
      <c r="F728" s="2" t="s">
        <v>534</v>
      </c>
      <c r="G728" s="2" t="s">
        <v>3</v>
      </c>
      <c r="H728" s="2" t="s">
        <v>2116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19066710.390000001</v>
      </c>
      <c r="R728" s="1">
        <v>0</v>
      </c>
      <c r="S728" s="1">
        <v>15616191.5</v>
      </c>
      <c r="T728" s="1">
        <v>0</v>
      </c>
      <c r="U728" s="2" t="s">
        <v>0</v>
      </c>
      <c r="V728" s="1">
        <v>0</v>
      </c>
      <c r="W728" s="1">
        <v>2974585.25</v>
      </c>
      <c r="X728" s="2" t="s">
        <v>0</v>
      </c>
      <c r="Y728" s="1">
        <v>475933.6399999999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49" t="s">
        <v>1</v>
      </c>
      <c r="AN728" s="2" t="s">
        <v>1</v>
      </c>
      <c r="AO728" s="49" t="s">
        <v>1</v>
      </c>
      <c r="AP728" s="2" t="s">
        <v>1</v>
      </c>
    </row>
    <row r="729" spans="1:42" hidden="1" x14ac:dyDescent="0.25">
      <c r="A729" s="2" t="s">
        <v>116</v>
      </c>
      <c r="B729" s="48">
        <v>44124</v>
      </c>
      <c r="C729" s="2" t="s">
        <v>6</v>
      </c>
      <c r="D729" s="2" t="s">
        <v>21</v>
      </c>
      <c r="E729" s="2" t="s">
        <v>188</v>
      </c>
      <c r="F729" s="2" t="s">
        <v>534</v>
      </c>
      <c r="G729" s="2" t="s">
        <v>13</v>
      </c>
      <c r="H729" s="2" t="s">
        <v>1</v>
      </c>
      <c r="I729" s="1" t="s">
        <v>1142</v>
      </c>
      <c r="J729" s="1" t="s">
        <v>1</v>
      </c>
      <c r="K729" s="1" t="s">
        <v>2117</v>
      </c>
      <c r="L729" s="1" t="s">
        <v>1451</v>
      </c>
      <c r="M729" s="1">
        <v>101719015.03</v>
      </c>
      <c r="N729" s="2" t="s">
        <v>12</v>
      </c>
      <c r="O729" s="2" t="s">
        <v>2118</v>
      </c>
      <c r="P729" s="2" t="s">
        <v>2119</v>
      </c>
      <c r="Q729" s="1">
        <v>-1105000</v>
      </c>
      <c r="R729" s="1">
        <v>0</v>
      </c>
      <c r="S729" s="1">
        <v>-1105000</v>
      </c>
      <c r="T729" s="1">
        <v>0</v>
      </c>
      <c r="U729" s="2" t="s">
        <v>0</v>
      </c>
      <c r="V729" s="1">
        <v>0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49" t="s">
        <v>1</v>
      </c>
      <c r="AN729" s="2" t="s">
        <v>1</v>
      </c>
      <c r="AO729" s="49" t="s">
        <v>1</v>
      </c>
      <c r="AP729" s="2" t="s">
        <v>1</v>
      </c>
    </row>
    <row r="730" spans="1:42" hidden="1" x14ac:dyDescent="0.25">
      <c r="A730" s="2" t="s">
        <v>115</v>
      </c>
      <c r="B730" s="48">
        <v>44124</v>
      </c>
      <c r="C730" s="2" t="s">
        <v>6</v>
      </c>
      <c r="D730" s="2" t="s">
        <v>19</v>
      </c>
      <c r="E730" s="2" t="s">
        <v>186</v>
      </c>
      <c r="F730" s="2" t="s">
        <v>534</v>
      </c>
      <c r="G730" s="2" t="s">
        <v>3</v>
      </c>
      <c r="H730" s="2" t="s">
        <v>2120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84637212.763799995</v>
      </c>
      <c r="R730" s="1">
        <v>0</v>
      </c>
      <c r="S730" s="1">
        <v>61444012.475000001</v>
      </c>
      <c r="T730" s="1">
        <v>0</v>
      </c>
      <c r="U730" s="2" t="s">
        <v>0</v>
      </c>
      <c r="V730" s="1">
        <v>0</v>
      </c>
      <c r="W730" s="1">
        <v>19994138.18</v>
      </c>
      <c r="X730" s="2" t="s">
        <v>9</v>
      </c>
      <c r="Y730" s="1">
        <v>3199062.1087999996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49" t="s">
        <v>1</v>
      </c>
      <c r="AN730" s="2" t="s">
        <v>1</v>
      </c>
      <c r="AO730" s="49" t="s">
        <v>1</v>
      </c>
      <c r="AP730" s="2" t="s">
        <v>1</v>
      </c>
    </row>
    <row r="731" spans="1:42" hidden="1" x14ac:dyDescent="0.25">
      <c r="A731" s="2" t="s">
        <v>114</v>
      </c>
      <c r="B731" s="48">
        <v>44124</v>
      </c>
      <c r="C731" s="2" t="s">
        <v>6</v>
      </c>
      <c r="D731" s="2" t="s">
        <v>17</v>
      </c>
      <c r="E731" s="2" t="s">
        <v>184</v>
      </c>
      <c r="F731" s="2" t="s">
        <v>2121</v>
      </c>
      <c r="G731" s="2" t="s">
        <v>3</v>
      </c>
      <c r="H731" s="2" t="s">
        <v>2122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99</v>
      </c>
      <c r="P731" s="2" t="s">
        <v>1</v>
      </c>
      <c r="Q731" s="1">
        <v>0</v>
      </c>
      <c r="R731" s="1">
        <v>0</v>
      </c>
      <c r="S731" s="1">
        <v>0</v>
      </c>
      <c r="T731" s="1">
        <v>0</v>
      </c>
      <c r="U731" s="2" t="s">
        <v>0</v>
      </c>
      <c r="V731" s="1">
        <v>0</v>
      </c>
      <c r="W731" s="1">
        <v>0</v>
      </c>
      <c r="X731" s="2" t="s">
        <v>9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49" t="s">
        <v>1</v>
      </c>
      <c r="AN731" s="2" t="s">
        <v>1</v>
      </c>
      <c r="AO731" s="49" t="s">
        <v>1</v>
      </c>
      <c r="AP731" s="2" t="s">
        <v>1</v>
      </c>
    </row>
    <row r="732" spans="1:42" hidden="1" x14ac:dyDescent="0.25">
      <c r="A732" s="2" t="s">
        <v>113</v>
      </c>
      <c r="B732" s="48">
        <v>44124</v>
      </c>
      <c r="C732" s="2" t="s">
        <v>6</v>
      </c>
      <c r="D732" s="2" t="s">
        <v>14</v>
      </c>
      <c r="E732" s="2" t="s">
        <v>182</v>
      </c>
      <c r="F732" s="2" t="s">
        <v>2123</v>
      </c>
      <c r="G732" s="2" t="s">
        <v>3</v>
      </c>
      <c r="H732" s="2" t="s">
        <v>2124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139442385.8096</v>
      </c>
      <c r="R732" s="1">
        <v>0</v>
      </c>
      <c r="S732" s="1">
        <v>122078104.75</v>
      </c>
      <c r="T732" s="1">
        <v>0</v>
      </c>
      <c r="U732" s="2" t="s">
        <v>0</v>
      </c>
      <c r="V732" s="1">
        <v>0</v>
      </c>
      <c r="W732" s="1">
        <v>14969207.809999999</v>
      </c>
      <c r="X732" s="2" t="s">
        <v>0</v>
      </c>
      <c r="Y732" s="1">
        <v>2395073.2496000002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49" t="s">
        <v>1</v>
      </c>
      <c r="AN732" s="2" t="s">
        <v>1</v>
      </c>
      <c r="AO732" s="49" t="s">
        <v>1</v>
      </c>
      <c r="AP732" s="2" t="s">
        <v>1</v>
      </c>
    </row>
    <row r="733" spans="1:42" hidden="1" x14ac:dyDescent="0.25">
      <c r="A733" s="2" t="s">
        <v>112</v>
      </c>
      <c r="B733" s="48">
        <v>44124</v>
      </c>
      <c r="C733" s="2" t="s">
        <v>6</v>
      </c>
      <c r="D733" s="2" t="s">
        <v>10</v>
      </c>
      <c r="E733" s="2" t="s">
        <v>179</v>
      </c>
      <c r="F733" s="2" t="s">
        <v>2125</v>
      </c>
      <c r="G733" s="2" t="s">
        <v>3</v>
      </c>
      <c r="H733" s="2" t="s">
        <v>2126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13786668.016799999</v>
      </c>
      <c r="R733" s="1">
        <v>0</v>
      </c>
      <c r="S733" s="1">
        <v>3026660</v>
      </c>
      <c r="T733" s="1">
        <v>0</v>
      </c>
      <c r="U733" s="2" t="s">
        <v>0</v>
      </c>
      <c r="V733" s="1">
        <v>0</v>
      </c>
      <c r="W733" s="1">
        <v>9275868.9800000004</v>
      </c>
      <c r="X733" s="2" t="s">
        <v>0</v>
      </c>
      <c r="Y733" s="1">
        <v>1484139.0367999999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49" t="s">
        <v>1</v>
      </c>
      <c r="AN733" s="2" t="s">
        <v>1</v>
      </c>
      <c r="AO733" s="49" t="s">
        <v>1</v>
      </c>
      <c r="AP733" s="2" t="s">
        <v>1</v>
      </c>
    </row>
    <row r="734" spans="1:42" hidden="1" x14ac:dyDescent="0.25">
      <c r="A734" s="2" t="s">
        <v>111</v>
      </c>
      <c r="B734" s="48">
        <v>44124</v>
      </c>
      <c r="C734" s="2" t="s">
        <v>6</v>
      </c>
      <c r="D734" s="2" t="s">
        <v>286</v>
      </c>
      <c r="E734" s="2" t="s">
        <v>208</v>
      </c>
      <c r="F734" s="2" t="s">
        <v>805</v>
      </c>
      <c r="G734" s="2" t="s">
        <v>3</v>
      </c>
      <c r="H734" s="2" t="s">
        <v>2127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51070529.702000007</v>
      </c>
      <c r="R734" s="1">
        <v>0</v>
      </c>
      <c r="S734" s="1">
        <v>39185070</v>
      </c>
      <c r="T734" s="1">
        <v>0</v>
      </c>
      <c r="U734" s="2" t="s">
        <v>0</v>
      </c>
      <c r="V734" s="1">
        <v>0</v>
      </c>
      <c r="W734" s="1">
        <v>10246085.949999999</v>
      </c>
      <c r="X734" s="2" t="s">
        <v>0</v>
      </c>
      <c r="Y734" s="1">
        <v>1639373.7520000001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49" t="s">
        <v>1</v>
      </c>
      <c r="AN734" s="2" t="s">
        <v>1</v>
      </c>
      <c r="AO734" s="49" t="s">
        <v>1</v>
      </c>
      <c r="AP734" s="2" t="s">
        <v>1</v>
      </c>
    </row>
    <row r="735" spans="1:42" hidden="1" x14ac:dyDescent="0.25">
      <c r="A735" s="2" t="s">
        <v>110</v>
      </c>
      <c r="B735" s="48">
        <v>44124</v>
      </c>
      <c r="C735" s="2" t="s">
        <v>6</v>
      </c>
      <c r="D735" s="2" t="s">
        <v>286</v>
      </c>
      <c r="E735" s="2" t="s">
        <v>208</v>
      </c>
      <c r="F735" s="2" t="s">
        <v>805</v>
      </c>
      <c r="G735" s="2" t="s">
        <v>13</v>
      </c>
      <c r="H735" s="2" t="s">
        <v>1</v>
      </c>
      <c r="I735" s="1" t="s">
        <v>2128</v>
      </c>
      <c r="J735" s="1" t="s">
        <v>1</v>
      </c>
      <c r="K735" s="1" t="s">
        <v>2129</v>
      </c>
      <c r="L735" s="1" t="s">
        <v>2130</v>
      </c>
      <c r="M735" s="1">
        <v>16205.08</v>
      </c>
      <c r="N735" s="2" t="s">
        <v>12</v>
      </c>
      <c r="O735" s="2" t="s">
        <v>2131</v>
      </c>
      <c r="P735" s="2" t="s">
        <v>2132</v>
      </c>
      <c r="Q735" s="1">
        <v>-315624.40000000002</v>
      </c>
      <c r="R735" s="1">
        <v>0</v>
      </c>
      <c r="S735" s="1">
        <v>0</v>
      </c>
      <c r="T735" s="1">
        <v>0</v>
      </c>
      <c r="U735" s="2" t="s">
        <v>0</v>
      </c>
      <c r="V735" s="1">
        <v>0</v>
      </c>
      <c r="W735" s="1">
        <v>-272090</v>
      </c>
      <c r="X735" s="2" t="s">
        <v>9</v>
      </c>
      <c r="Y735" s="1">
        <v>-43534.400000000001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49" t="s">
        <v>1</v>
      </c>
      <c r="AN735" s="2" t="s">
        <v>1</v>
      </c>
      <c r="AO735" s="49" t="s">
        <v>1</v>
      </c>
      <c r="AP735" s="2" t="s">
        <v>1</v>
      </c>
    </row>
    <row r="736" spans="1:42" hidden="1" x14ac:dyDescent="0.25">
      <c r="A736" s="2" t="s">
        <v>109</v>
      </c>
      <c r="B736" s="48">
        <v>44124</v>
      </c>
      <c r="C736" s="2" t="s">
        <v>6</v>
      </c>
      <c r="D736" s="2" t="s">
        <v>7</v>
      </c>
      <c r="E736" s="2" t="s">
        <v>1953</v>
      </c>
      <c r="F736" s="2" t="s">
        <v>2133</v>
      </c>
      <c r="G736" s="2" t="s">
        <v>3</v>
      </c>
      <c r="H736" s="2" t="s">
        <v>1955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99</v>
      </c>
      <c r="P736" s="2" t="s">
        <v>1</v>
      </c>
      <c r="Q736" s="1">
        <v>0</v>
      </c>
      <c r="R736" s="1">
        <v>0</v>
      </c>
      <c r="S736" s="1">
        <v>0</v>
      </c>
      <c r="T736" s="1">
        <v>0</v>
      </c>
      <c r="U736" s="2" t="s">
        <v>0</v>
      </c>
      <c r="V736" s="1">
        <v>0</v>
      </c>
      <c r="W736" s="1">
        <v>0</v>
      </c>
      <c r="X736" s="2" t="s">
        <v>0</v>
      </c>
      <c r="Y736" s="1">
        <v>0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2" t="s">
        <v>0</v>
      </c>
      <c r="AK736" s="1">
        <v>0</v>
      </c>
      <c r="AL736" s="1">
        <v>0</v>
      </c>
      <c r="AM736" s="49" t="s">
        <v>1</v>
      </c>
      <c r="AN736" s="2" t="s">
        <v>1</v>
      </c>
      <c r="AO736" s="49" t="s">
        <v>1</v>
      </c>
      <c r="AP736" s="2" t="s">
        <v>1</v>
      </c>
    </row>
    <row r="737" spans="1:42" hidden="1" x14ac:dyDescent="0.25">
      <c r="A737" s="2" t="s">
        <v>108</v>
      </c>
      <c r="B737" s="48">
        <v>44124</v>
      </c>
      <c r="C737" s="2" t="s">
        <v>6</v>
      </c>
      <c r="D737" s="2" t="s">
        <v>5</v>
      </c>
      <c r="E737" s="2" t="s">
        <v>176</v>
      </c>
      <c r="F737" s="2" t="s">
        <v>950</v>
      </c>
      <c r="G737" s="2" t="s">
        <v>3</v>
      </c>
      <c r="H737" s="2" t="s">
        <v>2075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99</v>
      </c>
      <c r="P737" s="2" t="s">
        <v>1</v>
      </c>
      <c r="Q737" s="1">
        <v>0</v>
      </c>
      <c r="R737" s="1">
        <v>0</v>
      </c>
      <c r="S737" s="1">
        <v>0</v>
      </c>
      <c r="T737" s="1">
        <v>0</v>
      </c>
      <c r="U737" s="2" t="s">
        <v>0</v>
      </c>
      <c r="V737" s="1">
        <v>0</v>
      </c>
      <c r="W737" s="1">
        <v>0</v>
      </c>
      <c r="X737" s="2" t="s">
        <v>0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49" t="s">
        <v>1</v>
      </c>
      <c r="AN737" s="2" t="s">
        <v>1</v>
      </c>
      <c r="AO737" s="49" t="s">
        <v>1</v>
      </c>
      <c r="AP737" s="2" t="s">
        <v>1</v>
      </c>
    </row>
    <row r="738" spans="1:42" hidden="1" x14ac:dyDescent="0.25">
      <c r="A738" s="2" t="s">
        <v>107</v>
      </c>
      <c r="B738" s="48">
        <v>44125</v>
      </c>
      <c r="C738" s="2" t="s">
        <v>6</v>
      </c>
      <c r="D738" s="2" t="s">
        <v>50</v>
      </c>
      <c r="E738" s="2" t="s">
        <v>236</v>
      </c>
      <c r="F738" s="2" t="s">
        <v>975</v>
      </c>
      <c r="G738" s="2" t="s">
        <v>3</v>
      </c>
      <c r="H738" s="2" t="s">
        <v>2134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166277440.44940001</v>
      </c>
      <c r="R738" s="1">
        <v>0</v>
      </c>
      <c r="S738" s="1">
        <v>126562010.52500001</v>
      </c>
      <c r="T738" s="1">
        <v>0</v>
      </c>
      <c r="U738" s="2" t="s">
        <v>0</v>
      </c>
      <c r="V738" s="1">
        <v>0</v>
      </c>
      <c r="W738" s="1">
        <v>34237439.590000004</v>
      </c>
      <c r="X738" s="2" t="s">
        <v>0</v>
      </c>
      <c r="Y738" s="1">
        <v>5477990.3344000001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49" t="s">
        <v>1</v>
      </c>
      <c r="AN738" s="2" t="s">
        <v>1</v>
      </c>
      <c r="AO738" s="49" t="s">
        <v>1</v>
      </c>
      <c r="AP738" s="2" t="s">
        <v>1</v>
      </c>
    </row>
    <row r="739" spans="1:42" hidden="1" x14ac:dyDescent="0.25">
      <c r="A739" s="2" t="s">
        <v>106</v>
      </c>
      <c r="B739" s="48">
        <v>44125</v>
      </c>
      <c r="C739" s="2" t="s">
        <v>6</v>
      </c>
      <c r="D739" s="2" t="s">
        <v>50</v>
      </c>
      <c r="E739" s="2" t="s">
        <v>473</v>
      </c>
      <c r="F739" s="2" t="s">
        <v>2135</v>
      </c>
      <c r="G739" s="2" t="s">
        <v>3</v>
      </c>
      <c r="H739" s="2" t="s">
        <v>2136</v>
      </c>
      <c r="I739" s="1"/>
      <c r="J739" s="1"/>
      <c r="K739" s="1"/>
      <c r="L739" s="1"/>
      <c r="M739" s="1">
        <v>0</v>
      </c>
      <c r="N739" s="2"/>
      <c r="O739" s="2" t="s">
        <v>2</v>
      </c>
      <c r="P739" s="2"/>
      <c r="Q739" s="1">
        <v>54032870.579999998</v>
      </c>
      <c r="R739" s="1">
        <v>0</v>
      </c>
      <c r="S739" s="1">
        <v>54032870.579999998</v>
      </c>
      <c r="T739" s="1">
        <v>0</v>
      </c>
      <c r="U739" s="2" t="s">
        <v>0</v>
      </c>
      <c r="V739" s="1">
        <v>0</v>
      </c>
      <c r="W739" s="1">
        <v>0</v>
      </c>
      <c r="X739" s="2" t="s">
        <v>0</v>
      </c>
      <c r="Y739" s="1">
        <v>0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49" t="s">
        <v>1</v>
      </c>
      <c r="AN739" s="2" t="s">
        <v>1</v>
      </c>
      <c r="AO739" s="49" t="s">
        <v>1</v>
      </c>
      <c r="AP739" s="2" t="s">
        <v>1</v>
      </c>
    </row>
    <row r="740" spans="1:42" hidden="1" x14ac:dyDescent="0.25">
      <c r="A740" s="2" t="s">
        <v>105</v>
      </c>
      <c r="B740" s="48">
        <v>44125</v>
      </c>
      <c r="C740" s="2" t="s">
        <v>36</v>
      </c>
      <c r="D740" s="2" t="s">
        <v>43</v>
      </c>
      <c r="E740" s="2" t="s">
        <v>223</v>
      </c>
      <c r="F740" s="2" t="s">
        <v>2137</v>
      </c>
      <c r="G740" s="2" t="s">
        <v>3</v>
      </c>
      <c r="H740" s="2" t="s">
        <v>2138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1">
        <v>125924199.50559999</v>
      </c>
      <c r="R740" s="1">
        <v>0</v>
      </c>
      <c r="S740" s="1">
        <v>115571817.59999999</v>
      </c>
      <c r="T740" s="1">
        <v>0</v>
      </c>
      <c r="U740" s="2" t="s">
        <v>0</v>
      </c>
      <c r="V740" s="1">
        <v>0</v>
      </c>
      <c r="W740" s="1">
        <v>8924467.1600000001</v>
      </c>
      <c r="X740" s="2" t="s">
        <v>0</v>
      </c>
      <c r="Y740" s="1">
        <v>1427914.7456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49" t="s">
        <v>1</v>
      </c>
      <c r="AN740" s="2" t="s">
        <v>1</v>
      </c>
      <c r="AO740" s="49" t="s">
        <v>1</v>
      </c>
      <c r="AP740" s="2" t="s">
        <v>1</v>
      </c>
    </row>
    <row r="741" spans="1:42" hidden="1" x14ac:dyDescent="0.25">
      <c r="A741" s="2" t="s">
        <v>104</v>
      </c>
      <c r="B741" s="48">
        <v>44125</v>
      </c>
      <c r="C741" s="2" t="s">
        <v>6</v>
      </c>
      <c r="D741" s="2" t="s">
        <v>43</v>
      </c>
      <c r="E741" s="2" t="s">
        <v>225</v>
      </c>
      <c r="F741" s="2" t="s">
        <v>460</v>
      </c>
      <c r="G741" s="2" t="s">
        <v>3</v>
      </c>
      <c r="H741" s="2" t="s">
        <v>2139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67332485.370799989</v>
      </c>
      <c r="R741" s="1">
        <v>0</v>
      </c>
      <c r="S741" s="1">
        <v>56511641.849999994</v>
      </c>
      <c r="T741" s="1">
        <v>0</v>
      </c>
      <c r="U741" s="2" t="s">
        <v>0</v>
      </c>
      <c r="V741" s="1">
        <v>0</v>
      </c>
      <c r="W741" s="1">
        <v>9328313.3800000008</v>
      </c>
      <c r="X741" s="2" t="s">
        <v>9</v>
      </c>
      <c r="Y741" s="1">
        <v>1492530.1408000002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2" t="s">
        <v>0</v>
      </c>
      <c r="AK741" s="1">
        <v>0</v>
      </c>
      <c r="AL741" s="1">
        <v>0</v>
      </c>
      <c r="AM741" s="49" t="s">
        <v>1</v>
      </c>
      <c r="AN741" s="2" t="s">
        <v>1</v>
      </c>
      <c r="AO741" s="49" t="s">
        <v>1</v>
      </c>
      <c r="AP741" s="2" t="s">
        <v>1</v>
      </c>
    </row>
    <row r="742" spans="1:42" hidden="1" x14ac:dyDescent="0.25">
      <c r="A742" s="2" t="s">
        <v>103</v>
      </c>
      <c r="B742" s="48">
        <v>44125</v>
      </c>
      <c r="C742" s="2" t="s">
        <v>6</v>
      </c>
      <c r="D742" s="2" t="s">
        <v>43</v>
      </c>
      <c r="E742" s="2" t="s">
        <v>221</v>
      </c>
      <c r="F742" s="2" t="s">
        <v>1890</v>
      </c>
      <c r="G742" s="2" t="s">
        <v>3</v>
      </c>
      <c r="H742" s="2" t="s">
        <v>2140</v>
      </c>
      <c r="I742" s="1"/>
      <c r="J742" s="1"/>
      <c r="K742" s="1"/>
      <c r="L742" s="1"/>
      <c r="M742" s="1">
        <v>0</v>
      </c>
      <c r="N742" s="2"/>
      <c r="O742" s="2" t="s">
        <v>99</v>
      </c>
      <c r="P742" s="2"/>
      <c r="Q742" s="1">
        <v>0</v>
      </c>
      <c r="R742" s="1">
        <v>0</v>
      </c>
      <c r="S742" s="1">
        <v>0</v>
      </c>
      <c r="T742" s="1">
        <v>0</v>
      </c>
      <c r="U742" s="2" t="s">
        <v>0</v>
      </c>
      <c r="V742" s="1">
        <v>0</v>
      </c>
      <c r="W742" s="1">
        <v>0</v>
      </c>
      <c r="X742" s="2" t="s">
        <v>0</v>
      </c>
      <c r="Y742" s="1">
        <v>0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49" t="s">
        <v>1</v>
      </c>
      <c r="AN742" s="2" t="s">
        <v>1</v>
      </c>
      <c r="AO742" s="49" t="s">
        <v>1</v>
      </c>
      <c r="AP742" s="2" t="s">
        <v>1</v>
      </c>
    </row>
    <row r="743" spans="1:42" hidden="1" x14ac:dyDescent="0.25">
      <c r="A743" s="2" t="s">
        <v>102</v>
      </c>
      <c r="B743" s="48">
        <v>44125</v>
      </c>
      <c r="C743" s="2" t="s">
        <v>36</v>
      </c>
      <c r="D743" s="2" t="s">
        <v>39</v>
      </c>
      <c r="E743" s="2" t="s">
        <v>214</v>
      </c>
      <c r="F743" s="2" t="s">
        <v>1958</v>
      </c>
      <c r="G743" s="2" t="s">
        <v>3</v>
      </c>
      <c r="H743" s="2" t="s">
        <v>2141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3121057</v>
      </c>
      <c r="R743" s="1">
        <v>0</v>
      </c>
      <c r="S743" s="1">
        <v>3121057</v>
      </c>
      <c r="T743" s="1">
        <v>0</v>
      </c>
      <c r="U743" s="2" t="s">
        <v>0</v>
      </c>
      <c r="V743" s="1">
        <v>0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49" t="s">
        <v>1</v>
      </c>
      <c r="AN743" s="2" t="s">
        <v>1</v>
      </c>
      <c r="AO743" s="49" t="s">
        <v>1</v>
      </c>
      <c r="AP743" s="2" t="s">
        <v>1</v>
      </c>
    </row>
    <row r="744" spans="1:42" hidden="1" x14ac:dyDescent="0.25">
      <c r="A744" s="2" t="s">
        <v>101</v>
      </c>
      <c r="B744" s="48">
        <v>44125</v>
      </c>
      <c r="C744" s="2" t="s">
        <v>36</v>
      </c>
      <c r="D744" s="2" t="s">
        <v>39</v>
      </c>
      <c r="E744" s="2" t="s">
        <v>214</v>
      </c>
      <c r="F744" s="2" t="s">
        <v>1958</v>
      </c>
      <c r="G744" s="2" t="s">
        <v>3</v>
      </c>
      <c r="H744" s="2" t="s">
        <v>2142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2143</v>
      </c>
      <c r="P744" s="2" t="s">
        <v>2144</v>
      </c>
      <c r="Q744" s="1">
        <v>546000</v>
      </c>
      <c r="R744" s="1">
        <v>0</v>
      </c>
      <c r="S744" s="1">
        <v>546000</v>
      </c>
      <c r="T744" s="1">
        <v>0</v>
      </c>
      <c r="U744" s="2" t="s">
        <v>0</v>
      </c>
      <c r="V744" s="1">
        <v>0</v>
      </c>
      <c r="W744" s="1">
        <v>0</v>
      </c>
      <c r="X744" s="2" t="s">
        <v>0</v>
      </c>
      <c r="Y744" s="1">
        <v>0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49" t="s">
        <v>1</v>
      </c>
      <c r="AN744" s="2" t="s">
        <v>1</v>
      </c>
      <c r="AO744" s="49" t="s">
        <v>1</v>
      </c>
      <c r="AP744" s="2" t="s">
        <v>1</v>
      </c>
    </row>
    <row r="745" spans="1:42" hidden="1" x14ac:dyDescent="0.25">
      <c r="A745" s="2" t="s">
        <v>100</v>
      </c>
      <c r="B745" s="48">
        <v>44125</v>
      </c>
      <c r="C745" s="2" t="s">
        <v>36</v>
      </c>
      <c r="D745" s="2" t="s">
        <v>39</v>
      </c>
      <c r="E745" s="2" t="s">
        <v>214</v>
      </c>
      <c r="F745" s="2" t="s">
        <v>1958</v>
      </c>
      <c r="G745" s="2" t="s">
        <v>3</v>
      </c>
      <c r="H745" s="2" t="s">
        <v>2145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133690214.42939997</v>
      </c>
      <c r="R745" s="1">
        <v>0</v>
      </c>
      <c r="S745" s="1">
        <v>121133447.77500001</v>
      </c>
      <c r="T745" s="1">
        <v>0</v>
      </c>
      <c r="U745" s="2" t="s">
        <v>0</v>
      </c>
      <c r="V745" s="1">
        <v>0</v>
      </c>
      <c r="W745" s="1">
        <v>10824798.84</v>
      </c>
      <c r="X745" s="2" t="s">
        <v>9</v>
      </c>
      <c r="Y745" s="1">
        <v>1731967.8144000005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2" t="s">
        <v>0</v>
      </c>
      <c r="AK745" s="1">
        <v>0</v>
      </c>
      <c r="AL745" s="1">
        <v>0</v>
      </c>
      <c r="AM745" s="49" t="s">
        <v>1</v>
      </c>
      <c r="AN745" s="2" t="s">
        <v>1</v>
      </c>
      <c r="AO745" s="49" t="s">
        <v>1</v>
      </c>
      <c r="AP745" s="2" t="s">
        <v>1</v>
      </c>
    </row>
    <row r="746" spans="1:42" hidden="1" x14ac:dyDescent="0.25">
      <c r="A746" s="2" t="s">
        <v>98</v>
      </c>
      <c r="B746" s="48">
        <v>44125</v>
      </c>
      <c r="C746" s="2" t="s">
        <v>6</v>
      </c>
      <c r="D746" s="2" t="s">
        <v>39</v>
      </c>
      <c r="E746" s="2" t="s">
        <v>216</v>
      </c>
      <c r="F746" s="2" t="s">
        <v>2146</v>
      </c>
      <c r="G746" s="2" t="s">
        <v>3</v>
      </c>
      <c r="H746" s="2" t="s">
        <v>2147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30558867.379999999</v>
      </c>
      <c r="R746" s="1">
        <v>0</v>
      </c>
      <c r="S746" s="1">
        <v>26583952.799999997</v>
      </c>
      <c r="T746" s="1">
        <v>0</v>
      </c>
      <c r="U746" s="2" t="s">
        <v>0</v>
      </c>
      <c r="V746" s="1">
        <v>0</v>
      </c>
      <c r="W746" s="1">
        <v>3426650.5</v>
      </c>
      <c r="X746" s="2" t="s">
        <v>0</v>
      </c>
      <c r="Y746" s="1">
        <v>548264.08000000007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2" t="s">
        <v>0</v>
      </c>
      <c r="AK746" s="1">
        <v>0</v>
      </c>
      <c r="AL746" s="1">
        <v>0</v>
      </c>
      <c r="AM746" s="49" t="s">
        <v>1</v>
      </c>
      <c r="AN746" s="2" t="s">
        <v>1</v>
      </c>
      <c r="AO746" s="49" t="s">
        <v>1</v>
      </c>
      <c r="AP746" s="2" t="s">
        <v>1</v>
      </c>
    </row>
    <row r="747" spans="1:42" hidden="1" x14ac:dyDescent="0.25">
      <c r="A747" s="2" t="s">
        <v>97</v>
      </c>
      <c r="B747" s="48">
        <v>44125</v>
      </c>
      <c r="C747" s="2" t="s">
        <v>6</v>
      </c>
      <c r="D747" s="2" t="s">
        <v>39</v>
      </c>
      <c r="E747" s="2" t="s">
        <v>216</v>
      </c>
      <c r="F747" s="2" t="s">
        <v>2146</v>
      </c>
      <c r="G747" s="2" t="s">
        <v>3</v>
      </c>
      <c r="H747" s="2" t="s">
        <v>2148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905</v>
      </c>
      <c r="P747" s="2" t="s">
        <v>907</v>
      </c>
      <c r="Q747" s="1">
        <v>14428486.800000001</v>
      </c>
      <c r="R747" s="1">
        <v>0</v>
      </c>
      <c r="S747" s="1">
        <v>5479110</v>
      </c>
      <c r="T747" s="1">
        <v>7714980</v>
      </c>
      <c r="U747" s="2" t="s">
        <v>9</v>
      </c>
      <c r="V747" s="1">
        <v>1234396.8</v>
      </c>
      <c r="W747" s="1">
        <v>0</v>
      </c>
      <c r="X747" s="2" t="s">
        <v>0</v>
      </c>
      <c r="Y747" s="1">
        <v>0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49" t="s">
        <v>1</v>
      </c>
      <c r="AN747" s="2" t="s">
        <v>1</v>
      </c>
      <c r="AO747" s="49" t="s">
        <v>1</v>
      </c>
      <c r="AP747" s="2" t="s">
        <v>1</v>
      </c>
    </row>
    <row r="748" spans="1:42" hidden="1" x14ac:dyDescent="0.25">
      <c r="A748" s="2" t="s">
        <v>96</v>
      </c>
      <c r="B748" s="48">
        <v>44125</v>
      </c>
      <c r="C748" s="2" t="s">
        <v>6</v>
      </c>
      <c r="D748" s="2" t="s">
        <v>39</v>
      </c>
      <c r="E748" s="2" t="s">
        <v>216</v>
      </c>
      <c r="F748" s="2" t="s">
        <v>2146</v>
      </c>
      <c r="G748" s="2" t="s">
        <v>3</v>
      </c>
      <c r="H748" s="2" t="s">
        <v>2149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1">
        <v>29469166.099999998</v>
      </c>
      <c r="R748" s="1">
        <v>0</v>
      </c>
      <c r="S748" s="1">
        <v>24826109.5</v>
      </c>
      <c r="T748" s="1">
        <v>0</v>
      </c>
      <c r="U748" s="2" t="s">
        <v>0</v>
      </c>
      <c r="V748" s="1">
        <v>0</v>
      </c>
      <c r="W748" s="1">
        <v>4002635</v>
      </c>
      <c r="X748" s="2" t="s">
        <v>0</v>
      </c>
      <c r="Y748" s="1">
        <v>640421.6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2" t="s">
        <v>0</v>
      </c>
      <c r="AK748" s="1">
        <v>0</v>
      </c>
      <c r="AL748" s="1">
        <v>0</v>
      </c>
      <c r="AM748" s="49" t="s">
        <v>1</v>
      </c>
      <c r="AN748" s="2" t="s">
        <v>1</v>
      </c>
      <c r="AO748" s="49" t="s">
        <v>1</v>
      </c>
      <c r="AP748" s="2" t="s">
        <v>1</v>
      </c>
    </row>
    <row r="749" spans="1:42" hidden="1" x14ac:dyDescent="0.25">
      <c r="A749" s="2" t="s">
        <v>95</v>
      </c>
      <c r="B749" s="48">
        <v>44125</v>
      </c>
      <c r="C749" s="2" t="s">
        <v>6</v>
      </c>
      <c r="D749" s="2" t="s">
        <v>34</v>
      </c>
      <c r="E749" s="2" t="s">
        <v>210</v>
      </c>
      <c r="F749" s="2" t="s">
        <v>2150</v>
      </c>
      <c r="G749" s="2" t="s">
        <v>3</v>
      </c>
      <c r="H749" s="2" t="s">
        <v>2151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213011486.84599996</v>
      </c>
      <c r="R749" s="1">
        <v>0</v>
      </c>
      <c r="S749" s="1">
        <v>153416930.14000002</v>
      </c>
      <c r="T749" s="1">
        <v>0</v>
      </c>
      <c r="U749" s="2" t="s">
        <v>0</v>
      </c>
      <c r="V749" s="1">
        <v>0</v>
      </c>
      <c r="W749" s="1">
        <v>51374617.850000001</v>
      </c>
      <c r="X749" s="2" t="s">
        <v>9</v>
      </c>
      <c r="Y749" s="1">
        <v>8219938.8559999987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49" t="s">
        <v>1</v>
      </c>
      <c r="AN749" s="2" t="s">
        <v>1</v>
      </c>
      <c r="AO749" s="49" t="s">
        <v>1</v>
      </c>
      <c r="AP749" s="2" t="s">
        <v>1</v>
      </c>
    </row>
    <row r="750" spans="1:42" hidden="1" x14ac:dyDescent="0.25">
      <c r="A750" s="2" t="s">
        <v>94</v>
      </c>
      <c r="B750" s="48">
        <v>44125</v>
      </c>
      <c r="C750" s="2" t="s">
        <v>6</v>
      </c>
      <c r="D750" s="2" t="s">
        <v>34</v>
      </c>
      <c r="E750" s="2" t="s">
        <v>210</v>
      </c>
      <c r="F750" s="2" t="s">
        <v>2150</v>
      </c>
      <c r="G750" s="2" t="s">
        <v>13</v>
      </c>
      <c r="H750" s="2" t="s">
        <v>1</v>
      </c>
      <c r="I750" s="1" t="s">
        <v>2152</v>
      </c>
      <c r="J750" s="1" t="s">
        <v>1</v>
      </c>
      <c r="K750" s="1" t="s">
        <v>2153</v>
      </c>
      <c r="L750" s="1" t="s">
        <v>2154</v>
      </c>
      <c r="M750" s="1">
        <v>6006000</v>
      </c>
      <c r="N750" s="2" t="s">
        <v>12</v>
      </c>
      <c r="O750" s="2" t="s">
        <v>2155</v>
      </c>
      <c r="P750" s="2" t="s">
        <v>2156</v>
      </c>
      <c r="Q750" s="1">
        <v>-6006000</v>
      </c>
      <c r="R750" s="1">
        <v>0</v>
      </c>
      <c r="S750" s="1">
        <v>-6006000</v>
      </c>
      <c r="T750" s="1">
        <v>0</v>
      </c>
      <c r="U750" s="2" t="s">
        <v>0</v>
      </c>
      <c r="V750" s="1">
        <v>0</v>
      </c>
      <c r="W750" s="1">
        <v>0</v>
      </c>
      <c r="X750" s="2" t="s">
        <v>0</v>
      </c>
      <c r="Y750" s="1">
        <v>0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49" t="s">
        <v>1</v>
      </c>
      <c r="AN750" s="2" t="s">
        <v>1</v>
      </c>
      <c r="AO750" s="49" t="s">
        <v>1</v>
      </c>
      <c r="AP750" s="2" t="s">
        <v>1</v>
      </c>
    </row>
    <row r="751" spans="1:42" hidden="1" x14ac:dyDescent="0.25">
      <c r="A751" s="2" t="s">
        <v>93</v>
      </c>
      <c r="B751" s="48">
        <v>44125</v>
      </c>
      <c r="C751" s="2" t="s">
        <v>6</v>
      </c>
      <c r="D751" s="2" t="s">
        <v>27</v>
      </c>
      <c r="E751" s="2" t="s">
        <v>204</v>
      </c>
      <c r="F751" s="2" t="s">
        <v>1846</v>
      </c>
      <c r="G751" s="2" t="s">
        <v>3</v>
      </c>
      <c r="H751" s="2" t="s">
        <v>2157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1">
        <v>182499459.0262</v>
      </c>
      <c r="R751" s="1">
        <v>0</v>
      </c>
      <c r="S751" s="1">
        <v>155031065.96000004</v>
      </c>
      <c r="T751" s="1">
        <v>0</v>
      </c>
      <c r="U751" s="2" t="s">
        <v>0</v>
      </c>
      <c r="V751" s="1">
        <v>0</v>
      </c>
      <c r="W751" s="1">
        <v>23679649.195</v>
      </c>
      <c r="X751" s="2" t="s">
        <v>0</v>
      </c>
      <c r="Y751" s="1">
        <v>3788743.8712000004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49" t="s">
        <v>1</v>
      </c>
      <c r="AN751" s="2" t="s">
        <v>1</v>
      </c>
      <c r="AO751" s="49" t="s">
        <v>1</v>
      </c>
      <c r="AP751" s="2" t="s">
        <v>1</v>
      </c>
    </row>
    <row r="752" spans="1:42" hidden="1" x14ac:dyDescent="0.25">
      <c r="A752" s="2" t="s">
        <v>92</v>
      </c>
      <c r="B752" s="48">
        <v>44125</v>
      </c>
      <c r="C752" s="2" t="s">
        <v>6</v>
      </c>
      <c r="D752" s="2" t="s">
        <v>25</v>
      </c>
      <c r="E752" s="2" t="s">
        <v>198</v>
      </c>
      <c r="F752" s="2" t="s">
        <v>1378</v>
      </c>
      <c r="G752" s="2" t="s">
        <v>3</v>
      </c>
      <c r="H752" s="2" t="s">
        <v>2158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193794601.75440001</v>
      </c>
      <c r="R752" s="1">
        <v>0</v>
      </c>
      <c r="S752" s="1">
        <v>151573107.25</v>
      </c>
      <c r="T752" s="1">
        <v>0</v>
      </c>
      <c r="U752" s="2" t="s">
        <v>0</v>
      </c>
      <c r="V752" s="1">
        <v>0</v>
      </c>
      <c r="W752" s="1">
        <v>36397840.089999996</v>
      </c>
      <c r="X752" s="2" t="s">
        <v>0</v>
      </c>
      <c r="Y752" s="1">
        <v>5823654.4143999992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49" t="s">
        <v>1</v>
      </c>
      <c r="AN752" s="2" t="s">
        <v>1</v>
      </c>
      <c r="AO752" s="49" t="s">
        <v>1</v>
      </c>
      <c r="AP752" s="2" t="s">
        <v>1</v>
      </c>
    </row>
    <row r="753" spans="1:42" hidden="1" x14ac:dyDescent="0.25">
      <c r="A753" s="2" t="s">
        <v>91</v>
      </c>
      <c r="B753" s="48">
        <v>44125</v>
      </c>
      <c r="C753" s="2" t="s">
        <v>6</v>
      </c>
      <c r="D753" s="2" t="s">
        <v>23</v>
      </c>
      <c r="E753" s="2" t="s">
        <v>196</v>
      </c>
      <c r="F753" s="2" t="s">
        <v>538</v>
      </c>
      <c r="G753" s="2" t="s">
        <v>3</v>
      </c>
      <c r="H753" s="2" t="s">
        <v>2159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175630235.34099996</v>
      </c>
      <c r="R753" s="1">
        <v>0</v>
      </c>
      <c r="S753" s="1">
        <v>120251301.33500001</v>
      </c>
      <c r="T753" s="1">
        <v>0</v>
      </c>
      <c r="U753" s="2" t="s">
        <v>0</v>
      </c>
      <c r="V753" s="1">
        <v>0</v>
      </c>
      <c r="W753" s="1">
        <v>47740460.350000001</v>
      </c>
      <c r="X753" s="2" t="s">
        <v>9</v>
      </c>
      <c r="Y753" s="1">
        <v>7638473.6559999986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49" t="s">
        <v>1</v>
      </c>
      <c r="AN753" s="2" t="s">
        <v>1</v>
      </c>
      <c r="AO753" s="49" t="s">
        <v>1</v>
      </c>
      <c r="AP753" s="2" t="s">
        <v>1</v>
      </c>
    </row>
    <row r="754" spans="1:42" hidden="1" x14ac:dyDescent="0.25">
      <c r="A754" s="2" t="s">
        <v>90</v>
      </c>
      <c r="B754" s="48">
        <v>44125</v>
      </c>
      <c r="C754" s="2" t="s">
        <v>6</v>
      </c>
      <c r="D754" s="2" t="s">
        <v>23</v>
      </c>
      <c r="E754" s="2" t="s">
        <v>196</v>
      </c>
      <c r="F754" s="2" t="s">
        <v>538</v>
      </c>
      <c r="G754" s="2" t="s">
        <v>3</v>
      </c>
      <c r="H754" s="2" t="s">
        <v>2160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1842</v>
      </c>
      <c r="P754" s="2" t="s">
        <v>2161</v>
      </c>
      <c r="Q754" s="1">
        <v>3984416.6316</v>
      </c>
      <c r="R754" s="1">
        <v>0</v>
      </c>
      <c r="S754" s="1">
        <v>2425172.75</v>
      </c>
      <c r="T754" s="1">
        <v>1344175.76</v>
      </c>
      <c r="U754" s="2" t="s">
        <v>9</v>
      </c>
      <c r="V754" s="1">
        <v>215068.12160000001</v>
      </c>
      <c r="W754" s="1">
        <v>0</v>
      </c>
      <c r="X754" s="2" t="s">
        <v>0</v>
      </c>
      <c r="Y754" s="1">
        <v>0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49" t="s">
        <v>1</v>
      </c>
      <c r="AN754" s="2" t="s">
        <v>1</v>
      </c>
      <c r="AO754" s="49" t="s">
        <v>1</v>
      </c>
      <c r="AP754" s="2" t="s">
        <v>1</v>
      </c>
    </row>
    <row r="755" spans="1:42" hidden="1" x14ac:dyDescent="0.25">
      <c r="A755" s="2" t="s">
        <v>89</v>
      </c>
      <c r="B755" s="48">
        <v>44125</v>
      </c>
      <c r="C755" s="2" t="s">
        <v>6</v>
      </c>
      <c r="D755" s="2" t="s">
        <v>23</v>
      </c>
      <c r="E755" s="2" t="s">
        <v>196</v>
      </c>
      <c r="F755" s="2" t="s">
        <v>538</v>
      </c>
      <c r="G755" s="2" t="s">
        <v>3</v>
      </c>
      <c r="H755" s="2" t="s">
        <v>2162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</v>
      </c>
      <c r="P755" s="2" t="s">
        <v>1</v>
      </c>
      <c r="Q755" s="1">
        <v>60960476.0704</v>
      </c>
      <c r="R755" s="1">
        <v>0</v>
      </c>
      <c r="S755" s="1">
        <v>50695942.669999994</v>
      </c>
      <c r="T755" s="1">
        <v>0</v>
      </c>
      <c r="U755" s="2" t="s">
        <v>0</v>
      </c>
      <c r="V755" s="1">
        <v>0</v>
      </c>
      <c r="W755" s="1">
        <v>8848735.6899999995</v>
      </c>
      <c r="X755" s="2" t="s">
        <v>9</v>
      </c>
      <c r="Y755" s="1">
        <v>1415797.7104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2" t="s">
        <v>0</v>
      </c>
      <c r="AK755" s="1">
        <v>0</v>
      </c>
      <c r="AL755" s="1">
        <v>0</v>
      </c>
      <c r="AM755" s="49" t="s">
        <v>1</v>
      </c>
      <c r="AN755" s="2" t="s">
        <v>1</v>
      </c>
      <c r="AO755" s="49" t="s">
        <v>1</v>
      </c>
      <c r="AP755" s="2" t="s">
        <v>1</v>
      </c>
    </row>
    <row r="756" spans="1:42" hidden="1" x14ac:dyDescent="0.25">
      <c r="A756" s="2" t="s">
        <v>88</v>
      </c>
      <c r="B756" s="48">
        <v>44125</v>
      </c>
      <c r="C756" s="2" t="s">
        <v>6</v>
      </c>
      <c r="D756" s="2" t="s">
        <v>21</v>
      </c>
      <c r="E756" s="2" t="s">
        <v>188</v>
      </c>
      <c r="F756" s="2" t="s">
        <v>539</v>
      </c>
      <c r="G756" s="2" t="s">
        <v>3</v>
      </c>
      <c r="H756" s="2" t="s">
        <v>2163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148585717.66640002</v>
      </c>
      <c r="R756" s="1">
        <v>0</v>
      </c>
      <c r="S756" s="1">
        <v>97523677.185000002</v>
      </c>
      <c r="T756" s="1">
        <v>0</v>
      </c>
      <c r="U756" s="2" t="s">
        <v>0</v>
      </c>
      <c r="V756" s="1">
        <v>0</v>
      </c>
      <c r="W756" s="1">
        <v>44019000.414999999</v>
      </c>
      <c r="X756" s="2" t="s">
        <v>9</v>
      </c>
      <c r="Y756" s="1">
        <v>7043040.0663999999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2" t="s">
        <v>0</v>
      </c>
      <c r="AK756" s="1">
        <v>0</v>
      </c>
      <c r="AL756" s="1">
        <v>0</v>
      </c>
      <c r="AM756" s="49" t="s">
        <v>1</v>
      </c>
      <c r="AN756" s="2" t="s">
        <v>1</v>
      </c>
      <c r="AO756" s="49" t="s">
        <v>1</v>
      </c>
      <c r="AP756" s="2" t="s">
        <v>1</v>
      </c>
    </row>
    <row r="757" spans="1:42" hidden="1" x14ac:dyDescent="0.25">
      <c r="A757" s="2" t="s">
        <v>87</v>
      </c>
      <c r="B757" s="48">
        <v>44125</v>
      </c>
      <c r="C757" s="2" t="s">
        <v>6</v>
      </c>
      <c r="D757" s="2" t="s">
        <v>21</v>
      </c>
      <c r="E757" s="2" t="s">
        <v>188</v>
      </c>
      <c r="F757" s="2" t="s">
        <v>539</v>
      </c>
      <c r="G757" s="2" t="s">
        <v>3</v>
      </c>
      <c r="H757" s="2" t="s">
        <v>2164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275</v>
      </c>
      <c r="P757" s="2" t="s">
        <v>274</v>
      </c>
      <c r="Q757" s="1">
        <v>1805000</v>
      </c>
      <c r="R757" s="1">
        <v>0</v>
      </c>
      <c r="S757" s="1">
        <v>1805000</v>
      </c>
      <c r="T757" s="1">
        <v>0</v>
      </c>
      <c r="U757" s="2" t="s">
        <v>0</v>
      </c>
      <c r="V757" s="1">
        <v>0</v>
      </c>
      <c r="W757" s="1">
        <v>0</v>
      </c>
      <c r="X757" s="2" t="s">
        <v>0</v>
      </c>
      <c r="Y757" s="1">
        <v>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2" t="s">
        <v>0</v>
      </c>
      <c r="AK757" s="1">
        <v>0</v>
      </c>
      <c r="AL757" s="1">
        <v>0</v>
      </c>
      <c r="AM757" s="49" t="s">
        <v>1</v>
      </c>
      <c r="AN757" s="2" t="s">
        <v>1</v>
      </c>
      <c r="AO757" s="49" t="s">
        <v>1</v>
      </c>
      <c r="AP757" s="2" t="s">
        <v>1</v>
      </c>
    </row>
    <row r="758" spans="1:42" hidden="1" x14ac:dyDescent="0.25">
      <c r="A758" s="2" t="s">
        <v>86</v>
      </c>
      <c r="B758" s="48">
        <v>44125</v>
      </c>
      <c r="C758" s="2" t="s">
        <v>6</v>
      </c>
      <c r="D758" s="2" t="s">
        <v>21</v>
      </c>
      <c r="E758" s="2" t="s">
        <v>188</v>
      </c>
      <c r="F758" s="2" t="s">
        <v>539</v>
      </c>
      <c r="G758" s="2" t="s">
        <v>3</v>
      </c>
      <c r="H758" s="2" t="s">
        <v>2165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63734797.918999985</v>
      </c>
      <c r="R758" s="1">
        <v>0</v>
      </c>
      <c r="S758" s="1">
        <v>46649670.175000004</v>
      </c>
      <c r="T758" s="1">
        <v>0</v>
      </c>
      <c r="U758" s="2" t="s">
        <v>0</v>
      </c>
      <c r="V758" s="1">
        <v>0</v>
      </c>
      <c r="W758" s="1">
        <v>14728558.399999999</v>
      </c>
      <c r="X758" s="2" t="s">
        <v>0</v>
      </c>
      <c r="Y758" s="1">
        <v>2356569.344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2" t="s">
        <v>0</v>
      </c>
      <c r="AK758" s="1">
        <v>0</v>
      </c>
      <c r="AL758" s="1">
        <v>0</v>
      </c>
      <c r="AM758" s="49" t="s">
        <v>1</v>
      </c>
      <c r="AN758" s="2" t="s">
        <v>1</v>
      </c>
      <c r="AO758" s="49" t="s">
        <v>1</v>
      </c>
      <c r="AP758" s="2" t="s">
        <v>1</v>
      </c>
    </row>
    <row r="759" spans="1:42" hidden="1" x14ac:dyDescent="0.25">
      <c r="A759" s="2" t="s">
        <v>85</v>
      </c>
      <c r="B759" s="48">
        <v>44125</v>
      </c>
      <c r="C759" s="2" t="s">
        <v>6</v>
      </c>
      <c r="D759" s="2" t="s">
        <v>19</v>
      </c>
      <c r="E759" s="2" t="s">
        <v>186</v>
      </c>
      <c r="F759" s="2" t="s">
        <v>539</v>
      </c>
      <c r="G759" s="2" t="s">
        <v>3</v>
      </c>
      <c r="H759" s="2" t="s">
        <v>2166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206325083.39839995</v>
      </c>
      <c r="R759" s="1">
        <v>0</v>
      </c>
      <c r="S759" s="1">
        <v>164424368.45000005</v>
      </c>
      <c r="T759" s="1">
        <v>0</v>
      </c>
      <c r="U759" s="2" t="s">
        <v>0</v>
      </c>
      <c r="V759" s="1">
        <v>0</v>
      </c>
      <c r="W759" s="1">
        <v>36121305.989999995</v>
      </c>
      <c r="X759" s="2" t="s">
        <v>0</v>
      </c>
      <c r="Y759" s="1">
        <v>5779408.9584000008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2" t="s">
        <v>0</v>
      </c>
      <c r="AK759" s="1">
        <v>0</v>
      </c>
      <c r="AL759" s="1">
        <v>0</v>
      </c>
      <c r="AM759" s="49" t="s">
        <v>1</v>
      </c>
      <c r="AN759" s="2" t="s">
        <v>1</v>
      </c>
      <c r="AO759" s="49" t="s">
        <v>1</v>
      </c>
      <c r="AP759" s="2" t="s">
        <v>1</v>
      </c>
    </row>
    <row r="760" spans="1:42" hidden="1" x14ac:dyDescent="0.25">
      <c r="A760" s="2" t="s">
        <v>84</v>
      </c>
      <c r="B760" s="48">
        <v>44125</v>
      </c>
      <c r="C760" s="2" t="s">
        <v>6</v>
      </c>
      <c r="D760" s="2" t="s">
        <v>17</v>
      </c>
      <c r="E760" s="2" t="s">
        <v>184</v>
      </c>
      <c r="F760" s="2" t="s">
        <v>2167</v>
      </c>
      <c r="G760" s="2" t="s">
        <v>3</v>
      </c>
      <c r="H760" s="2" t="s">
        <v>2168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69308080.490600005</v>
      </c>
      <c r="R760" s="1">
        <v>0</v>
      </c>
      <c r="S760" s="1">
        <v>52542223.305000007</v>
      </c>
      <c r="T760" s="1">
        <v>0</v>
      </c>
      <c r="U760" s="2" t="s">
        <v>0</v>
      </c>
      <c r="V760" s="1">
        <v>0</v>
      </c>
      <c r="W760" s="1">
        <v>14453325.16</v>
      </c>
      <c r="X760" s="2" t="s">
        <v>9</v>
      </c>
      <c r="Y760" s="1">
        <v>2312532.0256000003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2" t="s">
        <v>0</v>
      </c>
      <c r="AK760" s="1">
        <v>0</v>
      </c>
      <c r="AL760" s="1">
        <v>0</v>
      </c>
      <c r="AM760" s="49" t="s">
        <v>1</v>
      </c>
      <c r="AN760" s="2" t="s">
        <v>1</v>
      </c>
      <c r="AO760" s="49" t="s">
        <v>1</v>
      </c>
      <c r="AP760" s="2" t="s">
        <v>1</v>
      </c>
    </row>
    <row r="761" spans="1:42" hidden="1" x14ac:dyDescent="0.25">
      <c r="A761" s="2" t="s">
        <v>83</v>
      </c>
      <c r="B761" s="48">
        <v>44125</v>
      </c>
      <c r="C761" s="2" t="s">
        <v>6</v>
      </c>
      <c r="D761" s="2" t="s">
        <v>14</v>
      </c>
      <c r="E761" s="2" t="s">
        <v>182</v>
      </c>
      <c r="F761" s="2" t="s">
        <v>2169</v>
      </c>
      <c r="G761" s="2" t="s">
        <v>3</v>
      </c>
      <c r="H761" s="2" t="s">
        <v>2170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123025003.5556</v>
      </c>
      <c r="R761" s="1">
        <v>0</v>
      </c>
      <c r="S761" s="1">
        <v>111930588.5</v>
      </c>
      <c r="T761" s="1">
        <v>0</v>
      </c>
      <c r="U761" s="2" t="s">
        <v>0</v>
      </c>
      <c r="V761" s="1">
        <v>0</v>
      </c>
      <c r="W761" s="1">
        <v>9564150.9100000001</v>
      </c>
      <c r="X761" s="2" t="s">
        <v>0</v>
      </c>
      <c r="Y761" s="1">
        <v>1530264.1456000002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2" t="s">
        <v>0</v>
      </c>
      <c r="AK761" s="1">
        <v>0</v>
      </c>
      <c r="AL761" s="1">
        <v>0</v>
      </c>
      <c r="AM761" s="49" t="s">
        <v>1</v>
      </c>
      <c r="AN761" s="2" t="s">
        <v>1</v>
      </c>
      <c r="AO761" s="49" t="s">
        <v>1</v>
      </c>
      <c r="AP761" s="2" t="s">
        <v>1</v>
      </c>
    </row>
    <row r="762" spans="1:42" hidden="1" x14ac:dyDescent="0.25">
      <c r="A762" s="2" t="s">
        <v>82</v>
      </c>
      <c r="B762" s="48">
        <v>44125</v>
      </c>
      <c r="C762" s="2" t="s">
        <v>6</v>
      </c>
      <c r="D762" s="2" t="s">
        <v>10</v>
      </c>
      <c r="E762" s="2" t="s">
        <v>179</v>
      </c>
      <c r="F762" s="2" t="s">
        <v>2171</v>
      </c>
      <c r="G762" s="2" t="s">
        <v>3</v>
      </c>
      <c r="H762" s="2" t="s">
        <v>2172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99</v>
      </c>
      <c r="P762" s="2" t="s">
        <v>1</v>
      </c>
      <c r="Q762" s="1">
        <v>0</v>
      </c>
      <c r="R762" s="1">
        <v>0</v>
      </c>
      <c r="S762" s="1">
        <v>0</v>
      </c>
      <c r="T762" s="1">
        <v>0</v>
      </c>
      <c r="U762" s="2" t="s">
        <v>0</v>
      </c>
      <c r="V762" s="1">
        <v>0</v>
      </c>
      <c r="W762" s="1">
        <v>0</v>
      </c>
      <c r="X762" s="2" t="s">
        <v>0</v>
      </c>
      <c r="Y762" s="1">
        <v>0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2" t="s">
        <v>0</v>
      </c>
      <c r="AK762" s="1">
        <v>0</v>
      </c>
      <c r="AL762" s="1">
        <v>0</v>
      </c>
      <c r="AM762" s="49" t="s">
        <v>1</v>
      </c>
      <c r="AN762" s="2" t="s">
        <v>1</v>
      </c>
      <c r="AO762" s="49" t="s">
        <v>1</v>
      </c>
      <c r="AP762" s="2" t="s">
        <v>1</v>
      </c>
    </row>
    <row r="763" spans="1:42" hidden="1" x14ac:dyDescent="0.25">
      <c r="A763" s="2" t="s">
        <v>81</v>
      </c>
      <c r="B763" s="48">
        <v>44125</v>
      </c>
      <c r="C763" s="2" t="s">
        <v>6</v>
      </c>
      <c r="D763" s="2" t="s">
        <v>286</v>
      </c>
      <c r="E763" s="2" t="s">
        <v>208</v>
      </c>
      <c r="F763" s="2" t="s">
        <v>852</v>
      </c>
      <c r="G763" s="2" t="s">
        <v>3</v>
      </c>
      <c r="H763" s="2" t="s">
        <v>2173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21649279.399999999</v>
      </c>
      <c r="R763" s="1">
        <v>0</v>
      </c>
      <c r="S763" s="1">
        <v>20779465</v>
      </c>
      <c r="T763" s="1">
        <v>0</v>
      </c>
      <c r="U763" s="2" t="s">
        <v>0</v>
      </c>
      <c r="V763" s="1">
        <v>0</v>
      </c>
      <c r="W763" s="1">
        <v>749840</v>
      </c>
      <c r="X763" s="2" t="s">
        <v>0</v>
      </c>
      <c r="Y763" s="1">
        <v>119974.39999999999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2" t="s">
        <v>0</v>
      </c>
      <c r="AK763" s="1">
        <v>0</v>
      </c>
      <c r="AL763" s="1">
        <v>0</v>
      </c>
      <c r="AM763" s="49" t="s">
        <v>1</v>
      </c>
      <c r="AN763" s="2" t="s">
        <v>1</v>
      </c>
      <c r="AO763" s="49" t="s">
        <v>1</v>
      </c>
      <c r="AP763" s="2" t="s">
        <v>1</v>
      </c>
    </row>
    <row r="764" spans="1:42" hidden="1" x14ac:dyDescent="0.25">
      <c r="A764" s="2" t="s">
        <v>80</v>
      </c>
      <c r="B764" s="48">
        <v>44125</v>
      </c>
      <c r="C764" s="2" t="s">
        <v>6</v>
      </c>
      <c r="D764" s="2" t="s">
        <v>286</v>
      </c>
      <c r="E764" s="2" t="s">
        <v>208</v>
      </c>
      <c r="F764" s="2" t="s">
        <v>852</v>
      </c>
      <c r="G764" s="2" t="s">
        <v>3</v>
      </c>
      <c r="H764" s="2" t="s">
        <v>2174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916</v>
      </c>
      <c r="P764" s="2" t="s">
        <v>917</v>
      </c>
      <c r="Q764" s="1">
        <v>427700</v>
      </c>
      <c r="R764" s="1">
        <v>0</v>
      </c>
      <c r="S764" s="1">
        <v>427700</v>
      </c>
      <c r="T764" s="1">
        <v>0</v>
      </c>
      <c r="U764" s="2" t="s">
        <v>0</v>
      </c>
      <c r="V764" s="1">
        <v>0</v>
      </c>
      <c r="W764" s="1">
        <v>0</v>
      </c>
      <c r="X764" s="2" t="s">
        <v>0</v>
      </c>
      <c r="Y764" s="1">
        <v>0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2" t="s">
        <v>0</v>
      </c>
      <c r="AK764" s="1">
        <v>0</v>
      </c>
      <c r="AL764" s="1">
        <v>0</v>
      </c>
      <c r="AM764" s="49" t="s">
        <v>1</v>
      </c>
      <c r="AN764" s="2" t="s">
        <v>1</v>
      </c>
      <c r="AO764" s="49" t="s">
        <v>1</v>
      </c>
      <c r="AP764" s="2" t="s">
        <v>1</v>
      </c>
    </row>
    <row r="765" spans="1:42" hidden="1" x14ac:dyDescent="0.25">
      <c r="A765" s="2" t="s">
        <v>79</v>
      </c>
      <c r="B765" s="48">
        <v>44125</v>
      </c>
      <c r="C765" s="2" t="s">
        <v>6</v>
      </c>
      <c r="D765" s="2" t="s">
        <v>286</v>
      </c>
      <c r="E765" s="2" t="s">
        <v>208</v>
      </c>
      <c r="F765" s="2" t="s">
        <v>852</v>
      </c>
      <c r="G765" s="2" t="s">
        <v>3</v>
      </c>
      <c r="H765" s="2" t="s">
        <v>2175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93539716.800000012</v>
      </c>
      <c r="R765" s="1">
        <v>0</v>
      </c>
      <c r="S765" s="1">
        <v>74786455</v>
      </c>
      <c r="T765" s="1">
        <v>0</v>
      </c>
      <c r="U765" s="2" t="s">
        <v>0</v>
      </c>
      <c r="V765" s="1">
        <v>0</v>
      </c>
      <c r="W765" s="1">
        <v>16166605</v>
      </c>
      <c r="X765" s="2" t="s">
        <v>9</v>
      </c>
      <c r="Y765" s="1">
        <v>2586656.8000000003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2" t="s">
        <v>0</v>
      </c>
      <c r="AK765" s="1">
        <v>0</v>
      </c>
      <c r="AL765" s="1">
        <v>0</v>
      </c>
      <c r="AM765" s="49" t="s">
        <v>1</v>
      </c>
      <c r="AN765" s="2" t="s">
        <v>1</v>
      </c>
      <c r="AO765" s="49" t="s">
        <v>1</v>
      </c>
      <c r="AP765" s="2" t="s">
        <v>1</v>
      </c>
    </row>
    <row r="766" spans="1:42" hidden="1" x14ac:dyDescent="0.25">
      <c r="A766" s="2" t="s">
        <v>78</v>
      </c>
      <c r="B766" s="48">
        <v>44125</v>
      </c>
      <c r="C766" s="2" t="s">
        <v>6</v>
      </c>
      <c r="D766" s="2" t="s">
        <v>7</v>
      </c>
      <c r="E766" s="2" t="s">
        <v>1953</v>
      </c>
      <c r="F766" s="2" t="s">
        <v>2176</v>
      </c>
      <c r="G766" s="2" t="s">
        <v>3</v>
      </c>
      <c r="H766" s="2" t="s">
        <v>1955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99</v>
      </c>
      <c r="P766" s="2" t="s">
        <v>1</v>
      </c>
      <c r="Q766" s="1">
        <v>0</v>
      </c>
      <c r="R766" s="1">
        <v>0</v>
      </c>
      <c r="S766" s="1">
        <v>0</v>
      </c>
      <c r="T766" s="1">
        <v>0</v>
      </c>
      <c r="U766" s="2" t="s">
        <v>0</v>
      </c>
      <c r="V766" s="1">
        <v>0</v>
      </c>
      <c r="W766" s="1">
        <v>0</v>
      </c>
      <c r="X766" s="2" t="s">
        <v>0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2" t="s">
        <v>0</v>
      </c>
      <c r="AK766" s="1">
        <v>0</v>
      </c>
      <c r="AL766" s="1">
        <v>0</v>
      </c>
      <c r="AM766" s="49" t="s">
        <v>1</v>
      </c>
      <c r="AN766" s="2" t="s">
        <v>1</v>
      </c>
      <c r="AO766" s="49" t="s">
        <v>1</v>
      </c>
      <c r="AP766" s="2" t="s">
        <v>1</v>
      </c>
    </row>
    <row r="767" spans="1:42" hidden="1" x14ac:dyDescent="0.25">
      <c r="A767" s="2" t="s">
        <v>77</v>
      </c>
      <c r="B767" s="48">
        <v>44125</v>
      </c>
      <c r="C767" s="2" t="s">
        <v>6</v>
      </c>
      <c r="D767" s="2" t="s">
        <v>5</v>
      </c>
      <c r="E767" s="2" t="s">
        <v>176</v>
      </c>
      <c r="F767" s="2" t="s">
        <v>958</v>
      </c>
      <c r="G767" s="2" t="s">
        <v>3</v>
      </c>
      <c r="H767" s="2" t="s">
        <v>2177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31010464.149999999</v>
      </c>
      <c r="R767" s="1">
        <v>0</v>
      </c>
      <c r="S767" s="1">
        <v>17758461.75</v>
      </c>
      <c r="T767" s="1">
        <v>0</v>
      </c>
      <c r="U767" s="2" t="s">
        <v>0</v>
      </c>
      <c r="V767" s="1">
        <v>0</v>
      </c>
      <c r="W767" s="1">
        <v>11424140</v>
      </c>
      <c r="X767" s="2" t="s">
        <v>9</v>
      </c>
      <c r="Y767" s="1">
        <v>1827862.4000000001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2" t="s">
        <v>0</v>
      </c>
      <c r="AK767" s="1">
        <v>0</v>
      </c>
      <c r="AL767" s="1">
        <v>0</v>
      </c>
      <c r="AM767" s="49" t="s">
        <v>1</v>
      </c>
      <c r="AN767" s="2" t="s">
        <v>1</v>
      </c>
      <c r="AO767" s="49" t="s">
        <v>1</v>
      </c>
      <c r="AP767" s="2" t="s">
        <v>1</v>
      </c>
    </row>
    <row r="768" spans="1:42" hidden="1" x14ac:dyDescent="0.25">
      <c r="A768" s="2" t="s">
        <v>76</v>
      </c>
      <c r="B768" s="48">
        <v>44126</v>
      </c>
      <c r="C768" s="2" t="s">
        <v>6</v>
      </c>
      <c r="D768" s="2" t="s">
        <v>50</v>
      </c>
      <c r="E768" s="2" t="s">
        <v>236</v>
      </c>
      <c r="F768" s="2" t="s">
        <v>980</v>
      </c>
      <c r="G768" s="2" t="s">
        <v>3</v>
      </c>
      <c r="H768" s="2" t="s">
        <v>2178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237188006.4048</v>
      </c>
      <c r="R768" s="1">
        <v>0</v>
      </c>
      <c r="S768" s="1">
        <v>212145322.00999996</v>
      </c>
      <c r="T768" s="1">
        <v>0</v>
      </c>
      <c r="U768" s="2" t="s">
        <v>0</v>
      </c>
      <c r="V768" s="1">
        <v>0</v>
      </c>
      <c r="W768" s="1">
        <v>21588521.029999997</v>
      </c>
      <c r="X768" s="2" t="s">
        <v>0</v>
      </c>
      <c r="Y768" s="1">
        <v>3454163.3648000006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2" t="s">
        <v>0</v>
      </c>
      <c r="AK768" s="1">
        <v>0</v>
      </c>
      <c r="AL768" s="1">
        <v>0</v>
      </c>
      <c r="AM768" s="49" t="s">
        <v>1</v>
      </c>
      <c r="AN768" s="2" t="s">
        <v>1</v>
      </c>
      <c r="AO768" s="49" t="s">
        <v>1</v>
      </c>
      <c r="AP768" s="2" t="s">
        <v>1</v>
      </c>
    </row>
    <row r="769" spans="1:42" hidden="1" x14ac:dyDescent="0.25">
      <c r="A769" s="2" t="s">
        <v>75</v>
      </c>
      <c r="B769" s="48">
        <v>44126</v>
      </c>
      <c r="C769" s="2" t="s">
        <v>6</v>
      </c>
      <c r="D769" s="2" t="s">
        <v>50</v>
      </c>
      <c r="E769" s="2" t="s">
        <v>236</v>
      </c>
      <c r="F769" s="2" t="s">
        <v>980</v>
      </c>
      <c r="G769" s="2" t="s">
        <v>3</v>
      </c>
      <c r="H769" s="2" t="s">
        <v>2179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1066</v>
      </c>
      <c r="P769" s="2" t="s">
        <v>2180</v>
      </c>
      <c r="Q769" s="1">
        <v>15242500</v>
      </c>
      <c r="R769" s="1">
        <v>0</v>
      </c>
      <c r="S769" s="1">
        <v>15242500</v>
      </c>
      <c r="T769" s="1">
        <v>0</v>
      </c>
      <c r="U769" s="2" t="s">
        <v>0</v>
      </c>
      <c r="V769" s="1">
        <v>0</v>
      </c>
      <c r="W769" s="1">
        <v>0</v>
      </c>
      <c r="X769" s="2" t="s">
        <v>0</v>
      </c>
      <c r="Y769" s="1">
        <v>0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2" t="s">
        <v>0</v>
      </c>
      <c r="AK769" s="1">
        <v>0</v>
      </c>
      <c r="AL769" s="1">
        <v>0</v>
      </c>
      <c r="AM769" s="49" t="s">
        <v>1</v>
      </c>
      <c r="AN769" s="2" t="s">
        <v>1</v>
      </c>
      <c r="AO769" s="49" t="s">
        <v>1</v>
      </c>
      <c r="AP769" s="2" t="s">
        <v>1</v>
      </c>
    </row>
    <row r="770" spans="1:42" hidden="1" x14ac:dyDescent="0.25">
      <c r="A770" s="2" t="s">
        <v>74</v>
      </c>
      <c r="B770" s="48">
        <v>44126</v>
      </c>
      <c r="C770" s="2" t="s">
        <v>6</v>
      </c>
      <c r="D770" s="2" t="s">
        <v>50</v>
      </c>
      <c r="E770" s="2" t="s">
        <v>236</v>
      </c>
      <c r="F770" s="2" t="s">
        <v>980</v>
      </c>
      <c r="G770" s="2" t="s">
        <v>3</v>
      </c>
      <c r="H770" s="2" t="s">
        <v>2181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57777588.694000006</v>
      </c>
      <c r="R770" s="1">
        <v>0</v>
      </c>
      <c r="S770" s="1">
        <v>46008906.25</v>
      </c>
      <c r="T770" s="1">
        <v>0</v>
      </c>
      <c r="U770" s="2" t="s">
        <v>0</v>
      </c>
      <c r="V770" s="1">
        <v>0</v>
      </c>
      <c r="W770" s="1">
        <v>10145415.9</v>
      </c>
      <c r="X770" s="2" t="s">
        <v>9</v>
      </c>
      <c r="Y770" s="1">
        <v>1623266.5439999998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49" t="s">
        <v>1</v>
      </c>
      <c r="AN770" s="2" t="s">
        <v>1</v>
      </c>
      <c r="AO770" s="49" t="s">
        <v>1</v>
      </c>
      <c r="AP770" s="2" t="s">
        <v>1</v>
      </c>
    </row>
    <row r="771" spans="1:42" hidden="1" x14ac:dyDescent="0.25">
      <c r="A771" s="2" t="s">
        <v>73</v>
      </c>
      <c r="B771" s="48">
        <v>44126</v>
      </c>
      <c r="C771" s="2" t="s">
        <v>6</v>
      </c>
      <c r="D771" s="2" t="s">
        <v>50</v>
      </c>
      <c r="E771" s="2" t="s">
        <v>473</v>
      </c>
      <c r="F771" s="2" t="s">
        <v>2182</v>
      </c>
      <c r="G771" s="2" t="s">
        <v>3</v>
      </c>
      <c r="H771" s="2" t="s">
        <v>2183</v>
      </c>
      <c r="I771" s="1"/>
      <c r="J771" s="1"/>
      <c r="K771" s="1"/>
      <c r="L771" s="1"/>
      <c r="M771" s="1">
        <v>0</v>
      </c>
      <c r="N771" s="2"/>
      <c r="O771" s="2" t="s">
        <v>99</v>
      </c>
      <c r="P771" s="2"/>
      <c r="Q771" s="1">
        <v>0</v>
      </c>
      <c r="R771" s="1">
        <v>0</v>
      </c>
      <c r="S771" s="1">
        <v>0</v>
      </c>
      <c r="T771" s="1">
        <v>0</v>
      </c>
      <c r="U771" s="2" t="s">
        <v>0</v>
      </c>
      <c r="V771" s="1">
        <v>0</v>
      </c>
      <c r="W771" s="1">
        <v>0</v>
      </c>
      <c r="X771" s="2" t="s">
        <v>0</v>
      </c>
      <c r="Y771" s="1">
        <v>0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49" t="s">
        <v>1</v>
      </c>
      <c r="AN771" s="2" t="s">
        <v>1</v>
      </c>
      <c r="AO771" s="49" t="s">
        <v>1</v>
      </c>
      <c r="AP771" s="2" t="s">
        <v>1</v>
      </c>
    </row>
    <row r="772" spans="1:42" hidden="1" x14ac:dyDescent="0.25">
      <c r="A772" s="2" t="s">
        <v>72</v>
      </c>
      <c r="B772" s="48">
        <v>44126</v>
      </c>
      <c r="C772" s="2" t="s">
        <v>36</v>
      </c>
      <c r="D772" s="2" t="s">
        <v>43</v>
      </c>
      <c r="E772" s="2" t="s">
        <v>223</v>
      </c>
      <c r="F772" s="2" t="s">
        <v>2184</v>
      </c>
      <c r="G772" s="2" t="s">
        <v>3</v>
      </c>
      <c r="H772" s="2" t="s">
        <v>2185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107439453.44399999</v>
      </c>
      <c r="R772" s="1">
        <v>0</v>
      </c>
      <c r="S772" s="1">
        <v>98583161.25</v>
      </c>
      <c r="T772" s="1">
        <v>0</v>
      </c>
      <c r="U772" s="2" t="s">
        <v>0</v>
      </c>
      <c r="V772" s="1">
        <v>0</v>
      </c>
      <c r="W772" s="1">
        <v>7634734.6500000004</v>
      </c>
      <c r="X772" s="2" t="s">
        <v>0</v>
      </c>
      <c r="Y772" s="1">
        <v>1221557.544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49" t="s">
        <v>1</v>
      </c>
      <c r="AN772" s="2" t="s">
        <v>1</v>
      </c>
      <c r="AO772" s="49" t="s">
        <v>1</v>
      </c>
      <c r="AP772" s="2" t="s">
        <v>1</v>
      </c>
    </row>
    <row r="773" spans="1:42" hidden="1" x14ac:dyDescent="0.25">
      <c r="A773" s="2" t="s">
        <v>71</v>
      </c>
      <c r="B773" s="48">
        <v>44126</v>
      </c>
      <c r="C773" s="2" t="s">
        <v>6</v>
      </c>
      <c r="D773" s="2" t="s">
        <v>43</v>
      </c>
      <c r="E773" s="2" t="s">
        <v>225</v>
      </c>
      <c r="F773" s="2" t="s">
        <v>461</v>
      </c>
      <c r="G773" s="2" t="s">
        <v>3</v>
      </c>
      <c r="H773" s="2" t="s">
        <v>2186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185696975.98799998</v>
      </c>
      <c r="R773" s="1">
        <v>0</v>
      </c>
      <c r="S773" s="1">
        <v>136633707.57000005</v>
      </c>
      <c r="T773" s="1">
        <v>0</v>
      </c>
      <c r="U773" s="2" t="s">
        <v>0</v>
      </c>
      <c r="V773" s="1">
        <v>0</v>
      </c>
      <c r="W773" s="1">
        <v>42295921.049999997</v>
      </c>
      <c r="X773" s="2" t="s">
        <v>0</v>
      </c>
      <c r="Y773" s="1">
        <v>6767347.3679999998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49" t="s">
        <v>1</v>
      </c>
      <c r="AN773" s="2" t="s">
        <v>1</v>
      </c>
      <c r="AO773" s="49" t="s">
        <v>1</v>
      </c>
      <c r="AP773" s="2" t="s">
        <v>1</v>
      </c>
    </row>
    <row r="774" spans="1:42" hidden="1" x14ac:dyDescent="0.25">
      <c r="A774" s="2" t="s">
        <v>70</v>
      </c>
      <c r="B774" s="48">
        <v>44126</v>
      </c>
      <c r="C774" s="2" t="s">
        <v>6</v>
      </c>
      <c r="D774" s="2" t="s">
        <v>43</v>
      </c>
      <c r="E774" s="2" t="s">
        <v>221</v>
      </c>
      <c r="F774" s="2" t="s">
        <v>1935</v>
      </c>
      <c r="G774" s="2" t="s">
        <v>3</v>
      </c>
      <c r="H774" s="2" t="s">
        <v>2187</v>
      </c>
      <c r="I774" s="1"/>
      <c r="J774" s="1"/>
      <c r="K774" s="1"/>
      <c r="L774" s="1"/>
      <c r="M774" s="1">
        <v>0</v>
      </c>
      <c r="N774" s="2"/>
      <c r="O774" s="2" t="s">
        <v>2</v>
      </c>
      <c r="P774" s="2"/>
      <c r="Q774" s="1">
        <v>106494357.31999999</v>
      </c>
      <c r="R774" s="1">
        <v>0</v>
      </c>
      <c r="S774" s="1">
        <v>106494357.31999999</v>
      </c>
      <c r="T774" s="1">
        <v>0</v>
      </c>
      <c r="U774" s="2" t="s">
        <v>0</v>
      </c>
      <c r="V774" s="1">
        <v>0</v>
      </c>
      <c r="W774" s="1">
        <v>0</v>
      </c>
      <c r="X774" s="2" t="s">
        <v>0</v>
      </c>
      <c r="Y774" s="1">
        <v>0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49" t="s">
        <v>1</v>
      </c>
      <c r="AN774" s="2" t="s">
        <v>1</v>
      </c>
      <c r="AO774" s="49" t="s">
        <v>1</v>
      </c>
      <c r="AP774" s="2" t="s">
        <v>1</v>
      </c>
    </row>
    <row r="775" spans="1:42" hidden="1" x14ac:dyDescent="0.25">
      <c r="A775" s="2" t="s">
        <v>69</v>
      </c>
      <c r="B775" s="48">
        <v>44126</v>
      </c>
      <c r="C775" s="2" t="s">
        <v>36</v>
      </c>
      <c r="D775" s="2" t="s">
        <v>39</v>
      </c>
      <c r="E775" s="2" t="s">
        <v>214</v>
      </c>
      <c r="F775" s="2" t="s">
        <v>1998</v>
      </c>
      <c r="G775" s="2" t="s">
        <v>3</v>
      </c>
      <c r="H775" s="2" t="s">
        <v>2188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197219534.80759993</v>
      </c>
      <c r="R775" s="1">
        <v>0</v>
      </c>
      <c r="S775" s="1">
        <v>177810097.99999997</v>
      </c>
      <c r="T775" s="1">
        <v>0</v>
      </c>
      <c r="U775" s="2" t="s">
        <v>0</v>
      </c>
      <c r="V775" s="1">
        <v>0</v>
      </c>
      <c r="W775" s="1">
        <v>16732273.110000001</v>
      </c>
      <c r="X775" s="2" t="s">
        <v>0</v>
      </c>
      <c r="Y775" s="1">
        <v>2677163.6976000001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49" t="s">
        <v>1</v>
      </c>
      <c r="AN775" s="2" t="s">
        <v>1</v>
      </c>
      <c r="AO775" s="49" t="s">
        <v>1</v>
      </c>
      <c r="AP775" s="2" t="s">
        <v>1</v>
      </c>
    </row>
    <row r="776" spans="1:42" hidden="1" x14ac:dyDescent="0.25">
      <c r="A776" s="2" t="s">
        <v>68</v>
      </c>
      <c r="B776" s="48">
        <v>44126</v>
      </c>
      <c r="C776" s="2" t="s">
        <v>6</v>
      </c>
      <c r="D776" s="2" t="s">
        <v>39</v>
      </c>
      <c r="E776" s="2" t="s">
        <v>216</v>
      </c>
      <c r="F776" s="2" t="s">
        <v>2189</v>
      </c>
      <c r="G776" s="2" t="s">
        <v>3</v>
      </c>
      <c r="H776" s="2" t="s">
        <v>2190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277438837.94560003</v>
      </c>
      <c r="R776" s="1">
        <v>0</v>
      </c>
      <c r="S776" s="1">
        <v>168092377.65000001</v>
      </c>
      <c r="T776" s="1">
        <v>0</v>
      </c>
      <c r="U776" s="2" t="s">
        <v>0</v>
      </c>
      <c r="V776" s="1">
        <v>0</v>
      </c>
      <c r="W776" s="1">
        <v>94264189.909999996</v>
      </c>
      <c r="X776" s="2" t="s">
        <v>0</v>
      </c>
      <c r="Y776" s="1">
        <v>15082270.385600001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49" t="s">
        <v>1</v>
      </c>
      <c r="AN776" s="2" t="s">
        <v>1</v>
      </c>
      <c r="AO776" s="49" t="s">
        <v>1</v>
      </c>
      <c r="AP776" s="2" t="s">
        <v>1</v>
      </c>
    </row>
    <row r="777" spans="1:42" hidden="1" x14ac:dyDescent="0.25">
      <c r="A777" s="2" t="s">
        <v>67</v>
      </c>
      <c r="B777" s="48">
        <v>44126</v>
      </c>
      <c r="C777" s="2" t="s">
        <v>6</v>
      </c>
      <c r="D777" s="2" t="s">
        <v>34</v>
      </c>
      <c r="E777" s="2" t="s">
        <v>210</v>
      </c>
      <c r="F777" s="2" t="s">
        <v>2191</v>
      </c>
      <c r="G777" s="2" t="s">
        <v>3</v>
      </c>
      <c r="H777" s="2" t="s">
        <v>2192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195932751.29819998</v>
      </c>
      <c r="R777" s="1">
        <v>0</v>
      </c>
      <c r="S777" s="1">
        <v>151877457.68000001</v>
      </c>
      <c r="T777" s="1">
        <v>0</v>
      </c>
      <c r="U777" s="2" t="s">
        <v>0</v>
      </c>
      <c r="V777" s="1">
        <v>0</v>
      </c>
      <c r="W777" s="1">
        <v>37978701.394999996</v>
      </c>
      <c r="X777" s="2" t="s">
        <v>0</v>
      </c>
      <c r="Y777" s="1">
        <v>6076592.2231999999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49" t="s">
        <v>1</v>
      </c>
      <c r="AN777" s="2" t="s">
        <v>1</v>
      </c>
      <c r="AO777" s="49" t="s">
        <v>1</v>
      </c>
      <c r="AP777" s="2" t="s">
        <v>1</v>
      </c>
    </row>
    <row r="778" spans="1:42" hidden="1" x14ac:dyDescent="0.25">
      <c r="A778" s="2" t="s">
        <v>66</v>
      </c>
      <c r="B778" s="48">
        <v>44126</v>
      </c>
      <c r="C778" s="2" t="s">
        <v>6</v>
      </c>
      <c r="D778" s="2" t="s">
        <v>27</v>
      </c>
      <c r="E778" s="2" t="s">
        <v>204</v>
      </c>
      <c r="F778" s="2" t="s">
        <v>1884</v>
      </c>
      <c r="G778" s="2" t="s">
        <v>3</v>
      </c>
      <c r="H778" s="2" t="s">
        <v>2193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219825360.89980003</v>
      </c>
      <c r="R778" s="1">
        <v>0</v>
      </c>
      <c r="S778" s="1">
        <v>180589146.33000001</v>
      </c>
      <c r="T778" s="1">
        <v>0</v>
      </c>
      <c r="U778" s="2" t="s">
        <v>0</v>
      </c>
      <c r="V778" s="1">
        <v>0</v>
      </c>
      <c r="W778" s="1">
        <v>33824322.905000001</v>
      </c>
      <c r="X778" s="2" t="s">
        <v>0</v>
      </c>
      <c r="Y778" s="1">
        <v>5411891.6648000004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49" t="s">
        <v>1</v>
      </c>
      <c r="AN778" s="2" t="s">
        <v>1</v>
      </c>
      <c r="AO778" s="49" t="s">
        <v>1</v>
      </c>
      <c r="AP778" s="2" t="s">
        <v>1</v>
      </c>
    </row>
    <row r="779" spans="1:42" hidden="1" x14ac:dyDescent="0.25">
      <c r="A779" s="2" t="s">
        <v>65</v>
      </c>
      <c r="B779" s="48">
        <v>44126</v>
      </c>
      <c r="C779" s="2" t="s">
        <v>6</v>
      </c>
      <c r="D779" s="2" t="s">
        <v>25</v>
      </c>
      <c r="E779" s="2" t="s">
        <v>198</v>
      </c>
      <c r="F779" s="2" t="s">
        <v>1462</v>
      </c>
      <c r="G779" s="2" t="s">
        <v>3</v>
      </c>
      <c r="H779" s="2" t="s">
        <v>2194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2195</v>
      </c>
      <c r="P779" s="2" t="s">
        <v>2196</v>
      </c>
      <c r="Q779" s="1">
        <v>240786</v>
      </c>
      <c r="R779" s="1">
        <v>0</v>
      </c>
      <c r="S779" s="1">
        <v>240786</v>
      </c>
      <c r="T779" s="1">
        <v>0</v>
      </c>
      <c r="U779" s="2" t="s">
        <v>0</v>
      </c>
      <c r="V779" s="1">
        <v>0</v>
      </c>
      <c r="W779" s="1">
        <v>0</v>
      </c>
      <c r="X779" s="2" t="s">
        <v>0</v>
      </c>
      <c r="Y779" s="1">
        <v>0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49" t="s">
        <v>1</v>
      </c>
      <c r="AN779" s="2" t="s">
        <v>1</v>
      </c>
      <c r="AO779" s="49" t="s">
        <v>1</v>
      </c>
      <c r="AP779" s="2" t="s">
        <v>1</v>
      </c>
    </row>
    <row r="780" spans="1:42" hidden="1" x14ac:dyDescent="0.25">
      <c r="A780" s="2" t="s">
        <v>64</v>
      </c>
      <c r="B780" s="48">
        <v>44126</v>
      </c>
      <c r="C780" s="2" t="s">
        <v>6</v>
      </c>
      <c r="D780" s="2" t="s">
        <v>25</v>
      </c>
      <c r="E780" s="2" t="s">
        <v>198</v>
      </c>
      <c r="F780" s="2" t="s">
        <v>1462</v>
      </c>
      <c r="G780" s="2" t="s">
        <v>3</v>
      </c>
      <c r="H780" s="2" t="s">
        <v>2197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177847327.9438</v>
      </c>
      <c r="R780" s="1">
        <v>0</v>
      </c>
      <c r="S780" s="1">
        <v>133410987.77000001</v>
      </c>
      <c r="T780" s="1">
        <v>0</v>
      </c>
      <c r="U780" s="2" t="s">
        <v>0</v>
      </c>
      <c r="V780" s="1">
        <v>0</v>
      </c>
      <c r="W780" s="1">
        <v>38307189.804999992</v>
      </c>
      <c r="X780" s="2" t="s">
        <v>0</v>
      </c>
      <c r="Y780" s="1">
        <v>6129150.3688000003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49" t="s">
        <v>1</v>
      </c>
      <c r="AN780" s="2" t="s">
        <v>1</v>
      </c>
      <c r="AO780" s="49" t="s">
        <v>1</v>
      </c>
      <c r="AP780" s="2" t="s">
        <v>1</v>
      </c>
    </row>
    <row r="781" spans="1:42" hidden="1" x14ac:dyDescent="0.25">
      <c r="A781" s="2" t="s">
        <v>63</v>
      </c>
      <c r="B781" s="48">
        <v>44126</v>
      </c>
      <c r="C781" s="2" t="s">
        <v>6</v>
      </c>
      <c r="D781" s="2" t="s">
        <v>25</v>
      </c>
      <c r="E781" s="2" t="s">
        <v>198</v>
      </c>
      <c r="F781" s="2" t="s">
        <v>1462</v>
      </c>
      <c r="G781" s="2" t="s">
        <v>3</v>
      </c>
      <c r="H781" s="2" t="s">
        <v>2198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2199</v>
      </c>
      <c r="P781" s="2" t="s">
        <v>2200</v>
      </c>
      <c r="Q781" s="1">
        <v>5884970</v>
      </c>
      <c r="R781" s="1">
        <v>0</v>
      </c>
      <c r="S781" s="1">
        <v>0</v>
      </c>
      <c r="T781" s="1">
        <v>5073250</v>
      </c>
      <c r="U781" s="2" t="s">
        <v>0</v>
      </c>
      <c r="V781" s="1">
        <v>811720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 t="s">
        <v>372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49" t="s">
        <v>1</v>
      </c>
      <c r="AN781" s="2" t="s">
        <v>1</v>
      </c>
      <c r="AO781" s="49" t="s">
        <v>1</v>
      </c>
      <c r="AP781" s="2" t="s">
        <v>1</v>
      </c>
    </row>
    <row r="782" spans="1:42" hidden="1" x14ac:dyDescent="0.25">
      <c r="A782" s="2" t="s">
        <v>62</v>
      </c>
      <c r="B782" s="48">
        <v>44126</v>
      </c>
      <c r="C782" s="2" t="s">
        <v>6</v>
      </c>
      <c r="D782" s="2" t="s">
        <v>25</v>
      </c>
      <c r="E782" s="2" t="s">
        <v>198</v>
      </c>
      <c r="F782" s="2" t="s">
        <v>1462</v>
      </c>
      <c r="G782" s="2" t="s">
        <v>3</v>
      </c>
      <c r="H782" s="2" t="s">
        <v>2201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33816902.656400003</v>
      </c>
      <c r="R782" s="1">
        <v>0</v>
      </c>
      <c r="S782" s="1">
        <v>25481303.850000001</v>
      </c>
      <c r="T782" s="1">
        <v>0</v>
      </c>
      <c r="U782" s="2" t="s">
        <v>0</v>
      </c>
      <c r="V782" s="1">
        <v>0</v>
      </c>
      <c r="W782" s="1">
        <v>7185861.04</v>
      </c>
      <c r="X782" s="2" t="s">
        <v>0</v>
      </c>
      <c r="Y782" s="1">
        <v>1149737.7664000001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49" t="s">
        <v>1</v>
      </c>
      <c r="AN782" s="2" t="s">
        <v>1</v>
      </c>
      <c r="AO782" s="49" t="s">
        <v>1</v>
      </c>
      <c r="AP782" s="2" t="s">
        <v>1</v>
      </c>
    </row>
    <row r="783" spans="1:42" hidden="1" x14ac:dyDescent="0.25">
      <c r="A783" s="2" t="s">
        <v>61</v>
      </c>
      <c r="B783" s="48">
        <v>44126</v>
      </c>
      <c r="C783" s="2" t="s">
        <v>6</v>
      </c>
      <c r="D783" s="2" t="s">
        <v>25</v>
      </c>
      <c r="E783" s="2" t="s">
        <v>198</v>
      </c>
      <c r="F783" s="2" t="s">
        <v>1462</v>
      </c>
      <c r="G783" s="2" t="s">
        <v>3</v>
      </c>
      <c r="H783" s="2" t="s">
        <v>2202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40870010.123600006</v>
      </c>
      <c r="R783" s="1">
        <v>0</v>
      </c>
      <c r="S783" s="1">
        <v>30122857.25</v>
      </c>
      <c r="T783" s="1">
        <v>0</v>
      </c>
      <c r="U783" s="2" t="s">
        <v>0</v>
      </c>
      <c r="V783" s="1">
        <v>0</v>
      </c>
      <c r="W783" s="1">
        <v>9264786.9600000009</v>
      </c>
      <c r="X783" s="2" t="s">
        <v>0</v>
      </c>
      <c r="Y783" s="1">
        <v>1482365.9136000001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49" t="s">
        <v>1</v>
      </c>
      <c r="AN783" s="2" t="s">
        <v>1</v>
      </c>
      <c r="AO783" s="49" t="s">
        <v>1</v>
      </c>
      <c r="AP783" s="2" t="s">
        <v>1</v>
      </c>
    </row>
    <row r="784" spans="1:42" hidden="1" x14ac:dyDescent="0.25">
      <c r="A784" s="2" t="s">
        <v>60</v>
      </c>
      <c r="B784" s="48">
        <v>44126</v>
      </c>
      <c r="C784" s="2" t="s">
        <v>6</v>
      </c>
      <c r="D784" s="2" t="s">
        <v>23</v>
      </c>
      <c r="E784" s="2" t="s">
        <v>196</v>
      </c>
      <c r="F784" s="2" t="s">
        <v>564</v>
      </c>
      <c r="G784" s="2" t="s">
        <v>3</v>
      </c>
      <c r="H784" s="2" t="s">
        <v>2203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45611706.200000003</v>
      </c>
      <c r="R784" s="1">
        <v>0</v>
      </c>
      <c r="S784" s="1">
        <v>36016830</v>
      </c>
      <c r="T784" s="1">
        <v>0</v>
      </c>
      <c r="U784" s="2" t="s">
        <v>0</v>
      </c>
      <c r="V784" s="1">
        <v>0</v>
      </c>
      <c r="W784" s="1">
        <v>8271445</v>
      </c>
      <c r="X784" s="2" t="s">
        <v>9</v>
      </c>
      <c r="Y784" s="1">
        <v>1323431.2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49" t="s">
        <v>1</v>
      </c>
      <c r="AN784" s="2" t="s">
        <v>1</v>
      </c>
      <c r="AO784" s="49" t="s">
        <v>1</v>
      </c>
      <c r="AP784" s="2" t="s">
        <v>1</v>
      </c>
    </row>
    <row r="785" spans="1:42" hidden="1" x14ac:dyDescent="0.25">
      <c r="A785" s="2" t="s">
        <v>59</v>
      </c>
      <c r="B785" s="48">
        <v>44126</v>
      </c>
      <c r="C785" s="2" t="s">
        <v>6</v>
      </c>
      <c r="D785" s="2" t="s">
        <v>23</v>
      </c>
      <c r="E785" s="2" t="s">
        <v>196</v>
      </c>
      <c r="F785" s="2" t="s">
        <v>564</v>
      </c>
      <c r="G785" s="2" t="s">
        <v>3</v>
      </c>
      <c r="H785" s="2" t="s">
        <v>2204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516</v>
      </c>
      <c r="P785" s="2" t="s">
        <v>517</v>
      </c>
      <c r="Q785" s="1">
        <v>11025640.3156</v>
      </c>
      <c r="R785" s="1">
        <v>0</v>
      </c>
      <c r="S785" s="1">
        <v>6899325.25</v>
      </c>
      <c r="T785" s="1">
        <v>3557168.16</v>
      </c>
      <c r="U785" s="2" t="s">
        <v>9</v>
      </c>
      <c r="V785" s="1">
        <v>569146.90560000006</v>
      </c>
      <c r="W785" s="1">
        <v>0</v>
      </c>
      <c r="X785" s="2" t="s">
        <v>0</v>
      </c>
      <c r="Y785" s="1">
        <v>0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49" t="s">
        <v>1</v>
      </c>
      <c r="AN785" s="2" t="s">
        <v>1</v>
      </c>
      <c r="AO785" s="49" t="s">
        <v>1</v>
      </c>
      <c r="AP785" s="2" t="s">
        <v>1</v>
      </c>
    </row>
    <row r="786" spans="1:42" hidden="1" x14ac:dyDescent="0.25">
      <c r="A786" s="2" t="s">
        <v>58</v>
      </c>
      <c r="B786" s="48">
        <v>44126</v>
      </c>
      <c r="C786" s="2" t="s">
        <v>6</v>
      </c>
      <c r="D786" s="2" t="s">
        <v>23</v>
      </c>
      <c r="E786" s="2" t="s">
        <v>196</v>
      </c>
      <c r="F786" s="2" t="s">
        <v>564</v>
      </c>
      <c r="G786" s="2" t="s">
        <v>3</v>
      </c>
      <c r="H786" s="2" t="s">
        <v>2205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116437151.39060003</v>
      </c>
      <c r="R786" s="1">
        <v>0</v>
      </c>
      <c r="S786" s="1">
        <v>90829080.525000006</v>
      </c>
      <c r="T786" s="1">
        <v>0</v>
      </c>
      <c r="U786" s="2" t="s">
        <v>0</v>
      </c>
      <c r="V786" s="1">
        <v>0</v>
      </c>
      <c r="W786" s="1">
        <v>22075923.159999996</v>
      </c>
      <c r="X786" s="2" t="s">
        <v>0</v>
      </c>
      <c r="Y786" s="1">
        <v>3532147.7055999995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49" t="s">
        <v>1</v>
      </c>
      <c r="AN786" s="2" t="s">
        <v>1</v>
      </c>
      <c r="AO786" s="49" t="s">
        <v>1</v>
      </c>
      <c r="AP786" s="2" t="s">
        <v>1</v>
      </c>
    </row>
    <row r="787" spans="1:42" hidden="1" x14ac:dyDescent="0.25">
      <c r="A787" s="2" t="s">
        <v>57</v>
      </c>
      <c r="B787" s="48">
        <v>44126</v>
      </c>
      <c r="C787" s="2" t="s">
        <v>6</v>
      </c>
      <c r="D787" s="2" t="s">
        <v>21</v>
      </c>
      <c r="E787" s="2" t="s">
        <v>188</v>
      </c>
      <c r="F787" s="2" t="s">
        <v>458</v>
      </c>
      <c r="G787" s="2" t="s">
        <v>3</v>
      </c>
      <c r="H787" s="2" t="s">
        <v>2206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211043329.61920005</v>
      </c>
      <c r="R787" s="1">
        <v>0</v>
      </c>
      <c r="S787" s="1">
        <v>168562434.43000004</v>
      </c>
      <c r="T787" s="1">
        <v>0</v>
      </c>
      <c r="U787" s="2" t="s">
        <v>0</v>
      </c>
      <c r="V787" s="1">
        <v>0</v>
      </c>
      <c r="W787" s="1">
        <v>36621461.369999997</v>
      </c>
      <c r="X787" s="2" t="s">
        <v>0</v>
      </c>
      <c r="Y787" s="1">
        <v>5859433.8191999998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49" t="s">
        <v>1</v>
      </c>
      <c r="AN787" s="2" t="s">
        <v>1</v>
      </c>
      <c r="AO787" s="49" t="s">
        <v>1</v>
      </c>
      <c r="AP787" s="2" t="s">
        <v>1</v>
      </c>
    </row>
    <row r="788" spans="1:42" hidden="1" x14ac:dyDescent="0.25">
      <c r="A788" s="2" t="s">
        <v>56</v>
      </c>
      <c r="B788" s="48">
        <v>44126</v>
      </c>
      <c r="C788" s="2" t="s">
        <v>6</v>
      </c>
      <c r="D788" s="2" t="s">
        <v>19</v>
      </c>
      <c r="E788" s="2" t="s">
        <v>186</v>
      </c>
      <c r="F788" s="2" t="s">
        <v>458</v>
      </c>
      <c r="G788" s="2" t="s">
        <v>3</v>
      </c>
      <c r="H788" s="2" t="s">
        <v>2207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45352741.904200003</v>
      </c>
      <c r="R788" s="1">
        <v>0</v>
      </c>
      <c r="S788" s="1">
        <v>29092354.764999997</v>
      </c>
      <c r="T788" s="1">
        <v>0</v>
      </c>
      <c r="U788" s="2" t="s">
        <v>0</v>
      </c>
      <c r="V788" s="1">
        <v>0</v>
      </c>
      <c r="W788" s="1">
        <v>14017575.120000001</v>
      </c>
      <c r="X788" s="2" t="s">
        <v>9</v>
      </c>
      <c r="Y788" s="1">
        <v>2242812.0192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49" t="s">
        <v>1</v>
      </c>
      <c r="AN788" s="2" t="s">
        <v>1</v>
      </c>
      <c r="AO788" s="49" t="s">
        <v>1</v>
      </c>
      <c r="AP788" s="2" t="s">
        <v>1</v>
      </c>
    </row>
    <row r="789" spans="1:42" hidden="1" x14ac:dyDescent="0.25">
      <c r="A789" s="2" t="s">
        <v>55</v>
      </c>
      <c r="B789" s="48">
        <v>44126</v>
      </c>
      <c r="C789" s="2" t="s">
        <v>6</v>
      </c>
      <c r="D789" s="2" t="s">
        <v>17</v>
      </c>
      <c r="E789" s="2" t="s">
        <v>184</v>
      </c>
      <c r="F789" s="2" t="s">
        <v>2208</v>
      </c>
      <c r="G789" s="2" t="s">
        <v>3</v>
      </c>
      <c r="H789" s="2" t="s">
        <v>2209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1">
        <v>271274989.84439993</v>
      </c>
      <c r="R789" s="1">
        <v>0</v>
      </c>
      <c r="S789" s="1">
        <v>182553261.33500001</v>
      </c>
      <c r="T789" s="1">
        <v>0</v>
      </c>
      <c r="U789" s="2" t="s">
        <v>0</v>
      </c>
      <c r="V789" s="1">
        <v>0</v>
      </c>
      <c r="W789" s="1">
        <v>76484248.715000004</v>
      </c>
      <c r="X789" s="2" t="s">
        <v>9</v>
      </c>
      <c r="Y789" s="1">
        <v>12237479.794400001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49" t="s">
        <v>1</v>
      </c>
      <c r="AN789" s="2" t="s">
        <v>1</v>
      </c>
      <c r="AO789" s="49" t="s">
        <v>1</v>
      </c>
      <c r="AP789" s="2" t="s">
        <v>1</v>
      </c>
    </row>
    <row r="790" spans="1:42" hidden="1" x14ac:dyDescent="0.25">
      <c r="A790" s="2" t="s">
        <v>54</v>
      </c>
      <c r="B790" s="48">
        <v>44126</v>
      </c>
      <c r="C790" s="2" t="s">
        <v>6</v>
      </c>
      <c r="D790" s="2" t="s">
        <v>14</v>
      </c>
      <c r="E790" s="2" t="s">
        <v>182</v>
      </c>
      <c r="F790" s="2" t="s">
        <v>2210</v>
      </c>
      <c r="G790" s="2" t="s">
        <v>3</v>
      </c>
      <c r="H790" s="2" t="s">
        <v>2211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138826030.97799999</v>
      </c>
      <c r="R790" s="1">
        <v>0</v>
      </c>
      <c r="S790" s="1">
        <v>127704190.75000001</v>
      </c>
      <c r="T790" s="1">
        <v>0</v>
      </c>
      <c r="U790" s="2" t="s">
        <v>0</v>
      </c>
      <c r="V790" s="1">
        <v>0</v>
      </c>
      <c r="W790" s="1">
        <v>9587793.3000000007</v>
      </c>
      <c r="X790" s="2" t="s">
        <v>0</v>
      </c>
      <c r="Y790" s="1">
        <v>1534046.9280000001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49" t="s">
        <v>1</v>
      </c>
      <c r="AN790" s="3" t="s">
        <v>1</v>
      </c>
      <c r="AO790" s="3" t="s">
        <v>1</v>
      </c>
      <c r="AP790" s="2" t="s">
        <v>1</v>
      </c>
    </row>
    <row r="791" spans="1:42" hidden="1" x14ac:dyDescent="0.25">
      <c r="A791" s="2" t="s">
        <v>53</v>
      </c>
      <c r="B791" s="111">
        <v>44126</v>
      </c>
      <c r="C791" s="112" t="s">
        <v>6</v>
      </c>
      <c r="D791" s="112" t="s">
        <v>10</v>
      </c>
      <c r="E791" s="112" t="s">
        <v>179</v>
      </c>
      <c r="F791" s="112" t="s">
        <v>2212</v>
      </c>
      <c r="G791" s="112" t="s">
        <v>3</v>
      </c>
      <c r="H791" s="112" t="s">
        <v>2172</v>
      </c>
      <c r="I791" s="113" t="s">
        <v>1</v>
      </c>
      <c r="J791" s="113" t="s">
        <v>1</v>
      </c>
      <c r="K791" s="113" t="s">
        <v>1</v>
      </c>
      <c r="L791" s="113" t="s">
        <v>1</v>
      </c>
      <c r="M791" s="113">
        <v>0</v>
      </c>
      <c r="N791" s="112" t="s">
        <v>1</v>
      </c>
      <c r="O791" s="112" t="s">
        <v>99</v>
      </c>
      <c r="P791" s="112" t="s">
        <v>1</v>
      </c>
      <c r="Q791" s="113">
        <v>0</v>
      </c>
      <c r="R791" s="113">
        <v>0</v>
      </c>
      <c r="S791" s="113">
        <v>0</v>
      </c>
      <c r="T791" s="113">
        <v>0</v>
      </c>
      <c r="U791" s="112" t="s">
        <v>0</v>
      </c>
      <c r="V791" s="113">
        <v>0</v>
      </c>
      <c r="W791" s="113">
        <v>0</v>
      </c>
      <c r="X791" s="112" t="s">
        <v>0</v>
      </c>
      <c r="Y791" s="113">
        <v>0</v>
      </c>
      <c r="Z791" s="113">
        <v>0</v>
      </c>
      <c r="AA791" s="112" t="s">
        <v>0</v>
      </c>
      <c r="AB791" s="113">
        <v>0</v>
      </c>
      <c r="AC791" s="113">
        <v>0</v>
      </c>
      <c r="AD791" s="112" t="s">
        <v>0</v>
      </c>
      <c r="AE791" s="113">
        <v>0</v>
      </c>
      <c r="AF791" s="112">
        <v>0</v>
      </c>
      <c r="AG791" s="112" t="s">
        <v>0</v>
      </c>
      <c r="AH791" s="113">
        <v>0</v>
      </c>
      <c r="AI791" s="113">
        <v>0</v>
      </c>
      <c r="AJ791" s="112" t="s">
        <v>0</v>
      </c>
      <c r="AK791" s="113">
        <v>0</v>
      </c>
      <c r="AL791" s="113">
        <v>0</v>
      </c>
      <c r="AM791" s="114" t="s">
        <v>1</v>
      </c>
      <c r="AN791" s="3" t="s">
        <v>1</v>
      </c>
      <c r="AO791" s="3" t="s">
        <v>1</v>
      </c>
      <c r="AP791" s="112" t="s">
        <v>1</v>
      </c>
    </row>
    <row r="792" spans="1:42" hidden="1" x14ac:dyDescent="0.25">
      <c r="A792" s="2" t="s">
        <v>52</v>
      </c>
      <c r="B792" s="48">
        <v>44126</v>
      </c>
      <c r="C792" s="2" t="s">
        <v>6</v>
      </c>
      <c r="D792" s="2" t="s">
        <v>286</v>
      </c>
      <c r="E792" s="2" t="s">
        <v>208</v>
      </c>
      <c r="F792" s="2" t="s">
        <v>901</v>
      </c>
      <c r="G792" s="2" t="s">
        <v>3</v>
      </c>
      <c r="H792" s="2" t="s">
        <v>2213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50086291.493200004</v>
      </c>
      <c r="R792" s="1">
        <v>0</v>
      </c>
      <c r="S792" s="1">
        <v>40601829</v>
      </c>
      <c r="T792" s="1">
        <v>0</v>
      </c>
      <c r="U792" s="2" t="s">
        <v>0</v>
      </c>
      <c r="V792" s="1">
        <v>0</v>
      </c>
      <c r="W792" s="1">
        <v>8176260.7699999996</v>
      </c>
      <c r="X792" s="2" t="s">
        <v>0</v>
      </c>
      <c r="Y792" s="1">
        <v>1308201.7232000001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49" t="s">
        <v>1</v>
      </c>
      <c r="AN792" s="3" t="s">
        <v>1</v>
      </c>
      <c r="AO792" s="3" t="s">
        <v>1</v>
      </c>
      <c r="AP792" s="2" t="s">
        <v>1</v>
      </c>
    </row>
    <row r="793" spans="1:42" hidden="1" x14ac:dyDescent="0.25">
      <c r="A793" s="2" t="s">
        <v>51</v>
      </c>
      <c r="B793" s="48">
        <v>44126</v>
      </c>
      <c r="C793" s="2" t="s">
        <v>6</v>
      </c>
      <c r="D793" s="2" t="s">
        <v>7</v>
      </c>
      <c r="E793" s="2" t="s">
        <v>1953</v>
      </c>
      <c r="F793" s="2" t="s">
        <v>2214</v>
      </c>
      <c r="G793" s="2" t="s">
        <v>3</v>
      </c>
      <c r="H793" s="2" t="s">
        <v>1955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99</v>
      </c>
      <c r="P793" s="2" t="s">
        <v>1</v>
      </c>
      <c r="Q793" s="1">
        <v>0</v>
      </c>
      <c r="R793" s="1">
        <v>0</v>
      </c>
      <c r="S793" s="1">
        <v>0</v>
      </c>
      <c r="T793" s="1">
        <v>0</v>
      </c>
      <c r="U793" s="2" t="s">
        <v>0</v>
      </c>
      <c r="V793" s="1">
        <v>0</v>
      </c>
      <c r="W793" s="1">
        <v>0</v>
      </c>
      <c r="X793" s="2" t="s">
        <v>0</v>
      </c>
      <c r="Y793" s="1">
        <v>0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49" t="s">
        <v>1</v>
      </c>
      <c r="AN793" s="3" t="s">
        <v>1</v>
      </c>
      <c r="AO793" s="3" t="s">
        <v>1</v>
      </c>
      <c r="AP793" s="2" t="s">
        <v>1</v>
      </c>
    </row>
    <row r="794" spans="1:42" hidden="1" x14ac:dyDescent="0.25">
      <c r="A794" s="2" t="s">
        <v>49</v>
      </c>
      <c r="B794" s="111">
        <v>44126</v>
      </c>
      <c r="C794" s="112" t="s">
        <v>6</v>
      </c>
      <c r="D794" s="112" t="s">
        <v>5</v>
      </c>
      <c r="E794" s="112" t="s">
        <v>176</v>
      </c>
      <c r="F794" s="112" t="s">
        <v>966</v>
      </c>
      <c r="G794" s="112" t="s">
        <v>3</v>
      </c>
      <c r="H794" s="112" t="s">
        <v>2215</v>
      </c>
      <c r="I794" s="113" t="s">
        <v>1</v>
      </c>
      <c r="J794" s="113" t="s">
        <v>1</v>
      </c>
      <c r="K794" s="113" t="s">
        <v>1</v>
      </c>
      <c r="L794" s="113" t="s">
        <v>1</v>
      </c>
      <c r="M794" s="113">
        <v>0</v>
      </c>
      <c r="N794" s="112" t="s">
        <v>1</v>
      </c>
      <c r="O794" s="112" t="s">
        <v>99</v>
      </c>
      <c r="P794" s="112" t="s">
        <v>1</v>
      </c>
      <c r="Q794" s="113">
        <v>0</v>
      </c>
      <c r="R794" s="113">
        <v>0</v>
      </c>
      <c r="S794" s="113">
        <v>0</v>
      </c>
      <c r="T794" s="113">
        <v>0</v>
      </c>
      <c r="U794" s="112" t="s">
        <v>0</v>
      </c>
      <c r="V794" s="113">
        <v>0</v>
      </c>
      <c r="W794" s="113">
        <v>0</v>
      </c>
      <c r="X794" s="112" t="s">
        <v>0</v>
      </c>
      <c r="Y794" s="113">
        <v>0</v>
      </c>
      <c r="Z794" s="113">
        <v>0</v>
      </c>
      <c r="AA794" s="112" t="s">
        <v>0</v>
      </c>
      <c r="AB794" s="113">
        <v>0</v>
      </c>
      <c r="AC794" s="113">
        <v>0</v>
      </c>
      <c r="AD794" s="112" t="s">
        <v>0</v>
      </c>
      <c r="AE794" s="113">
        <v>0</v>
      </c>
      <c r="AF794" s="112">
        <v>0</v>
      </c>
      <c r="AG794" s="112" t="s">
        <v>0</v>
      </c>
      <c r="AH794" s="113">
        <v>0</v>
      </c>
      <c r="AI794" s="113">
        <v>0</v>
      </c>
      <c r="AJ794" s="112" t="s">
        <v>0</v>
      </c>
      <c r="AK794" s="113">
        <v>0</v>
      </c>
      <c r="AL794" s="113">
        <v>0</v>
      </c>
      <c r="AM794" s="114" t="s">
        <v>1</v>
      </c>
      <c r="AN794" s="3" t="s">
        <v>1</v>
      </c>
      <c r="AO794" s="3" t="s">
        <v>1</v>
      </c>
      <c r="AP794" s="112" t="s">
        <v>1</v>
      </c>
    </row>
    <row r="795" spans="1:42" hidden="1" x14ac:dyDescent="0.25">
      <c r="A795" s="2" t="s">
        <v>48</v>
      </c>
      <c r="B795" s="111">
        <v>44127</v>
      </c>
      <c r="C795" s="112" t="s">
        <v>6</v>
      </c>
      <c r="D795" s="112" t="s">
        <v>50</v>
      </c>
      <c r="E795" s="112" t="s">
        <v>236</v>
      </c>
      <c r="F795" s="112" t="s">
        <v>987</v>
      </c>
      <c r="G795" s="112" t="s">
        <v>3</v>
      </c>
      <c r="H795" s="112" t="s">
        <v>2216</v>
      </c>
      <c r="I795" s="113" t="s">
        <v>1</v>
      </c>
      <c r="J795" s="113" t="s">
        <v>1</v>
      </c>
      <c r="K795" s="113" t="s">
        <v>1</v>
      </c>
      <c r="L795" s="113" t="s">
        <v>1</v>
      </c>
      <c r="M795" s="113">
        <v>0</v>
      </c>
      <c r="N795" s="112" t="s">
        <v>1</v>
      </c>
      <c r="O795" s="112" t="s">
        <v>2</v>
      </c>
      <c r="P795" s="112" t="s">
        <v>1</v>
      </c>
      <c r="Q795" s="113">
        <v>383002264.78039998</v>
      </c>
      <c r="R795" s="113">
        <v>0</v>
      </c>
      <c r="S795" s="113">
        <v>316388191.26999998</v>
      </c>
      <c r="T795" s="113">
        <v>0</v>
      </c>
      <c r="U795" s="112" t="s">
        <v>0</v>
      </c>
      <c r="V795" s="113">
        <v>0</v>
      </c>
      <c r="W795" s="113">
        <v>57425925.440000005</v>
      </c>
      <c r="X795" s="112" t="s">
        <v>9</v>
      </c>
      <c r="Y795" s="113">
        <v>9188148.0703999996</v>
      </c>
      <c r="Z795" s="113">
        <v>0</v>
      </c>
      <c r="AA795" s="112" t="s">
        <v>0</v>
      </c>
      <c r="AB795" s="113">
        <v>0</v>
      </c>
      <c r="AC795" s="113">
        <v>0</v>
      </c>
      <c r="AD795" s="112" t="s">
        <v>0</v>
      </c>
      <c r="AE795" s="113">
        <v>0</v>
      </c>
      <c r="AF795" s="112">
        <v>0</v>
      </c>
      <c r="AG795" s="112" t="s">
        <v>0</v>
      </c>
      <c r="AH795" s="113">
        <v>0</v>
      </c>
      <c r="AI795" s="113">
        <v>0</v>
      </c>
      <c r="AJ795" s="112" t="s">
        <v>0</v>
      </c>
      <c r="AK795" s="113">
        <v>0</v>
      </c>
      <c r="AL795" s="113">
        <v>0</v>
      </c>
      <c r="AM795" s="114" t="s">
        <v>1</v>
      </c>
      <c r="AN795" s="3" t="s">
        <v>1</v>
      </c>
      <c r="AO795" s="3" t="s">
        <v>1</v>
      </c>
      <c r="AP795" s="112" t="s">
        <v>1</v>
      </c>
    </row>
    <row r="796" spans="1:42" hidden="1" x14ac:dyDescent="0.25">
      <c r="A796" s="2" t="s">
        <v>47</v>
      </c>
      <c r="B796" s="48">
        <v>44127</v>
      </c>
      <c r="C796" s="2" t="s">
        <v>6</v>
      </c>
      <c r="D796" s="2" t="s">
        <v>50</v>
      </c>
      <c r="E796" s="2" t="s">
        <v>236</v>
      </c>
      <c r="F796" s="2" t="s">
        <v>987</v>
      </c>
      <c r="G796" s="2" t="s">
        <v>13</v>
      </c>
      <c r="H796" s="2" t="s">
        <v>1</v>
      </c>
      <c r="I796" s="1" t="s">
        <v>2217</v>
      </c>
      <c r="J796" s="1" t="s">
        <v>1</v>
      </c>
      <c r="K796" s="1" t="s">
        <v>2218</v>
      </c>
      <c r="L796" s="1" t="s">
        <v>2219</v>
      </c>
      <c r="M796" s="1">
        <v>2856692</v>
      </c>
      <c r="N796" s="2" t="s">
        <v>12</v>
      </c>
      <c r="O796" s="2" t="s">
        <v>2220</v>
      </c>
      <c r="P796" s="2" t="s">
        <v>2221</v>
      </c>
      <c r="Q796" s="1">
        <v>-198835</v>
      </c>
      <c r="R796" s="1">
        <v>0</v>
      </c>
      <c r="S796" s="1">
        <v>-198835</v>
      </c>
      <c r="T796" s="1">
        <v>0</v>
      </c>
      <c r="U796" s="2" t="s">
        <v>0</v>
      </c>
      <c r="V796" s="1">
        <v>0</v>
      </c>
      <c r="W796" s="1">
        <v>0</v>
      </c>
      <c r="X796" s="2" t="s">
        <v>0</v>
      </c>
      <c r="Y796" s="1">
        <v>0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49" t="s">
        <v>1</v>
      </c>
      <c r="AN796" s="3" t="s">
        <v>1</v>
      </c>
      <c r="AO796" s="3" t="s">
        <v>1</v>
      </c>
      <c r="AP796" s="2" t="s">
        <v>1</v>
      </c>
    </row>
    <row r="797" spans="1:42" hidden="1" x14ac:dyDescent="0.25">
      <c r="A797" s="2" t="s">
        <v>46</v>
      </c>
      <c r="B797" s="48">
        <v>44127</v>
      </c>
      <c r="C797" s="2" t="s">
        <v>36</v>
      </c>
      <c r="D797" s="2" t="s">
        <v>43</v>
      </c>
      <c r="E797" s="2" t="s">
        <v>223</v>
      </c>
      <c r="F797" s="2" t="s">
        <v>2222</v>
      </c>
      <c r="G797" s="2" t="s">
        <v>3</v>
      </c>
      <c r="H797" s="2" t="s">
        <v>2223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125608332.12080003</v>
      </c>
      <c r="R797" s="1">
        <v>0</v>
      </c>
      <c r="S797" s="1">
        <v>112852046.00000001</v>
      </c>
      <c r="T797" s="1">
        <v>0</v>
      </c>
      <c r="U797" s="2" t="s">
        <v>0</v>
      </c>
      <c r="V797" s="1">
        <v>0</v>
      </c>
      <c r="W797" s="1">
        <v>10996798.380000001</v>
      </c>
      <c r="X797" s="2" t="s">
        <v>0</v>
      </c>
      <c r="Y797" s="1">
        <v>1759487.7407999998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49" t="s">
        <v>1</v>
      </c>
      <c r="AN797" s="3" t="s">
        <v>1</v>
      </c>
      <c r="AO797" s="3" t="s">
        <v>1</v>
      </c>
      <c r="AP797" s="2" t="s">
        <v>1</v>
      </c>
    </row>
    <row r="798" spans="1:42" hidden="1" x14ac:dyDescent="0.25">
      <c r="A798" s="2" t="s">
        <v>45</v>
      </c>
      <c r="B798" s="48">
        <v>44127</v>
      </c>
      <c r="C798" s="2" t="s">
        <v>6</v>
      </c>
      <c r="D798" s="2" t="s">
        <v>43</v>
      </c>
      <c r="E798" s="2" t="s">
        <v>225</v>
      </c>
      <c r="F798" s="2" t="s">
        <v>466</v>
      </c>
      <c r="G798" s="2" t="s">
        <v>3</v>
      </c>
      <c r="H798" s="2" t="s">
        <v>2224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173689084.94279999</v>
      </c>
      <c r="R798" s="1">
        <v>0</v>
      </c>
      <c r="S798" s="1">
        <v>149383707.80000001</v>
      </c>
      <c r="T798" s="1">
        <v>0</v>
      </c>
      <c r="U798" s="2" t="s">
        <v>0</v>
      </c>
      <c r="V798" s="1">
        <v>0</v>
      </c>
      <c r="W798" s="1">
        <v>20952911.330000002</v>
      </c>
      <c r="X798" s="2" t="s">
        <v>0</v>
      </c>
      <c r="Y798" s="1">
        <v>3352465.8128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49" t="s">
        <v>1</v>
      </c>
      <c r="AN798" s="3" t="s">
        <v>1</v>
      </c>
      <c r="AO798" s="3" t="s">
        <v>1</v>
      </c>
      <c r="AP798" s="2" t="s">
        <v>1</v>
      </c>
    </row>
    <row r="799" spans="1:42" hidden="1" x14ac:dyDescent="0.25">
      <c r="A799" s="2" t="s">
        <v>44</v>
      </c>
      <c r="B799" s="111">
        <v>44127</v>
      </c>
      <c r="C799" s="112" t="s">
        <v>6</v>
      </c>
      <c r="D799" s="112" t="s">
        <v>43</v>
      </c>
      <c r="E799" s="112" t="s">
        <v>221</v>
      </c>
      <c r="F799" s="112" t="s">
        <v>1969</v>
      </c>
      <c r="G799" s="112" t="s">
        <v>3</v>
      </c>
      <c r="H799" s="112" t="s">
        <v>2225</v>
      </c>
      <c r="I799" s="113"/>
      <c r="J799" s="113"/>
      <c r="K799" s="113"/>
      <c r="L799" s="113"/>
      <c r="M799" s="113">
        <v>0</v>
      </c>
      <c r="N799" s="112"/>
      <c r="O799" s="112" t="s">
        <v>2</v>
      </c>
      <c r="P799" s="112"/>
      <c r="Q799" s="113">
        <v>74076817.310000002</v>
      </c>
      <c r="R799" s="113">
        <v>0</v>
      </c>
      <c r="S799" s="113">
        <v>74076817.310000002</v>
      </c>
      <c r="T799" s="113">
        <v>0</v>
      </c>
      <c r="U799" s="112" t="s">
        <v>0</v>
      </c>
      <c r="V799" s="113">
        <v>0</v>
      </c>
      <c r="W799" s="113">
        <v>0</v>
      </c>
      <c r="X799" s="112" t="s">
        <v>0</v>
      </c>
      <c r="Y799" s="113">
        <v>0</v>
      </c>
      <c r="Z799" s="113">
        <v>0</v>
      </c>
      <c r="AA799" s="112" t="s">
        <v>0</v>
      </c>
      <c r="AB799" s="113">
        <v>0</v>
      </c>
      <c r="AC799" s="113">
        <v>0</v>
      </c>
      <c r="AD799" s="112" t="s">
        <v>0</v>
      </c>
      <c r="AE799" s="113">
        <v>0</v>
      </c>
      <c r="AF799" s="112">
        <v>0</v>
      </c>
      <c r="AG799" s="112" t="s">
        <v>0</v>
      </c>
      <c r="AH799" s="113">
        <v>0</v>
      </c>
      <c r="AI799" s="113">
        <v>0</v>
      </c>
      <c r="AJ799" s="112" t="s">
        <v>0</v>
      </c>
      <c r="AK799" s="113">
        <v>0</v>
      </c>
      <c r="AL799" s="113">
        <v>0</v>
      </c>
      <c r="AM799" s="114" t="s">
        <v>1</v>
      </c>
      <c r="AN799" s="3" t="s">
        <v>1</v>
      </c>
      <c r="AO799" s="3" t="s">
        <v>1</v>
      </c>
      <c r="AP799" s="112" t="s">
        <v>1</v>
      </c>
    </row>
    <row r="800" spans="1:42" hidden="1" x14ac:dyDescent="0.25">
      <c r="A800" s="2" t="s">
        <v>42</v>
      </c>
      <c r="B800" s="111">
        <v>44127</v>
      </c>
      <c r="C800" s="112" t="s">
        <v>36</v>
      </c>
      <c r="D800" s="112" t="s">
        <v>39</v>
      </c>
      <c r="E800" s="112" t="s">
        <v>214</v>
      </c>
      <c r="F800" s="112" t="s">
        <v>2043</v>
      </c>
      <c r="G800" s="112" t="s">
        <v>3</v>
      </c>
      <c r="H800" s="112" t="s">
        <v>2226</v>
      </c>
      <c r="I800" s="113" t="s">
        <v>1</v>
      </c>
      <c r="J800" s="113" t="s">
        <v>1</v>
      </c>
      <c r="K800" s="113" t="s">
        <v>1</v>
      </c>
      <c r="L800" s="113" t="s">
        <v>1</v>
      </c>
      <c r="M800" s="113">
        <v>0</v>
      </c>
      <c r="N800" s="112" t="s">
        <v>1</v>
      </c>
      <c r="O800" s="112" t="s">
        <v>2</v>
      </c>
      <c r="P800" s="112" t="s">
        <v>1</v>
      </c>
      <c r="Q800" s="113">
        <v>133051949.57600002</v>
      </c>
      <c r="R800" s="113">
        <v>0</v>
      </c>
      <c r="S800" s="113">
        <v>122322769.00000001</v>
      </c>
      <c r="T800" s="113">
        <v>0</v>
      </c>
      <c r="U800" s="112" t="s">
        <v>0</v>
      </c>
      <c r="V800" s="113">
        <v>0</v>
      </c>
      <c r="W800" s="113">
        <v>9249293.5999999996</v>
      </c>
      <c r="X800" s="112" t="s">
        <v>9</v>
      </c>
      <c r="Y800" s="113">
        <v>1479886.976</v>
      </c>
      <c r="Z800" s="113">
        <v>0</v>
      </c>
      <c r="AA800" s="112" t="s">
        <v>0</v>
      </c>
      <c r="AB800" s="113">
        <v>0</v>
      </c>
      <c r="AC800" s="113">
        <v>0</v>
      </c>
      <c r="AD800" s="112" t="s">
        <v>0</v>
      </c>
      <c r="AE800" s="113">
        <v>0</v>
      </c>
      <c r="AF800" s="112">
        <v>0</v>
      </c>
      <c r="AG800" s="112" t="s">
        <v>0</v>
      </c>
      <c r="AH800" s="113">
        <v>0</v>
      </c>
      <c r="AI800" s="113">
        <v>0</v>
      </c>
      <c r="AJ800" s="112" t="s">
        <v>0</v>
      </c>
      <c r="AK800" s="113">
        <v>0</v>
      </c>
      <c r="AL800" s="113">
        <v>0</v>
      </c>
      <c r="AM800" s="114" t="s">
        <v>1</v>
      </c>
      <c r="AN800" s="3" t="s">
        <v>1</v>
      </c>
      <c r="AO800" s="3" t="s">
        <v>1</v>
      </c>
      <c r="AP800" s="112" t="s">
        <v>1</v>
      </c>
    </row>
    <row r="801" spans="1:42" hidden="1" x14ac:dyDescent="0.25">
      <c r="A801" s="2" t="s">
        <v>41</v>
      </c>
      <c r="B801" s="111">
        <v>44127</v>
      </c>
      <c r="C801" s="112" t="s">
        <v>6</v>
      </c>
      <c r="D801" s="112" t="s">
        <v>39</v>
      </c>
      <c r="E801" s="112" t="s">
        <v>216</v>
      </c>
      <c r="F801" s="112" t="s">
        <v>2227</v>
      </c>
      <c r="G801" s="112" t="s">
        <v>3</v>
      </c>
      <c r="H801" s="112" t="s">
        <v>2228</v>
      </c>
      <c r="I801" s="113" t="s">
        <v>1</v>
      </c>
      <c r="J801" s="113" t="s">
        <v>1</v>
      </c>
      <c r="K801" s="113" t="s">
        <v>1</v>
      </c>
      <c r="L801" s="113" t="s">
        <v>1</v>
      </c>
      <c r="M801" s="113">
        <v>0</v>
      </c>
      <c r="N801" s="112" t="s">
        <v>1</v>
      </c>
      <c r="O801" s="112" t="s">
        <v>1066</v>
      </c>
      <c r="P801" s="112" t="s">
        <v>2229</v>
      </c>
      <c r="Q801" s="113">
        <v>15242500</v>
      </c>
      <c r="R801" s="113">
        <v>0</v>
      </c>
      <c r="S801" s="113">
        <v>15242500</v>
      </c>
      <c r="T801" s="113">
        <v>0</v>
      </c>
      <c r="U801" s="112" t="s">
        <v>0</v>
      </c>
      <c r="V801" s="113">
        <v>0</v>
      </c>
      <c r="W801" s="113">
        <v>0</v>
      </c>
      <c r="X801" s="112" t="s">
        <v>0</v>
      </c>
      <c r="Y801" s="113">
        <v>0</v>
      </c>
      <c r="Z801" s="113">
        <v>0</v>
      </c>
      <c r="AA801" s="112" t="s">
        <v>0</v>
      </c>
      <c r="AB801" s="113">
        <v>0</v>
      </c>
      <c r="AC801" s="113">
        <v>0</v>
      </c>
      <c r="AD801" s="112" t="s">
        <v>0</v>
      </c>
      <c r="AE801" s="113">
        <v>0</v>
      </c>
      <c r="AF801" s="112">
        <v>0</v>
      </c>
      <c r="AG801" s="112" t="s">
        <v>0</v>
      </c>
      <c r="AH801" s="113">
        <v>0</v>
      </c>
      <c r="AI801" s="113">
        <v>0</v>
      </c>
      <c r="AJ801" s="112" t="s">
        <v>0</v>
      </c>
      <c r="AK801" s="113">
        <v>0</v>
      </c>
      <c r="AL801" s="113">
        <v>0</v>
      </c>
      <c r="AM801" s="114" t="s">
        <v>1</v>
      </c>
      <c r="AN801" s="3" t="s">
        <v>1</v>
      </c>
      <c r="AO801" s="3" t="s">
        <v>1</v>
      </c>
      <c r="AP801" s="112" t="s">
        <v>1</v>
      </c>
    </row>
    <row r="802" spans="1:42" hidden="1" x14ac:dyDescent="0.25">
      <c r="A802" s="2" t="s">
        <v>40</v>
      </c>
      <c r="B802" s="111">
        <v>44127</v>
      </c>
      <c r="C802" s="112" t="s">
        <v>6</v>
      </c>
      <c r="D802" s="112" t="s">
        <v>39</v>
      </c>
      <c r="E802" s="112" t="s">
        <v>216</v>
      </c>
      <c r="F802" s="112" t="s">
        <v>2227</v>
      </c>
      <c r="G802" s="112" t="s">
        <v>3</v>
      </c>
      <c r="H802" s="112" t="s">
        <v>2230</v>
      </c>
      <c r="I802" s="113" t="s">
        <v>1</v>
      </c>
      <c r="J802" s="113" t="s">
        <v>1</v>
      </c>
      <c r="K802" s="113" t="s">
        <v>1</v>
      </c>
      <c r="L802" s="113" t="s">
        <v>1</v>
      </c>
      <c r="M802" s="113">
        <v>0</v>
      </c>
      <c r="N802" s="112" t="s">
        <v>1</v>
      </c>
      <c r="O802" s="112" t="s">
        <v>2</v>
      </c>
      <c r="P802" s="112" t="s">
        <v>1</v>
      </c>
      <c r="Q802" s="113">
        <v>98937008.341200009</v>
      </c>
      <c r="R802" s="113">
        <v>0</v>
      </c>
      <c r="S802" s="113">
        <v>86164676.300000012</v>
      </c>
      <c r="T802" s="113">
        <v>0</v>
      </c>
      <c r="U802" s="112" t="s">
        <v>0</v>
      </c>
      <c r="V802" s="113">
        <v>0</v>
      </c>
      <c r="W802" s="113">
        <v>11010631.07</v>
      </c>
      <c r="X802" s="112" t="s">
        <v>9</v>
      </c>
      <c r="Y802" s="113">
        <v>1761700.9711999998</v>
      </c>
      <c r="Z802" s="113">
        <v>0</v>
      </c>
      <c r="AA802" s="112" t="s">
        <v>0</v>
      </c>
      <c r="AB802" s="113">
        <v>0</v>
      </c>
      <c r="AC802" s="113">
        <v>0</v>
      </c>
      <c r="AD802" s="112" t="s">
        <v>0</v>
      </c>
      <c r="AE802" s="113">
        <v>0</v>
      </c>
      <c r="AF802" s="112">
        <v>0</v>
      </c>
      <c r="AG802" s="112" t="s">
        <v>0</v>
      </c>
      <c r="AH802" s="113">
        <v>0</v>
      </c>
      <c r="AI802" s="113">
        <v>0</v>
      </c>
      <c r="AJ802" s="112" t="s">
        <v>0</v>
      </c>
      <c r="AK802" s="113">
        <v>0</v>
      </c>
      <c r="AL802" s="113">
        <v>0</v>
      </c>
      <c r="AM802" s="114" t="s">
        <v>1</v>
      </c>
      <c r="AN802" s="3" t="s">
        <v>1</v>
      </c>
      <c r="AO802" s="3" t="s">
        <v>1</v>
      </c>
      <c r="AP802" s="112" t="s">
        <v>1</v>
      </c>
    </row>
    <row r="803" spans="1:42" hidden="1" x14ac:dyDescent="0.25">
      <c r="A803" s="2" t="s">
        <v>38</v>
      </c>
      <c r="B803" s="48">
        <v>44127</v>
      </c>
      <c r="C803" s="2" t="s">
        <v>6</v>
      </c>
      <c r="D803" s="2" t="s">
        <v>39</v>
      </c>
      <c r="E803" s="2" t="s">
        <v>216</v>
      </c>
      <c r="F803" s="2" t="s">
        <v>2227</v>
      </c>
      <c r="G803" s="2" t="s">
        <v>3</v>
      </c>
      <c r="H803" s="2" t="s">
        <v>2231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2232</v>
      </c>
      <c r="P803" s="2" t="s">
        <v>2233</v>
      </c>
      <c r="Q803" s="1">
        <v>5929182.8480000002</v>
      </c>
      <c r="R803" s="1">
        <v>0</v>
      </c>
      <c r="S803" s="1">
        <v>4556250</v>
      </c>
      <c r="T803" s="1">
        <v>1183562.8</v>
      </c>
      <c r="U803" s="2" t="s">
        <v>9</v>
      </c>
      <c r="V803" s="1">
        <v>189370.04800000001</v>
      </c>
      <c r="W803" s="1">
        <v>0</v>
      </c>
      <c r="X803" s="2" t="s">
        <v>0</v>
      </c>
      <c r="Y803" s="1">
        <v>0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49" t="s">
        <v>1</v>
      </c>
      <c r="AN803" s="3" t="s">
        <v>1</v>
      </c>
      <c r="AO803" s="3" t="s">
        <v>1</v>
      </c>
      <c r="AP803" s="2" t="s">
        <v>1</v>
      </c>
    </row>
    <row r="804" spans="1:42" hidden="1" x14ac:dyDescent="0.25">
      <c r="A804" s="2" t="s">
        <v>37</v>
      </c>
      <c r="B804" s="48">
        <v>44127</v>
      </c>
      <c r="C804" s="2" t="s">
        <v>6</v>
      </c>
      <c r="D804" s="2" t="s">
        <v>39</v>
      </c>
      <c r="E804" s="2" t="s">
        <v>216</v>
      </c>
      <c r="F804" s="2" t="s">
        <v>2227</v>
      </c>
      <c r="G804" s="2" t="s">
        <v>3</v>
      </c>
      <c r="H804" s="2" t="s">
        <v>2234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204543980.01200002</v>
      </c>
      <c r="R804" s="1">
        <v>0</v>
      </c>
      <c r="S804" s="1">
        <v>152292893.38000003</v>
      </c>
      <c r="T804" s="1">
        <v>0</v>
      </c>
      <c r="U804" s="2" t="s">
        <v>0</v>
      </c>
      <c r="V804" s="1">
        <v>0</v>
      </c>
      <c r="W804" s="1">
        <v>45044040.199999996</v>
      </c>
      <c r="X804" s="2" t="s">
        <v>9</v>
      </c>
      <c r="Y804" s="1">
        <v>7207046.4320000019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49" t="s">
        <v>1</v>
      </c>
      <c r="AN804" s="3" t="s">
        <v>1</v>
      </c>
      <c r="AO804" s="3" t="s">
        <v>1</v>
      </c>
      <c r="AP804" s="2" t="s">
        <v>1</v>
      </c>
    </row>
    <row r="805" spans="1:42" hidden="1" x14ac:dyDescent="0.25">
      <c r="A805" s="2" t="s">
        <v>35</v>
      </c>
      <c r="B805" s="48">
        <v>44127</v>
      </c>
      <c r="C805" s="2" t="s">
        <v>6</v>
      </c>
      <c r="D805" s="2" t="s">
        <v>34</v>
      </c>
      <c r="E805" s="2" t="s">
        <v>210</v>
      </c>
      <c r="F805" s="2" t="s">
        <v>2235</v>
      </c>
      <c r="G805" s="2" t="s">
        <v>3</v>
      </c>
      <c r="H805" s="2" t="s">
        <v>2236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59050180.400400005</v>
      </c>
      <c r="R805" s="1">
        <v>0</v>
      </c>
      <c r="S805" s="1">
        <v>50993127</v>
      </c>
      <c r="T805" s="1">
        <v>0</v>
      </c>
      <c r="U805" s="2" t="s">
        <v>0</v>
      </c>
      <c r="V805" s="1">
        <v>0</v>
      </c>
      <c r="W805" s="1">
        <v>6945735.6899999995</v>
      </c>
      <c r="X805" s="2" t="s">
        <v>9</v>
      </c>
      <c r="Y805" s="1">
        <v>1111317.7104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49" t="s">
        <v>1</v>
      </c>
      <c r="AN805" s="3" t="s">
        <v>1</v>
      </c>
      <c r="AO805" s="3" t="s">
        <v>1</v>
      </c>
      <c r="AP805" s="2" t="s">
        <v>1</v>
      </c>
    </row>
    <row r="806" spans="1:42" hidden="1" x14ac:dyDescent="0.25">
      <c r="A806" s="2" t="s">
        <v>32</v>
      </c>
      <c r="B806" s="111">
        <v>44127</v>
      </c>
      <c r="C806" s="112" t="s">
        <v>6</v>
      </c>
      <c r="D806" s="112" t="s">
        <v>27</v>
      </c>
      <c r="E806" s="112" t="s">
        <v>204</v>
      </c>
      <c r="F806" s="112" t="s">
        <v>1933</v>
      </c>
      <c r="G806" s="112" t="s">
        <v>3</v>
      </c>
      <c r="H806" s="112" t="s">
        <v>2237</v>
      </c>
      <c r="I806" s="113" t="s">
        <v>1</v>
      </c>
      <c r="J806" s="113" t="s">
        <v>1</v>
      </c>
      <c r="K806" s="113" t="s">
        <v>1</v>
      </c>
      <c r="L806" s="113" t="s">
        <v>1</v>
      </c>
      <c r="M806" s="113">
        <v>0</v>
      </c>
      <c r="N806" s="112" t="s">
        <v>1</v>
      </c>
      <c r="O806" s="112" t="s">
        <v>2</v>
      </c>
      <c r="P806" s="112" t="s">
        <v>1</v>
      </c>
      <c r="Q806" s="113">
        <v>88273464.574399993</v>
      </c>
      <c r="R806" s="113">
        <v>0</v>
      </c>
      <c r="S806" s="113">
        <v>67656207.949999988</v>
      </c>
      <c r="T806" s="113">
        <v>0</v>
      </c>
      <c r="U806" s="112" t="s">
        <v>0</v>
      </c>
      <c r="V806" s="113">
        <v>0</v>
      </c>
      <c r="W806" s="113">
        <v>17773497.09</v>
      </c>
      <c r="X806" s="112" t="s">
        <v>0</v>
      </c>
      <c r="Y806" s="113">
        <v>2843759.5344000002</v>
      </c>
      <c r="Z806" s="113">
        <v>0</v>
      </c>
      <c r="AA806" s="112" t="s">
        <v>0</v>
      </c>
      <c r="AB806" s="113">
        <v>0</v>
      </c>
      <c r="AC806" s="113">
        <v>0</v>
      </c>
      <c r="AD806" s="112" t="s">
        <v>0</v>
      </c>
      <c r="AE806" s="113">
        <v>0</v>
      </c>
      <c r="AF806" s="112">
        <v>0</v>
      </c>
      <c r="AG806" s="112" t="s">
        <v>0</v>
      </c>
      <c r="AH806" s="113">
        <v>0</v>
      </c>
      <c r="AI806" s="113">
        <v>0</v>
      </c>
      <c r="AJ806" s="112" t="s">
        <v>0</v>
      </c>
      <c r="AK806" s="113">
        <v>0</v>
      </c>
      <c r="AL806" s="113">
        <v>0</v>
      </c>
      <c r="AM806" s="114" t="s">
        <v>1</v>
      </c>
      <c r="AN806" s="3" t="s">
        <v>1</v>
      </c>
      <c r="AO806" s="3" t="s">
        <v>1</v>
      </c>
      <c r="AP806" s="112" t="s">
        <v>1</v>
      </c>
    </row>
    <row r="807" spans="1:42" hidden="1" x14ac:dyDescent="0.25">
      <c r="A807" s="2" t="s">
        <v>31</v>
      </c>
      <c r="B807" s="48">
        <v>44127</v>
      </c>
      <c r="C807" s="2" t="s">
        <v>6</v>
      </c>
      <c r="D807" s="2" t="s">
        <v>27</v>
      </c>
      <c r="E807" s="2" t="s">
        <v>204</v>
      </c>
      <c r="F807" s="2" t="s">
        <v>1933</v>
      </c>
      <c r="G807" s="2" t="s">
        <v>3</v>
      </c>
      <c r="H807" s="2" t="s">
        <v>2238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2239</v>
      </c>
      <c r="P807" s="2" t="s">
        <v>2240</v>
      </c>
      <c r="Q807" s="1">
        <v>2049024</v>
      </c>
      <c r="R807" s="1">
        <v>0</v>
      </c>
      <c r="S807" s="1">
        <v>0</v>
      </c>
      <c r="T807" s="1">
        <v>1766400</v>
      </c>
      <c r="U807" s="2" t="s">
        <v>9</v>
      </c>
      <c r="V807" s="1">
        <v>282624</v>
      </c>
      <c r="W807" s="1">
        <v>0</v>
      </c>
      <c r="X807" s="2" t="s">
        <v>0</v>
      </c>
      <c r="Y807" s="1">
        <v>0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49" t="s">
        <v>1</v>
      </c>
      <c r="AN807" s="3" t="s">
        <v>1</v>
      </c>
      <c r="AO807" s="3" t="s">
        <v>1</v>
      </c>
      <c r="AP807" s="2" t="s">
        <v>1</v>
      </c>
    </row>
    <row r="808" spans="1:42" hidden="1" x14ac:dyDescent="0.25">
      <c r="A808" s="2" t="s">
        <v>30</v>
      </c>
      <c r="B808" s="48">
        <v>44127</v>
      </c>
      <c r="C808" s="2" t="s">
        <v>6</v>
      </c>
      <c r="D808" s="2" t="s">
        <v>27</v>
      </c>
      <c r="E808" s="2" t="s">
        <v>204</v>
      </c>
      <c r="F808" s="2" t="s">
        <v>1933</v>
      </c>
      <c r="G808" s="2" t="s">
        <v>3</v>
      </c>
      <c r="H808" s="2" t="s">
        <v>2241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1">
        <v>141679860.69520003</v>
      </c>
      <c r="R808" s="1">
        <v>0</v>
      </c>
      <c r="S808" s="1">
        <v>115444260.5</v>
      </c>
      <c r="T808" s="1">
        <v>0</v>
      </c>
      <c r="U808" s="2" t="s">
        <v>0</v>
      </c>
      <c r="V808" s="1">
        <v>0</v>
      </c>
      <c r="W808" s="1">
        <v>22616896.719999999</v>
      </c>
      <c r="X808" s="2" t="s">
        <v>9</v>
      </c>
      <c r="Y808" s="1">
        <v>3618703.4752000002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49" t="s">
        <v>1</v>
      </c>
      <c r="AN808" s="3" t="s">
        <v>1</v>
      </c>
      <c r="AO808" s="3" t="s">
        <v>1</v>
      </c>
      <c r="AP808" s="2" t="s">
        <v>1</v>
      </c>
    </row>
    <row r="809" spans="1:42" hidden="1" x14ac:dyDescent="0.25">
      <c r="A809" s="2" t="s">
        <v>29</v>
      </c>
      <c r="B809" s="48">
        <v>44127</v>
      </c>
      <c r="C809" s="2" t="s">
        <v>6</v>
      </c>
      <c r="D809" s="2" t="s">
        <v>25</v>
      </c>
      <c r="E809" s="2" t="s">
        <v>198</v>
      </c>
      <c r="F809" s="2" t="s">
        <v>1524</v>
      </c>
      <c r="G809" s="2" t="s">
        <v>3</v>
      </c>
      <c r="H809" s="2" t="s">
        <v>2242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334408161.66079998</v>
      </c>
      <c r="R809" s="1">
        <v>0</v>
      </c>
      <c r="S809" s="1">
        <v>281673274.49000001</v>
      </c>
      <c r="T809" s="1">
        <v>0</v>
      </c>
      <c r="U809" s="2" t="s">
        <v>0</v>
      </c>
      <c r="V809" s="1">
        <v>0</v>
      </c>
      <c r="W809" s="1">
        <v>45461109.630000003</v>
      </c>
      <c r="X809" s="2" t="s">
        <v>9</v>
      </c>
      <c r="Y809" s="1">
        <v>7273777.5408000015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49" t="s">
        <v>1</v>
      </c>
      <c r="AN809" s="3" t="s">
        <v>1</v>
      </c>
      <c r="AO809" s="3" t="s">
        <v>1</v>
      </c>
      <c r="AP809" s="2" t="s">
        <v>1</v>
      </c>
    </row>
    <row r="810" spans="1:42" hidden="1" x14ac:dyDescent="0.25">
      <c r="A810" s="2" t="s">
        <v>26</v>
      </c>
      <c r="B810" s="111">
        <v>44127</v>
      </c>
      <c r="C810" s="112" t="s">
        <v>6</v>
      </c>
      <c r="D810" s="112" t="s">
        <v>25</v>
      </c>
      <c r="E810" s="112" t="s">
        <v>198</v>
      </c>
      <c r="F810" s="112" t="s">
        <v>1524</v>
      </c>
      <c r="G810" s="112" t="s">
        <v>13</v>
      </c>
      <c r="H810" s="112" t="s">
        <v>1</v>
      </c>
      <c r="I810" s="113" t="s">
        <v>1493</v>
      </c>
      <c r="J810" s="113" t="s">
        <v>1</v>
      </c>
      <c r="K810" s="113" t="s">
        <v>2243</v>
      </c>
      <c r="L810" s="113" t="s">
        <v>2219</v>
      </c>
      <c r="M810" s="113">
        <v>13753598.390000001</v>
      </c>
      <c r="N810" s="112" t="s">
        <v>12</v>
      </c>
      <c r="O810" s="112" t="s">
        <v>2244</v>
      </c>
      <c r="P810" s="112" t="s">
        <v>2245</v>
      </c>
      <c r="Q810" s="113">
        <v>-230000</v>
      </c>
      <c r="R810" s="113">
        <v>0</v>
      </c>
      <c r="S810" s="113">
        <v>-230000</v>
      </c>
      <c r="T810" s="113">
        <v>0</v>
      </c>
      <c r="U810" s="112" t="s">
        <v>0</v>
      </c>
      <c r="V810" s="113">
        <v>0</v>
      </c>
      <c r="W810" s="113">
        <v>0</v>
      </c>
      <c r="X810" s="112" t="s">
        <v>0</v>
      </c>
      <c r="Y810" s="113">
        <v>0</v>
      </c>
      <c r="Z810" s="113">
        <v>0</v>
      </c>
      <c r="AA810" s="112" t="s">
        <v>0</v>
      </c>
      <c r="AB810" s="113">
        <v>0</v>
      </c>
      <c r="AC810" s="113">
        <v>0</v>
      </c>
      <c r="AD810" s="112" t="s">
        <v>0</v>
      </c>
      <c r="AE810" s="113">
        <v>0</v>
      </c>
      <c r="AF810" s="112">
        <v>0</v>
      </c>
      <c r="AG810" s="112" t="s">
        <v>0</v>
      </c>
      <c r="AH810" s="113">
        <v>0</v>
      </c>
      <c r="AI810" s="113">
        <v>0</v>
      </c>
      <c r="AJ810" s="112" t="s">
        <v>0</v>
      </c>
      <c r="AK810" s="113">
        <v>0</v>
      </c>
      <c r="AL810" s="113">
        <v>0</v>
      </c>
      <c r="AM810" s="114" t="s">
        <v>1</v>
      </c>
      <c r="AN810" s="3" t="s">
        <v>1</v>
      </c>
      <c r="AO810" s="3" t="s">
        <v>1</v>
      </c>
      <c r="AP810" s="112" t="s">
        <v>1</v>
      </c>
    </row>
    <row r="811" spans="1:42" hidden="1" x14ac:dyDescent="0.25">
      <c r="A811" s="2" t="s">
        <v>24</v>
      </c>
      <c r="B811" s="48">
        <v>44127</v>
      </c>
      <c r="C811" s="2" t="s">
        <v>6</v>
      </c>
      <c r="D811" s="2" t="s">
        <v>23</v>
      </c>
      <c r="E811" s="2" t="s">
        <v>196</v>
      </c>
      <c r="F811" s="2" t="s">
        <v>604</v>
      </c>
      <c r="G811" s="2" t="s">
        <v>3</v>
      </c>
      <c r="H811" s="2" t="s">
        <v>2246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161339250.18760002</v>
      </c>
      <c r="R811" s="1">
        <v>0</v>
      </c>
      <c r="S811" s="1">
        <v>131088674.07000004</v>
      </c>
      <c r="T811" s="1">
        <v>0</v>
      </c>
      <c r="U811" s="2" t="s">
        <v>0</v>
      </c>
      <c r="V811" s="1">
        <v>0</v>
      </c>
      <c r="W811" s="1">
        <v>26078082.859999996</v>
      </c>
      <c r="X811" s="2" t="s">
        <v>9</v>
      </c>
      <c r="Y811" s="1">
        <v>4172493.2576000006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49" t="s">
        <v>1</v>
      </c>
      <c r="AN811" s="3" t="s">
        <v>1</v>
      </c>
      <c r="AO811" s="3" t="s">
        <v>1</v>
      </c>
      <c r="AP811" s="2" t="s">
        <v>1</v>
      </c>
    </row>
    <row r="812" spans="1:42" hidden="1" x14ac:dyDescent="0.25">
      <c r="A812" s="2" t="s">
        <v>22</v>
      </c>
      <c r="B812" s="48">
        <v>44127</v>
      </c>
      <c r="C812" s="2" t="s">
        <v>6</v>
      </c>
      <c r="D812" s="2" t="s">
        <v>21</v>
      </c>
      <c r="E812" s="2" t="s">
        <v>188</v>
      </c>
      <c r="F812" s="2" t="s">
        <v>459</v>
      </c>
      <c r="G812" s="2" t="s">
        <v>3</v>
      </c>
      <c r="H812" s="2" t="s">
        <v>2247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215260925.9964</v>
      </c>
      <c r="R812" s="1">
        <v>0</v>
      </c>
      <c r="S812" s="1">
        <v>138694987.03999999</v>
      </c>
      <c r="T812" s="1">
        <v>0</v>
      </c>
      <c r="U812" s="2" t="s">
        <v>0</v>
      </c>
      <c r="V812" s="1">
        <v>0</v>
      </c>
      <c r="W812" s="1">
        <v>66005119.789999999</v>
      </c>
      <c r="X812" s="2" t="s">
        <v>9</v>
      </c>
      <c r="Y812" s="1">
        <v>10560819.1664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49" t="s">
        <v>1</v>
      </c>
      <c r="AN812" s="3" t="s">
        <v>1</v>
      </c>
      <c r="AO812" s="3" t="s">
        <v>1</v>
      </c>
      <c r="AP812" s="2" t="s">
        <v>1</v>
      </c>
    </row>
    <row r="813" spans="1:42" hidden="1" x14ac:dyDescent="0.25">
      <c r="A813" s="2" t="s">
        <v>20</v>
      </c>
      <c r="B813" s="48">
        <v>44127</v>
      </c>
      <c r="C813" s="2" t="s">
        <v>6</v>
      </c>
      <c r="D813" s="2" t="s">
        <v>19</v>
      </c>
      <c r="E813" s="2" t="s">
        <v>186</v>
      </c>
      <c r="F813" s="2" t="s">
        <v>459</v>
      </c>
      <c r="G813" s="2" t="s">
        <v>3</v>
      </c>
      <c r="H813" s="2" t="s">
        <v>2248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151021144.44279999</v>
      </c>
      <c r="R813" s="1">
        <v>0</v>
      </c>
      <c r="S813" s="1">
        <v>113068483.3</v>
      </c>
      <c r="T813" s="1">
        <v>0</v>
      </c>
      <c r="U813" s="2" t="s">
        <v>0</v>
      </c>
      <c r="V813" s="1">
        <v>0</v>
      </c>
      <c r="W813" s="1">
        <v>32717811.330000002</v>
      </c>
      <c r="X813" s="2" t="s">
        <v>9</v>
      </c>
      <c r="Y813" s="1">
        <v>5234849.8128000004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49" t="s">
        <v>1</v>
      </c>
      <c r="AN813" s="3" t="s">
        <v>1</v>
      </c>
      <c r="AO813" s="3" t="s">
        <v>1</v>
      </c>
      <c r="AP813" s="2" t="s">
        <v>1</v>
      </c>
    </row>
    <row r="814" spans="1:42" hidden="1" x14ac:dyDescent="0.25">
      <c r="A814" s="2" t="s">
        <v>18</v>
      </c>
      <c r="B814" s="111">
        <v>44127</v>
      </c>
      <c r="C814" s="112" t="s">
        <v>6</v>
      </c>
      <c r="D814" s="112" t="s">
        <v>17</v>
      </c>
      <c r="E814" s="112" t="s">
        <v>184</v>
      </c>
      <c r="F814" s="112" t="s">
        <v>2249</v>
      </c>
      <c r="G814" s="112" t="s">
        <v>3</v>
      </c>
      <c r="H814" s="112" t="s">
        <v>2250</v>
      </c>
      <c r="I814" s="113" t="s">
        <v>1</v>
      </c>
      <c r="J814" s="113" t="s">
        <v>1</v>
      </c>
      <c r="K814" s="113" t="s">
        <v>1</v>
      </c>
      <c r="L814" s="113" t="s">
        <v>1</v>
      </c>
      <c r="M814" s="113">
        <v>0</v>
      </c>
      <c r="N814" s="112" t="s">
        <v>1</v>
      </c>
      <c r="O814" s="112" t="s">
        <v>2</v>
      </c>
      <c r="P814" s="112" t="s">
        <v>1</v>
      </c>
      <c r="Q814" s="113">
        <v>134109515.3592</v>
      </c>
      <c r="R814" s="113">
        <v>0</v>
      </c>
      <c r="S814" s="113">
        <v>90956349.999999985</v>
      </c>
      <c r="T814" s="113">
        <v>0</v>
      </c>
      <c r="U814" s="112" t="s">
        <v>0</v>
      </c>
      <c r="V814" s="113">
        <v>0</v>
      </c>
      <c r="W814" s="113">
        <v>37201004.620000005</v>
      </c>
      <c r="X814" s="112" t="s">
        <v>9</v>
      </c>
      <c r="Y814" s="113">
        <v>5952160.7392000007</v>
      </c>
      <c r="Z814" s="113">
        <v>0</v>
      </c>
      <c r="AA814" s="112" t="s">
        <v>0</v>
      </c>
      <c r="AB814" s="113">
        <v>0</v>
      </c>
      <c r="AC814" s="113">
        <v>0</v>
      </c>
      <c r="AD814" s="112" t="s">
        <v>0</v>
      </c>
      <c r="AE814" s="113">
        <v>0</v>
      </c>
      <c r="AF814" s="112">
        <v>0</v>
      </c>
      <c r="AG814" s="112" t="s">
        <v>0</v>
      </c>
      <c r="AH814" s="113">
        <v>0</v>
      </c>
      <c r="AI814" s="113">
        <v>0</v>
      </c>
      <c r="AJ814" s="112" t="s">
        <v>0</v>
      </c>
      <c r="AK814" s="113">
        <v>0</v>
      </c>
      <c r="AL814" s="113">
        <v>0</v>
      </c>
      <c r="AM814" s="114" t="s">
        <v>1</v>
      </c>
      <c r="AN814" s="3" t="s">
        <v>1</v>
      </c>
      <c r="AO814" s="3" t="s">
        <v>1</v>
      </c>
      <c r="AP814" s="112" t="s">
        <v>1</v>
      </c>
    </row>
    <row r="815" spans="1:42" hidden="1" x14ac:dyDescent="0.25">
      <c r="A815" s="2" t="s">
        <v>16</v>
      </c>
      <c r="B815" s="48">
        <v>44127</v>
      </c>
      <c r="C815" s="2" t="s">
        <v>6</v>
      </c>
      <c r="D815" s="2" t="s">
        <v>17</v>
      </c>
      <c r="E815" s="2" t="s">
        <v>184</v>
      </c>
      <c r="F815" s="2" t="s">
        <v>2249</v>
      </c>
      <c r="G815" s="2" t="s">
        <v>3</v>
      </c>
      <c r="H815" s="2" t="s">
        <v>2251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2252</v>
      </c>
      <c r="P815" s="2" t="s">
        <v>2253</v>
      </c>
      <c r="Q815" s="1">
        <v>2387170</v>
      </c>
      <c r="R815" s="1">
        <v>0</v>
      </c>
      <c r="S815" s="1">
        <v>1053170</v>
      </c>
      <c r="T815" s="1">
        <v>1150000</v>
      </c>
      <c r="U815" s="2" t="s">
        <v>9</v>
      </c>
      <c r="V815" s="1">
        <v>184000</v>
      </c>
      <c r="W815" s="1">
        <v>0</v>
      </c>
      <c r="X815" s="2" t="s">
        <v>0</v>
      </c>
      <c r="Y815" s="1">
        <v>0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49" t="s">
        <v>1</v>
      </c>
      <c r="AN815" s="3" t="s">
        <v>1</v>
      </c>
      <c r="AO815" s="3" t="s">
        <v>1</v>
      </c>
      <c r="AP815" s="2" t="s">
        <v>1</v>
      </c>
    </row>
    <row r="816" spans="1:42" hidden="1" x14ac:dyDescent="0.25">
      <c r="A816" s="2" t="s">
        <v>15</v>
      </c>
      <c r="B816" s="48">
        <v>44127</v>
      </c>
      <c r="C816" s="2" t="s">
        <v>6</v>
      </c>
      <c r="D816" s="2" t="s">
        <v>17</v>
      </c>
      <c r="E816" s="2" t="s">
        <v>184</v>
      </c>
      <c r="F816" s="2" t="s">
        <v>2249</v>
      </c>
      <c r="G816" s="2" t="s">
        <v>3</v>
      </c>
      <c r="H816" s="2" t="s">
        <v>2254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35270704.392800003</v>
      </c>
      <c r="R816" s="1">
        <v>0</v>
      </c>
      <c r="S816" s="1">
        <v>27935606.700000003</v>
      </c>
      <c r="T816" s="1">
        <v>0</v>
      </c>
      <c r="U816" s="2" t="s">
        <v>0</v>
      </c>
      <c r="V816" s="1">
        <v>0</v>
      </c>
      <c r="W816" s="1">
        <v>6323360.0800000001</v>
      </c>
      <c r="X816" s="2" t="s">
        <v>9</v>
      </c>
      <c r="Y816" s="1">
        <v>1011737.6128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49" t="s">
        <v>1</v>
      </c>
      <c r="AN816" s="3" t="s">
        <v>1</v>
      </c>
      <c r="AO816" s="3" t="s">
        <v>1</v>
      </c>
      <c r="AP816" s="2" t="s">
        <v>1</v>
      </c>
    </row>
    <row r="817" spans="1:42" hidden="1" x14ac:dyDescent="0.25">
      <c r="A817" s="2" t="s">
        <v>11</v>
      </c>
      <c r="B817" s="48">
        <v>44127</v>
      </c>
      <c r="C817" s="2" t="s">
        <v>6</v>
      </c>
      <c r="D817" s="2" t="s">
        <v>14</v>
      </c>
      <c r="E817" s="2" t="s">
        <v>182</v>
      </c>
      <c r="F817" s="2" t="s">
        <v>2255</v>
      </c>
      <c r="G817" s="2" t="s">
        <v>3</v>
      </c>
      <c r="H817" s="2" t="s">
        <v>2256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67366192.004399985</v>
      </c>
      <c r="R817" s="1">
        <v>0</v>
      </c>
      <c r="S817" s="1">
        <v>63513423</v>
      </c>
      <c r="T817" s="1">
        <v>0</v>
      </c>
      <c r="U817" s="2" t="s">
        <v>0</v>
      </c>
      <c r="V817" s="1">
        <v>0</v>
      </c>
      <c r="W817" s="1">
        <v>3321352.59</v>
      </c>
      <c r="X817" s="2" t="s">
        <v>0</v>
      </c>
      <c r="Y817" s="1">
        <v>531416.41440000001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49" t="s">
        <v>1</v>
      </c>
      <c r="AN817" s="3" t="s">
        <v>1</v>
      </c>
      <c r="AO817" s="3" t="s">
        <v>1</v>
      </c>
      <c r="AP817" s="2" t="s">
        <v>1</v>
      </c>
    </row>
    <row r="818" spans="1:42" hidden="1" x14ac:dyDescent="0.25">
      <c r="A818" s="2" t="s">
        <v>8</v>
      </c>
      <c r="B818" s="48">
        <v>44127</v>
      </c>
      <c r="C818" s="2" t="s">
        <v>6</v>
      </c>
      <c r="D818" s="2" t="s">
        <v>14</v>
      </c>
      <c r="E818" s="2" t="s">
        <v>182</v>
      </c>
      <c r="F818" s="2" t="s">
        <v>2255</v>
      </c>
      <c r="G818" s="2" t="s">
        <v>3</v>
      </c>
      <c r="H818" s="2" t="s">
        <v>2257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2258</v>
      </c>
      <c r="P818" s="2" t="s">
        <v>2259</v>
      </c>
      <c r="Q818" s="1">
        <v>485042.4</v>
      </c>
      <c r="R818" s="1">
        <v>0</v>
      </c>
      <c r="S818" s="1">
        <v>0</v>
      </c>
      <c r="T818" s="1">
        <v>418140</v>
      </c>
      <c r="U818" s="2" t="s">
        <v>9</v>
      </c>
      <c r="V818" s="1">
        <v>66902.399999999994</v>
      </c>
      <c r="W818" s="1">
        <v>0</v>
      </c>
      <c r="X818" s="2" t="s">
        <v>0</v>
      </c>
      <c r="Y818" s="1">
        <v>0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49" t="s">
        <v>1</v>
      </c>
      <c r="AN818" s="3" t="s">
        <v>1</v>
      </c>
      <c r="AO818" s="3" t="s">
        <v>1</v>
      </c>
      <c r="AP818" s="2" t="s">
        <v>1</v>
      </c>
    </row>
    <row r="819" spans="1:42" hidden="1" x14ac:dyDescent="0.25">
      <c r="A819" s="2" t="s">
        <v>373</v>
      </c>
      <c r="B819" s="48">
        <v>44127</v>
      </c>
      <c r="C819" s="2" t="s">
        <v>6</v>
      </c>
      <c r="D819" s="2" t="s">
        <v>14</v>
      </c>
      <c r="E819" s="2" t="s">
        <v>182</v>
      </c>
      <c r="F819" s="2" t="s">
        <v>2255</v>
      </c>
      <c r="G819" s="2" t="s">
        <v>3</v>
      </c>
      <c r="H819" s="2" t="s">
        <v>2260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41536568.868000001</v>
      </c>
      <c r="R819" s="1">
        <v>0</v>
      </c>
      <c r="S819" s="1">
        <v>39750607</v>
      </c>
      <c r="T819" s="1">
        <v>0</v>
      </c>
      <c r="U819" s="2" t="s">
        <v>0</v>
      </c>
      <c r="V819" s="1">
        <v>0</v>
      </c>
      <c r="W819" s="1">
        <v>1539622.3</v>
      </c>
      <c r="X819" s="2" t="s">
        <v>9</v>
      </c>
      <c r="Y819" s="1">
        <v>246339.568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49" t="s">
        <v>1</v>
      </c>
      <c r="AN819" s="3" t="s">
        <v>1</v>
      </c>
      <c r="AO819" s="3" t="s">
        <v>1</v>
      </c>
      <c r="AP819" s="2" t="s">
        <v>1</v>
      </c>
    </row>
    <row r="820" spans="1:42" hidden="1" x14ac:dyDescent="0.25">
      <c r="A820" s="2" t="s">
        <v>374</v>
      </c>
      <c r="B820" s="48">
        <v>44127</v>
      </c>
      <c r="C820" s="2" t="s">
        <v>6</v>
      </c>
      <c r="D820" s="2" t="s">
        <v>14</v>
      </c>
      <c r="E820" s="2" t="s">
        <v>182</v>
      </c>
      <c r="F820" s="2" t="s">
        <v>2255</v>
      </c>
      <c r="G820" s="2" t="s">
        <v>3</v>
      </c>
      <c r="H820" s="2" t="s">
        <v>2261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2262</v>
      </c>
      <c r="P820" s="2" t="s">
        <v>2263</v>
      </c>
      <c r="Q820" s="1">
        <v>480240</v>
      </c>
      <c r="R820" s="1">
        <v>0</v>
      </c>
      <c r="S820" s="1">
        <v>0</v>
      </c>
      <c r="T820" s="1">
        <v>414000</v>
      </c>
      <c r="U820" s="2" t="s">
        <v>9</v>
      </c>
      <c r="V820" s="1">
        <v>66240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49" t="s">
        <v>1</v>
      </c>
      <c r="AN820" s="3" t="s">
        <v>1</v>
      </c>
      <c r="AO820" s="3" t="s">
        <v>1</v>
      </c>
      <c r="AP820" s="2" t="s">
        <v>1</v>
      </c>
    </row>
    <row r="821" spans="1:42" hidden="1" x14ac:dyDescent="0.25">
      <c r="A821" s="2" t="s">
        <v>375</v>
      </c>
      <c r="B821" s="111">
        <v>44127</v>
      </c>
      <c r="C821" s="112" t="s">
        <v>6</v>
      </c>
      <c r="D821" s="112" t="s">
        <v>14</v>
      </c>
      <c r="E821" s="112" t="s">
        <v>182</v>
      </c>
      <c r="F821" s="112" t="s">
        <v>2255</v>
      </c>
      <c r="G821" s="112" t="s">
        <v>3</v>
      </c>
      <c r="H821" s="112" t="s">
        <v>2264</v>
      </c>
      <c r="I821" s="113" t="s">
        <v>1</v>
      </c>
      <c r="J821" s="113" t="s">
        <v>1</v>
      </c>
      <c r="K821" s="113" t="s">
        <v>1</v>
      </c>
      <c r="L821" s="113" t="s">
        <v>1</v>
      </c>
      <c r="M821" s="113">
        <v>0</v>
      </c>
      <c r="N821" s="112" t="s">
        <v>1</v>
      </c>
      <c r="O821" s="112" t="s">
        <v>2</v>
      </c>
      <c r="P821" s="112" t="s">
        <v>1</v>
      </c>
      <c r="Q821" s="113">
        <v>32309887.131999999</v>
      </c>
      <c r="R821" s="113">
        <v>0</v>
      </c>
      <c r="S821" s="113">
        <v>29033319</v>
      </c>
      <c r="T821" s="113">
        <v>0</v>
      </c>
      <c r="U821" s="112" t="s">
        <v>0</v>
      </c>
      <c r="V821" s="113">
        <v>0</v>
      </c>
      <c r="W821" s="113">
        <v>2824627.7</v>
      </c>
      <c r="X821" s="112" t="s">
        <v>0</v>
      </c>
      <c r="Y821" s="113">
        <v>451940.43200000003</v>
      </c>
      <c r="Z821" s="113">
        <v>0</v>
      </c>
      <c r="AA821" s="112" t="s">
        <v>0</v>
      </c>
      <c r="AB821" s="113">
        <v>0</v>
      </c>
      <c r="AC821" s="113">
        <v>0</v>
      </c>
      <c r="AD821" s="112" t="s">
        <v>0</v>
      </c>
      <c r="AE821" s="113">
        <v>0</v>
      </c>
      <c r="AF821" s="112">
        <v>0</v>
      </c>
      <c r="AG821" s="112" t="s">
        <v>0</v>
      </c>
      <c r="AH821" s="113">
        <v>0</v>
      </c>
      <c r="AI821" s="113">
        <v>0</v>
      </c>
      <c r="AJ821" s="112" t="s">
        <v>0</v>
      </c>
      <c r="AK821" s="113">
        <v>0</v>
      </c>
      <c r="AL821" s="113">
        <v>0</v>
      </c>
      <c r="AM821" s="114" t="s">
        <v>1</v>
      </c>
      <c r="AN821" s="3" t="s">
        <v>1</v>
      </c>
      <c r="AO821" s="3" t="s">
        <v>1</v>
      </c>
      <c r="AP821" s="112" t="s">
        <v>1</v>
      </c>
    </row>
    <row r="822" spans="1:42" hidden="1" x14ac:dyDescent="0.25">
      <c r="A822" s="2" t="s">
        <v>376</v>
      </c>
      <c r="B822" s="118">
        <v>44127</v>
      </c>
      <c r="C822" s="2" t="s">
        <v>6</v>
      </c>
      <c r="D822" s="2" t="s">
        <v>10</v>
      </c>
      <c r="E822" s="2" t="s">
        <v>179</v>
      </c>
      <c r="F822" s="2" t="s">
        <v>2265</v>
      </c>
      <c r="G822" s="2" t="s">
        <v>3</v>
      </c>
      <c r="H822" s="2" t="s">
        <v>2266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4022026</v>
      </c>
      <c r="R822" s="1">
        <v>0</v>
      </c>
      <c r="S822" s="1">
        <v>2629330</v>
      </c>
      <c r="T822" s="1">
        <v>0</v>
      </c>
      <c r="U822" s="2" t="s">
        <v>0</v>
      </c>
      <c r="V822" s="1">
        <v>0</v>
      </c>
      <c r="W822" s="1">
        <v>1200600</v>
      </c>
      <c r="X822" s="2" t="s">
        <v>9</v>
      </c>
      <c r="Y822" s="1">
        <v>192096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49" t="s">
        <v>1</v>
      </c>
      <c r="AN822" s="3" t="s">
        <v>1</v>
      </c>
      <c r="AO822" s="3" t="s">
        <v>1</v>
      </c>
      <c r="AP822" s="2" t="s">
        <v>1</v>
      </c>
    </row>
    <row r="823" spans="1:42" hidden="1" x14ac:dyDescent="0.25">
      <c r="A823" s="2" t="s">
        <v>377</v>
      </c>
      <c r="B823" s="111">
        <v>44127</v>
      </c>
      <c r="C823" s="112" t="s">
        <v>6</v>
      </c>
      <c r="D823" s="112" t="s">
        <v>286</v>
      </c>
      <c r="E823" s="112" t="s">
        <v>208</v>
      </c>
      <c r="F823" s="112" t="s">
        <v>908</v>
      </c>
      <c r="G823" s="112" t="s">
        <v>3</v>
      </c>
      <c r="H823" s="112" t="s">
        <v>2267</v>
      </c>
      <c r="I823" s="113" t="s">
        <v>1</v>
      </c>
      <c r="J823" s="113" t="s">
        <v>1</v>
      </c>
      <c r="K823" s="113" t="s">
        <v>1</v>
      </c>
      <c r="L823" s="113" t="s">
        <v>1</v>
      </c>
      <c r="M823" s="113">
        <v>0</v>
      </c>
      <c r="N823" s="112" t="s">
        <v>1</v>
      </c>
      <c r="O823" s="112" t="s">
        <v>2</v>
      </c>
      <c r="P823" s="112" t="s">
        <v>1</v>
      </c>
      <c r="Q823" s="113">
        <v>57344222.314800002</v>
      </c>
      <c r="R823" s="113">
        <v>0</v>
      </c>
      <c r="S823" s="113">
        <v>45583060</v>
      </c>
      <c r="T823" s="113">
        <v>0</v>
      </c>
      <c r="U823" s="112" t="s">
        <v>0</v>
      </c>
      <c r="V823" s="113">
        <v>0</v>
      </c>
      <c r="W823" s="113">
        <v>10138933.029999999</v>
      </c>
      <c r="X823" s="112" t="s">
        <v>9</v>
      </c>
      <c r="Y823" s="113">
        <v>1622229.2848</v>
      </c>
      <c r="Z823" s="113">
        <v>0</v>
      </c>
      <c r="AA823" s="112" t="s">
        <v>0</v>
      </c>
      <c r="AB823" s="113">
        <v>0</v>
      </c>
      <c r="AC823" s="113">
        <v>0</v>
      </c>
      <c r="AD823" s="112" t="s">
        <v>0</v>
      </c>
      <c r="AE823" s="113">
        <v>0</v>
      </c>
      <c r="AF823" s="112">
        <v>0</v>
      </c>
      <c r="AG823" s="112" t="s">
        <v>0</v>
      </c>
      <c r="AH823" s="113">
        <v>0</v>
      </c>
      <c r="AI823" s="113">
        <v>0</v>
      </c>
      <c r="AJ823" s="112" t="s">
        <v>0</v>
      </c>
      <c r="AK823" s="113">
        <v>0</v>
      </c>
      <c r="AL823" s="113">
        <v>0</v>
      </c>
      <c r="AM823" s="114" t="s">
        <v>1</v>
      </c>
      <c r="AN823" s="3" t="s">
        <v>1</v>
      </c>
      <c r="AO823" s="3" t="s">
        <v>1</v>
      </c>
      <c r="AP823" s="112" t="s">
        <v>1</v>
      </c>
    </row>
    <row r="824" spans="1:42" hidden="1" x14ac:dyDescent="0.25">
      <c r="A824" s="2" t="s">
        <v>378</v>
      </c>
      <c r="B824" s="48">
        <v>44127</v>
      </c>
      <c r="C824" s="2" t="s">
        <v>6</v>
      </c>
      <c r="D824" s="2" t="s">
        <v>7</v>
      </c>
      <c r="E824" s="2" t="s">
        <v>1953</v>
      </c>
      <c r="F824" s="2" t="s">
        <v>2268</v>
      </c>
      <c r="G824" s="2" t="s">
        <v>3</v>
      </c>
      <c r="H824" s="2" t="s">
        <v>1955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99</v>
      </c>
      <c r="P824" s="2" t="s">
        <v>1</v>
      </c>
      <c r="Q824" s="1">
        <v>0</v>
      </c>
      <c r="R824" s="1">
        <v>0</v>
      </c>
      <c r="S824" s="1">
        <v>0</v>
      </c>
      <c r="T824" s="1">
        <v>0</v>
      </c>
      <c r="U824" s="2" t="s">
        <v>0</v>
      </c>
      <c r="V824" s="1">
        <v>0</v>
      </c>
      <c r="W824" s="1">
        <v>0</v>
      </c>
      <c r="X824" s="2" t="s">
        <v>0</v>
      </c>
      <c r="Y824" s="1">
        <v>0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49" t="s">
        <v>1</v>
      </c>
      <c r="AN824" s="3" t="s">
        <v>1</v>
      </c>
      <c r="AO824" s="3" t="s">
        <v>1</v>
      </c>
      <c r="AP824" s="2" t="s">
        <v>1</v>
      </c>
    </row>
    <row r="825" spans="1:42" hidden="1" x14ac:dyDescent="0.25">
      <c r="A825" s="2" t="s">
        <v>379</v>
      </c>
      <c r="B825" s="48">
        <v>44127</v>
      </c>
      <c r="C825" s="2" t="s">
        <v>6</v>
      </c>
      <c r="D825" s="2" t="s">
        <v>5</v>
      </c>
      <c r="E825" s="2" t="s">
        <v>176</v>
      </c>
      <c r="F825" s="2" t="s">
        <v>974</v>
      </c>
      <c r="G825" s="2" t="s">
        <v>3</v>
      </c>
      <c r="H825" s="2" t="s">
        <v>2269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6628294.4000000004</v>
      </c>
      <c r="R825" s="1">
        <v>0</v>
      </c>
      <c r="S825" s="1">
        <v>4230296</v>
      </c>
      <c r="T825" s="1">
        <v>0</v>
      </c>
      <c r="U825" s="2" t="s">
        <v>0</v>
      </c>
      <c r="V825" s="1">
        <v>0</v>
      </c>
      <c r="W825" s="1">
        <v>2067240</v>
      </c>
      <c r="X825" s="2" t="s">
        <v>9</v>
      </c>
      <c r="Y825" s="1">
        <v>330758.40000000002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49" t="s">
        <v>1</v>
      </c>
      <c r="AN825" s="3" t="s">
        <v>1</v>
      </c>
      <c r="AO825" s="3" t="s">
        <v>1</v>
      </c>
      <c r="AP825" s="2" t="s">
        <v>1</v>
      </c>
    </row>
    <row r="826" spans="1:42" hidden="1" x14ac:dyDescent="0.25">
      <c r="A826" s="2" t="s">
        <v>380</v>
      </c>
      <c r="B826" s="111">
        <v>44128</v>
      </c>
      <c r="C826" s="112" t="s">
        <v>6</v>
      </c>
      <c r="D826" s="112" t="s">
        <v>50</v>
      </c>
      <c r="E826" s="112" t="s">
        <v>236</v>
      </c>
      <c r="F826" s="112" t="s">
        <v>1061</v>
      </c>
      <c r="G826" s="112" t="s">
        <v>3</v>
      </c>
      <c r="H826" s="112" t="s">
        <v>2270</v>
      </c>
      <c r="I826" s="113" t="s">
        <v>1</v>
      </c>
      <c r="J826" s="113" t="s">
        <v>1</v>
      </c>
      <c r="K826" s="113" t="s">
        <v>1</v>
      </c>
      <c r="L826" s="113" t="s">
        <v>1</v>
      </c>
      <c r="M826" s="113">
        <v>0</v>
      </c>
      <c r="N826" s="112" t="s">
        <v>1</v>
      </c>
      <c r="O826" s="112" t="s">
        <v>2</v>
      </c>
      <c r="P826" s="112" t="s">
        <v>1</v>
      </c>
      <c r="Q826" s="113">
        <v>326324841.2572</v>
      </c>
      <c r="R826" s="113">
        <v>0</v>
      </c>
      <c r="S826" s="113">
        <v>248638678.26000005</v>
      </c>
      <c r="T826" s="113">
        <v>0</v>
      </c>
      <c r="U826" s="112" t="s">
        <v>0</v>
      </c>
      <c r="V826" s="113">
        <v>0</v>
      </c>
      <c r="W826" s="113">
        <v>66970830.170000002</v>
      </c>
      <c r="X826" s="112" t="s">
        <v>0</v>
      </c>
      <c r="Y826" s="113">
        <v>10715332.827200001</v>
      </c>
      <c r="Z826" s="113">
        <v>0</v>
      </c>
      <c r="AA826" s="112" t="s">
        <v>0</v>
      </c>
      <c r="AB826" s="113">
        <v>0</v>
      </c>
      <c r="AC826" s="113">
        <v>0</v>
      </c>
      <c r="AD826" s="112" t="s">
        <v>0</v>
      </c>
      <c r="AE826" s="113">
        <v>0</v>
      </c>
      <c r="AF826" s="112">
        <v>0</v>
      </c>
      <c r="AG826" s="112" t="s">
        <v>0</v>
      </c>
      <c r="AH826" s="113">
        <v>0</v>
      </c>
      <c r="AI826" s="113">
        <v>0</v>
      </c>
      <c r="AJ826" s="112" t="s">
        <v>0</v>
      </c>
      <c r="AK826" s="113">
        <v>0</v>
      </c>
      <c r="AL826" s="113">
        <v>0</v>
      </c>
      <c r="AM826" s="114" t="s">
        <v>1</v>
      </c>
      <c r="AN826" s="3" t="s">
        <v>1</v>
      </c>
      <c r="AO826" s="3" t="s">
        <v>1</v>
      </c>
      <c r="AP826" s="112" t="s">
        <v>1</v>
      </c>
    </row>
    <row r="827" spans="1:42" hidden="1" x14ac:dyDescent="0.25">
      <c r="A827" s="2" t="s">
        <v>381</v>
      </c>
      <c r="B827" s="111">
        <v>44128</v>
      </c>
      <c r="C827" s="112" t="s">
        <v>36</v>
      </c>
      <c r="D827" s="112" t="s">
        <v>43</v>
      </c>
      <c r="E827" s="112" t="s">
        <v>223</v>
      </c>
      <c r="F827" s="112" t="s">
        <v>2271</v>
      </c>
      <c r="G827" s="112" t="s">
        <v>3</v>
      </c>
      <c r="H827" s="112" t="s">
        <v>2272</v>
      </c>
      <c r="I827" s="113" t="s">
        <v>1</v>
      </c>
      <c r="J827" s="113" t="s">
        <v>1</v>
      </c>
      <c r="K827" s="113" t="s">
        <v>1</v>
      </c>
      <c r="L827" s="113" t="s">
        <v>1</v>
      </c>
      <c r="M827" s="113">
        <v>0</v>
      </c>
      <c r="N827" s="112" t="s">
        <v>1</v>
      </c>
      <c r="O827" s="112" t="s">
        <v>2</v>
      </c>
      <c r="P827" s="112" t="s">
        <v>1</v>
      </c>
      <c r="Q827" s="113">
        <v>135058790.53040004</v>
      </c>
      <c r="R827" s="113">
        <v>0</v>
      </c>
      <c r="S827" s="113">
        <v>125782085</v>
      </c>
      <c r="T827" s="113">
        <v>0</v>
      </c>
      <c r="U827" s="112" t="s">
        <v>0</v>
      </c>
      <c r="V827" s="113">
        <v>0</v>
      </c>
      <c r="W827" s="113">
        <v>7997159.9400000004</v>
      </c>
      <c r="X827" s="112" t="s">
        <v>0</v>
      </c>
      <c r="Y827" s="113">
        <v>1279545.5903999996</v>
      </c>
      <c r="Z827" s="113">
        <v>0</v>
      </c>
      <c r="AA827" s="112" t="s">
        <v>0</v>
      </c>
      <c r="AB827" s="113">
        <v>0</v>
      </c>
      <c r="AC827" s="113">
        <v>0</v>
      </c>
      <c r="AD827" s="112" t="s">
        <v>0</v>
      </c>
      <c r="AE827" s="113">
        <v>0</v>
      </c>
      <c r="AF827" s="112">
        <v>0</v>
      </c>
      <c r="AG827" s="112" t="s">
        <v>0</v>
      </c>
      <c r="AH827" s="113">
        <v>0</v>
      </c>
      <c r="AI827" s="113">
        <v>0</v>
      </c>
      <c r="AJ827" s="112" t="s">
        <v>0</v>
      </c>
      <c r="AK827" s="113">
        <v>0</v>
      </c>
      <c r="AL827" s="113">
        <v>0</v>
      </c>
      <c r="AM827" s="114" t="s">
        <v>1</v>
      </c>
      <c r="AN827" s="3" t="s">
        <v>1</v>
      </c>
      <c r="AO827" s="3" t="s">
        <v>1</v>
      </c>
      <c r="AP827" s="112" t="s">
        <v>1</v>
      </c>
    </row>
    <row r="828" spans="1:42" hidden="1" x14ac:dyDescent="0.25">
      <c r="A828" s="2" t="s">
        <v>387</v>
      </c>
      <c r="B828" s="111">
        <v>44128</v>
      </c>
      <c r="C828" s="112" t="s">
        <v>36</v>
      </c>
      <c r="D828" s="112" t="s">
        <v>43</v>
      </c>
      <c r="E828" s="112" t="s">
        <v>223</v>
      </c>
      <c r="F828" s="112" t="s">
        <v>2271</v>
      </c>
      <c r="G828" s="112" t="s">
        <v>3</v>
      </c>
      <c r="H828" s="112" t="s">
        <v>2273</v>
      </c>
      <c r="I828" s="113" t="s">
        <v>1</v>
      </c>
      <c r="J828" s="113" t="s">
        <v>1</v>
      </c>
      <c r="K828" s="113" t="s">
        <v>1</v>
      </c>
      <c r="L828" s="113" t="s">
        <v>1</v>
      </c>
      <c r="M828" s="113">
        <v>0</v>
      </c>
      <c r="N828" s="112" t="s">
        <v>1</v>
      </c>
      <c r="O828" s="112" t="s">
        <v>2274</v>
      </c>
      <c r="P828" s="112" t="s">
        <v>2275</v>
      </c>
      <c r="Q828" s="113">
        <v>1849200</v>
      </c>
      <c r="R828" s="113">
        <v>0</v>
      </c>
      <c r="S828" s="113">
        <v>1849200</v>
      </c>
      <c r="T828" s="113">
        <v>0</v>
      </c>
      <c r="U828" s="112" t="s">
        <v>0</v>
      </c>
      <c r="V828" s="113">
        <v>0</v>
      </c>
      <c r="W828" s="113">
        <v>0</v>
      </c>
      <c r="X828" s="112" t="s">
        <v>0</v>
      </c>
      <c r="Y828" s="113">
        <v>0</v>
      </c>
      <c r="Z828" s="113">
        <v>0</v>
      </c>
      <c r="AA828" s="112" t="s">
        <v>0</v>
      </c>
      <c r="AB828" s="113">
        <v>0</v>
      </c>
      <c r="AC828" s="113">
        <v>0</v>
      </c>
      <c r="AD828" s="112" t="s">
        <v>0</v>
      </c>
      <c r="AE828" s="113">
        <v>0</v>
      </c>
      <c r="AF828" s="112">
        <v>0</v>
      </c>
      <c r="AG828" s="112" t="s">
        <v>0</v>
      </c>
      <c r="AH828" s="113">
        <v>0</v>
      </c>
      <c r="AI828" s="113">
        <v>0</v>
      </c>
      <c r="AJ828" s="112" t="s">
        <v>0</v>
      </c>
      <c r="AK828" s="113">
        <v>0</v>
      </c>
      <c r="AL828" s="113">
        <v>0</v>
      </c>
      <c r="AM828" s="114" t="s">
        <v>1</v>
      </c>
      <c r="AN828" s="3" t="s">
        <v>1</v>
      </c>
      <c r="AO828" s="3" t="s">
        <v>1</v>
      </c>
      <c r="AP828" s="112" t="s">
        <v>1</v>
      </c>
    </row>
    <row r="829" spans="1:42" hidden="1" x14ac:dyDescent="0.25">
      <c r="A829" s="2" t="s">
        <v>388</v>
      </c>
      <c r="B829" s="111">
        <v>44128</v>
      </c>
      <c r="C829" s="112" t="s">
        <v>36</v>
      </c>
      <c r="D829" s="112" t="s">
        <v>43</v>
      </c>
      <c r="E829" s="112" t="s">
        <v>223</v>
      </c>
      <c r="F829" s="112" t="s">
        <v>2271</v>
      </c>
      <c r="G829" s="112" t="s">
        <v>3</v>
      </c>
      <c r="H829" s="112" t="s">
        <v>2276</v>
      </c>
      <c r="I829" s="113" t="s">
        <v>1</v>
      </c>
      <c r="J829" s="113" t="s">
        <v>1</v>
      </c>
      <c r="K829" s="113" t="s">
        <v>1</v>
      </c>
      <c r="L829" s="113" t="s">
        <v>1</v>
      </c>
      <c r="M829" s="113">
        <v>0</v>
      </c>
      <c r="N829" s="112" t="s">
        <v>1</v>
      </c>
      <c r="O829" s="112" t="s">
        <v>2</v>
      </c>
      <c r="P829" s="112" t="s">
        <v>1</v>
      </c>
      <c r="Q829" s="113">
        <v>21278496.599999998</v>
      </c>
      <c r="R829" s="113">
        <v>0</v>
      </c>
      <c r="S829" s="113">
        <v>17065191</v>
      </c>
      <c r="T829" s="113">
        <v>0</v>
      </c>
      <c r="U829" s="112" t="s">
        <v>0</v>
      </c>
      <c r="V829" s="113">
        <v>0</v>
      </c>
      <c r="W829" s="113">
        <v>3632160</v>
      </c>
      <c r="X829" s="112" t="s">
        <v>9</v>
      </c>
      <c r="Y829" s="113">
        <v>581145.59999999998</v>
      </c>
      <c r="Z829" s="113">
        <v>0</v>
      </c>
      <c r="AA829" s="112" t="s">
        <v>0</v>
      </c>
      <c r="AB829" s="113">
        <v>0</v>
      </c>
      <c r="AC829" s="113">
        <v>0</v>
      </c>
      <c r="AD829" s="112" t="s">
        <v>0</v>
      </c>
      <c r="AE829" s="113">
        <v>0</v>
      </c>
      <c r="AF829" s="112">
        <v>0</v>
      </c>
      <c r="AG829" s="112" t="s">
        <v>0</v>
      </c>
      <c r="AH829" s="113">
        <v>0</v>
      </c>
      <c r="AI829" s="113">
        <v>0</v>
      </c>
      <c r="AJ829" s="112" t="s">
        <v>0</v>
      </c>
      <c r="AK829" s="113">
        <v>0</v>
      </c>
      <c r="AL829" s="113">
        <v>0</v>
      </c>
      <c r="AM829" s="114" t="s">
        <v>1</v>
      </c>
      <c r="AN829" s="3" t="s">
        <v>1</v>
      </c>
      <c r="AO829" s="3" t="s">
        <v>1</v>
      </c>
      <c r="AP829" s="112" t="s">
        <v>1</v>
      </c>
    </row>
    <row r="830" spans="1:42" hidden="1" x14ac:dyDescent="0.25">
      <c r="A830" s="2" t="s">
        <v>389</v>
      </c>
      <c r="B830" s="48">
        <v>44128</v>
      </c>
      <c r="C830" s="2" t="s">
        <v>6</v>
      </c>
      <c r="D830" s="2" t="s">
        <v>43</v>
      </c>
      <c r="E830" s="2" t="s">
        <v>225</v>
      </c>
      <c r="F830" s="2" t="s">
        <v>467</v>
      </c>
      <c r="G830" s="2" t="s">
        <v>3</v>
      </c>
      <c r="H830" s="2" t="s">
        <v>2277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297905597.06080002</v>
      </c>
      <c r="R830" s="1">
        <v>0</v>
      </c>
      <c r="S830" s="1">
        <v>193341829.26999998</v>
      </c>
      <c r="T830" s="1">
        <v>0</v>
      </c>
      <c r="U830" s="2" t="s">
        <v>0</v>
      </c>
      <c r="V830" s="1">
        <v>0</v>
      </c>
      <c r="W830" s="1">
        <v>90141179.129999995</v>
      </c>
      <c r="X830" s="2" t="s">
        <v>0</v>
      </c>
      <c r="Y830" s="1">
        <v>14422588.660800001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49" t="s">
        <v>1</v>
      </c>
      <c r="AN830" s="3" t="s">
        <v>1</v>
      </c>
      <c r="AO830" s="3" t="s">
        <v>1</v>
      </c>
      <c r="AP830" s="2" t="s">
        <v>1</v>
      </c>
    </row>
    <row r="831" spans="1:42" s="21" customFormat="1" hidden="1" x14ac:dyDescent="0.25">
      <c r="A831" s="2" t="s">
        <v>390</v>
      </c>
      <c r="B831" s="111">
        <v>44128</v>
      </c>
      <c r="C831" s="112" t="s">
        <v>6</v>
      </c>
      <c r="D831" s="112" t="s">
        <v>43</v>
      </c>
      <c r="E831" s="112" t="s">
        <v>225</v>
      </c>
      <c r="F831" s="112" t="s">
        <v>467</v>
      </c>
      <c r="G831" s="112" t="s">
        <v>13</v>
      </c>
      <c r="H831" s="112" t="s">
        <v>1</v>
      </c>
      <c r="I831" s="113" t="s">
        <v>2278</v>
      </c>
      <c r="J831" s="113" t="s">
        <v>1</v>
      </c>
      <c r="K831" s="113" t="s">
        <v>2279</v>
      </c>
      <c r="L831" s="113" t="s">
        <v>2280</v>
      </c>
      <c r="M831" s="113">
        <v>1216516</v>
      </c>
      <c r="N831" s="112" t="s">
        <v>12</v>
      </c>
      <c r="O831" s="112" t="s">
        <v>2281</v>
      </c>
      <c r="P831" s="112" t="s">
        <v>2282</v>
      </c>
      <c r="Q831" s="113">
        <v>-970830</v>
      </c>
      <c r="R831" s="113">
        <v>0</v>
      </c>
      <c r="S831" s="113">
        <v>-970830</v>
      </c>
      <c r="T831" s="113">
        <v>0</v>
      </c>
      <c r="U831" s="112" t="s">
        <v>0</v>
      </c>
      <c r="V831" s="113">
        <v>0</v>
      </c>
      <c r="W831" s="113">
        <v>0</v>
      </c>
      <c r="X831" s="112" t="s">
        <v>0</v>
      </c>
      <c r="Y831" s="113">
        <v>0</v>
      </c>
      <c r="Z831" s="113">
        <v>0</v>
      </c>
      <c r="AA831" s="112" t="s">
        <v>0</v>
      </c>
      <c r="AB831" s="113">
        <v>0</v>
      </c>
      <c r="AC831" s="113">
        <v>0</v>
      </c>
      <c r="AD831" s="112" t="s">
        <v>0</v>
      </c>
      <c r="AE831" s="113">
        <v>0</v>
      </c>
      <c r="AF831" s="112">
        <v>0</v>
      </c>
      <c r="AG831" s="112" t="s">
        <v>0</v>
      </c>
      <c r="AH831" s="113">
        <v>0</v>
      </c>
      <c r="AI831" s="113">
        <v>0</v>
      </c>
      <c r="AJ831" s="112" t="s">
        <v>0</v>
      </c>
      <c r="AK831" s="113">
        <v>0</v>
      </c>
      <c r="AL831" s="113">
        <v>0</v>
      </c>
      <c r="AM831" s="114" t="s">
        <v>1</v>
      </c>
      <c r="AN831" s="3" t="s">
        <v>1</v>
      </c>
      <c r="AO831" s="3" t="s">
        <v>1</v>
      </c>
      <c r="AP831" s="112" t="s">
        <v>1</v>
      </c>
    </row>
    <row r="832" spans="1:42" s="20" customFormat="1" hidden="1" x14ac:dyDescent="0.25">
      <c r="A832" s="2" t="s">
        <v>391</v>
      </c>
      <c r="B832" s="111">
        <v>44128</v>
      </c>
      <c r="C832" s="112" t="s">
        <v>6</v>
      </c>
      <c r="D832" s="112" t="s">
        <v>43</v>
      </c>
      <c r="E832" s="112" t="s">
        <v>221</v>
      </c>
      <c r="F832" s="112" t="s">
        <v>2016</v>
      </c>
      <c r="G832" s="112" t="s">
        <v>3</v>
      </c>
      <c r="H832" s="112" t="s">
        <v>2283</v>
      </c>
      <c r="I832" s="113"/>
      <c r="J832" s="113"/>
      <c r="K832" s="113"/>
      <c r="L832" s="113"/>
      <c r="M832" s="113">
        <v>0</v>
      </c>
      <c r="N832" s="112"/>
      <c r="O832" s="112" t="s">
        <v>2</v>
      </c>
      <c r="P832" s="112"/>
      <c r="Q832" s="113">
        <v>96850582.930000007</v>
      </c>
      <c r="R832" s="113">
        <v>0</v>
      </c>
      <c r="S832" s="113">
        <v>96850582.930000007</v>
      </c>
      <c r="T832" s="113">
        <v>0</v>
      </c>
      <c r="U832" s="112" t="s">
        <v>0</v>
      </c>
      <c r="V832" s="113">
        <v>0</v>
      </c>
      <c r="W832" s="113">
        <v>0</v>
      </c>
      <c r="X832" s="112" t="s">
        <v>0</v>
      </c>
      <c r="Y832" s="113">
        <v>0</v>
      </c>
      <c r="Z832" s="113">
        <v>0</v>
      </c>
      <c r="AA832" s="112" t="s">
        <v>0</v>
      </c>
      <c r="AB832" s="113">
        <v>0</v>
      </c>
      <c r="AC832" s="113">
        <v>0</v>
      </c>
      <c r="AD832" s="112" t="s">
        <v>0</v>
      </c>
      <c r="AE832" s="113">
        <v>0</v>
      </c>
      <c r="AF832" s="112">
        <v>0</v>
      </c>
      <c r="AG832" s="112" t="s">
        <v>0</v>
      </c>
      <c r="AH832" s="113">
        <v>0</v>
      </c>
      <c r="AI832" s="113">
        <v>0</v>
      </c>
      <c r="AJ832" s="112" t="s">
        <v>0</v>
      </c>
      <c r="AK832" s="113">
        <v>0</v>
      </c>
      <c r="AL832" s="113">
        <v>0</v>
      </c>
      <c r="AM832" s="114" t="s">
        <v>1</v>
      </c>
      <c r="AN832" s="3" t="s">
        <v>1</v>
      </c>
      <c r="AO832" s="3" t="s">
        <v>1</v>
      </c>
      <c r="AP832" s="112" t="s">
        <v>1</v>
      </c>
    </row>
    <row r="833" spans="1:42" hidden="1" x14ac:dyDescent="0.25">
      <c r="A833" s="2" t="s">
        <v>392</v>
      </c>
      <c r="B833" s="48">
        <v>44128</v>
      </c>
      <c r="C833" s="2" t="s">
        <v>36</v>
      </c>
      <c r="D833" s="2" t="s">
        <v>39</v>
      </c>
      <c r="E833" s="2" t="s">
        <v>214</v>
      </c>
      <c r="F833" s="2" t="s">
        <v>2082</v>
      </c>
      <c r="G833" s="2" t="s">
        <v>3</v>
      </c>
      <c r="H833" s="2" t="s">
        <v>2284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1">
        <v>132292350.19400001</v>
      </c>
      <c r="R833" s="1">
        <v>0</v>
      </c>
      <c r="S833" s="1">
        <v>126026367</v>
      </c>
      <c r="T833" s="1">
        <v>0</v>
      </c>
      <c r="U833" s="2" t="s">
        <v>0</v>
      </c>
      <c r="V833" s="1">
        <v>0</v>
      </c>
      <c r="W833" s="1">
        <v>5401709.6500000004</v>
      </c>
      <c r="X833" s="2" t="s">
        <v>0</v>
      </c>
      <c r="Y833" s="1">
        <v>864273.54400000011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49" t="s">
        <v>1</v>
      </c>
      <c r="AN833" s="3" t="s">
        <v>1</v>
      </c>
      <c r="AO833" s="3" t="s">
        <v>1</v>
      </c>
      <c r="AP833" s="2" t="s">
        <v>1</v>
      </c>
    </row>
    <row r="834" spans="1:42" hidden="1" x14ac:dyDescent="0.25">
      <c r="A834" s="2" t="s">
        <v>393</v>
      </c>
      <c r="B834" s="48">
        <v>44128</v>
      </c>
      <c r="C834" s="2" t="s">
        <v>36</v>
      </c>
      <c r="D834" s="2" t="s">
        <v>39</v>
      </c>
      <c r="E834" s="2" t="s">
        <v>214</v>
      </c>
      <c r="F834" s="2" t="s">
        <v>2082</v>
      </c>
      <c r="G834" s="2" t="s">
        <v>3</v>
      </c>
      <c r="H834" s="2" t="s">
        <v>2285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916</v>
      </c>
      <c r="P834" s="2" t="s">
        <v>917</v>
      </c>
      <c r="Q834" s="1">
        <v>400200</v>
      </c>
      <c r="R834" s="1">
        <v>0</v>
      </c>
      <c r="S834" s="1">
        <v>400200</v>
      </c>
      <c r="T834" s="1">
        <v>0</v>
      </c>
      <c r="U834" s="2" t="s">
        <v>0</v>
      </c>
      <c r="V834" s="1">
        <v>0</v>
      </c>
      <c r="W834" s="1">
        <v>0</v>
      </c>
      <c r="X834" s="2" t="s">
        <v>0</v>
      </c>
      <c r="Y834" s="1">
        <v>0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49" t="s">
        <v>1</v>
      </c>
      <c r="AN834" s="3" t="s">
        <v>1</v>
      </c>
      <c r="AO834" s="3" t="s">
        <v>1</v>
      </c>
      <c r="AP834" s="2" t="s">
        <v>1</v>
      </c>
    </row>
    <row r="835" spans="1:42" hidden="1" x14ac:dyDescent="0.25">
      <c r="A835" s="2" t="s">
        <v>394</v>
      </c>
      <c r="B835" s="48">
        <v>44128</v>
      </c>
      <c r="C835" s="2" t="s">
        <v>36</v>
      </c>
      <c r="D835" s="2" t="s">
        <v>39</v>
      </c>
      <c r="E835" s="2" t="s">
        <v>214</v>
      </c>
      <c r="F835" s="2" t="s">
        <v>2082</v>
      </c>
      <c r="G835" s="2" t="s">
        <v>3</v>
      </c>
      <c r="H835" s="2" t="s">
        <v>2286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16285536.800000001</v>
      </c>
      <c r="R835" s="1">
        <v>0</v>
      </c>
      <c r="S835" s="1">
        <v>15406164</v>
      </c>
      <c r="T835" s="1">
        <v>0</v>
      </c>
      <c r="U835" s="2" t="s">
        <v>0</v>
      </c>
      <c r="V835" s="1">
        <v>0</v>
      </c>
      <c r="W835" s="1">
        <v>758080</v>
      </c>
      <c r="X835" s="2" t="s">
        <v>0</v>
      </c>
      <c r="Y835" s="1">
        <v>121292.8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49" t="s">
        <v>1</v>
      </c>
      <c r="AN835" s="3" t="s">
        <v>1</v>
      </c>
      <c r="AO835" s="3" t="s">
        <v>1</v>
      </c>
      <c r="AP835" s="2" t="s">
        <v>1</v>
      </c>
    </row>
    <row r="836" spans="1:42" hidden="1" x14ac:dyDescent="0.25">
      <c r="A836" s="2" t="s">
        <v>395</v>
      </c>
      <c r="B836" s="48">
        <v>44128</v>
      </c>
      <c r="C836" s="2" t="s">
        <v>6</v>
      </c>
      <c r="D836" s="2" t="s">
        <v>39</v>
      </c>
      <c r="E836" s="2" t="s">
        <v>216</v>
      </c>
      <c r="F836" s="2" t="s">
        <v>2287</v>
      </c>
      <c r="G836" s="2" t="s">
        <v>3</v>
      </c>
      <c r="H836" s="2" t="s">
        <v>2288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228801769.98199993</v>
      </c>
      <c r="R836" s="1">
        <v>0</v>
      </c>
      <c r="S836" s="1">
        <v>170107032.12</v>
      </c>
      <c r="T836" s="1">
        <v>0</v>
      </c>
      <c r="U836" s="2" t="s">
        <v>0</v>
      </c>
      <c r="V836" s="1">
        <v>0</v>
      </c>
      <c r="W836" s="1">
        <v>50598911.950000003</v>
      </c>
      <c r="X836" s="2" t="s">
        <v>0</v>
      </c>
      <c r="Y836" s="1">
        <v>8095825.9120000014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49" t="s">
        <v>1</v>
      </c>
      <c r="AN836" s="3" t="s">
        <v>1</v>
      </c>
      <c r="AO836" s="3" t="s">
        <v>1</v>
      </c>
      <c r="AP836" s="2" t="s">
        <v>1</v>
      </c>
    </row>
    <row r="837" spans="1:42" hidden="1" x14ac:dyDescent="0.25">
      <c r="A837" s="2" t="s">
        <v>396</v>
      </c>
      <c r="B837" s="111">
        <v>44128</v>
      </c>
      <c r="C837" s="112" t="s">
        <v>6</v>
      </c>
      <c r="D837" s="112" t="s">
        <v>34</v>
      </c>
      <c r="E837" s="112" t="s">
        <v>210</v>
      </c>
      <c r="F837" s="112" t="s">
        <v>2289</v>
      </c>
      <c r="G837" s="112" t="s">
        <v>3</v>
      </c>
      <c r="H837" s="112" t="s">
        <v>2290</v>
      </c>
      <c r="I837" s="113" t="s">
        <v>1</v>
      </c>
      <c r="J837" s="113" t="s">
        <v>1</v>
      </c>
      <c r="K837" s="113" t="s">
        <v>1</v>
      </c>
      <c r="L837" s="113" t="s">
        <v>1</v>
      </c>
      <c r="M837" s="113">
        <v>0</v>
      </c>
      <c r="N837" s="112" t="s">
        <v>1</v>
      </c>
      <c r="O837" s="112" t="s">
        <v>2</v>
      </c>
      <c r="P837" s="112" t="s">
        <v>1</v>
      </c>
      <c r="Q837" s="113">
        <v>104268500.2448</v>
      </c>
      <c r="R837" s="113">
        <v>0</v>
      </c>
      <c r="S837" s="113">
        <v>84408431.370000005</v>
      </c>
      <c r="T837" s="113">
        <v>0</v>
      </c>
      <c r="U837" s="112" t="s">
        <v>0</v>
      </c>
      <c r="V837" s="113">
        <v>0</v>
      </c>
      <c r="W837" s="113">
        <v>17120749.030000001</v>
      </c>
      <c r="X837" s="112" t="s">
        <v>9</v>
      </c>
      <c r="Y837" s="113">
        <v>2739319.8448000001</v>
      </c>
      <c r="Z837" s="113">
        <v>0</v>
      </c>
      <c r="AA837" s="112" t="s">
        <v>0</v>
      </c>
      <c r="AB837" s="113">
        <v>0</v>
      </c>
      <c r="AC837" s="113">
        <v>0</v>
      </c>
      <c r="AD837" s="112" t="s">
        <v>0</v>
      </c>
      <c r="AE837" s="113">
        <v>0</v>
      </c>
      <c r="AF837" s="112">
        <v>0</v>
      </c>
      <c r="AG837" s="112" t="s">
        <v>0</v>
      </c>
      <c r="AH837" s="113">
        <v>0</v>
      </c>
      <c r="AI837" s="113">
        <v>0</v>
      </c>
      <c r="AJ837" s="112" t="s">
        <v>0</v>
      </c>
      <c r="AK837" s="113">
        <v>0</v>
      </c>
      <c r="AL837" s="113">
        <v>0</v>
      </c>
      <c r="AM837" s="114" t="s">
        <v>1</v>
      </c>
      <c r="AN837" s="3" t="s">
        <v>1</v>
      </c>
      <c r="AO837" s="3" t="s">
        <v>1</v>
      </c>
      <c r="AP837" s="112" t="s">
        <v>1</v>
      </c>
    </row>
    <row r="838" spans="1:42" hidden="1" x14ac:dyDescent="0.25">
      <c r="A838" s="2" t="s">
        <v>397</v>
      </c>
      <c r="B838" s="111">
        <v>44128</v>
      </c>
      <c r="C838" s="112" t="s">
        <v>6</v>
      </c>
      <c r="D838" s="112" t="s">
        <v>34</v>
      </c>
      <c r="E838" s="112" t="s">
        <v>210</v>
      </c>
      <c r="F838" s="112" t="s">
        <v>2289</v>
      </c>
      <c r="G838" s="112" t="s">
        <v>3</v>
      </c>
      <c r="H838" s="112" t="s">
        <v>2291</v>
      </c>
      <c r="I838" s="113" t="s">
        <v>1</v>
      </c>
      <c r="J838" s="113" t="s">
        <v>1</v>
      </c>
      <c r="K838" s="113" t="s">
        <v>1</v>
      </c>
      <c r="L838" s="113" t="s">
        <v>1</v>
      </c>
      <c r="M838" s="113">
        <v>0</v>
      </c>
      <c r="N838" s="112" t="s">
        <v>1</v>
      </c>
      <c r="O838" s="112" t="s">
        <v>420</v>
      </c>
      <c r="P838" s="112" t="s">
        <v>677</v>
      </c>
      <c r="Q838" s="113">
        <v>6864549.9160000002</v>
      </c>
      <c r="R838" s="113">
        <v>0</v>
      </c>
      <c r="S838" s="113">
        <v>4162834.4</v>
      </c>
      <c r="T838" s="113">
        <v>2329065.1</v>
      </c>
      <c r="U838" s="112" t="s">
        <v>9</v>
      </c>
      <c r="V838" s="113">
        <v>372650.41600000003</v>
      </c>
      <c r="W838" s="113">
        <v>0</v>
      </c>
      <c r="X838" s="112" t="s">
        <v>0</v>
      </c>
      <c r="Y838" s="113">
        <v>0</v>
      </c>
      <c r="Z838" s="113">
        <v>0</v>
      </c>
      <c r="AA838" s="112" t="s">
        <v>0</v>
      </c>
      <c r="AB838" s="113">
        <v>0</v>
      </c>
      <c r="AC838" s="113">
        <v>0</v>
      </c>
      <c r="AD838" s="112" t="s">
        <v>0</v>
      </c>
      <c r="AE838" s="113">
        <v>0</v>
      </c>
      <c r="AF838" s="112">
        <v>0</v>
      </c>
      <c r="AG838" s="112" t="s">
        <v>0</v>
      </c>
      <c r="AH838" s="113">
        <v>0</v>
      </c>
      <c r="AI838" s="113">
        <v>0</v>
      </c>
      <c r="AJ838" s="112" t="s">
        <v>0</v>
      </c>
      <c r="AK838" s="113">
        <v>0</v>
      </c>
      <c r="AL838" s="113">
        <v>0</v>
      </c>
      <c r="AM838" s="114" t="s">
        <v>1</v>
      </c>
      <c r="AN838" s="3" t="s">
        <v>1</v>
      </c>
      <c r="AO838" s="3" t="s">
        <v>1</v>
      </c>
      <c r="AP838" s="112" t="s">
        <v>1</v>
      </c>
    </row>
    <row r="839" spans="1:42" hidden="1" x14ac:dyDescent="0.25">
      <c r="A839" s="2" t="s">
        <v>398</v>
      </c>
      <c r="B839" s="48">
        <v>44128</v>
      </c>
      <c r="C839" s="2" t="s">
        <v>6</v>
      </c>
      <c r="D839" s="2" t="s">
        <v>34</v>
      </c>
      <c r="E839" s="2" t="s">
        <v>210</v>
      </c>
      <c r="F839" s="2" t="s">
        <v>2289</v>
      </c>
      <c r="G839" s="2" t="s">
        <v>3</v>
      </c>
      <c r="H839" s="2" t="s">
        <v>2292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146434252.1092</v>
      </c>
      <c r="R839" s="1">
        <v>0</v>
      </c>
      <c r="S839" s="1">
        <v>111445862.16999999</v>
      </c>
      <c r="T839" s="1">
        <v>0</v>
      </c>
      <c r="U839" s="2" t="s">
        <v>0</v>
      </c>
      <c r="V839" s="1">
        <v>0</v>
      </c>
      <c r="W839" s="1">
        <v>30162405.120000001</v>
      </c>
      <c r="X839" s="2" t="s">
        <v>9</v>
      </c>
      <c r="Y839" s="1">
        <v>4825984.8192000007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49" t="s">
        <v>1</v>
      </c>
      <c r="AN839" s="3" t="s">
        <v>1</v>
      </c>
      <c r="AO839" s="3" t="s">
        <v>1</v>
      </c>
      <c r="AP839" s="2" t="s">
        <v>1</v>
      </c>
    </row>
    <row r="840" spans="1:42" hidden="1" x14ac:dyDescent="0.25">
      <c r="A840" s="2" t="s">
        <v>399</v>
      </c>
      <c r="B840" s="111">
        <v>44128</v>
      </c>
      <c r="C840" s="112" t="s">
        <v>6</v>
      </c>
      <c r="D840" s="112" t="s">
        <v>27</v>
      </c>
      <c r="E840" s="112" t="s">
        <v>204</v>
      </c>
      <c r="F840" s="112" t="s">
        <v>1967</v>
      </c>
      <c r="G840" s="112" t="s">
        <v>3</v>
      </c>
      <c r="H840" s="112" t="s">
        <v>2293</v>
      </c>
      <c r="I840" s="113" t="s">
        <v>1</v>
      </c>
      <c r="J840" s="113" t="s">
        <v>1</v>
      </c>
      <c r="K840" s="113" t="s">
        <v>1</v>
      </c>
      <c r="L840" s="113" t="s">
        <v>1</v>
      </c>
      <c r="M840" s="113">
        <v>0</v>
      </c>
      <c r="N840" s="112" t="s">
        <v>1</v>
      </c>
      <c r="O840" s="112" t="s">
        <v>2</v>
      </c>
      <c r="P840" s="112" t="s">
        <v>1</v>
      </c>
      <c r="Q840" s="113">
        <v>480414575.02439994</v>
      </c>
      <c r="R840" s="113">
        <v>0</v>
      </c>
      <c r="S840" s="113">
        <v>361366273.55999994</v>
      </c>
      <c r="T840" s="113">
        <v>0</v>
      </c>
      <c r="U840" s="112" t="s">
        <v>0</v>
      </c>
      <c r="V840" s="113">
        <v>0</v>
      </c>
      <c r="W840" s="113">
        <v>102627846.08999999</v>
      </c>
      <c r="X840" s="112" t="s">
        <v>9</v>
      </c>
      <c r="Y840" s="113">
        <v>16420455.374399999</v>
      </c>
      <c r="Z840" s="113">
        <v>0</v>
      </c>
      <c r="AA840" s="112" t="s">
        <v>0</v>
      </c>
      <c r="AB840" s="113">
        <v>0</v>
      </c>
      <c r="AC840" s="113">
        <v>0</v>
      </c>
      <c r="AD840" s="112" t="s">
        <v>0</v>
      </c>
      <c r="AE840" s="113">
        <v>0</v>
      </c>
      <c r="AF840" s="112">
        <v>0</v>
      </c>
      <c r="AG840" s="112" t="s">
        <v>0</v>
      </c>
      <c r="AH840" s="113">
        <v>0</v>
      </c>
      <c r="AI840" s="113">
        <v>0</v>
      </c>
      <c r="AJ840" s="112" t="s">
        <v>0</v>
      </c>
      <c r="AK840" s="113">
        <v>0</v>
      </c>
      <c r="AL840" s="113">
        <v>0</v>
      </c>
      <c r="AM840" s="114" t="s">
        <v>1</v>
      </c>
      <c r="AN840" s="3" t="s">
        <v>1</v>
      </c>
      <c r="AO840" s="3" t="s">
        <v>1</v>
      </c>
      <c r="AP840" s="112" t="s">
        <v>1</v>
      </c>
    </row>
    <row r="841" spans="1:42" hidden="1" x14ac:dyDescent="0.25">
      <c r="A841" s="2" t="s">
        <v>400</v>
      </c>
      <c r="B841" s="48">
        <v>44128</v>
      </c>
      <c r="C841" s="2" t="s">
        <v>6</v>
      </c>
      <c r="D841" s="2" t="s">
        <v>25</v>
      </c>
      <c r="E841" s="2" t="s">
        <v>198</v>
      </c>
      <c r="F841" s="2" t="s">
        <v>1578</v>
      </c>
      <c r="G841" s="2" t="s">
        <v>3</v>
      </c>
      <c r="H841" s="2" t="s">
        <v>2294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332992261.4332</v>
      </c>
      <c r="R841" s="1">
        <v>0</v>
      </c>
      <c r="S841" s="1">
        <v>250331818.80000001</v>
      </c>
      <c r="T841" s="1">
        <v>0</v>
      </c>
      <c r="U841" s="2" t="s">
        <v>0</v>
      </c>
      <c r="V841" s="1">
        <v>0</v>
      </c>
      <c r="W841" s="1">
        <v>71259002.269999996</v>
      </c>
      <c r="X841" s="2" t="s">
        <v>0</v>
      </c>
      <c r="Y841" s="1">
        <v>11401440.3632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49" t="s">
        <v>1</v>
      </c>
      <c r="AN841" s="3" t="s">
        <v>1</v>
      </c>
      <c r="AO841" s="3" t="s">
        <v>1</v>
      </c>
      <c r="AP841" s="2" t="s">
        <v>1</v>
      </c>
    </row>
    <row r="842" spans="1:42" hidden="1" x14ac:dyDescent="0.25">
      <c r="A842" s="2" t="s">
        <v>401</v>
      </c>
      <c r="B842" s="111">
        <v>44128</v>
      </c>
      <c r="C842" s="112" t="s">
        <v>6</v>
      </c>
      <c r="D842" s="112" t="s">
        <v>23</v>
      </c>
      <c r="E842" s="112" t="s">
        <v>196</v>
      </c>
      <c r="F842" s="112" t="s">
        <v>644</v>
      </c>
      <c r="G842" s="112" t="s">
        <v>3</v>
      </c>
      <c r="H842" s="112" t="s">
        <v>2295</v>
      </c>
      <c r="I842" s="113" t="s">
        <v>1</v>
      </c>
      <c r="J842" s="113" t="s">
        <v>1</v>
      </c>
      <c r="K842" s="113" t="s">
        <v>1</v>
      </c>
      <c r="L842" s="113" t="s">
        <v>1</v>
      </c>
      <c r="M842" s="113">
        <v>0</v>
      </c>
      <c r="N842" s="112" t="s">
        <v>1</v>
      </c>
      <c r="O842" s="112" t="s">
        <v>2</v>
      </c>
      <c r="P842" s="112" t="s">
        <v>1</v>
      </c>
      <c r="Q842" s="113">
        <v>383017477.68320006</v>
      </c>
      <c r="R842" s="113">
        <v>0</v>
      </c>
      <c r="S842" s="113">
        <v>267405795.49000007</v>
      </c>
      <c r="T842" s="113">
        <v>0</v>
      </c>
      <c r="U842" s="112" t="s">
        <v>0</v>
      </c>
      <c r="V842" s="113">
        <v>0</v>
      </c>
      <c r="W842" s="113">
        <v>99665243.269999996</v>
      </c>
      <c r="X842" s="112" t="s">
        <v>0</v>
      </c>
      <c r="Y842" s="113">
        <v>15946438.9232</v>
      </c>
      <c r="Z842" s="113">
        <v>0</v>
      </c>
      <c r="AA842" s="112" t="s">
        <v>0</v>
      </c>
      <c r="AB842" s="113">
        <v>0</v>
      </c>
      <c r="AC842" s="113">
        <v>0</v>
      </c>
      <c r="AD842" s="112" t="s">
        <v>0</v>
      </c>
      <c r="AE842" s="113">
        <v>0</v>
      </c>
      <c r="AF842" s="112">
        <v>0</v>
      </c>
      <c r="AG842" s="112" t="s">
        <v>0</v>
      </c>
      <c r="AH842" s="113">
        <v>0</v>
      </c>
      <c r="AI842" s="113">
        <v>0</v>
      </c>
      <c r="AJ842" s="112" t="s">
        <v>0</v>
      </c>
      <c r="AK842" s="113">
        <v>0</v>
      </c>
      <c r="AL842" s="113">
        <v>0</v>
      </c>
      <c r="AM842" s="114" t="s">
        <v>1</v>
      </c>
      <c r="AN842" s="3" t="s">
        <v>1</v>
      </c>
      <c r="AO842" s="3" t="s">
        <v>1</v>
      </c>
      <c r="AP842" s="112" t="s">
        <v>1</v>
      </c>
    </row>
    <row r="843" spans="1:42" hidden="1" x14ac:dyDescent="0.25">
      <c r="A843" s="2" t="s">
        <v>402</v>
      </c>
      <c r="B843" s="48">
        <v>44128</v>
      </c>
      <c r="C843" s="2" t="s">
        <v>6</v>
      </c>
      <c r="D843" s="2" t="s">
        <v>21</v>
      </c>
      <c r="E843" s="2" t="s">
        <v>188</v>
      </c>
      <c r="F843" s="2" t="s">
        <v>460</v>
      </c>
      <c r="G843" s="2" t="s">
        <v>3</v>
      </c>
      <c r="H843" s="2" t="s">
        <v>2296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295579397.12000006</v>
      </c>
      <c r="R843" s="1">
        <v>0</v>
      </c>
      <c r="S843" s="1">
        <v>193330619.44</v>
      </c>
      <c r="T843" s="1">
        <v>0</v>
      </c>
      <c r="U843" s="2" t="s">
        <v>0</v>
      </c>
      <c r="V843" s="1">
        <v>0</v>
      </c>
      <c r="W843" s="1">
        <v>88145498</v>
      </c>
      <c r="X843" s="2" t="s">
        <v>0</v>
      </c>
      <c r="Y843" s="1">
        <v>14103279.680000003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49" t="s">
        <v>1</v>
      </c>
      <c r="AN843" s="3" t="s">
        <v>1</v>
      </c>
      <c r="AO843" s="3" t="s">
        <v>1</v>
      </c>
      <c r="AP843" s="2" t="s">
        <v>1</v>
      </c>
    </row>
    <row r="844" spans="1:42" hidden="1" x14ac:dyDescent="0.25">
      <c r="A844" s="2" t="s">
        <v>403</v>
      </c>
      <c r="B844" s="111">
        <v>44128</v>
      </c>
      <c r="C844" s="112" t="s">
        <v>6</v>
      </c>
      <c r="D844" s="112" t="s">
        <v>19</v>
      </c>
      <c r="E844" s="112" t="s">
        <v>186</v>
      </c>
      <c r="F844" s="112" t="s">
        <v>460</v>
      </c>
      <c r="G844" s="112" t="s">
        <v>3</v>
      </c>
      <c r="H844" s="112" t="s">
        <v>2297</v>
      </c>
      <c r="I844" s="113" t="s">
        <v>1</v>
      </c>
      <c r="J844" s="113" t="s">
        <v>1</v>
      </c>
      <c r="K844" s="113" t="s">
        <v>1</v>
      </c>
      <c r="L844" s="113" t="s">
        <v>1</v>
      </c>
      <c r="M844" s="113">
        <v>0</v>
      </c>
      <c r="N844" s="112" t="s">
        <v>1</v>
      </c>
      <c r="O844" s="112" t="s">
        <v>2</v>
      </c>
      <c r="P844" s="112" t="s">
        <v>1</v>
      </c>
      <c r="Q844" s="113">
        <v>19920072.148800001</v>
      </c>
      <c r="R844" s="113">
        <v>0</v>
      </c>
      <c r="S844" s="113">
        <v>9810241</v>
      </c>
      <c r="T844" s="113">
        <v>0</v>
      </c>
      <c r="U844" s="112" t="s">
        <v>0</v>
      </c>
      <c r="V844" s="113">
        <v>0</v>
      </c>
      <c r="W844" s="113">
        <v>8715371.6799999997</v>
      </c>
      <c r="X844" s="112" t="s">
        <v>0</v>
      </c>
      <c r="Y844" s="113">
        <v>1394459.4688000001</v>
      </c>
      <c r="Z844" s="113">
        <v>0</v>
      </c>
      <c r="AA844" s="112" t="s">
        <v>0</v>
      </c>
      <c r="AB844" s="113">
        <v>0</v>
      </c>
      <c r="AC844" s="113">
        <v>0</v>
      </c>
      <c r="AD844" s="112" t="s">
        <v>0</v>
      </c>
      <c r="AE844" s="113">
        <v>0</v>
      </c>
      <c r="AF844" s="112">
        <v>0</v>
      </c>
      <c r="AG844" s="112" t="s">
        <v>0</v>
      </c>
      <c r="AH844" s="113">
        <v>0</v>
      </c>
      <c r="AI844" s="113">
        <v>0</v>
      </c>
      <c r="AJ844" s="112" t="s">
        <v>0</v>
      </c>
      <c r="AK844" s="113">
        <v>0</v>
      </c>
      <c r="AL844" s="113">
        <v>0</v>
      </c>
      <c r="AM844" s="114" t="s">
        <v>1</v>
      </c>
      <c r="AN844" s="3" t="s">
        <v>1</v>
      </c>
      <c r="AO844" s="3" t="s">
        <v>1</v>
      </c>
      <c r="AP844" s="112" t="s">
        <v>1</v>
      </c>
    </row>
    <row r="845" spans="1:42" hidden="1" x14ac:dyDescent="0.25">
      <c r="A845" s="2" t="s">
        <v>404</v>
      </c>
      <c r="B845" s="48">
        <v>44128</v>
      </c>
      <c r="C845" s="2" t="s">
        <v>6</v>
      </c>
      <c r="D845" s="2" t="s">
        <v>19</v>
      </c>
      <c r="E845" s="2" t="s">
        <v>186</v>
      </c>
      <c r="F845" s="2" t="s">
        <v>460</v>
      </c>
      <c r="G845" s="2" t="s">
        <v>3</v>
      </c>
      <c r="H845" s="2" t="s">
        <v>2298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371</v>
      </c>
      <c r="P845" s="2" t="s">
        <v>2299</v>
      </c>
      <c r="Q845" s="1">
        <v>5613901.4000000004</v>
      </c>
      <c r="R845" s="1">
        <v>0</v>
      </c>
      <c r="S845" s="1">
        <v>3850887</v>
      </c>
      <c r="T845" s="1">
        <v>1519840</v>
      </c>
      <c r="U845" s="2" t="s">
        <v>9</v>
      </c>
      <c r="V845" s="1">
        <v>243174.39999999999</v>
      </c>
      <c r="W845" s="1">
        <v>0</v>
      </c>
      <c r="X845" s="2" t="s">
        <v>0</v>
      </c>
      <c r="Y845" s="1">
        <v>0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49" t="s">
        <v>1</v>
      </c>
      <c r="AN845" s="3" t="s">
        <v>1</v>
      </c>
      <c r="AO845" s="3" t="s">
        <v>1</v>
      </c>
      <c r="AP845" s="2" t="s">
        <v>1</v>
      </c>
    </row>
    <row r="846" spans="1:42" hidden="1" x14ac:dyDescent="0.25">
      <c r="A846" s="2" t="s">
        <v>441</v>
      </c>
      <c r="B846" s="48">
        <v>44128</v>
      </c>
      <c r="C846" s="2" t="s">
        <v>6</v>
      </c>
      <c r="D846" s="2" t="s">
        <v>19</v>
      </c>
      <c r="E846" s="2" t="s">
        <v>186</v>
      </c>
      <c r="F846" s="2" t="s">
        <v>460</v>
      </c>
      <c r="G846" s="2" t="s">
        <v>3</v>
      </c>
      <c r="H846" s="2" t="s">
        <v>2300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311105434.73799998</v>
      </c>
      <c r="R846" s="1">
        <v>0</v>
      </c>
      <c r="S846" s="1">
        <v>197778591.75</v>
      </c>
      <c r="T846" s="1">
        <v>0</v>
      </c>
      <c r="U846" s="2" t="s">
        <v>0</v>
      </c>
      <c r="V846" s="1">
        <v>0</v>
      </c>
      <c r="W846" s="1">
        <v>97695554.299999997</v>
      </c>
      <c r="X846" s="2" t="s">
        <v>9</v>
      </c>
      <c r="Y846" s="1">
        <v>15631288.687999999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49" t="s">
        <v>1</v>
      </c>
      <c r="AN846" s="3" t="s">
        <v>1</v>
      </c>
      <c r="AO846" s="3" t="s">
        <v>1</v>
      </c>
      <c r="AP846" s="2" t="s">
        <v>1</v>
      </c>
    </row>
    <row r="847" spans="1:42" hidden="1" x14ac:dyDescent="0.25">
      <c r="A847" s="2" t="s">
        <v>442</v>
      </c>
      <c r="B847" s="48">
        <v>44128</v>
      </c>
      <c r="C847" s="2" t="s">
        <v>6</v>
      </c>
      <c r="D847" s="2" t="s">
        <v>17</v>
      </c>
      <c r="E847" s="2" t="s">
        <v>184</v>
      </c>
      <c r="F847" s="2" t="s">
        <v>2301</v>
      </c>
      <c r="G847" s="2" t="s">
        <v>3</v>
      </c>
      <c r="H847" s="2" t="s">
        <v>2302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2</v>
      </c>
      <c r="P847" s="2" t="s">
        <v>1</v>
      </c>
      <c r="Q847" s="1">
        <v>79129553.304399997</v>
      </c>
      <c r="R847" s="1">
        <v>0</v>
      </c>
      <c r="S847" s="1">
        <v>64624527.5</v>
      </c>
      <c r="T847" s="1">
        <v>0</v>
      </c>
      <c r="U847" s="2" t="s">
        <v>0</v>
      </c>
      <c r="V847" s="1">
        <v>0</v>
      </c>
      <c r="W847" s="1">
        <v>12504332.59</v>
      </c>
      <c r="X847" s="2" t="s">
        <v>9</v>
      </c>
      <c r="Y847" s="1">
        <v>2000693.2143999999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2" t="s">
        <v>0</v>
      </c>
      <c r="AK847" s="1">
        <v>0</v>
      </c>
      <c r="AL847" s="1">
        <v>0</v>
      </c>
      <c r="AM847" s="49" t="s">
        <v>1</v>
      </c>
      <c r="AN847" s="3" t="s">
        <v>1</v>
      </c>
      <c r="AO847" s="3" t="s">
        <v>1</v>
      </c>
      <c r="AP847" s="2" t="s">
        <v>1</v>
      </c>
    </row>
    <row r="848" spans="1:42" hidden="1" x14ac:dyDescent="0.25">
      <c r="A848" s="2" t="s">
        <v>443</v>
      </c>
      <c r="B848" s="48">
        <v>44128</v>
      </c>
      <c r="C848" s="2" t="s">
        <v>6</v>
      </c>
      <c r="D848" s="2" t="s">
        <v>17</v>
      </c>
      <c r="E848" s="2" t="s">
        <v>184</v>
      </c>
      <c r="F848" s="2" t="s">
        <v>2301</v>
      </c>
      <c r="G848" s="2" t="s">
        <v>3</v>
      </c>
      <c r="H848" s="2" t="s">
        <v>2303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2304</v>
      </c>
      <c r="P848" s="2" t="s">
        <v>2305</v>
      </c>
      <c r="Q848" s="1">
        <v>2141714</v>
      </c>
      <c r="R848" s="1">
        <v>0</v>
      </c>
      <c r="S848" s="1">
        <v>2141714</v>
      </c>
      <c r="T848" s="1">
        <v>0</v>
      </c>
      <c r="U848" s="2" t="s">
        <v>0</v>
      </c>
      <c r="V848" s="1">
        <v>0</v>
      </c>
      <c r="W848" s="1">
        <v>0</v>
      </c>
      <c r="X848" s="2" t="s">
        <v>0</v>
      </c>
      <c r="Y848" s="1">
        <v>0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49" t="s">
        <v>1</v>
      </c>
      <c r="AN848" s="3" t="s">
        <v>1</v>
      </c>
      <c r="AO848" s="3" t="s">
        <v>1</v>
      </c>
      <c r="AP848" s="2" t="s">
        <v>1</v>
      </c>
    </row>
    <row r="849" spans="1:42" hidden="1" x14ac:dyDescent="0.25">
      <c r="A849" s="2" t="s">
        <v>444</v>
      </c>
      <c r="B849" s="48">
        <v>44128</v>
      </c>
      <c r="C849" s="2" t="s">
        <v>6</v>
      </c>
      <c r="D849" s="2" t="s">
        <v>17</v>
      </c>
      <c r="E849" s="2" t="s">
        <v>184</v>
      </c>
      <c r="F849" s="2" t="s">
        <v>2301</v>
      </c>
      <c r="G849" s="2" t="s">
        <v>3</v>
      </c>
      <c r="H849" s="2" t="s">
        <v>2306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37312285.898800001</v>
      </c>
      <c r="R849" s="1">
        <v>0</v>
      </c>
      <c r="S849" s="1">
        <v>23081736</v>
      </c>
      <c r="T849" s="1">
        <v>0</v>
      </c>
      <c r="U849" s="2" t="s">
        <v>0</v>
      </c>
      <c r="V849" s="1">
        <v>0</v>
      </c>
      <c r="W849" s="1">
        <v>12267715.43</v>
      </c>
      <c r="X849" s="2" t="s">
        <v>9</v>
      </c>
      <c r="Y849" s="1">
        <v>1962834.4688000001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49" t="s">
        <v>1</v>
      </c>
      <c r="AN849" s="3" t="s">
        <v>1</v>
      </c>
      <c r="AO849" s="3" t="s">
        <v>1</v>
      </c>
      <c r="AP849" s="2" t="s">
        <v>1</v>
      </c>
    </row>
    <row r="850" spans="1:42" hidden="1" x14ac:dyDescent="0.25">
      <c r="A850" s="2" t="s">
        <v>445</v>
      </c>
      <c r="B850" s="48">
        <v>44128</v>
      </c>
      <c r="C850" s="2" t="s">
        <v>6</v>
      </c>
      <c r="D850" s="2" t="s">
        <v>14</v>
      </c>
      <c r="E850" s="2" t="s">
        <v>182</v>
      </c>
      <c r="F850" s="2" t="s">
        <v>2307</v>
      </c>
      <c r="G850" s="2" t="s">
        <v>3</v>
      </c>
      <c r="H850" s="2" t="s">
        <v>2308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146233853.15120003</v>
      </c>
      <c r="R850" s="1">
        <v>0</v>
      </c>
      <c r="S850" s="1">
        <v>134761487</v>
      </c>
      <c r="T850" s="1">
        <v>0</v>
      </c>
      <c r="U850" s="2" t="s">
        <v>0</v>
      </c>
      <c r="V850" s="1">
        <v>0</v>
      </c>
      <c r="W850" s="1">
        <v>9889970.8200000003</v>
      </c>
      <c r="X850" s="2" t="s">
        <v>9</v>
      </c>
      <c r="Y850" s="1">
        <v>1582395.3311999997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49" t="s">
        <v>1</v>
      </c>
      <c r="AN850" s="3" t="s">
        <v>1</v>
      </c>
      <c r="AO850" s="3" t="s">
        <v>1</v>
      </c>
      <c r="AP850" s="2" t="s">
        <v>1</v>
      </c>
    </row>
    <row r="851" spans="1:42" hidden="1" x14ac:dyDescent="0.25">
      <c r="A851" s="2" t="s">
        <v>446</v>
      </c>
      <c r="B851" s="111">
        <v>44128</v>
      </c>
      <c r="C851" s="112" t="s">
        <v>6</v>
      </c>
      <c r="D851" s="112" t="s">
        <v>10</v>
      </c>
      <c r="E851" s="112" t="s">
        <v>179</v>
      </c>
      <c r="F851" s="112" t="s">
        <v>2309</v>
      </c>
      <c r="G851" s="112" t="s">
        <v>3</v>
      </c>
      <c r="H851" s="112" t="s">
        <v>2310</v>
      </c>
      <c r="I851" s="113" t="s">
        <v>1</v>
      </c>
      <c r="J851" s="113" t="s">
        <v>1</v>
      </c>
      <c r="K851" s="113" t="s">
        <v>1</v>
      </c>
      <c r="L851" s="113" t="s">
        <v>1</v>
      </c>
      <c r="M851" s="113">
        <v>0</v>
      </c>
      <c r="N851" s="112" t="s">
        <v>1</v>
      </c>
      <c r="O851" s="112" t="s">
        <v>2</v>
      </c>
      <c r="P851" s="112" t="s">
        <v>1</v>
      </c>
      <c r="Q851" s="113">
        <v>7060494.1507999999</v>
      </c>
      <c r="R851" s="113">
        <v>0</v>
      </c>
      <c r="S851" s="113">
        <v>5004800</v>
      </c>
      <c r="T851" s="113">
        <v>0</v>
      </c>
      <c r="U851" s="112" t="s">
        <v>0</v>
      </c>
      <c r="V851" s="113">
        <v>0</v>
      </c>
      <c r="W851" s="113">
        <v>1772150.13</v>
      </c>
      <c r="X851" s="112" t="s">
        <v>0</v>
      </c>
      <c r="Y851" s="113">
        <v>283544.0208</v>
      </c>
      <c r="Z851" s="113">
        <v>0</v>
      </c>
      <c r="AA851" s="112" t="s">
        <v>0</v>
      </c>
      <c r="AB851" s="113">
        <v>0</v>
      </c>
      <c r="AC851" s="113">
        <v>0</v>
      </c>
      <c r="AD851" s="112" t="s">
        <v>0</v>
      </c>
      <c r="AE851" s="113">
        <v>0</v>
      </c>
      <c r="AF851" s="112">
        <v>0</v>
      </c>
      <c r="AG851" s="112" t="s">
        <v>0</v>
      </c>
      <c r="AH851" s="113">
        <v>0</v>
      </c>
      <c r="AI851" s="113">
        <v>0</v>
      </c>
      <c r="AJ851" s="112" t="s">
        <v>0</v>
      </c>
      <c r="AK851" s="113">
        <v>0</v>
      </c>
      <c r="AL851" s="113">
        <v>0</v>
      </c>
      <c r="AM851" s="114" t="s">
        <v>1</v>
      </c>
      <c r="AN851" s="3" t="s">
        <v>1</v>
      </c>
      <c r="AO851" s="3" t="s">
        <v>1</v>
      </c>
      <c r="AP851" s="112" t="s">
        <v>1</v>
      </c>
    </row>
    <row r="852" spans="1:42" hidden="1" x14ac:dyDescent="0.25">
      <c r="A852" s="2" t="s">
        <v>447</v>
      </c>
      <c r="B852" s="118">
        <v>44128</v>
      </c>
      <c r="C852" s="2" t="s">
        <v>6</v>
      </c>
      <c r="D852" s="2" t="s">
        <v>286</v>
      </c>
      <c r="E852" s="2" t="s">
        <v>208</v>
      </c>
      <c r="F852" s="2" t="s">
        <v>915</v>
      </c>
      <c r="G852" s="2" t="s">
        <v>3</v>
      </c>
      <c r="H852" s="2" t="s">
        <v>2311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26266207.233599998</v>
      </c>
      <c r="R852" s="1">
        <v>0</v>
      </c>
      <c r="S852" s="1">
        <v>21569300</v>
      </c>
      <c r="T852" s="1">
        <v>0</v>
      </c>
      <c r="U852" s="2" t="s">
        <v>0</v>
      </c>
      <c r="V852" s="1">
        <v>0</v>
      </c>
      <c r="W852" s="1">
        <v>4049057.96</v>
      </c>
      <c r="X852" s="2" t="s">
        <v>0</v>
      </c>
      <c r="Y852" s="1">
        <v>647849.27359999996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2" t="s">
        <v>0</v>
      </c>
      <c r="AK852" s="1">
        <v>0</v>
      </c>
      <c r="AL852" s="1">
        <v>0</v>
      </c>
      <c r="AM852" s="49" t="s">
        <v>1</v>
      </c>
      <c r="AN852" s="3" t="s">
        <v>1</v>
      </c>
      <c r="AO852" s="3" t="s">
        <v>1</v>
      </c>
      <c r="AP852" s="2" t="s">
        <v>1</v>
      </c>
    </row>
    <row r="853" spans="1:42" hidden="1" x14ac:dyDescent="0.25">
      <c r="A853" s="2" t="s">
        <v>448</v>
      </c>
      <c r="B853" s="111">
        <v>44128</v>
      </c>
      <c r="C853" s="112" t="s">
        <v>6</v>
      </c>
      <c r="D853" s="112" t="s">
        <v>7</v>
      </c>
      <c r="E853" s="112" t="s">
        <v>1953</v>
      </c>
      <c r="F853" s="112" t="s">
        <v>2312</v>
      </c>
      <c r="G853" s="112" t="s">
        <v>3</v>
      </c>
      <c r="H853" s="112" t="s">
        <v>2313</v>
      </c>
      <c r="I853" s="113" t="s">
        <v>1</v>
      </c>
      <c r="J853" s="113" t="s">
        <v>1</v>
      </c>
      <c r="K853" s="113" t="s">
        <v>1</v>
      </c>
      <c r="L853" s="113" t="s">
        <v>1</v>
      </c>
      <c r="M853" s="113">
        <v>0</v>
      </c>
      <c r="N853" s="112" t="s">
        <v>1</v>
      </c>
      <c r="O853" s="112" t="s">
        <v>2</v>
      </c>
      <c r="P853" s="112" t="s">
        <v>1</v>
      </c>
      <c r="Q853" s="113">
        <v>11018052.399999999</v>
      </c>
      <c r="R853" s="113">
        <v>0</v>
      </c>
      <c r="S853" s="113">
        <v>9623222</v>
      </c>
      <c r="T853" s="113">
        <v>0</v>
      </c>
      <c r="U853" s="112" t="s">
        <v>0</v>
      </c>
      <c r="V853" s="113">
        <v>0</v>
      </c>
      <c r="W853" s="113">
        <v>1202440</v>
      </c>
      <c r="X853" s="112" t="s">
        <v>0</v>
      </c>
      <c r="Y853" s="113">
        <v>192390.40000000002</v>
      </c>
      <c r="Z853" s="113">
        <v>0</v>
      </c>
      <c r="AA853" s="112" t="s">
        <v>0</v>
      </c>
      <c r="AB853" s="113">
        <v>0</v>
      </c>
      <c r="AC853" s="113">
        <v>0</v>
      </c>
      <c r="AD853" s="112" t="s">
        <v>0</v>
      </c>
      <c r="AE853" s="113">
        <v>0</v>
      </c>
      <c r="AF853" s="112">
        <v>0</v>
      </c>
      <c r="AG853" s="112" t="s">
        <v>0</v>
      </c>
      <c r="AH853" s="113">
        <v>0</v>
      </c>
      <c r="AI853" s="113">
        <v>0</v>
      </c>
      <c r="AJ853" s="112" t="s">
        <v>0</v>
      </c>
      <c r="AK853" s="113">
        <v>0</v>
      </c>
      <c r="AL853" s="113">
        <v>0</v>
      </c>
      <c r="AM853" s="114" t="s">
        <v>1</v>
      </c>
      <c r="AN853" s="3" t="s">
        <v>1</v>
      </c>
      <c r="AO853" s="3" t="s">
        <v>1</v>
      </c>
      <c r="AP853" s="112" t="s">
        <v>1</v>
      </c>
    </row>
    <row r="854" spans="1:42" hidden="1" x14ac:dyDescent="0.25">
      <c r="A854" s="2" t="s">
        <v>540</v>
      </c>
      <c r="B854" s="48">
        <v>44128</v>
      </c>
      <c r="C854" s="2" t="s">
        <v>6</v>
      </c>
      <c r="D854" s="2" t="s">
        <v>5</v>
      </c>
      <c r="E854" s="2" t="s">
        <v>176</v>
      </c>
      <c r="F854" s="2" t="s">
        <v>979</v>
      </c>
      <c r="G854" s="2" t="s">
        <v>3</v>
      </c>
      <c r="H854" s="2" t="s">
        <v>2314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</v>
      </c>
      <c r="P854" s="2" t="s">
        <v>1</v>
      </c>
      <c r="Q854" s="1">
        <v>233632707.69240004</v>
      </c>
      <c r="R854" s="1">
        <v>0</v>
      </c>
      <c r="S854" s="1">
        <v>200481536.75</v>
      </c>
      <c r="T854" s="1">
        <v>0</v>
      </c>
      <c r="U854" s="2" t="s">
        <v>0</v>
      </c>
      <c r="V854" s="1">
        <v>0</v>
      </c>
      <c r="W854" s="1">
        <v>28578595.639999997</v>
      </c>
      <c r="X854" s="2" t="s">
        <v>0</v>
      </c>
      <c r="Y854" s="1">
        <v>4572575.3024000004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49" t="s">
        <v>1</v>
      </c>
      <c r="AN854" s="3" t="s">
        <v>1</v>
      </c>
      <c r="AO854" s="3" t="s">
        <v>1</v>
      </c>
      <c r="AP854" s="2" t="s">
        <v>1</v>
      </c>
    </row>
    <row r="855" spans="1:42" hidden="1" x14ac:dyDescent="0.25">
      <c r="A855" s="2" t="s">
        <v>541</v>
      </c>
      <c r="B855" s="48">
        <v>44129</v>
      </c>
      <c r="C855" s="2" t="s">
        <v>6</v>
      </c>
      <c r="D855" s="2" t="s">
        <v>50</v>
      </c>
      <c r="E855" s="2" t="s">
        <v>236</v>
      </c>
      <c r="F855" s="2" t="s">
        <v>1126</v>
      </c>
      <c r="G855" s="2" t="s">
        <v>3</v>
      </c>
      <c r="H855" s="2" t="s">
        <v>2315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141893347.9188</v>
      </c>
      <c r="R855" s="1">
        <v>0</v>
      </c>
      <c r="S855" s="1">
        <v>117432162.94</v>
      </c>
      <c r="T855" s="1">
        <v>0</v>
      </c>
      <c r="U855" s="2" t="s">
        <v>0</v>
      </c>
      <c r="V855" s="1">
        <v>0</v>
      </c>
      <c r="W855" s="1">
        <v>21087228.43</v>
      </c>
      <c r="X855" s="2" t="s">
        <v>0</v>
      </c>
      <c r="Y855" s="1">
        <v>3373956.5487999995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49" t="s">
        <v>1</v>
      </c>
      <c r="AN855" s="3" t="s">
        <v>1</v>
      </c>
      <c r="AO855" s="3" t="s">
        <v>1</v>
      </c>
      <c r="AP855" s="2" t="s">
        <v>1</v>
      </c>
    </row>
    <row r="856" spans="1:42" hidden="1" x14ac:dyDescent="0.25">
      <c r="A856" s="2" t="s">
        <v>543</v>
      </c>
      <c r="B856" s="48">
        <v>44129</v>
      </c>
      <c r="C856" s="2" t="s">
        <v>36</v>
      </c>
      <c r="D856" s="2" t="s">
        <v>43</v>
      </c>
      <c r="E856" s="2" t="s">
        <v>223</v>
      </c>
      <c r="F856" s="2" t="s">
        <v>2316</v>
      </c>
      <c r="G856" s="2" t="s">
        <v>3</v>
      </c>
      <c r="H856" s="2" t="s">
        <v>2317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2</v>
      </c>
      <c r="P856" s="2" t="s">
        <v>1</v>
      </c>
      <c r="Q856" s="1">
        <v>127599131.28560002</v>
      </c>
      <c r="R856" s="1">
        <v>0</v>
      </c>
      <c r="S856" s="1">
        <v>107381668</v>
      </c>
      <c r="T856" s="1">
        <v>0</v>
      </c>
      <c r="U856" s="2" t="s">
        <v>0</v>
      </c>
      <c r="V856" s="1">
        <v>0</v>
      </c>
      <c r="W856" s="1">
        <v>17428847.66</v>
      </c>
      <c r="X856" s="2" t="s">
        <v>9</v>
      </c>
      <c r="Y856" s="1">
        <v>2788615.6255999999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49" t="s">
        <v>1</v>
      </c>
      <c r="AN856" s="3" t="s">
        <v>1</v>
      </c>
      <c r="AO856" s="3" t="s">
        <v>1</v>
      </c>
      <c r="AP856" s="2" t="s">
        <v>1</v>
      </c>
    </row>
    <row r="857" spans="1:42" hidden="1" x14ac:dyDescent="0.25">
      <c r="A857" s="2" t="s">
        <v>544</v>
      </c>
      <c r="B857" s="48">
        <v>44129</v>
      </c>
      <c r="C857" s="2" t="s">
        <v>6</v>
      </c>
      <c r="D857" s="2" t="s">
        <v>43</v>
      </c>
      <c r="E857" s="2" t="s">
        <v>225</v>
      </c>
      <c r="F857" s="2" t="s">
        <v>470</v>
      </c>
      <c r="G857" s="2" t="s">
        <v>3</v>
      </c>
      <c r="H857" s="2" t="s">
        <v>2318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282606182.93200004</v>
      </c>
      <c r="R857" s="1">
        <v>0</v>
      </c>
      <c r="S857" s="1">
        <v>204535358.39000005</v>
      </c>
      <c r="T857" s="1">
        <v>0</v>
      </c>
      <c r="U857" s="2" t="s">
        <v>0</v>
      </c>
      <c r="V857" s="1">
        <v>0</v>
      </c>
      <c r="W857" s="1">
        <v>67302434.950000003</v>
      </c>
      <c r="X857" s="2" t="s">
        <v>9</v>
      </c>
      <c r="Y857" s="1">
        <v>10768389.592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49" t="s">
        <v>1</v>
      </c>
      <c r="AN857" s="3" t="s">
        <v>1</v>
      </c>
      <c r="AO857" s="3" t="s">
        <v>1</v>
      </c>
      <c r="AP857" s="2" t="s">
        <v>1</v>
      </c>
    </row>
    <row r="858" spans="1:42" hidden="1" x14ac:dyDescent="0.25">
      <c r="A858" s="2" t="s">
        <v>545</v>
      </c>
      <c r="B858" s="111">
        <v>44129</v>
      </c>
      <c r="C858" s="112" t="s">
        <v>6</v>
      </c>
      <c r="D858" s="112" t="s">
        <v>43</v>
      </c>
      <c r="E858" s="112" t="s">
        <v>221</v>
      </c>
      <c r="F858" s="112" t="s">
        <v>2052</v>
      </c>
      <c r="G858" s="112" t="s">
        <v>3</v>
      </c>
      <c r="H858" s="112" t="s">
        <v>2319</v>
      </c>
      <c r="I858" s="113"/>
      <c r="J858" s="113"/>
      <c r="K858" s="113"/>
      <c r="L858" s="113"/>
      <c r="M858" s="113">
        <v>0</v>
      </c>
      <c r="N858" s="112"/>
      <c r="O858" s="112" t="s">
        <v>2</v>
      </c>
      <c r="P858" s="112"/>
      <c r="Q858" s="113">
        <v>105053101.18000001</v>
      </c>
      <c r="R858" s="113">
        <v>0</v>
      </c>
      <c r="S858" s="113">
        <v>105053101.18000001</v>
      </c>
      <c r="T858" s="113">
        <v>0</v>
      </c>
      <c r="U858" s="112" t="s">
        <v>0</v>
      </c>
      <c r="V858" s="113">
        <v>0</v>
      </c>
      <c r="W858" s="113">
        <v>0</v>
      </c>
      <c r="X858" s="112" t="s">
        <v>0</v>
      </c>
      <c r="Y858" s="113">
        <v>0</v>
      </c>
      <c r="Z858" s="113">
        <v>0</v>
      </c>
      <c r="AA858" s="112" t="s">
        <v>0</v>
      </c>
      <c r="AB858" s="113">
        <v>0</v>
      </c>
      <c r="AC858" s="113">
        <v>0</v>
      </c>
      <c r="AD858" s="112" t="s">
        <v>0</v>
      </c>
      <c r="AE858" s="113">
        <v>0</v>
      </c>
      <c r="AF858" s="112">
        <v>0</v>
      </c>
      <c r="AG858" s="112" t="s">
        <v>0</v>
      </c>
      <c r="AH858" s="113">
        <v>0</v>
      </c>
      <c r="AI858" s="113">
        <v>0</v>
      </c>
      <c r="AJ858" s="112" t="s">
        <v>0</v>
      </c>
      <c r="AK858" s="113">
        <v>0</v>
      </c>
      <c r="AL858" s="113">
        <v>0</v>
      </c>
      <c r="AM858" s="114" t="s">
        <v>1</v>
      </c>
      <c r="AN858" s="3" t="s">
        <v>1</v>
      </c>
      <c r="AO858" s="3" t="s">
        <v>1</v>
      </c>
      <c r="AP858" s="112" t="s">
        <v>1</v>
      </c>
    </row>
    <row r="859" spans="1:42" hidden="1" x14ac:dyDescent="0.25">
      <c r="A859" s="2" t="s">
        <v>546</v>
      </c>
      <c r="B859" s="48">
        <v>44129</v>
      </c>
      <c r="C859" s="2" t="s">
        <v>36</v>
      </c>
      <c r="D859" s="2" t="s">
        <v>39</v>
      </c>
      <c r="E859" s="2" t="s">
        <v>214</v>
      </c>
      <c r="F859" s="2" t="s">
        <v>2137</v>
      </c>
      <c r="G859" s="2" t="s">
        <v>3</v>
      </c>
      <c r="H859" s="2" t="s">
        <v>2320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105197397.15640001</v>
      </c>
      <c r="R859" s="1">
        <v>0</v>
      </c>
      <c r="S859" s="1">
        <v>98192575</v>
      </c>
      <c r="T859" s="1">
        <v>0</v>
      </c>
      <c r="U859" s="2" t="s">
        <v>0</v>
      </c>
      <c r="V859" s="1">
        <v>0</v>
      </c>
      <c r="W859" s="1">
        <v>6038639.7899999991</v>
      </c>
      <c r="X859" s="2" t="s">
        <v>0</v>
      </c>
      <c r="Y859" s="1">
        <v>966182.36639999994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49" t="s">
        <v>1</v>
      </c>
      <c r="AN859" s="3" t="s">
        <v>1</v>
      </c>
      <c r="AO859" s="3" t="s">
        <v>1</v>
      </c>
      <c r="AP859" s="2" t="s">
        <v>1</v>
      </c>
    </row>
    <row r="860" spans="1:42" hidden="1" x14ac:dyDescent="0.25">
      <c r="A860" s="2" t="s">
        <v>547</v>
      </c>
      <c r="B860" s="111">
        <v>44129</v>
      </c>
      <c r="C860" s="112" t="s">
        <v>6</v>
      </c>
      <c r="D860" s="112" t="s">
        <v>39</v>
      </c>
      <c r="E860" s="112" t="s">
        <v>216</v>
      </c>
      <c r="F860" s="112" t="s">
        <v>2321</v>
      </c>
      <c r="G860" s="112" t="s">
        <v>3</v>
      </c>
      <c r="H860" s="112" t="s">
        <v>2322</v>
      </c>
      <c r="I860" s="113" t="s">
        <v>1</v>
      </c>
      <c r="J860" s="113" t="s">
        <v>1</v>
      </c>
      <c r="K860" s="113" t="s">
        <v>1</v>
      </c>
      <c r="L860" s="113" t="s">
        <v>1</v>
      </c>
      <c r="M860" s="113">
        <v>0</v>
      </c>
      <c r="N860" s="112" t="s">
        <v>1</v>
      </c>
      <c r="O860" s="112" t="s">
        <v>2</v>
      </c>
      <c r="P860" s="112" t="s">
        <v>1</v>
      </c>
      <c r="Q860" s="113">
        <v>60790359.923200004</v>
      </c>
      <c r="R860" s="113">
        <v>0</v>
      </c>
      <c r="S860" s="113">
        <v>47959002.5</v>
      </c>
      <c r="T860" s="113">
        <v>0</v>
      </c>
      <c r="U860" s="112" t="s">
        <v>0</v>
      </c>
      <c r="V860" s="113">
        <v>0</v>
      </c>
      <c r="W860" s="113">
        <v>11061515.02</v>
      </c>
      <c r="X860" s="112" t="s">
        <v>9</v>
      </c>
      <c r="Y860" s="113">
        <v>1769842.4031999998</v>
      </c>
      <c r="Z860" s="113">
        <v>0</v>
      </c>
      <c r="AA860" s="112" t="s">
        <v>0</v>
      </c>
      <c r="AB860" s="113">
        <v>0</v>
      </c>
      <c r="AC860" s="113">
        <v>0</v>
      </c>
      <c r="AD860" s="112" t="s">
        <v>0</v>
      </c>
      <c r="AE860" s="113">
        <v>0</v>
      </c>
      <c r="AF860" s="112">
        <v>0</v>
      </c>
      <c r="AG860" s="112" t="s">
        <v>0</v>
      </c>
      <c r="AH860" s="113">
        <v>0</v>
      </c>
      <c r="AI860" s="113">
        <v>0</v>
      </c>
      <c r="AJ860" s="112" t="s">
        <v>0</v>
      </c>
      <c r="AK860" s="113">
        <v>0</v>
      </c>
      <c r="AL860" s="113">
        <v>0</v>
      </c>
      <c r="AM860" s="114" t="s">
        <v>1</v>
      </c>
      <c r="AN860" s="3" t="s">
        <v>1</v>
      </c>
      <c r="AO860" s="3" t="s">
        <v>1</v>
      </c>
      <c r="AP860" s="112" t="s">
        <v>1</v>
      </c>
    </row>
    <row r="861" spans="1:42" hidden="1" x14ac:dyDescent="0.25">
      <c r="A861" s="2" t="s">
        <v>548</v>
      </c>
      <c r="B861" s="111">
        <v>44129</v>
      </c>
      <c r="C861" s="112" t="s">
        <v>6</v>
      </c>
      <c r="D861" s="112" t="s">
        <v>39</v>
      </c>
      <c r="E861" s="112" t="s">
        <v>216</v>
      </c>
      <c r="F861" s="112" t="s">
        <v>2321</v>
      </c>
      <c r="G861" s="112" t="s">
        <v>3</v>
      </c>
      <c r="H861" s="112" t="s">
        <v>2323</v>
      </c>
      <c r="I861" s="113" t="s">
        <v>1</v>
      </c>
      <c r="J861" s="113" t="s">
        <v>1</v>
      </c>
      <c r="K861" s="113" t="s">
        <v>1</v>
      </c>
      <c r="L861" s="113" t="s">
        <v>1</v>
      </c>
      <c r="M861" s="113">
        <v>0</v>
      </c>
      <c r="N861" s="112" t="s">
        <v>1</v>
      </c>
      <c r="O861" s="112" t="s">
        <v>2324</v>
      </c>
      <c r="P861" s="112" t="s">
        <v>2325</v>
      </c>
      <c r="Q861" s="113">
        <v>3798220</v>
      </c>
      <c r="R861" s="113">
        <v>0</v>
      </c>
      <c r="S861" s="113">
        <v>3798220</v>
      </c>
      <c r="T861" s="113">
        <v>0</v>
      </c>
      <c r="U861" s="112" t="s">
        <v>0</v>
      </c>
      <c r="V861" s="113">
        <v>0</v>
      </c>
      <c r="W861" s="113">
        <v>0</v>
      </c>
      <c r="X861" s="112" t="s">
        <v>0</v>
      </c>
      <c r="Y861" s="113">
        <v>0</v>
      </c>
      <c r="Z861" s="113">
        <v>0</v>
      </c>
      <c r="AA861" s="112" t="s">
        <v>0</v>
      </c>
      <c r="AB861" s="113">
        <v>0</v>
      </c>
      <c r="AC861" s="113">
        <v>0</v>
      </c>
      <c r="AD861" s="112" t="s">
        <v>0</v>
      </c>
      <c r="AE861" s="113">
        <v>0</v>
      </c>
      <c r="AF861" s="112">
        <v>0</v>
      </c>
      <c r="AG861" s="112" t="s">
        <v>0</v>
      </c>
      <c r="AH861" s="113">
        <v>0</v>
      </c>
      <c r="AI861" s="113">
        <v>0</v>
      </c>
      <c r="AJ861" s="112" t="s">
        <v>0</v>
      </c>
      <c r="AK861" s="113">
        <v>0</v>
      </c>
      <c r="AL861" s="113">
        <v>0</v>
      </c>
      <c r="AM861" s="114" t="s">
        <v>1</v>
      </c>
      <c r="AN861" s="3" t="s">
        <v>1</v>
      </c>
      <c r="AO861" s="3" t="s">
        <v>1</v>
      </c>
      <c r="AP861" s="112" t="s">
        <v>1</v>
      </c>
    </row>
    <row r="862" spans="1:42" hidden="1" x14ac:dyDescent="0.25">
      <c r="A862" s="2" t="s">
        <v>549</v>
      </c>
      <c r="B862" s="111">
        <v>44129</v>
      </c>
      <c r="C862" s="112" t="s">
        <v>6</v>
      </c>
      <c r="D862" s="112" t="s">
        <v>39</v>
      </c>
      <c r="E862" s="112" t="s">
        <v>216</v>
      </c>
      <c r="F862" s="112" t="s">
        <v>2321</v>
      </c>
      <c r="G862" s="112" t="s">
        <v>3</v>
      </c>
      <c r="H862" s="112" t="s">
        <v>2326</v>
      </c>
      <c r="I862" s="113" t="s">
        <v>1</v>
      </c>
      <c r="J862" s="113" t="s">
        <v>1</v>
      </c>
      <c r="K862" s="113" t="s">
        <v>1</v>
      </c>
      <c r="L862" s="113" t="s">
        <v>1</v>
      </c>
      <c r="M862" s="113">
        <v>0</v>
      </c>
      <c r="N862" s="112" t="s">
        <v>1</v>
      </c>
      <c r="O862" s="112" t="s">
        <v>2</v>
      </c>
      <c r="P862" s="112" t="s">
        <v>1</v>
      </c>
      <c r="Q862" s="113">
        <v>140256885.41360003</v>
      </c>
      <c r="R862" s="113">
        <v>0</v>
      </c>
      <c r="S862" s="113">
        <v>98748992.900000006</v>
      </c>
      <c r="T862" s="113">
        <v>0</v>
      </c>
      <c r="U862" s="112" t="s">
        <v>0</v>
      </c>
      <c r="V862" s="113">
        <v>0</v>
      </c>
      <c r="W862" s="113">
        <v>35782665.960000001</v>
      </c>
      <c r="X862" s="112" t="s">
        <v>9</v>
      </c>
      <c r="Y862" s="113">
        <v>5725226.5536000002</v>
      </c>
      <c r="Z862" s="113">
        <v>0</v>
      </c>
      <c r="AA862" s="112" t="s">
        <v>0</v>
      </c>
      <c r="AB862" s="113">
        <v>0</v>
      </c>
      <c r="AC862" s="113">
        <v>0</v>
      </c>
      <c r="AD862" s="112" t="s">
        <v>0</v>
      </c>
      <c r="AE862" s="113">
        <v>0</v>
      </c>
      <c r="AF862" s="112">
        <v>0</v>
      </c>
      <c r="AG862" s="112" t="s">
        <v>0</v>
      </c>
      <c r="AH862" s="113">
        <v>0</v>
      </c>
      <c r="AI862" s="113">
        <v>0</v>
      </c>
      <c r="AJ862" s="112" t="s">
        <v>0</v>
      </c>
      <c r="AK862" s="113">
        <v>0</v>
      </c>
      <c r="AL862" s="113">
        <v>0</v>
      </c>
      <c r="AM862" s="114" t="s">
        <v>1</v>
      </c>
      <c r="AN862" s="3" t="s">
        <v>1</v>
      </c>
      <c r="AO862" s="3" t="s">
        <v>1</v>
      </c>
      <c r="AP862" s="112" t="s">
        <v>1</v>
      </c>
    </row>
    <row r="863" spans="1:42" hidden="1" x14ac:dyDescent="0.25">
      <c r="A863" s="2" t="s">
        <v>550</v>
      </c>
      <c r="B863" s="111">
        <v>44129</v>
      </c>
      <c r="C863" s="112" t="s">
        <v>6</v>
      </c>
      <c r="D863" s="112" t="s">
        <v>34</v>
      </c>
      <c r="E863" s="112" t="s">
        <v>210</v>
      </c>
      <c r="F863" s="112" t="s">
        <v>2327</v>
      </c>
      <c r="G863" s="112" t="s">
        <v>3</v>
      </c>
      <c r="H863" s="112" t="s">
        <v>2328</v>
      </c>
      <c r="I863" s="113" t="s">
        <v>1</v>
      </c>
      <c r="J863" s="113" t="s">
        <v>1</v>
      </c>
      <c r="K863" s="113" t="s">
        <v>1</v>
      </c>
      <c r="L863" s="113" t="s">
        <v>1</v>
      </c>
      <c r="M863" s="113">
        <v>0</v>
      </c>
      <c r="N863" s="112" t="s">
        <v>1</v>
      </c>
      <c r="O863" s="112" t="s">
        <v>2</v>
      </c>
      <c r="P863" s="112" t="s">
        <v>1</v>
      </c>
      <c r="Q863" s="113">
        <v>274931355.79079998</v>
      </c>
      <c r="R863" s="113">
        <v>0</v>
      </c>
      <c r="S863" s="113">
        <v>211112585.38999999</v>
      </c>
      <c r="T863" s="113">
        <v>0</v>
      </c>
      <c r="U863" s="112" t="s">
        <v>0</v>
      </c>
      <c r="V863" s="113">
        <v>0</v>
      </c>
      <c r="W863" s="113">
        <v>55016181.380000003</v>
      </c>
      <c r="X863" s="112" t="s">
        <v>9</v>
      </c>
      <c r="Y863" s="113">
        <v>8802589.0208000001</v>
      </c>
      <c r="Z863" s="113">
        <v>0</v>
      </c>
      <c r="AA863" s="112" t="s">
        <v>0</v>
      </c>
      <c r="AB863" s="113">
        <v>0</v>
      </c>
      <c r="AC863" s="113">
        <v>0</v>
      </c>
      <c r="AD863" s="112" t="s">
        <v>0</v>
      </c>
      <c r="AE863" s="113">
        <v>0</v>
      </c>
      <c r="AF863" s="112">
        <v>0</v>
      </c>
      <c r="AG863" s="112" t="s">
        <v>0</v>
      </c>
      <c r="AH863" s="113">
        <v>0</v>
      </c>
      <c r="AI863" s="113">
        <v>0</v>
      </c>
      <c r="AJ863" s="112" t="s">
        <v>0</v>
      </c>
      <c r="AK863" s="113">
        <v>0</v>
      </c>
      <c r="AL863" s="113">
        <v>0</v>
      </c>
      <c r="AM863" s="114" t="s">
        <v>1</v>
      </c>
      <c r="AN863" s="3" t="s">
        <v>1</v>
      </c>
      <c r="AO863" s="3" t="s">
        <v>1</v>
      </c>
      <c r="AP863" s="112" t="s">
        <v>1</v>
      </c>
    </row>
    <row r="864" spans="1:42" hidden="1" x14ac:dyDescent="0.25">
      <c r="A864" s="2" t="s">
        <v>551</v>
      </c>
      <c r="B864" s="111">
        <v>44129</v>
      </c>
      <c r="C864" s="112" t="s">
        <v>6</v>
      </c>
      <c r="D864" s="112" t="s">
        <v>34</v>
      </c>
      <c r="E864" s="112" t="s">
        <v>210</v>
      </c>
      <c r="F864" s="112" t="s">
        <v>2327</v>
      </c>
      <c r="G864" s="112" t="s">
        <v>3</v>
      </c>
      <c r="H864" s="112" t="s">
        <v>2329</v>
      </c>
      <c r="I864" s="113" t="s">
        <v>1</v>
      </c>
      <c r="J864" s="113" t="s">
        <v>1</v>
      </c>
      <c r="K864" s="113" t="s">
        <v>1</v>
      </c>
      <c r="L864" s="113" t="s">
        <v>1</v>
      </c>
      <c r="M864" s="113">
        <v>0</v>
      </c>
      <c r="N864" s="112" t="s">
        <v>1</v>
      </c>
      <c r="O864" s="112" t="s">
        <v>275</v>
      </c>
      <c r="P864" s="112" t="s">
        <v>274</v>
      </c>
      <c r="Q864" s="113">
        <v>2702431</v>
      </c>
      <c r="R864" s="113">
        <v>0</v>
      </c>
      <c r="S864" s="113">
        <v>2702431</v>
      </c>
      <c r="T864" s="113">
        <v>0</v>
      </c>
      <c r="U864" s="112" t="s">
        <v>0</v>
      </c>
      <c r="V864" s="113">
        <v>0</v>
      </c>
      <c r="W864" s="113">
        <v>0</v>
      </c>
      <c r="X864" s="112" t="s">
        <v>0</v>
      </c>
      <c r="Y864" s="113">
        <v>0</v>
      </c>
      <c r="Z864" s="113">
        <v>0</v>
      </c>
      <c r="AA864" s="112" t="s">
        <v>0</v>
      </c>
      <c r="AB864" s="113">
        <v>0</v>
      </c>
      <c r="AC864" s="113">
        <v>0</v>
      </c>
      <c r="AD864" s="112" t="s">
        <v>0</v>
      </c>
      <c r="AE864" s="113">
        <v>0</v>
      </c>
      <c r="AF864" s="112">
        <v>0</v>
      </c>
      <c r="AG864" s="112" t="s">
        <v>0</v>
      </c>
      <c r="AH864" s="113">
        <v>0</v>
      </c>
      <c r="AI864" s="113">
        <v>0</v>
      </c>
      <c r="AJ864" s="112" t="s">
        <v>0</v>
      </c>
      <c r="AK864" s="113">
        <v>0</v>
      </c>
      <c r="AL864" s="113">
        <v>0</v>
      </c>
      <c r="AM864" s="114" t="s">
        <v>1</v>
      </c>
      <c r="AN864" s="3" t="s">
        <v>1</v>
      </c>
      <c r="AO864" s="3" t="s">
        <v>1</v>
      </c>
      <c r="AP864" s="112" t="s">
        <v>1</v>
      </c>
    </row>
    <row r="865" spans="1:42" hidden="1" x14ac:dyDescent="0.25">
      <c r="A865" s="2" t="s">
        <v>553</v>
      </c>
      <c r="B865" s="111">
        <v>44129</v>
      </c>
      <c r="C865" s="112" t="s">
        <v>6</v>
      </c>
      <c r="D865" s="112" t="s">
        <v>34</v>
      </c>
      <c r="E865" s="112" t="s">
        <v>210</v>
      </c>
      <c r="F865" s="112" t="s">
        <v>2327</v>
      </c>
      <c r="G865" s="112" t="s">
        <v>3</v>
      </c>
      <c r="H865" s="112" t="s">
        <v>2330</v>
      </c>
      <c r="I865" s="113" t="s">
        <v>1</v>
      </c>
      <c r="J865" s="113" t="s">
        <v>1</v>
      </c>
      <c r="K865" s="113" t="s">
        <v>1</v>
      </c>
      <c r="L865" s="113" t="s">
        <v>1</v>
      </c>
      <c r="M865" s="113">
        <v>0</v>
      </c>
      <c r="N865" s="112" t="s">
        <v>1</v>
      </c>
      <c r="O865" s="112" t="s">
        <v>2</v>
      </c>
      <c r="P865" s="112" t="s">
        <v>1</v>
      </c>
      <c r="Q865" s="113">
        <v>36313168.108000003</v>
      </c>
      <c r="R865" s="113">
        <v>0</v>
      </c>
      <c r="S865" s="113">
        <v>25070884.499999996</v>
      </c>
      <c r="T865" s="113">
        <v>0</v>
      </c>
      <c r="U865" s="112" t="s">
        <v>0</v>
      </c>
      <c r="V865" s="113">
        <v>0</v>
      </c>
      <c r="W865" s="113">
        <v>9691623.8000000007</v>
      </c>
      <c r="X865" s="112" t="s">
        <v>9</v>
      </c>
      <c r="Y865" s="113">
        <v>1550659.8080000002</v>
      </c>
      <c r="Z865" s="113">
        <v>0</v>
      </c>
      <c r="AA865" s="112" t="s">
        <v>0</v>
      </c>
      <c r="AB865" s="113">
        <v>0</v>
      </c>
      <c r="AC865" s="113">
        <v>0</v>
      </c>
      <c r="AD865" s="112" t="s">
        <v>0</v>
      </c>
      <c r="AE865" s="113">
        <v>0</v>
      </c>
      <c r="AF865" s="112">
        <v>0</v>
      </c>
      <c r="AG865" s="112" t="s">
        <v>0</v>
      </c>
      <c r="AH865" s="113">
        <v>0</v>
      </c>
      <c r="AI865" s="113">
        <v>0</v>
      </c>
      <c r="AJ865" s="112" t="s">
        <v>0</v>
      </c>
      <c r="AK865" s="113">
        <v>0</v>
      </c>
      <c r="AL865" s="113">
        <v>0</v>
      </c>
      <c r="AM865" s="114" t="s">
        <v>1</v>
      </c>
      <c r="AN865" s="3" t="s">
        <v>1</v>
      </c>
      <c r="AO865" s="3" t="s">
        <v>1</v>
      </c>
      <c r="AP865" s="112" t="s">
        <v>1</v>
      </c>
    </row>
    <row r="866" spans="1:42" hidden="1" x14ac:dyDescent="0.25">
      <c r="A866" s="2" t="s">
        <v>554</v>
      </c>
      <c r="B866" s="48">
        <v>44129</v>
      </c>
      <c r="C866" s="2" t="s">
        <v>6</v>
      </c>
      <c r="D866" s="2" t="s">
        <v>27</v>
      </c>
      <c r="E866" s="2" t="s">
        <v>204</v>
      </c>
      <c r="F866" s="2" t="s">
        <v>2011</v>
      </c>
      <c r="G866" s="2" t="s">
        <v>3</v>
      </c>
      <c r="H866" s="2" t="s">
        <v>2331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61314340.246399999</v>
      </c>
      <c r="R866" s="1">
        <v>0</v>
      </c>
      <c r="S866" s="1">
        <v>50074755.100000001</v>
      </c>
      <c r="T866" s="1">
        <v>0</v>
      </c>
      <c r="U866" s="2" t="s">
        <v>0</v>
      </c>
      <c r="V866" s="1">
        <v>0</v>
      </c>
      <c r="W866" s="1">
        <v>9689297.5399999991</v>
      </c>
      <c r="X866" s="2" t="s">
        <v>9</v>
      </c>
      <c r="Y866" s="1">
        <v>1550287.6063999999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49" t="s">
        <v>1</v>
      </c>
      <c r="AN866" s="3" t="s">
        <v>1</v>
      </c>
      <c r="AO866" s="3" t="s">
        <v>1</v>
      </c>
      <c r="AP866" s="2" t="s">
        <v>1</v>
      </c>
    </row>
    <row r="867" spans="1:42" hidden="1" x14ac:dyDescent="0.25">
      <c r="A867" s="2" t="s">
        <v>555</v>
      </c>
      <c r="B867" s="48">
        <v>44129</v>
      </c>
      <c r="C867" s="2" t="s">
        <v>6</v>
      </c>
      <c r="D867" s="2" t="s">
        <v>27</v>
      </c>
      <c r="E867" s="2" t="s">
        <v>204</v>
      </c>
      <c r="F867" s="2" t="s">
        <v>2011</v>
      </c>
      <c r="G867" s="2" t="s">
        <v>3</v>
      </c>
      <c r="H867" s="2" t="s">
        <v>2332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2333</v>
      </c>
      <c r="P867" s="2" t="s">
        <v>2275</v>
      </c>
      <c r="Q867" s="1">
        <v>6235925</v>
      </c>
      <c r="R867" s="1">
        <v>0</v>
      </c>
      <c r="S867" s="1">
        <v>4608445</v>
      </c>
      <c r="T867" s="1">
        <v>1403000</v>
      </c>
      <c r="U867" s="2" t="s">
        <v>9</v>
      </c>
      <c r="V867" s="1">
        <v>224480</v>
      </c>
      <c r="W867" s="1">
        <v>0</v>
      </c>
      <c r="X867" s="2" t="s">
        <v>0</v>
      </c>
      <c r="Y867" s="1">
        <v>0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49" t="s">
        <v>1</v>
      </c>
      <c r="AN867" s="3" t="s">
        <v>1</v>
      </c>
      <c r="AO867" s="3" t="s">
        <v>1</v>
      </c>
      <c r="AP867" s="2" t="s">
        <v>1</v>
      </c>
    </row>
    <row r="868" spans="1:42" hidden="1" x14ac:dyDescent="0.25">
      <c r="A868" s="2" t="s">
        <v>556</v>
      </c>
      <c r="B868" s="111">
        <v>44129</v>
      </c>
      <c r="C868" s="112" t="s">
        <v>6</v>
      </c>
      <c r="D868" s="112" t="s">
        <v>27</v>
      </c>
      <c r="E868" s="112" t="s">
        <v>204</v>
      </c>
      <c r="F868" s="112" t="s">
        <v>2011</v>
      </c>
      <c r="G868" s="112" t="s">
        <v>3</v>
      </c>
      <c r="H868" s="112" t="s">
        <v>2334</v>
      </c>
      <c r="I868" s="113" t="s">
        <v>1</v>
      </c>
      <c r="J868" s="113" t="s">
        <v>1</v>
      </c>
      <c r="K868" s="113" t="s">
        <v>1</v>
      </c>
      <c r="L868" s="113" t="s">
        <v>1</v>
      </c>
      <c r="M868" s="113">
        <v>0</v>
      </c>
      <c r="N868" s="112" t="s">
        <v>1</v>
      </c>
      <c r="O868" s="112" t="s">
        <v>2</v>
      </c>
      <c r="P868" s="112" t="s">
        <v>1</v>
      </c>
      <c r="Q868" s="113">
        <v>262202277.59040007</v>
      </c>
      <c r="R868" s="113">
        <v>0</v>
      </c>
      <c r="S868" s="113">
        <v>193616363.00000006</v>
      </c>
      <c r="T868" s="113">
        <v>0</v>
      </c>
      <c r="U868" s="112" t="s">
        <v>0</v>
      </c>
      <c r="V868" s="113">
        <v>0</v>
      </c>
      <c r="W868" s="113">
        <v>59125788.439999998</v>
      </c>
      <c r="X868" s="112" t="s">
        <v>0</v>
      </c>
      <c r="Y868" s="113">
        <v>9460126.1503999997</v>
      </c>
      <c r="Z868" s="113">
        <v>0</v>
      </c>
      <c r="AA868" s="112" t="s">
        <v>0</v>
      </c>
      <c r="AB868" s="113">
        <v>0</v>
      </c>
      <c r="AC868" s="113">
        <v>0</v>
      </c>
      <c r="AD868" s="112" t="s">
        <v>0</v>
      </c>
      <c r="AE868" s="113">
        <v>0</v>
      </c>
      <c r="AF868" s="112">
        <v>0</v>
      </c>
      <c r="AG868" s="112" t="s">
        <v>0</v>
      </c>
      <c r="AH868" s="113">
        <v>0</v>
      </c>
      <c r="AI868" s="113">
        <v>0</v>
      </c>
      <c r="AJ868" s="112" t="s">
        <v>0</v>
      </c>
      <c r="AK868" s="113">
        <v>0</v>
      </c>
      <c r="AL868" s="113">
        <v>0</v>
      </c>
      <c r="AM868" s="114" t="s">
        <v>1</v>
      </c>
      <c r="AN868" s="3" t="s">
        <v>1</v>
      </c>
      <c r="AO868" s="3" t="s">
        <v>1</v>
      </c>
      <c r="AP868" s="112" t="s">
        <v>1</v>
      </c>
    </row>
    <row r="869" spans="1:42" hidden="1" x14ac:dyDescent="0.25">
      <c r="A869" s="2" t="s">
        <v>557</v>
      </c>
      <c r="B869" s="111">
        <v>44129</v>
      </c>
      <c r="C869" s="112" t="s">
        <v>6</v>
      </c>
      <c r="D869" s="112" t="s">
        <v>27</v>
      </c>
      <c r="E869" s="112" t="s">
        <v>204</v>
      </c>
      <c r="F869" s="112" t="s">
        <v>2011</v>
      </c>
      <c r="G869" s="112" t="s">
        <v>13</v>
      </c>
      <c r="H869" s="112" t="s">
        <v>1</v>
      </c>
      <c r="I869" s="113" t="s">
        <v>2335</v>
      </c>
      <c r="J869" s="113" t="s">
        <v>1</v>
      </c>
      <c r="K869" s="113" t="s">
        <v>2336</v>
      </c>
      <c r="L869" s="113" t="s">
        <v>2337</v>
      </c>
      <c r="M869" s="113">
        <v>239200</v>
      </c>
      <c r="N869" s="112" t="s">
        <v>12</v>
      </c>
      <c r="O869" s="112" t="s">
        <v>2338</v>
      </c>
      <c r="P869" s="112" t="s">
        <v>2339</v>
      </c>
      <c r="Q869" s="113">
        <v>-239200</v>
      </c>
      <c r="R869" s="113">
        <v>0</v>
      </c>
      <c r="S869" s="113">
        <v>-239200</v>
      </c>
      <c r="T869" s="113">
        <v>0</v>
      </c>
      <c r="U869" s="112" t="s">
        <v>0</v>
      </c>
      <c r="V869" s="113">
        <v>0</v>
      </c>
      <c r="W869" s="113">
        <v>0</v>
      </c>
      <c r="X869" s="112" t="s">
        <v>0</v>
      </c>
      <c r="Y869" s="113">
        <v>0</v>
      </c>
      <c r="Z869" s="113">
        <v>0</v>
      </c>
      <c r="AA869" s="112" t="s">
        <v>0</v>
      </c>
      <c r="AB869" s="113">
        <v>0</v>
      </c>
      <c r="AC869" s="113">
        <v>0</v>
      </c>
      <c r="AD869" s="112" t="s">
        <v>0</v>
      </c>
      <c r="AE869" s="113">
        <v>0</v>
      </c>
      <c r="AF869" s="112">
        <v>0</v>
      </c>
      <c r="AG869" s="112" t="s">
        <v>0</v>
      </c>
      <c r="AH869" s="113">
        <v>0</v>
      </c>
      <c r="AI869" s="113">
        <v>0</v>
      </c>
      <c r="AJ869" s="112" t="s">
        <v>0</v>
      </c>
      <c r="AK869" s="113">
        <v>0</v>
      </c>
      <c r="AL869" s="113">
        <v>0</v>
      </c>
      <c r="AM869" s="114" t="s">
        <v>1</v>
      </c>
      <c r="AN869" s="3" t="s">
        <v>1</v>
      </c>
      <c r="AO869" s="3" t="s">
        <v>1</v>
      </c>
      <c r="AP869" s="112" t="s">
        <v>1</v>
      </c>
    </row>
    <row r="870" spans="1:42" hidden="1" x14ac:dyDescent="0.25">
      <c r="A870" s="2" t="s">
        <v>558</v>
      </c>
      <c r="B870" s="111">
        <v>44129</v>
      </c>
      <c r="C870" s="112" t="s">
        <v>6</v>
      </c>
      <c r="D870" s="112" t="s">
        <v>25</v>
      </c>
      <c r="E870" s="112" t="s">
        <v>198</v>
      </c>
      <c r="F870" s="112" t="s">
        <v>510</v>
      </c>
      <c r="G870" s="112" t="s">
        <v>3</v>
      </c>
      <c r="H870" s="112" t="s">
        <v>2340</v>
      </c>
      <c r="I870" s="113" t="s">
        <v>1</v>
      </c>
      <c r="J870" s="113" t="s">
        <v>1</v>
      </c>
      <c r="K870" s="113" t="s">
        <v>1</v>
      </c>
      <c r="L870" s="113" t="s">
        <v>1</v>
      </c>
      <c r="M870" s="113">
        <v>0</v>
      </c>
      <c r="N870" s="112" t="s">
        <v>1</v>
      </c>
      <c r="O870" s="112" t="s">
        <v>2</v>
      </c>
      <c r="P870" s="112" t="s">
        <v>1</v>
      </c>
      <c r="Q870" s="113">
        <v>301223523.352</v>
      </c>
      <c r="R870" s="113">
        <v>0</v>
      </c>
      <c r="S870" s="113">
        <v>233613162.37</v>
      </c>
      <c r="T870" s="113">
        <v>0</v>
      </c>
      <c r="U870" s="112" t="s">
        <v>0</v>
      </c>
      <c r="V870" s="113">
        <v>0</v>
      </c>
      <c r="W870" s="113">
        <v>58284793.949999996</v>
      </c>
      <c r="X870" s="112" t="s">
        <v>9</v>
      </c>
      <c r="Y870" s="113">
        <v>9325567.0319999978</v>
      </c>
      <c r="Z870" s="113">
        <v>0</v>
      </c>
      <c r="AA870" s="112" t="s">
        <v>0</v>
      </c>
      <c r="AB870" s="113">
        <v>0</v>
      </c>
      <c r="AC870" s="113">
        <v>0</v>
      </c>
      <c r="AD870" s="112" t="s">
        <v>0</v>
      </c>
      <c r="AE870" s="113">
        <v>0</v>
      </c>
      <c r="AF870" s="112">
        <v>0</v>
      </c>
      <c r="AG870" s="112" t="s">
        <v>0</v>
      </c>
      <c r="AH870" s="113">
        <v>0</v>
      </c>
      <c r="AI870" s="113">
        <v>0</v>
      </c>
      <c r="AJ870" s="112" t="s">
        <v>0</v>
      </c>
      <c r="AK870" s="113">
        <v>0</v>
      </c>
      <c r="AL870" s="113">
        <v>0</v>
      </c>
      <c r="AM870" s="114" t="s">
        <v>1</v>
      </c>
      <c r="AN870" s="3" t="s">
        <v>1</v>
      </c>
      <c r="AO870" s="3" t="s">
        <v>1</v>
      </c>
      <c r="AP870" s="112" t="s">
        <v>1</v>
      </c>
    </row>
    <row r="871" spans="1:42" hidden="1" x14ac:dyDescent="0.25">
      <c r="A871" s="2" t="s">
        <v>559</v>
      </c>
      <c r="B871" s="111">
        <v>44129</v>
      </c>
      <c r="C871" s="112" t="s">
        <v>6</v>
      </c>
      <c r="D871" s="112" t="s">
        <v>23</v>
      </c>
      <c r="E871" s="112" t="s">
        <v>196</v>
      </c>
      <c r="F871" s="112" t="s">
        <v>685</v>
      </c>
      <c r="G871" s="112" t="s">
        <v>3</v>
      </c>
      <c r="H871" s="112" t="s">
        <v>2341</v>
      </c>
      <c r="I871" s="113" t="s">
        <v>1</v>
      </c>
      <c r="J871" s="113" t="s">
        <v>1</v>
      </c>
      <c r="K871" s="113" t="s">
        <v>1</v>
      </c>
      <c r="L871" s="113" t="s">
        <v>1</v>
      </c>
      <c r="M871" s="113">
        <v>0</v>
      </c>
      <c r="N871" s="112" t="s">
        <v>1</v>
      </c>
      <c r="O871" s="112" t="s">
        <v>2</v>
      </c>
      <c r="P871" s="112" t="s">
        <v>1</v>
      </c>
      <c r="Q871" s="113">
        <v>29103495.160800003</v>
      </c>
      <c r="R871" s="113">
        <v>0</v>
      </c>
      <c r="S871" s="113">
        <v>21221710.000000004</v>
      </c>
      <c r="T871" s="113">
        <v>0</v>
      </c>
      <c r="U871" s="112" t="s">
        <v>0</v>
      </c>
      <c r="V871" s="113">
        <v>0</v>
      </c>
      <c r="W871" s="113">
        <v>6794642.3799999999</v>
      </c>
      <c r="X871" s="112" t="s">
        <v>9</v>
      </c>
      <c r="Y871" s="113">
        <v>1087142.7808000001</v>
      </c>
      <c r="Z871" s="113">
        <v>0</v>
      </c>
      <c r="AA871" s="112" t="s">
        <v>0</v>
      </c>
      <c r="AB871" s="113">
        <v>0</v>
      </c>
      <c r="AC871" s="113">
        <v>0</v>
      </c>
      <c r="AD871" s="112" t="s">
        <v>0</v>
      </c>
      <c r="AE871" s="113">
        <v>0</v>
      </c>
      <c r="AF871" s="112">
        <v>0</v>
      </c>
      <c r="AG871" s="112" t="s">
        <v>0</v>
      </c>
      <c r="AH871" s="113">
        <v>0</v>
      </c>
      <c r="AI871" s="113">
        <v>0</v>
      </c>
      <c r="AJ871" s="112" t="s">
        <v>0</v>
      </c>
      <c r="AK871" s="113">
        <v>0</v>
      </c>
      <c r="AL871" s="113">
        <v>0</v>
      </c>
      <c r="AM871" s="114" t="s">
        <v>1</v>
      </c>
      <c r="AN871" s="3" t="s">
        <v>1</v>
      </c>
      <c r="AO871" s="3" t="s">
        <v>1</v>
      </c>
      <c r="AP871" s="112" t="s">
        <v>1</v>
      </c>
    </row>
    <row r="872" spans="1:42" hidden="1" x14ac:dyDescent="0.25">
      <c r="A872" s="2" t="s">
        <v>560</v>
      </c>
      <c r="B872" s="48">
        <v>44129</v>
      </c>
      <c r="C872" s="2" t="s">
        <v>6</v>
      </c>
      <c r="D872" s="2" t="s">
        <v>23</v>
      </c>
      <c r="E872" s="2" t="s">
        <v>196</v>
      </c>
      <c r="F872" s="2" t="s">
        <v>685</v>
      </c>
      <c r="G872" s="2" t="s">
        <v>3</v>
      </c>
      <c r="H872" s="2" t="s">
        <v>2342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2343</v>
      </c>
      <c r="P872" s="2" t="s">
        <v>2344</v>
      </c>
      <c r="Q872" s="1">
        <v>1585183</v>
      </c>
      <c r="R872" s="1">
        <v>0</v>
      </c>
      <c r="S872" s="1">
        <v>1585183</v>
      </c>
      <c r="T872" s="1">
        <v>0</v>
      </c>
      <c r="U872" s="2" t="s">
        <v>0</v>
      </c>
      <c r="V872" s="1">
        <v>0</v>
      </c>
      <c r="W872" s="1">
        <v>0</v>
      </c>
      <c r="X872" s="2" t="s">
        <v>0</v>
      </c>
      <c r="Y872" s="1">
        <v>0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49" t="s">
        <v>1</v>
      </c>
      <c r="AN872" s="3" t="s">
        <v>1</v>
      </c>
      <c r="AO872" s="3" t="s">
        <v>1</v>
      </c>
      <c r="AP872" s="58" t="s">
        <v>1</v>
      </c>
    </row>
    <row r="873" spans="1:42" hidden="1" x14ac:dyDescent="0.25">
      <c r="A873" s="2" t="s">
        <v>561</v>
      </c>
      <c r="B873" s="111">
        <v>44129</v>
      </c>
      <c r="C873" s="112" t="s">
        <v>6</v>
      </c>
      <c r="D873" s="112" t="s">
        <v>23</v>
      </c>
      <c r="E873" s="112" t="s">
        <v>196</v>
      </c>
      <c r="F873" s="112" t="s">
        <v>685</v>
      </c>
      <c r="G873" s="112" t="s">
        <v>3</v>
      </c>
      <c r="H873" s="112" t="s">
        <v>2345</v>
      </c>
      <c r="I873" s="113" t="s">
        <v>1</v>
      </c>
      <c r="J873" s="113" t="s">
        <v>1</v>
      </c>
      <c r="K873" s="113" t="s">
        <v>1</v>
      </c>
      <c r="L873" s="113" t="s">
        <v>1</v>
      </c>
      <c r="M873" s="113">
        <v>0</v>
      </c>
      <c r="N873" s="112" t="s">
        <v>1</v>
      </c>
      <c r="O873" s="112" t="s">
        <v>2</v>
      </c>
      <c r="P873" s="112" t="s">
        <v>1</v>
      </c>
      <c r="Q873" s="113">
        <v>48305356.7676</v>
      </c>
      <c r="R873" s="113">
        <v>0</v>
      </c>
      <c r="S873" s="113">
        <v>39687538</v>
      </c>
      <c r="T873" s="113">
        <v>0</v>
      </c>
      <c r="U873" s="112" t="s">
        <v>0</v>
      </c>
      <c r="V873" s="113">
        <v>0</v>
      </c>
      <c r="W873" s="113">
        <v>7429154.1099999994</v>
      </c>
      <c r="X873" s="112" t="s">
        <v>9</v>
      </c>
      <c r="Y873" s="113">
        <v>1188664.6576</v>
      </c>
      <c r="Z873" s="113">
        <v>0</v>
      </c>
      <c r="AA873" s="112" t="s">
        <v>0</v>
      </c>
      <c r="AB873" s="113">
        <v>0</v>
      </c>
      <c r="AC873" s="113">
        <v>0</v>
      </c>
      <c r="AD873" s="112" t="s">
        <v>0</v>
      </c>
      <c r="AE873" s="113">
        <v>0</v>
      </c>
      <c r="AF873" s="112">
        <v>0</v>
      </c>
      <c r="AG873" s="112" t="s">
        <v>0</v>
      </c>
      <c r="AH873" s="113">
        <v>0</v>
      </c>
      <c r="AI873" s="113">
        <v>0</v>
      </c>
      <c r="AJ873" s="112" t="s">
        <v>0</v>
      </c>
      <c r="AK873" s="113">
        <v>0</v>
      </c>
      <c r="AL873" s="113">
        <v>0</v>
      </c>
      <c r="AM873" s="114" t="s">
        <v>1</v>
      </c>
      <c r="AN873" s="3" t="s">
        <v>1</v>
      </c>
      <c r="AO873" s="3" t="s">
        <v>1</v>
      </c>
      <c r="AP873" s="112" t="s">
        <v>1</v>
      </c>
    </row>
    <row r="874" spans="1:42" hidden="1" x14ac:dyDescent="0.25">
      <c r="A874" s="2" t="s">
        <v>563</v>
      </c>
      <c r="B874" s="48">
        <v>44129</v>
      </c>
      <c r="C874" s="2" t="s">
        <v>6</v>
      </c>
      <c r="D874" s="2" t="s">
        <v>23</v>
      </c>
      <c r="E874" s="2" t="s">
        <v>196</v>
      </c>
      <c r="F874" s="2" t="s">
        <v>685</v>
      </c>
      <c r="G874" s="2" t="s">
        <v>3</v>
      </c>
      <c r="H874" s="2" t="s">
        <v>2346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371</v>
      </c>
      <c r="P874" s="2" t="s">
        <v>923</v>
      </c>
      <c r="Q874" s="1">
        <v>2321704.4</v>
      </c>
      <c r="R874" s="1">
        <v>0</v>
      </c>
      <c r="S874" s="1">
        <v>1484486</v>
      </c>
      <c r="T874" s="1">
        <v>721740</v>
      </c>
      <c r="U874" s="2" t="s">
        <v>9</v>
      </c>
      <c r="V874" s="1">
        <v>115478.39999999999</v>
      </c>
      <c r="W874" s="1">
        <v>0</v>
      </c>
      <c r="X874" s="2" t="s">
        <v>0</v>
      </c>
      <c r="Y874" s="1">
        <v>0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49" t="s">
        <v>1</v>
      </c>
      <c r="AN874" s="3" t="s">
        <v>1</v>
      </c>
      <c r="AO874" s="3" t="s">
        <v>1</v>
      </c>
      <c r="AP874" s="76" t="s">
        <v>1</v>
      </c>
    </row>
    <row r="875" spans="1:42" hidden="1" x14ac:dyDescent="0.25">
      <c r="A875" s="2" t="s">
        <v>565</v>
      </c>
      <c r="B875" s="111">
        <v>44129</v>
      </c>
      <c r="C875" s="112" t="s">
        <v>6</v>
      </c>
      <c r="D875" s="112" t="s">
        <v>23</v>
      </c>
      <c r="E875" s="112" t="s">
        <v>196</v>
      </c>
      <c r="F875" s="112" t="s">
        <v>685</v>
      </c>
      <c r="G875" s="112" t="s">
        <v>3</v>
      </c>
      <c r="H875" s="112" t="s">
        <v>2347</v>
      </c>
      <c r="I875" s="113" t="s">
        <v>1</v>
      </c>
      <c r="J875" s="113" t="s">
        <v>1</v>
      </c>
      <c r="K875" s="113" t="s">
        <v>1</v>
      </c>
      <c r="L875" s="113" t="s">
        <v>1</v>
      </c>
      <c r="M875" s="113">
        <v>0</v>
      </c>
      <c r="N875" s="112" t="s">
        <v>1</v>
      </c>
      <c r="O875" s="112" t="s">
        <v>2</v>
      </c>
      <c r="P875" s="112" t="s">
        <v>1</v>
      </c>
      <c r="Q875" s="113">
        <v>136383505.52200001</v>
      </c>
      <c r="R875" s="113">
        <v>0</v>
      </c>
      <c r="S875" s="113">
        <v>96958535.989999995</v>
      </c>
      <c r="T875" s="113">
        <v>0</v>
      </c>
      <c r="U875" s="112" t="s">
        <v>0</v>
      </c>
      <c r="V875" s="113">
        <v>0</v>
      </c>
      <c r="W875" s="113">
        <v>33987042.700000003</v>
      </c>
      <c r="X875" s="112" t="s">
        <v>9</v>
      </c>
      <c r="Y875" s="113">
        <v>5437926.8320000004</v>
      </c>
      <c r="Z875" s="113">
        <v>0</v>
      </c>
      <c r="AA875" s="112" t="s">
        <v>0</v>
      </c>
      <c r="AB875" s="113">
        <v>0</v>
      </c>
      <c r="AC875" s="113">
        <v>0</v>
      </c>
      <c r="AD875" s="112" t="s">
        <v>0</v>
      </c>
      <c r="AE875" s="113">
        <v>0</v>
      </c>
      <c r="AF875" s="112">
        <v>0</v>
      </c>
      <c r="AG875" s="112" t="s">
        <v>0</v>
      </c>
      <c r="AH875" s="113">
        <v>0</v>
      </c>
      <c r="AI875" s="113">
        <v>0</v>
      </c>
      <c r="AJ875" s="112" t="s">
        <v>0</v>
      </c>
      <c r="AK875" s="113">
        <v>0</v>
      </c>
      <c r="AL875" s="113">
        <v>0</v>
      </c>
      <c r="AM875" s="114" t="s">
        <v>1</v>
      </c>
      <c r="AN875" s="3" t="s">
        <v>1</v>
      </c>
      <c r="AO875" s="3" t="s">
        <v>1</v>
      </c>
      <c r="AP875" s="112" t="s">
        <v>1</v>
      </c>
    </row>
    <row r="876" spans="1:42" hidden="1" x14ac:dyDescent="0.25">
      <c r="A876" s="2" t="s">
        <v>566</v>
      </c>
      <c r="B876" s="111">
        <v>44129</v>
      </c>
      <c r="C876" s="112" t="s">
        <v>6</v>
      </c>
      <c r="D876" s="112" t="s">
        <v>23</v>
      </c>
      <c r="E876" s="112" t="s">
        <v>196</v>
      </c>
      <c r="F876" s="112" t="s">
        <v>685</v>
      </c>
      <c r="G876" s="112" t="s">
        <v>3</v>
      </c>
      <c r="H876" s="112" t="s">
        <v>2348</v>
      </c>
      <c r="I876" s="113" t="s">
        <v>1</v>
      </c>
      <c r="J876" s="113" t="s">
        <v>1</v>
      </c>
      <c r="K876" s="113" t="s">
        <v>1</v>
      </c>
      <c r="L876" s="113" t="s">
        <v>1</v>
      </c>
      <c r="M876" s="113">
        <v>0</v>
      </c>
      <c r="N876" s="112" t="s">
        <v>1</v>
      </c>
      <c r="O876" s="112" t="s">
        <v>489</v>
      </c>
      <c r="P876" s="112" t="s">
        <v>490</v>
      </c>
      <c r="Q876" s="113">
        <v>13901612</v>
      </c>
      <c r="R876" s="113">
        <v>0</v>
      </c>
      <c r="S876" s="113">
        <v>12546268</v>
      </c>
      <c r="T876" s="113">
        <v>1168400</v>
      </c>
      <c r="U876" s="112" t="s">
        <v>9</v>
      </c>
      <c r="V876" s="113">
        <v>186944</v>
      </c>
      <c r="W876" s="113">
        <v>0</v>
      </c>
      <c r="X876" s="112" t="s">
        <v>0</v>
      </c>
      <c r="Y876" s="113">
        <v>0</v>
      </c>
      <c r="Z876" s="113">
        <v>0</v>
      </c>
      <c r="AA876" s="112" t="s">
        <v>0</v>
      </c>
      <c r="AB876" s="113">
        <v>0</v>
      </c>
      <c r="AC876" s="113">
        <v>0</v>
      </c>
      <c r="AD876" s="112" t="s">
        <v>0</v>
      </c>
      <c r="AE876" s="113">
        <v>0</v>
      </c>
      <c r="AF876" s="112">
        <v>0</v>
      </c>
      <c r="AG876" s="112" t="s">
        <v>0</v>
      </c>
      <c r="AH876" s="113">
        <v>0</v>
      </c>
      <c r="AI876" s="113">
        <v>0</v>
      </c>
      <c r="AJ876" s="112" t="s">
        <v>0</v>
      </c>
      <c r="AK876" s="113">
        <v>0</v>
      </c>
      <c r="AL876" s="113">
        <v>0</v>
      </c>
      <c r="AM876" s="114" t="s">
        <v>1</v>
      </c>
      <c r="AN876" s="3" t="s">
        <v>1</v>
      </c>
      <c r="AO876" s="3" t="s">
        <v>1</v>
      </c>
      <c r="AP876" s="112" t="s">
        <v>1</v>
      </c>
    </row>
    <row r="877" spans="1:42" hidden="1" x14ac:dyDescent="0.25">
      <c r="A877" s="2" t="s">
        <v>567</v>
      </c>
      <c r="B877" s="111">
        <v>44129</v>
      </c>
      <c r="C877" s="112" t="s">
        <v>6</v>
      </c>
      <c r="D877" s="112" t="s">
        <v>23</v>
      </c>
      <c r="E877" s="112" t="s">
        <v>196</v>
      </c>
      <c r="F877" s="112" t="s">
        <v>685</v>
      </c>
      <c r="G877" s="112" t="s">
        <v>3</v>
      </c>
      <c r="H877" s="112" t="s">
        <v>2349</v>
      </c>
      <c r="I877" s="113" t="s">
        <v>1</v>
      </c>
      <c r="J877" s="113" t="s">
        <v>1</v>
      </c>
      <c r="K877" s="113" t="s">
        <v>1</v>
      </c>
      <c r="L877" s="113" t="s">
        <v>1</v>
      </c>
      <c r="M877" s="113">
        <v>0</v>
      </c>
      <c r="N877" s="112" t="s">
        <v>1</v>
      </c>
      <c r="O877" s="112" t="s">
        <v>2</v>
      </c>
      <c r="P877" s="112" t="s">
        <v>1</v>
      </c>
      <c r="Q877" s="113">
        <v>20454575.200000003</v>
      </c>
      <c r="R877" s="113">
        <v>0</v>
      </c>
      <c r="S877" s="113">
        <v>17158528</v>
      </c>
      <c r="T877" s="113">
        <v>0</v>
      </c>
      <c r="U877" s="112" t="s">
        <v>0</v>
      </c>
      <c r="V877" s="113">
        <v>0</v>
      </c>
      <c r="W877" s="113">
        <v>2841420</v>
      </c>
      <c r="X877" s="112" t="s">
        <v>9</v>
      </c>
      <c r="Y877" s="113">
        <v>454627.19999999995</v>
      </c>
      <c r="Z877" s="113">
        <v>0</v>
      </c>
      <c r="AA877" s="112" t="s">
        <v>0</v>
      </c>
      <c r="AB877" s="113">
        <v>0</v>
      </c>
      <c r="AC877" s="113">
        <v>0</v>
      </c>
      <c r="AD877" s="112" t="s">
        <v>0</v>
      </c>
      <c r="AE877" s="113">
        <v>0</v>
      </c>
      <c r="AF877" s="112">
        <v>0</v>
      </c>
      <c r="AG877" s="112" t="s">
        <v>0</v>
      </c>
      <c r="AH877" s="113">
        <v>0</v>
      </c>
      <c r="AI877" s="113">
        <v>0</v>
      </c>
      <c r="AJ877" s="112" t="s">
        <v>0</v>
      </c>
      <c r="AK877" s="113">
        <v>0</v>
      </c>
      <c r="AL877" s="113">
        <v>0</v>
      </c>
      <c r="AM877" s="114" t="s">
        <v>1</v>
      </c>
      <c r="AN877" s="3" t="s">
        <v>1</v>
      </c>
      <c r="AO877" s="3" t="s">
        <v>1</v>
      </c>
      <c r="AP877" s="112" t="s">
        <v>1</v>
      </c>
    </row>
    <row r="878" spans="1:42" hidden="1" x14ac:dyDescent="0.25">
      <c r="A878" s="2" t="s">
        <v>568</v>
      </c>
      <c r="B878" s="48">
        <v>44129</v>
      </c>
      <c r="C878" s="2" t="s">
        <v>6</v>
      </c>
      <c r="D878" s="2" t="s">
        <v>21</v>
      </c>
      <c r="E878" s="2" t="s">
        <v>188</v>
      </c>
      <c r="F878" s="2" t="s">
        <v>461</v>
      </c>
      <c r="G878" s="2" t="s">
        <v>3</v>
      </c>
      <c r="H878" s="2" t="s">
        <v>2350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192792211.57679996</v>
      </c>
      <c r="R878" s="1">
        <v>0</v>
      </c>
      <c r="S878" s="1">
        <v>142128234.88000003</v>
      </c>
      <c r="T878" s="1">
        <v>0</v>
      </c>
      <c r="U878" s="2" t="s">
        <v>0</v>
      </c>
      <c r="V878" s="1">
        <v>0</v>
      </c>
      <c r="W878" s="1">
        <v>43675841.979999997</v>
      </c>
      <c r="X878" s="2" t="s">
        <v>0</v>
      </c>
      <c r="Y878" s="1">
        <v>6988134.7167999996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49" t="s">
        <v>1</v>
      </c>
      <c r="AN878" s="3" t="s">
        <v>1</v>
      </c>
      <c r="AO878" s="3" t="s">
        <v>1</v>
      </c>
      <c r="AP878" s="2" t="s">
        <v>1</v>
      </c>
    </row>
    <row r="879" spans="1:42" hidden="1" x14ac:dyDescent="0.25">
      <c r="A879" s="2" t="s">
        <v>569</v>
      </c>
      <c r="B879" s="111">
        <v>44129</v>
      </c>
      <c r="C879" s="112" t="s">
        <v>6</v>
      </c>
      <c r="D879" s="112" t="s">
        <v>21</v>
      </c>
      <c r="E879" s="112" t="s">
        <v>188</v>
      </c>
      <c r="F879" s="112" t="s">
        <v>461</v>
      </c>
      <c r="G879" s="112" t="s">
        <v>13</v>
      </c>
      <c r="H879" s="112" t="s">
        <v>1</v>
      </c>
      <c r="I879" s="113" t="s">
        <v>1304</v>
      </c>
      <c r="J879" s="113" t="s">
        <v>1</v>
      </c>
      <c r="K879" s="113" t="s">
        <v>2351</v>
      </c>
      <c r="L879" s="113" t="s">
        <v>2337</v>
      </c>
      <c r="M879" s="113">
        <v>2711980.2</v>
      </c>
      <c r="N879" s="112" t="s">
        <v>12</v>
      </c>
      <c r="O879" s="112" t="s">
        <v>2352</v>
      </c>
      <c r="P879" s="112" t="s">
        <v>2353</v>
      </c>
      <c r="Q879" s="113">
        <v>-420000</v>
      </c>
      <c r="R879" s="113">
        <v>0</v>
      </c>
      <c r="S879" s="113">
        <v>-420000</v>
      </c>
      <c r="T879" s="113">
        <v>0</v>
      </c>
      <c r="U879" s="112" t="s">
        <v>0</v>
      </c>
      <c r="V879" s="113">
        <v>0</v>
      </c>
      <c r="W879" s="113">
        <v>0</v>
      </c>
      <c r="X879" s="112" t="s">
        <v>0</v>
      </c>
      <c r="Y879" s="113">
        <v>0</v>
      </c>
      <c r="Z879" s="113">
        <v>0</v>
      </c>
      <c r="AA879" s="112" t="s">
        <v>0</v>
      </c>
      <c r="AB879" s="113">
        <v>0</v>
      </c>
      <c r="AC879" s="113">
        <v>0</v>
      </c>
      <c r="AD879" s="112" t="s">
        <v>0</v>
      </c>
      <c r="AE879" s="113">
        <v>0</v>
      </c>
      <c r="AF879" s="112">
        <v>0</v>
      </c>
      <c r="AG879" s="112" t="s">
        <v>0</v>
      </c>
      <c r="AH879" s="113">
        <v>0</v>
      </c>
      <c r="AI879" s="113">
        <v>0</v>
      </c>
      <c r="AJ879" s="112" t="s">
        <v>0</v>
      </c>
      <c r="AK879" s="113">
        <v>0</v>
      </c>
      <c r="AL879" s="113">
        <v>0</v>
      </c>
      <c r="AM879" s="114" t="s">
        <v>1</v>
      </c>
      <c r="AN879" s="3" t="s">
        <v>1</v>
      </c>
      <c r="AO879" s="3" t="s">
        <v>1</v>
      </c>
      <c r="AP879" s="112" t="s">
        <v>1</v>
      </c>
    </row>
    <row r="880" spans="1:42" hidden="1" x14ac:dyDescent="0.25">
      <c r="A880" s="2" t="s">
        <v>570</v>
      </c>
      <c r="B880" s="48">
        <v>44129</v>
      </c>
      <c r="C880" s="2" t="s">
        <v>6</v>
      </c>
      <c r="D880" s="2" t="s">
        <v>19</v>
      </c>
      <c r="E880" s="2" t="s">
        <v>186</v>
      </c>
      <c r="F880" s="2" t="s">
        <v>461</v>
      </c>
      <c r="G880" s="2" t="s">
        <v>3</v>
      </c>
      <c r="H880" s="2" t="s">
        <v>2354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178498937.15440005</v>
      </c>
      <c r="R880" s="1">
        <v>0</v>
      </c>
      <c r="S880" s="1">
        <v>122668291.91000003</v>
      </c>
      <c r="T880" s="1">
        <v>0</v>
      </c>
      <c r="U880" s="2" t="s">
        <v>0</v>
      </c>
      <c r="V880" s="1">
        <v>0</v>
      </c>
      <c r="W880" s="1">
        <v>48129866.590000004</v>
      </c>
      <c r="X880" s="2" t="s">
        <v>0</v>
      </c>
      <c r="Y880" s="1">
        <v>7700778.6544000003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49" t="s">
        <v>1</v>
      </c>
      <c r="AN880" s="3" t="s">
        <v>1</v>
      </c>
      <c r="AO880" s="3" t="s">
        <v>1</v>
      </c>
      <c r="AP880" s="2" t="s">
        <v>1</v>
      </c>
    </row>
    <row r="881" spans="1:42" hidden="1" x14ac:dyDescent="0.25">
      <c r="A881" s="2" t="s">
        <v>571</v>
      </c>
      <c r="B881" s="48">
        <v>44129</v>
      </c>
      <c r="C881" s="2" t="s">
        <v>6</v>
      </c>
      <c r="D881" s="2" t="s">
        <v>17</v>
      </c>
      <c r="E881" s="2" t="s">
        <v>184</v>
      </c>
      <c r="F881" s="2" t="s">
        <v>2355</v>
      </c>
      <c r="G881" s="2" t="s">
        <v>3</v>
      </c>
      <c r="H881" s="2" t="s">
        <v>2356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229933384.14599997</v>
      </c>
      <c r="R881" s="1">
        <v>0</v>
      </c>
      <c r="S881" s="1">
        <v>168624151.39999998</v>
      </c>
      <c r="T881" s="1">
        <v>0</v>
      </c>
      <c r="U881" s="2" t="s">
        <v>0</v>
      </c>
      <c r="V881" s="1">
        <v>0</v>
      </c>
      <c r="W881" s="1">
        <v>52852786.849999994</v>
      </c>
      <c r="X881" s="2" t="s">
        <v>9</v>
      </c>
      <c r="Y881" s="1">
        <v>8456445.8959999997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49" t="s">
        <v>1</v>
      </c>
      <c r="AN881" s="3" t="s">
        <v>1</v>
      </c>
      <c r="AO881" s="3" t="s">
        <v>1</v>
      </c>
      <c r="AP881" s="2" t="s">
        <v>1</v>
      </c>
    </row>
    <row r="882" spans="1:42" hidden="1" x14ac:dyDescent="0.25">
      <c r="A882" s="2" t="s">
        <v>572</v>
      </c>
      <c r="B882" s="48">
        <v>44129</v>
      </c>
      <c r="C882" s="2" t="s">
        <v>6</v>
      </c>
      <c r="D882" s="2" t="s">
        <v>17</v>
      </c>
      <c r="E882" s="2" t="s">
        <v>184</v>
      </c>
      <c r="F882" s="2" t="s">
        <v>2355</v>
      </c>
      <c r="G882" s="2" t="s">
        <v>13</v>
      </c>
      <c r="H882" s="2" t="s">
        <v>1</v>
      </c>
      <c r="I882" s="1" t="s">
        <v>2357</v>
      </c>
      <c r="J882" s="1" t="s">
        <v>1</v>
      </c>
      <c r="K882" s="1" t="s">
        <v>2358</v>
      </c>
      <c r="L882" s="1" t="s">
        <v>2337</v>
      </c>
      <c r="M882" s="1">
        <v>18990023.199999999</v>
      </c>
      <c r="N882" s="2" t="s">
        <v>12</v>
      </c>
      <c r="O882" s="2" t="s">
        <v>2359</v>
      </c>
      <c r="P882" s="2" t="s">
        <v>2360</v>
      </c>
      <c r="Q882" s="1">
        <v>-711942</v>
      </c>
      <c r="R882" s="1">
        <v>0</v>
      </c>
      <c r="S882" s="1">
        <v>-711942</v>
      </c>
      <c r="T882" s="1">
        <v>0</v>
      </c>
      <c r="U882" s="2" t="s">
        <v>0</v>
      </c>
      <c r="V882" s="1">
        <v>0</v>
      </c>
      <c r="W882" s="1">
        <v>0</v>
      </c>
      <c r="X882" s="2" t="s">
        <v>0</v>
      </c>
      <c r="Y882" s="1">
        <v>0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49" t="s">
        <v>1</v>
      </c>
      <c r="AN882" s="3" t="s">
        <v>1</v>
      </c>
      <c r="AO882" s="3" t="s">
        <v>1</v>
      </c>
      <c r="AP882" s="2" t="s">
        <v>1</v>
      </c>
    </row>
    <row r="883" spans="1:42" hidden="1" x14ac:dyDescent="0.25">
      <c r="A883" s="2" t="s">
        <v>573</v>
      </c>
      <c r="B883" s="111">
        <v>44129</v>
      </c>
      <c r="C883" s="112" t="s">
        <v>6</v>
      </c>
      <c r="D883" s="112" t="s">
        <v>14</v>
      </c>
      <c r="E883" s="112" t="s">
        <v>182</v>
      </c>
      <c r="F883" s="112" t="s">
        <v>2361</v>
      </c>
      <c r="G883" s="112" t="s">
        <v>3</v>
      </c>
      <c r="H883" s="112" t="s">
        <v>2362</v>
      </c>
      <c r="I883" s="113" t="s">
        <v>1</v>
      </c>
      <c r="J883" s="113" t="s">
        <v>1</v>
      </c>
      <c r="K883" s="113" t="s">
        <v>1</v>
      </c>
      <c r="L883" s="113" t="s">
        <v>1</v>
      </c>
      <c r="M883" s="113">
        <v>0</v>
      </c>
      <c r="N883" s="112" t="s">
        <v>1</v>
      </c>
      <c r="O883" s="112" t="s">
        <v>2</v>
      </c>
      <c r="P883" s="112" t="s">
        <v>1</v>
      </c>
      <c r="Q883" s="113">
        <v>95008485.59799999</v>
      </c>
      <c r="R883" s="113">
        <v>0</v>
      </c>
      <c r="S883" s="113">
        <v>84855752</v>
      </c>
      <c r="T883" s="113">
        <v>0</v>
      </c>
      <c r="U883" s="112" t="s">
        <v>0</v>
      </c>
      <c r="V883" s="113">
        <v>0</v>
      </c>
      <c r="W883" s="113">
        <v>8752356.5500000007</v>
      </c>
      <c r="X883" s="112" t="s">
        <v>9</v>
      </c>
      <c r="Y883" s="113">
        <v>1400377.0480000002</v>
      </c>
      <c r="Z883" s="113">
        <v>0</v>
      </c>
      <c r="AA883" s="112" t="s">
        <v>0</v>
      </c>
      <c r="AB883" s="113">
        <v>0</v>
      </c>
      <c r="AC883" s="113">
        <v>0</v>
      </c>
      <c r="AD883" s="112" t="s">
        <v>0</v>
      </c>
      <c r="AE883" s="113">
        <v>0</v>
      </c>
      <c r="AF883" s="112">
        <v>0</v>
      </c>
      <c r="AG883" s="112" t="s">
        <v>0</v>
      </c>
      <c r="AH883" s="113">
        <v>0</v>
      </c>
      <c r="AI883" s="113">
        <v>0</v>
      </c>
      <c r="AJ883" s="112" t="s">
        <v>0</v>
      </c>
      <c r="AK883" s="113">
        <v>0</v>
      </c>
      <c r="AL883" s="113">
        <v>0</v>
      </c>
      <c r="AM883" s="114" t="s">
        <v>1</v>
      </c>
      <c r="AN883" s="3" t="s">
        <v>1</v>
      </c>
      <c r="AO883" s="3" t="s">
        <v>1</v>
      </c>
      <c r="AP883" s="112" t="s">
        <v>1</v>
      </c>
    </row>
    <row r="884" spans="1:42" hidden="1" x14ac:dyDescent="0.25">
      <c r="A884" s="2" t="s">
        <v>574</v>
      </c>
      <c r="B884" s="118">
        <v>44129</v>
      </c>
      <c r="C884" s="2" t="s">
        <v>6</v>
      </c>
      <c r="D884" s="2" t="s">
        <v>14</v>
      </c>
      <c r="E884" s="2" t="s">
        <v>182</v>
      </c>
      <c r="F884" s="2" t="s">
        <v>2361</v>
      </c>
      <c r="G884" s="2" t="s">
        <v>13</v>
      </c>
      <c r="H884" s="2" t="s">
        <v>1</v>
      </c>
      <c r="I884" s="1" t="s">
        <v>2363</v>
      </c>
      <c r="J884" s="1" t="s">
        <v>1</v>
      </c>
      <c r="K884" s="1" t="s">
        <v>2364</v>
      </c>
      <c r="L884" s="1" t="s">
        <v>2365</v>
      </c>
      <c r="M884" s="1">
        <v>53998</v>
      </c>
      <c r="N884" s="2" t="s">
        <v>12</v>
      </c>
      <c r="O884" s="2" t="s">
        <v>2366</v>
      </c>
      <c r="P884" s="2" t="s">
        <v>2367</v>
      </c>
      <c r="Q884" s="1">
        <v>-184000</v>
      </c>
      <c r="R884" s="1">
        <v>0</v>
      </c>
      <c r="S884" s="1">
        <v>-184000</v>
      </c>
      <c r="T884" s="1">
        <v>0</v>
      </c>
      <c r="U884" s="2" t="s">
        <v>0</v>
      </c>
      <c r="V884" s="1">
        <v>0</v>
      </c>
      <c r="W884" s="1">
        <v>0</v>
      </c>
      <c r="X884" s="2" t="s">
        <v>0</v>
      </c>
      <c r="Y884" s="1">
        <v>0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49" t="s">
        <v>1</v>
      </c>
      <c r="AN884" s="3" t="s">
        <v>1</v>
      </c>
      <c r="AO884" s="3" t="s">
        <v>1</v>
      </c>
      <c r="AP884" s="2" t="s">
        <v>1</v>
      </c>
    </row>
    <row r="885" spans="1:42" hidden="1" x14ac:dyDescent="0.25">
      <c r="A885" s="2" t="s">
        <v>575</v>
      </c>
      <c r="B885" s="118">
        <v>44129</v>
      </c>
      <c r="C885" s="2" t="s">
        <v>6</v>
      </c>
      <c r="D885" s="2" t="s">
        <v>10</v>
      </c>
      <c r="E885" s="2" t="s">
        <v>179</v>
      </c>
      <c r="F885" s="2" t="s">
        <v>2368</v>
      </c>
      <c r="G885" s="2" t="s">
        <v>3</v>
      </c>
      <c r="H885" s="2" t="s">
        <v>2369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9568920</v>
      </c>
      <c r="R885" s="1">
        <v>0</v>
      </c>
      <c r="S885" s="1">
        <v>4312960</v>
      </c>
      <c r="T885" s="1">
        <v>0</v>
      </c>
      <c r="U885" s="2" t="s">
        <v>0</v>
      </c>
      <c r="V885" s="1">
        <v>0</v>
      </c>
      <c r="W885" s="1">
        <v>4531000</v>
      </c>
      <c r="X885" s="2" t="s">
        <v>0</v>
      </c>
      <c r="Y885" s="1">
        <v>724960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49" t="s">
        <v>1</v>
      </c>
      <c r="AN885" s="3" t="s">
        <v>1</v>
      </c>
      <c r="AO885" s="3" t="s">
        <v>1</v>
      </c>
      <c r="AP885" s="2" t="s">
        <v>1</v>
      </c>
    </row>
    <row r="886" spans="1:42" hidden="1" x14ac:dyDescent="0.25">
      <c r="A886" s="2" t="s">
        <v>576</v>
      </c>
      <c r="B886" s="111">
        <v>44129</v>
      </c>
      <c r="C886" s="112" t="s">
        <v>6</v>
      </c>
      <c r="D886" s="112" t="s">
        <v>10</v>
      </c>
      <c r="E886" s="112" t="s">
        <v>179</v>
      </c>
      <c r="F886" s="112" t="s">
        <v>2368</v>
      </c>
      <c r="G886" s="112" t="s">
        <v>13</v>
      </c>
      <c r="H886" s="112" t="s">
        <v>1</v>
      </c>
      <c r="I886" s="113" t="s">
        <v>2370</v>
      </c>
      <c r="J886" s="113" t="s">
        <v>1</v>
      </c>
      <c r="K886" s="113" t="s">
        <v>2371</v>
      </c>
      <c r="L886" s="113" t="s">
        <v>2337</v>
      </c>
      <c r="M886" s="113">
        <v>2635984</v>
      </c>
      <c r="N886" s="112" t="s">
        <v>12</v>
      </c>
      <c r="O886" s="112" t="s">
        <v>2372</v>
      </c>
      <c r="P886" s="112" t="s">
        <v>2373</v>
      </c>
      <c r="Q886" s="113">
        <v>-2251792</v>
      </c>
      <c r="R886" s="113">
        <v>0</v>
      </c>
      <c r="S886" s="113">
        <v>0</v>
      </c>
      <c r="T886" s="113">
        <v>0</v>
      </c>
      <c r="U886" s="112" t="s">
        <v>0</v>
      </c>
      <c r="V886" s="113">
        <v>0</v>
      </c>
      <c r="W886" s="113">
        <v>-1941200</v>
      </c>
      <c r="X886" s="112" t="s">
        <v>9</v>
      </c>
      <c r="Y886" s="113">
        <v>-310592</v>
      </c>
      <c r="Z886" s="113">
        <v>0</v>
      </c>
      <c r="AA886" s="112" t="s">
        <v>0</v>
      </c>
      <c r="AB886" s="113">
        <v>0</v>
      </c>
      <c r="AC886" s="113">
        <v>0</v>
      </c>
      <c r="AD886" s="112" t="s">
        <v>0</v>
      </c>
      <c r="AE886" s="113">
        <v>0</v>
      </c>
      <c r="AF886" s="112">
        <v>0</v>
      </c>
      <c r="AG886" s="112" t="s">
        <v>0</v>
      </c>
      <c r="AH886" s="113">
        <v>0</v>
      </c>
      <c r="AI886" s="113">
        <v>0</v>
      </c>
      <c r="AJ886" s="112" t="s">
        <v>0</v>
      </c>
      <c r="AK886" s="113">
        <v>0</v>
      </c>
      <c r="AL886" s="113">
        <v>0</v>
      </c>
      <c r="AM886" s="114" t="s">
        <v>1</v>
      </c>
      <c r="AN886" s="3" t="s">
        <v>1</v>
      </c>
      <c r="AO886" s="3" t="s">
        <v>1</v>
      </c>
      <c r="AP886" s="112" t="s">
        <v>1</v>
      </c>
    </row>
    <row r="887" spans="1:42" hidden="1" x14ac:dyDescent="0.25">
      <c r="A887" s="2" t="s">
        <v>577</v>
      </c>
      <c r="B887" s="48">
        <v>44129</v>
      </c>
      <c r="C887" s="2" t="s">
        <v>6</v>
      </c>
      <c r="D887" s="2" t="s">
        <v>286</v>
      </c>
      <c r="E887" s="2" t="s">
        <v>208</v>
      </c>
      <c r="F887" s="2" t="s">
        <v>920</v>
      </c>
      <c r="G887" s="2" t="s">
        <v>3</v>
      </c>
      <c r="H887" s="2" t="s">
        <v>2374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30735126.721999999</v>
      </c>
      <c r="R887" s="1">
        <v>0</v>
      </c>
      <c r="S887" s="1">
        <v>20540240</v>
      </c>
      <c r="T887" s="1">
        <v>0</v>
      </c>
      <c r="U887" s="2" t="s">
        <v>0</v>
      </c>
      <c r="V887" s="1">
        <v>0</v>
      </c>
      <c r="W887" s="1">
        <v>8788695.4499999993</v>
      </c>
      <c r="X887" s="2" t="s">
        <v>0</v>
      </c>
      <c r="Y887" s="1">
        <v>1406191.2719999999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49" t="s">
        <v>1</v>
      </c>
      <c r="AN887" s="3" t="s">
        <v>1</v>
      </c>
      <c r="AO887" s="3" t="s">
        <v>1</v>
      </c>
      <c r="AP887" s="2" t="s">
        <v>1</v>
      </c>
    </row>
    <row r="888" spans="1:42" hidden="1" x14ac:dyDescent="0.25">
      <c r="A888" s="2" t="s">
        <v>578</v>
      </c>
      <c r="B888" s="48">
        <v>44129</v>
      </c>
      <c r="C888" s="2" t="s">
        <v>6</v>
      </c>
      <c r="D888" s="2" t="s">
        <v>7</v>
      </c>
      <c r="E888" s="2" t="s">
        <v>1953</v>
      </c>
      <c r="F888" s="2" t="s">
        <v>2375</v>
      </c>
      <c r="G888" s="2" t="s">
        <v>3</v>
      </c>
      <c r="H888" s="2" t="s">
        <v>2376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23195812.800000001</v>
      </c>
      <c r="R888" s="1">
        <v>0</v>
      </c>
      <c r="S888" s="1">
        <v>19168200</v>
      </c>
      <c r="T888" s="1">
        <v>0</v>
      </c>
      <c r="U888" s="2" t="s">
        <v>0</v>
      </c>
      <c r="V888" s="1">
        <v>0</v>
      </c>
      <c r="W888" s="1">
        <v>3472080</v>
      </c>
      <c r="X888" s="2" t="s">
        <v>0</v>
      </c>
      <c r="Y888" s="1">
        <v>555532.80000000005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49" t="s">
        <v>1</v>
      </c>
      <c r="AN888" s="3" t="s">
        <v>1</v>
      </c>
      <c r="AO888" s="3" t="s">
        <v>1</v>
      </c>
      <c r="AP888" s="2" t="s">
        <v>1</v>
      </c>
    </row>
    <row r="889" spans="1:42" hidden="1" x14ac:dyDescent="0.25">
      <c r="A889" s="2" t="s">
        <v>579</v>
      </c>
      <c r="B889" s="111">
        <v>44129</v>
      </c>
      <c r="C889" s="112" t="s">
        <v>6</v>
      </c>
      <c r="D889" s="112" t="s">
        <v>5</v>
      </c>
      <c r="E889" s="112" t="s">
        <v>176</v>
      </c>
      <c r="F889" s="112" t="s">
        <v>985</v>
      </c>
      <c r="G889" s="112" t="s">
        <v>3</v>
      </c>
      <c r="H889" s="112" t="s">
        <v>2377</v>
      </c>
      <c r="I889" s="113" t="s">
        <v>1</v>
      </c>
      <c r="J889" s="113" t="s">
        <v>1</v>
      </c>
      <c r="K889" s="113" t="s">
        <v>1</v>
      </c>
      <c r="L889" s="113" t="s">
        <v>1</v>
      </c>
      <c r="M889" s="113">
        <v>0</v>
      </c>
      <c r="N889" s="112" t="s">
        <v>1</v>
      </c>
      <c r="O889" s="112" t="s">
        <v>2</v>
      </c>
      <c r="P889" s="112" t="s">
        <v>1</v>
      </c>
      <c r="Q889" s="113">
        <v>232513161.27000001</v>
      </c>
      <c r="R889" s="113">
        <v>0</v>
      </c>
      <c r="S889" s="113">
        <v>181231315.77000001</v>
      </c>
      <c r="T889" s="113">
        <v>0</v>
      </c>
      <c r="U889" s="112" t="s">
        <v>0</v>
      </c>
      <c r="V889" s="113">
        <v>0</v>
      </c>
      <c r="W889" s="113">
        <v>44208487.500000007</v>
      </c>
      <c r="X889" s="112" t="s">
        <v>9</v>
      </c>
      <c r="Y889" s="113">
        <v>7073358.0000000009</v>
      </c>
      <c r="Z889" s="113">
        <v>0</v>
      </c>
      <c r="AA889" s="112" t="s">
        <v>0</v>
      </c>
      <c r="AB889" s="113">
        <v>0</v>
      </c>
      <c r="AC889" s="113">
        <v>0</v>
      </c>
      <c r="AD889" s="112" t="s">
        <v>0</v>
      </c>
      <c r="AE889" s="113">
        <v>0</v>
      </c>
      <c r="AF889" s="112">
        <v>0</v>
      </c>
      <c r="AG889" s="112" t="s">
        <v>0</v>
      </c>
      <c r="AH889" s="113">
        <v>0</v>
      </c>
      <c r="AI889" s="113">
        <v>0</v>
      </c>
      <c r="AJ889" s="112" t="s">
        <v>0</v>
      </c>
      <c r="AK889" s="113">
        <v>0</v>
      </c>
      <c r="AL889" s="113">
        <v>0</v>
      </c>
      <c r="AM889" s="114" t="s">
        <v>1</v>
      </c>
      <c r="AN889" s="3" t="s">
        <v>1</v>
      </c>
      <c r="AO889" s="3" t="s">
        <v>1</v>
      </c>
      <c r="AP889" s="112" t="s">
        <v>1</v>
      </c>
    </row>
    <row r="890" spans="1:42" hidden="1" x14ac:dyDescent="0.25">
      <c r="A890" s="2" t="s">
        <v>580</v>
      </c>
      <c r="B890" s="48">
        <v>44130</v>
      </c>
      <c r="C890" s="2" t="s">
        <v>28</v>
      </c>
      <c r="D890" s="2" t="s">
        <v>50</v>
      </c>
      <c r="E890" s="2" t="s">
        <v>227</v>
      </c>
      <c r="F890" s="2" t="s">
        <v>1917</v>
      </c>
      <c r="G890" s="2" t="s">
        <v>3</v>
      </c>
      <c r="H890" s="2" t="s">
        <v>2378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6287739.5800000001</v>
      </c>
      <c r="R890" s="1">
        <v>0</v>
      </c>
      <c r="S890" s="1">
        <v>5205065.18</v>
      </c>
      <c r="T890" s="1">
        <v>0</v>
      </c>
      <c r="U890" s="2" t="s">
        <v>0</v>
      </c>
      <c r="V890" s="1">
        <v>0</v>
      </c>
      <c r="W890" s="1">
        <v>933340</v>
      </c>
      <c r="X890" s="2" t="s">
        <v>9</v>
      </c>
      <c r="Y890" s="1">
        <v>149334.39999999999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49" t="s">
        <v>1</v>
      </c>
      <c r="AN890" s="3" t="s">
        <v>1</v>
      </c>
      <c r="AO890" s="3" t="s">
        <v>1</v>
      </c>
      <c r="AP890" s="2" t="s">
        <v>1</v>
      </c>
    </row>
    <row r="891" spans="1:42" hidden="1" x14ac:dyDescent="0.25">
      <c r="A891" s="2" t="s">
        <v>581</v>
      </c>
      <c r="B891" s="48">
        <v>44130</v>
      </c>
      <c r="C891" s="2" t="s">
        <v>28</v>
      </c>
      <c r="D891" s="2" t="s">
        <v>50</v>
      </c>
      <c r="E891" s="2" t="s">
        <v>227</v>
      </c>
      <c r="F891" s="2" t="s">
        <v>1917</v>
      </c>
      <c r="G891" s="2" t="s">
        <v>3</v>
      </c>
      <c r="H891" s="2" t="s">
        <v>2379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2380</v>
      </c>
      <c r="P891" s="2" t="s">
        <v>2381</v>
      </c>
      <c r="Q891" s="1">
        <v>27604616.394400001</v>
      </c>
      <c r="R891" s="1">
        <v>0</v>
      </c>
      <c r="S891" s="1">
        <v>17822394</v>
      </c>
      <c r="T891" s="1">
        <v>8432950.3399999999</v>
      </c>
      <c r="U891" s="2" t="s">
        <v>9</v>
      </c>
      <c r="V891" s="1">
        <v>1349272.0544</v>
      </c>
      <c r="W891" s="1">
        <v>0</v>
      </c>
      <c r="X891" s="2" t="s">
        <v>0</v>
      </c>
      <c r="Y891" s="1">
        <v>0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49" t="s">
        <v>1</v>
      </c>
      <c r="AN891" s="3" t="s">
        <v>1</v>
      </c>
      <c r="AO891" s="3" t="s">
        <v>1</v>
      </c>
      <c r="AP891" s="2" t="s">
        <v>1</v>
      </c>
    </row>
    <row r="892" spans="1:42" hidden="1" x14ac:dyDescent="0.25">
      <c r="A892" s="2" t="s">
        <v>582</v>
      </c>
      <c r="B892" s="111">
        <v>44130</v>
      </c>
      <c r="C892" s="112" t="s">
        <v>28</v>
      </c>
      <c r="D892" s="112" t="s">
        <v>50</v>
      </c>
      <c r="E892" s="112" t="s">
        <v>227</v>
      </c>
      <c r="F892" s="112" t="s">
        <v>1917</v>
      </c>
      <c r="G892" s="112" t="s">
        <v>3</v>
      </c>
      <c r="H892" s="112" t="s">
        <v>2382</v>
      </c>
      <c r="I892" s="113" t="s">
        <v>1</v>
      </c>
      <c r="J892" s="113" t="s">
        <v>1</v>
      </c>
      <c r="K892" s="113" t="s">
        <v>1</v>
      </c>
      <c r="L892" s="113" t="s">
        <v>1</v>
      </c>
      <c r="M892" s="113">
        <v>0</v>
      </c>
      <c r="N892" s="112" t="s">
        <v>1</v>
      </c>
      <c r="O892" s="112" t="s">
        <v>2</v>
      </c>
      <c r="P892" s="112" t="s">
        <v>1</v>
      </c>
      <c r="Q892" s="113">
        <v>119687149.31200001</v>
      </c>
      <c r="R892" s="113">
        <v>0</v>
      </c>
      <c r="S892" s="113">
        <v>77494742.550000012</v>
      </c>
      <c r="T892" s="113">
        <v>0</v>
      </c>
      <c r="U892" s="112" t="s">
        <v>0</v>
      </c>
      <c r="V892" s="113">
        <v>0</v>
      </c>
      <c r="W892" s="113">
        <v>36372764.450000003</v>
      </c>
      <c r="X892" s="112" t="s">
        <v>9</v>
      </c>
      <c r="Y892" s="113">
        <v>5819642.311999999</v>
      </c>
      <c r="Z892" s="113">
        <v>0</v>
      </c>
      <c r="AA892" s="112" t="s">
        <v>0</v>
      </c>
      <c r="AB892" s="113">
        <v>0</v>
      </c>
      <c r="AC892" s="113">
        <v>0</v>
      </c>
      <c r="AD892" s="112" t="s">
        <v>0</v>
      </c>
      <c r="AE892" s="113">
        <v>0</v>
      </c>
      <c r="AF892" s="112">
        <v>0</v>
      </c>
      <c r="AG892" s="112" t="s">
        <v>0</v>
      </c>
      <c r="AH892" s="113">
        <v>0</v>
      </c>
      <c r="AI892" s="113">
        <v>0</v>
      </c>
      <c r="AJ892" s="112" t="s">
        <v>0</v>
      </c>
      <c r="AK892" s="113">
        <v>0</v>
      </c>
      <c r="AL892" s="113">
        <v>0</v>
      </c>
      <c r="AM892" s="114" t="s">
        <v>1</v>
      </c>
      <c r="AN892" s="3" t="s">
        <v>1</v>
      </c>
      <c r="AO892" s="3" t="s">
        <v>1</v>
      </c>
      <c r="AP892" s="112" t="s">
        <v>1</v>
      </c>
    </row>
    <row r="893" spans="1:42" hidden="1" x14ac:dyDescent="0.25">
      <c r="A893" s="2" t="s">
        <v>583</v>
      </c>
      <c r="B893" s="111">
        <v>44130</v>
      </c>
      <c r="C893" s="112" t="s">
        <v>6</v>
      </c>
      <c r="D893" s="112" t="s">
        <v>50</v>
      </c>
      <c r="E893" s="112" t="s">
        <v>236</v>
      </c>
      <c r="F893" s="112" t="s">
        <v>1184</v>
      </c>
      <c r="G893" s="112" t="s">
        <v>3</v>
      </c>
      <c r="H893" s="112" t="s">
        <v>2383</v>
      </c>
      <c r="I893" s="113" t="s">
        <v>1</v>
      </c>
      <c r="J893" s="113" t="s">
        <v>1</v>
      </c>
      <c r="K893" s="113" t="s">
        <v>1</v>
      </c>
      <c r="L893" s="113" t="s">
        <v>1</v>
      </c>
      <c r="M893" s="113">
        <v>0</v>
      </c>
      <c r="N893" s="112" t="s">
        <v>1</v>
      </c>
      <c r="O893" s="112" t="s">
        <v>2</v>
      </c>
      <c r="P893" s="112" t="s">
        <v>1</v>
      </c>
      <c r="Q893" s="113">
        <v>167749263.0828</v>
      </c>
      <c r="R893" s="113">
        <v>0</v>
      </c>
      <c r="S893" s="113">
        <v>129799981.60000001</v>
      </c>
      <c r="T893" s="113">
        <v>0</v>
      </c>
      <c r="U893" s="112" t="s">
        <v>0</v>
      </c>
      <c r="V893" s="113">
        <v>0</v>
      </c>
      <c r="W893" s="113">
        <v>32714897.830000002</v>
      </c>
      <c r="X893" s="112" t="s">
        <v>9</v>
      </c>
      <c r="Y893" s="113">
        <v>5234383.6528000003</v>
      </c>
      <c r="Z893" s="113">
        <v>0</v>
      </c>
      <c r="AA893" s="112" t="s">
        <v>0</v>
      </c>
      <c r="AB893" s="113">
        <v>0</v>
      </c>
      <c r="AC893" s="113">
        <v>0</v>
      </c>
      <c r="AD893" s="112" t="s">
        <v>0</v>
      </c>
      <c r="AE893" s="113">
        <v>0</v>
      </c>
      <c r="AF893" s="112">
        <v>0</v>
      </c>
      <c r="AG893" s="112" t="s">
        <v>0</v>
      </c>
      <c r="AH893" s="113">
        <v>0</v>
      </c>
      <c r="AI893" s="113">
        <v>0</v>
      </c>
      <c r="AJ893" s="112" t="s">
        <v>0</v>
      </c>
      <c r="AK893" s="113">
        <v>0</v>
      </c>
      <c r="AL893" s="113">
        <v>0</v>
      </c>
      <c r="AM893" s="114" t="s">
        <v>1</v>
      </c>
      <c r="AN893" s="3" t="s">
        <v>1</v>
      </c>
      <c r="AO893" s="3" t="s">
        <v>1</v>
      </c>
      <c r="AP893" s="112" t="s">
        <v>1</v>
      </c>
    </row>
    <row r="894" spans="1:42" hidden="1" x14ac:dyDescent="0.25">
      <c r="A894" s="2" t="s">
        <v>584</v>
      </c>
      <c r="B894" s="111">
        <v>44130</v>
      </c>
      <c r="C894" s="112" t="s">
        <v>6</v>
      </c>
      <c r="D894" s="112" t="s">
        <v>50</v>
      </c>
      <c r="E894" s="112" t="s">
        <v>236</v>
      </c>
      <c r="F894" s="112" t="s">
        <v>1184</v>
      </c>
      <c r="G894" s="112" t="s">
        <v>3</v>
      </c>
      <c r="H894" s="112" t="s">
        <v>2384</v>
      </c>
      <c r="I894" s="113" t="s">
        <v>1</v>
      </c>
      <c r="J894" s="113" t="s">
        <v>1</v>
      </c>
      <c r="K894" s="113" t="s">
        <v>1</v>
      </c>
      <c r="L894" s="113" t="s">
        <v>1</v>
      </c>
      <c r="M894" s="113">
        <v>0</v>
      </c>
      <c r="N894" s="112" t="s">
        <v>1</v>
      </c>
      <c r="O894" s="112" t="s">
        <v>2385</v>
      </c>
      <c r="P894" s="112" t="s">
        <v>2386</v>
      </c>
      <c r="Q894" s="113">
        <v>1640044.888</v>
      </c>
      <c r="R894" s="113">
        <v>0</v>
      </c>
      <c r="S894" s="113">
        <v>0</v>
      </c>
      <c r="T894" s="113">
        <v>1413831.8</v>
      </c>
      <c r="U894" s="112" t="s">
        <v>9</v>
      </c>
      <c r="V894" s="113">
        <v>226213.08799999999</v>
      </c>
      <c r="W894" s="113">
        <v>0</v>
      </c>
      <c r="X894" s="112" t="s">
        <v>0</v>
      </c>
      <c r="Y894" s="113">
        <v>0</v>
      </c>
      <c r="Z894" s="113">
        <v>0</v>
      </c>
      <c r="AA894" s="112" t="s">
        <v>0</v>
      </c>
      <c r="AB894" s="113">
        <v>0</v>
      </c>
      <c r="AC894" s="113">
        <v>0</v>
      </c>
      <c r="AD894" s="112" t="s">
        <v>0</v>
      </c>
      <c r="AE894" s="113">
        <v>0</v>
      </c>
      <c r="AF894" s="112">
        <v>0</v>
      </c>
      <c r="AG894" s="112" t="s">
        <v>0</v>
      </c>
      <c r="AH894" s="113">
        <v>0</v>
      </c>
      <c r="AI894" s="113">
        <v>0</v>
      </c>
      <c r="AJ894" s="112" t="s">
        <v>0</v>
      </c>
      <c r="AK894" s="113">
        <v>0</v>
      </c>
      <c r="AL894" s="113">
        <v>0</v>
      </c>
      <c r="AM894" s="114" t="s">
        <v>1</v>
      </c>
      <c r="AN894" s="3" t="s">
        <v>1</v>
      </c>
      <c r="AO894" s="3" t="s">
        <v>1</v>
      </c>
      <c r="AP894" s="112" t="s">
        <v>1</v>
      </c>
    </row>
    <row r="895" spans="1:42" hidden="1" x14ac:dyDescent="0.25">
      <c r="A895" s="2" t="s">
        <v>585</v>
      </c>
      <c r="B895" s="111">
        <v>44130</v>
      </c>
      <c r="C895" s="112" t="s">
        <v>6</v>
      </c>
      <c r="D895" s="112" t="s">
        <v>50</v>
      </c>
      <c r="E895" s="112" t="s">
        <v>236</v>
      </c>
      <c r="F895" s="112" t="s">
        <v>1184</v>
      </c>
      <c r="G895" s="112" t="s">
        <v>3</v>
      </c>
      <c r="H895" s="112" t="s">
        <v>2387</v>
      </c>
      <c r="I895" s="113" t="s">
        <v>1</v>
      </c>
      <c r="J895" s="113" t="s">
        <v>1</v>
      </c>
      <c r="K895" s="113" t="s">
        <v>1</v>
      </c>
      <c r="L895" s="113" t="s">
        <v>1</v>
      </c>
      <c r="M895" s="113">
        <v>0</v>
      </c>
      <c r="N895" s="112" t="s">
        <v>1</v>
      </c>
      <c r="O895" s="112" t="s">
        <v>1306</v>
      </c>
      <c r="P895" s="112" t="s">
        <v>1307</v>
      </c>
      <c r="Q895" s="113">
        <v>1854444</v>
      </c>
      <c r="R895" s="113">
        <v>0</v>
      </c>
      <c r="S895" s="113">
        <v>1854444</v>
      </c>
      <c r="T895" s="113">
        <v>0</v>
      </c>
      <c r="U895" s="112" t="s">
        <v>0</v>
      </c>
      <c r="V895" s="113">
        <v>0</v>
      </c>
      <c r="W895" s="113">
        <v>0</v>
      </c>
      <c r="X895" s="112" t="s">
        <v>0</v>
      </c>
      <c r="Y895" s="113">
        <v>0</v>
      </c>
      <c r="Z895" s="113">
        <v>0</v>
      </c>
      <c r="AA895" s="112" t="s">
        <v>0</v>
      </c>
      <c r="AB895" s="113">
        <v>0</v>
      </c>
      <c r="AC895" s="113">
        <v>0</v>
      </c>
      <c r="AD895" s="112" t="s">
        <v>0</v>
      </c>
      <c r="AE895" s="113">
        <v>0</v>
      </c>
      <c r="AF895" s="112">
        <v>0</v>
      </c>
      <c r="AG895" s="112" t="s">
        <v>0</v>
      </c>
      <c r="AH895" s="113">
        <v>0</v>
      </c>
      <c r="AI895" s="113">
        <v>0</v>
      </c>
      <c r="AJ895" s="112" t="s">
        <v>0</v>
      </c>
      <c r="AK895" s="113">
        <v>0</v>
      </c>
      <c r="AL895" s="113">
        <v>0</v>
      </c>
      <c r="AM895" s="114" t="s">
        <v>1</v>
      </c>
      <c r="AN895" s="3" t="s">
        <v>1</v>
      </c>
      <c r="AO895" s="3" t="s">
        <v>1</v>
      </c>
      <c r="AP895" s="112" t="s">
        <v>1</v>
      </c>
    </row>
    <row r="896" spans="1:42" hidden="1" x14ac:dyDescent="0.25">
      <c r="A896" s="2" t="s">
        <v>586</v>
      </c>
      <c r="B896" s="48">
        <v>44130</v>
      </c>
      <c r="C896" s="2" t="s">
        <v>36</v>
      </c>
      <c r="D896" s="2" t="s">
        <v>43</v>
      </c>
      <c r="E896" s="2" t="s">
        <v>223</v>
      </c>
      <c r="F896" s="2" t="s">
        <v>2388</v>
      </c>
      <c r="G896" s="2" t="s">
        <v>3</v>
      </c>
      <c r="H896" s="2" t="s">
        <v>2389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66452443.661200002</v>
      </c>
      <c r="R896" s="1">
        <v>0</v>
      </c>
      <c r="S896" s="1">
        <v>60438923.25</v>
      </c>
      <c r="T896" s="1">
        <v>0</v>
      </c>
      <c r="U896" s="2" t="s">
        <v>0</v>
      </c>
      <c r="V896" s="1">
        <v>0</v>
      </c>
      <c r="W896" s="1">
        <v>5184069.32</v>
      </c>
      <c r="X896" s="2" t="s">
        <v>9</v>
      </c>
      <c r="Y896" s="1">
        <v>829451.09119999991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2" t="s">
        <v>0</v>
      </c>
      <c r="AK896" s="1">
        <v>0</v>
      </c>
      <c r="AL896" s="1">
        <v>0</v>
      </c>
      <c r="AM896" s="49" t="s">
        <v>1</v>
      </c>
      <c r="AN896" s="3" t="s">
        <v>1</v>
      </c>
      <c r="AO896" s="3" t="s">
        <v>1</v>
      </c>
      <c r="AP896" s="2" t="s">
        <v>1</v>
      </c>
    </row>
    <row r="897" spans="1:42" hidden="1" x14ac:dyDescent="0.25">
      <c r="A897" s="2" t="s">
        <v>587</v>
      </c>
      <c r="B897" s="48">
        <v>44130</v>
      </c>
      <c r="C897" s="2" t="s">
        <v>36</v>
      </c>
      <c r="D897" s="2" t="s">
        <v>43</v>
      </c>
      <c r="E897" s="2" t="s">
        <v>223</v>
      </c>
      <c r="F897" s="2" t="s">
        <v>2388</v>
      </c>
      <c r="G897" s="2" t="s">
        <v>13</v>
      </c>
      <c r="H897" s="2" t="s">
        <v>1</v>
      </c>
      <c r="I897" s="1" t="s">
        <v>2390</v>
      </c>
      <c r="J897" s="1" t="s">
        <v>1</v>
      </c>
      <c r="K897" s="1" t="s">
        <v>2391</v>
      </c>
      <c r="L897" s="1" t="s">
        <v>2392</v>
      </c>
      <c r="M897" s="1">
        <v>1344280</v>
      </c>
      <c r="N897" s="2" t="s">
        <v>12</v>
      </c>
      <c r="O897" s="2" t="s">
        <v>2393</v>
      </c>
      <c r="P897" s="2" t="s">
        <v>2394</v>
      </c>
      <c r="Q897" s="1">
        <v>-92000</v>
      </c>
      <c r="R897" s="1">
        <v>0</v>
      </c>
      <c r="S897" s="1">
        <v>-92000</v>
      </c>
      <c r="T897" s="1">
        <v>0</v>
      </c>
      <c r="U897" s="2" t="s">
        <v>0</v>
      </c>
      <c r="V897" s="1">
        <v>0</v>
      </c>
      <c r="W897" s="1">
        <v>0</v>
      </c>
      <c r="X897" s="2" t="s">
        <v>0</v>
      </c>
      <c r="Y897" s="1">
        <v>0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2" t="s">
        <v>0</v>
      </c>
      <c r="AK897" s="1">
        <v>0</v>
      </c>
      <c r="AL897" s="1">
        <v>0</v>
      </c>
      <c r="AM897" s="49" t="s">
        <v>1</v>
      </c>
      <c r="AN897" s="3" t="s">
        <v>1</v>
      </c>
      <c r="AO897" s="3" t="s">
        <v>1</v>
      </c>
      <c r="AP897" s="2" t="s">
        <v>1</v>
      </c>
    </row>
    <row r="898" spans="1:42" hidden="1" x14ac:dyDescent="0.25">
      <c r="A898" s="2" t="s">
        <v>588</v>
      </c>
      <c r="B898" s="48">
        <v>44130</v>
      </c>
      <c r="C898" s="2" t="s">
        <v>28</v>
      </c>
      <c r="D898" s="2" t="s">
        <v>43</v>
      </c>
      <c r="E898" s="2" t="s">
        <v>218</v>
      </c>
      <c r="F898" s="2" t="s">
        <v>2395</v>
      </c>
      <c r="G898" s="2" t="s">
        <v>3</v>
      </c>
      <c r="H898" s="2" t="s">
        <v>1918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99</v>
      </c>
      <c r="P898" s="2"/>
      <c r="Q898" s="1">
        <v>0</v>
      </c>
      <c r="R898" s="1">
        <v>0</v>
      </c>
      <c r="S898" s="1">
        <v>0</v>
      </c>
      <c r="T898" s="1">
        <v>0</v>
      </c>
      <c r="U898" s="2" t="s">
        <v>0</v>
      </c>
      <c r="V898" s="1">
        <v>0</v>
      </c>
      <c r="W898" s="1">
        <v>0</v>
      </c>
      <c r="X898" s="2" t="s">
        <v>0</v>
      </c>
      <c r="Y898" s="1">
        <v>0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49" t="s">
        <v>1</v>
      </c>
      <c r="AN898" s="3" t="s">
        <v>1</v>
      </c>
      <c r="AO898" s="3" t="s">
        <v>1</v>
      </c>
      <c r="AP898" s="2" t="s">
        <v>1</v>
      </c>
    </row>
    <row r="899" spans="1:42" hidden="1" x14ac:dyDescent="0.25">
      <c r="A899" s="2" t="s">
        <v>589</v>
      </c>
      <c r="B899" s="48">
        <v>44130</v>
      </c>
      <c r="C899" s="2" t="s">
        <v>6</v>
      </c>
      <c r="D899" s="2" t="s">
        <v>43</v>
      </c>
      <c r="E899" s="2" t="s">
        <v>225</v>
      </c>
      <c r="F899" s="2" t="s">
        <v>471</v>
      </c>
      <c r="G899" s="2" t="s">
        <v>3</v>
      </c>
      <c r="H899" s="2" t="s">
        <v>2396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214793521.93000001</v>
      </c>
      <c r="R899" s="1">
        <v>0</v>
      </c>
      <c r="S899" s="1">
        <v>167855978.80000001</v>
      </c>
      <c r="T899" s="1">
        <v>0</v>
      </c>
      <c r="U899" s="2" t="s">
        <v>0</v>
      </c>
      <c r="V899" s="1">
        <v>0</v>
      </c>
      <c r="W899" s="1">
        <v>40463399.25</v>
      </c>
      <c r="X899" s="2" t="s">
        <v>9</v>
      </c>
      <c r="Y899" s="1">
        <v>6474143.8799999999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49" t="s">
        <v>1</v>
      </c>
      <c r="AN899" s="3" t="s">
        <v>1</v>
      </c>
      <c r="AO899" s="3" t="s">
        <v>1</v>
      </c>
      <c r="AP899" s="2" t="s">
        <v>1</v>
      </c>
    </row>
    <row r="900" spans="1:42" hidden="1" x14ac:dyDescent="0.25">
      <c r="A900" s="2" t="s">
        <v>590</v>
      </c>
      <c r="B900" s="48">
        <v>44130</v>
      </c>
      <c r="C900" s="2" t="s">
        <v>6</v>
      </c>
      <c r="D900" s="2" t="s">
        <v>43</v>
      </c>
      <c r="E900" s="2" t="s">
        <v>221</v>
      </c>
      <c r="F900" s="2" t="s">
        <v>2099</v>
      </c>
      <c r="G900" s="2" t="s">
        <v>3</v>
      </c>
      <c r="H900" s="2" t="s">
        <v>2397</v>
      </c>
      <c r="I900" s="1"/>
      <c r="J900" s="1"/>
      <c r="K900" s="1"/>
      <c r="L900" s="1"/>
      <c r="M900" s="1">
        <v>0</v>
      </c>
      <c r="N900" s="2"/>
      <c r="O900" s="2" t="s">
        <v>2</v>
      </c>
      <c r="P900" s="2"/>
      <c r="Q900" s="1">
        <v>77402588.129999995</v>
      </c>
      <c r="R900" s="1">
        <v>0</v>
      </c>
      <c r="S900" s="1">
        <v>77402588.129999995</v>
      </c>
      <c r="T900" s="1">
        <v>0</v>
      </c>
      <c r="U900" s="2" t="s">
        <v>0</v>
      </c>
      <c r="V900" s="1">
        <v>0</v>
      </c>
      <c r="W900" s="1">
        <v>0</v>
      </c>
      <c r="X900" s="2" t="s">
        <v>0</v>
      </c>
      <c r="Y900" s="1">
        <v>0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49" t="s">
        <v>1</v>
      </c>
      <c r="AN900" s="3" t="s">
        <v>1</v>
      </c>
      <c r="AO900" s="3" t="s">
        <v>1</v>
      </c>
      <c r="AP900" s="2" t="s">
        <v>1</v>
      </c>
    </row>
    <row r="901" spans="1:42" hidden="1" x14ac:dyDescent="0.25">
      <c r="A901" s="2" t="s">
        <v>591</v>
      </c>
      <c r="B901" s="48">
        <v>44130</v>
      </c>
      <c r="C901" s="2" t="s">
        <v>36</v>
      </c>
      <c r="D901" s="2" t="s">
        <v>39</v>
      </c>
      <c r="E901" s="2" t="s">
        <v>214</v>
      </c>
      <c r="F901" s="2" t="s">
        <v>2184</v>
      </c>
      <c r="G901" s="2" t="s">
        <v>3</v>
      </c>
      <c r="H901" s="2" t="s">
        <v>2398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7530718.5999999996</v>
      </c>
      <c r="R901" s="1">
        <v>0</v>
      </c>
      <c r="S901" s="1">
        <v>7065953</v>
      </c>
      <c r="T901" s="1">
        <v>0</v>
      </c>
      <c r="U901" s="2" t="s">
        <v>0</v>
      </c>
      <c r="V901" s="1">
        <v>0</v>
      </c>
      <c r="W901" s="1">
        <v>400660</v>
      </c>
      <c r="X901" s="2" t="s">
        <v>0</v>
      </c>
      <c r="Y901" s="1">
        <v>64105.599999999999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49" t="s">
        <v>1</v>
      </c>
      <c r="AN901" s="3" t="s">
        <v>1</v>
      </c>
      <c r="AO901" s="3" t="s">
        <v>1</v>
      </c>
      <c r="AP901" s="2" t="s">
        <v>1</v>
      </c>
    </row>
    <row r="902" spans="1:42" hidden="1" x14ac:dyDescent="0.25">
      <c r="A902" s="2" t="s">
        <v>593</v>
      </c>
      <c r="B902" s="48">
        <v>44130</v>
      </c>
      <c r="C902" s="2" t="s">
        <v>36</v>
      </c>
      <c r="D902" s="2" t="s">
        <v>39</v>
      </c>
      <c r="E902" s="2" t="s">
        <v>214</v>
      </c>
      <c r="F902" s="2" t="s">
        <v>2184</v>
      </c>
      <c r="G902" s="2" t="s">
        <v>3</v>
      </c>
      <c r="H902" s="2" t="s">
        <v>2399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430</v>
      </c>
      <c r="P902" s="2" t="s">
        <v>431</v>
      </c>
      <c r="Q902" s="1">
        <v>529600</v>
      </c>
      <c r="R902" s="1">
        <v>0</v>
      </c>
      <c r="S902" s="1">
        <v>529600</v>
      </c>
      <c r="T902" s="1">
        <v>0</v>
      </c>
      <c r="U902" s="2" t="s">
        <v>0</v>
      </c>
      <c r="V902" s="1">
        <v>0</v>
      </c>
      <c r="W902" s="1">
        <v>0</v>
      </c>
      <c r="X902" s="2" t="s">
        <v>0</v>
      </c>
      <c r="Y902" s="1">
        <v>0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49" t="s">
        <v>1</v>
      </c>
      <c r="AN902" s="3" t="s">
        <v>1</v>
      </c>
      <c r="AO902" s="3" t="s">
        <v>1</v>
      </c>
      <c r="AP902" s="2" t="s">
        <v>1</v>
      </c>
    </row>
    <row r="903" spans="1:42" hidden="1" x14ac:dyDescent="0.25">
      <c r="A903" s="2" t="s">
        <v>594</v>
      </c>
      <c r="B903" s="48">
        <v>44130</v>
      </c>
      <c r="C903" s="2" t="s">
        <v>36</v>
      </c>
      <c r="D903" s="2" t="s">
        <v>39</v>
      </c>
      <c r="E903" s="2" t="s">
        <v>214</v>
      </c>
      <c r="F903" s="2" t="s">
        <v>2184</v>
      </c>
      <c r="G903" s="2" t="s">
        <v>3</v>
      </c>
      <c r="H903" s="2" t="s">
        <v>2400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3296145.5159999998</v>
      </c>
      <c r="R903" s="1">
        <v>0</v>
      </c>
      <c r="S903" s="1">
        <v>2788860</v>
      </c>
      <c r="T903" s="1">
        <v>0</v>
      </c>
      <c r="U903" s="2" t="s">
        <v>0</v>
      </c>
      <c r="V903" s="1">
        <v>0</v>
      </c>
      <c r="W903" s="1">
        <v>437315.1</v>
      </c>
      <c r="X903" s="2" t="s">
        <v>0</v>
      </c>
      <c r="Y903" s="1">
        <v>69970.415999999997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49" t="s">
        <v>1</v>
      </c>
      <c r="AN903" s="3" t="s">
        <v>1</v>
      </c>
      <c r="AO903" s="3" t="s">
        <v>1</v>
      </c>
      <c r="AP903" s="2" t="s">
        <v>1</v>
      </c>
    </row>
    <row r="904" spans="1:42" hidden="1" x14ac:dyDescent="0.25">
      <c r="A904" s="2" t="s">
        <v>596</v>
      </c>
      <c r="B904" s="111">
        <v>44130</v>
      </c>
      <c r="C904" s="112" t="s">
        <v>36</v>
      </c>
      <c r="D904" s="112" t="s">
        <v>39</v>
      </c>
      <c r="E904" s="112" t="s">
        <v>214</v>
      </c>
      <c r="F904" s="112" t="s">
        <v>2184</v>
      </c>
      <c r="G904" s="112" t="s">
        <v>3</v>
      </c>
      <c r="H904" s="112" t="s">
        <v>2401</v>
      </c>
      <c r="I904" s="113" t="s">
        <v>1</v>
      </c>
      <c r="J904" s="113" t="s">
        <v>1</v>
      </c>
      <c r="K904" s="113" t="s">
        <v>1</v>
      </c>
      <c r="L904" s="113" t="s">
        <v>1</v>
      </c>
      <c r="M904" s="113">
        <v>0</v>
      </c>
      <c r="N904" s="112" t="s">
        <v>1</v>
      </c>
      <c r="O904" s="112" t="s">
        <v>430</v>
      </c>
      <c r="P904" s="112" t="s">
        <v>431</v>
      </c>
      <c r="Q904" s="113">
        <v>58696</v>
      </c>
      <c r="R904" s="113">
        <v>0</v>
      </c>
      <c r="S904" s="113">
        <v>0</v>
      </c>
      <c r="T904" s="113">
        <v>50600</v>
      </c>
      <c r="U904" s="112" t="s">
        <v>9</v>
      </c>
      <c r="V904" s="113">
        <v>8096</v>
      </c>
      <c r="W904" s="113">
        <v>0</v>
      </c>
      <c r="X904" s="112" t="s">
        <v>0</v>
      </c>
      <c r="Y904" s="113">
        <v>0</v>
      </c>
      <c r="Z904" s="113">
        <v>0</v>
      </c>
      <c r="AA904" s="112" t="s">
        <v>0</v>
      </c>
      <c r="AB904" s="113">
        <v>0</v>
      </c>
      <c r="AC904" s="113">
        <v>0</v>
      </c>
      <c r="AD904" s="112" t="s">
        <v>0</v>
      </c>
      <c r="AE904" s="113">
        <v>0</v>
      </c>
      <c r="AF904" s="112">
        <v>0</v>
      </c>
      <c r="AG904" s="112" t="s">
        <v>0</v>
      </c>
      <c r="AH904" s="113">
        <v>0</v>
      </c>
      <c r="AI904" s="113">
        <v>0</v>
      </c>
      <c r="AJ904" s="112" t="s">
        <v>0</v>
      </c>
      <c r="AK904" s="113">
        <v>0</v>
      </c>
      <c r="AL904" s="113">
        <v>0</v>
      </c>
      <c r="AM904" s="114" t="s">
        <v>1</v>
      </c>
      <c r="AN904" s="3" t="s">
        <v>1</v>
      </c>
      <c r="AO904" s="3" t="s">
        <v>1</v>
      </c>
      <c r="AP904" s="112" t="s">
        <v>1</v>
      </c>
    </row>
    <row r="905" spans="1:42" hidden="1" x14ac:dyDescent="0.25">
      <c r="A905" s="2" t="s">
        <v>597</v>
      </c>
      <c r="B905" s="111">
        <v>44130</v>
      </c>
      <c r="C905" s="112" t="s">
        <v>36</v>
      </c>
      <c r="D905" s="112" t="s">
        <v>39</v>
      </c>
      <c r="E905" s="112" t="s">
        <v>214</v>
      </c>
      <c r="F905" s="112" t="s">
        <v>2184</v>
      </c>
      <c r="G905" s="112" t="s">
        <v>3</v>
      </c>
      <c r="H905" s="112" t="s">
        <v>2402</v>
      </c>
      <c r="I905" s="113" t="s">
        <v>1</v>
      </c>
      <c r="J905" s="113" t="s">
        <v>1</v>
      </c>
      <c r="K905" s="113" t="s">
        <v>1</v>
      </c>
      <c r="L905" s="113" t="s">
        <v>1</v>
      </c>
      <c r="M905" s="113">
        <v>0</v>
      </c>
      <c r="N905" s="112" t="s">
        <v>1</v>
      </c>
      <c r="O905" s="112" t="s">
        <v>2</v>
      </c>
      <c r="P905" s="112" t="s">
        <v>1</v>
      </c>
      <c r="Q905" s="113">
        <v>52028424</v>
      </c>
      <c r="R905" s="113">
        <v>0</v>
      </c>
      <c r="S905" s="113">
        <v>47708932</v>
      </c>
      <c r="T905" s="113">
        <v>0</v>
      </c>
      <c r="U905" s="112" t="s">
        <v>0</v>
      </c>
      <c r="V905" s="113">
        <v>0</v>
      </c>
      <c r="W905" s="113">
        <v>3723700</v>
      </c>
      <c r="X905" s="112" t="s">
        <v>9</v>
      </c>
      <c r="Y905" s="113">
        <v>595792</v>
      </c>
      <c r="Z905" s="113">
        <v>0</v>
      </c>
      <c r="AA905" s="112" t="s">
        <v>0</v>
      </c>
      <c r="AB905" s="113">
        <v>0</v>
      </c>
      <c r="AC905" s="113">
        <v>0</v>
      </c>
      <c r="AD905" s="112" t="s">
        <v>0</v>
      </c>
      <c r="AE905" s="113">
        <v>0</v>
      </c>
      <c r="AF905" s="112">
        <v>0</v>
      </c>
      <c r="AG905" s="112" t="s">
        <v>0</v>
      </c>
      <c r="AH905" s="113">
        <v>0</v>
      </c>
      <c r="AI905" s="113">
        <v>0</v>
      </c>
      <c r="AJ905" s="112" t="s">
        <v>0</v>
      </c>
      <c r="AK905" s="113">
        <v>0</v>
      </c>
      <c r="AL905" s="113">
        <v>0</v>
      </c>
      <c r="AM905" s="114" t="s">
        <v>1</v>
      </c>
      <c r="AN905" s="3" t="s">
        <v>1</v>
      </c>
      <c r="AO905" s="3" t="s">
        <v>1</v>
      </c>
      <c r="AP905" s="119" t="s">
        <v>1</v>
      </c>
    </row>
    <row r="906" spans="1:42" hidden="1" x14ac:dyDescent="0.25">
      <c r="A906" s="2" t="s">
        <v>598</v>
      </c>
      <c r="B906" s="48">
        <v>44130</v>
      </c>
      <c r="C906" s="2" t="s">
        <v>36</v>
      </c>
      <c r="D906" s="2" t="s">
        <v>39</v>
      </c>
      <c r="E906" s="2" t="s">
        <v>214</v>
      </c>
      <c r="F906" s="2" t="s">
        <v>2184</v>
      </c>
      <c r="G906" s="2" t="s">
        <v>3</v>
      </c>
      <c r="H906" s="2" t="s">
        <v>2403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2404</v>
      </c>
      <c r="P906" s="2" t="s">
        <v>2405</v>
      </c>
      <c r="Q906" s="1">
        <v>280000</v>
      </c>
      <c r="R906" s="1">
        <v>0</v>
      </c>
      <c r="S906" s="1">
        <v>280000</v>
      </c>
      <c r="T906" s="1">
        <v>0</v>
      </c>
      <c r="U906" s="2" t="s">
        <v>0</v>
      </c>
      <c r="V906" s="1">
        <v>0</v>
      </c>
      <c r="W906" s="1">
        <v>0</v>
      </c>
      <c r="X906" s="2" t="s">
        <v>0</v>
      </c>
      <c r="Y906" s="1">
        <v>0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49" t="s">
        <v>1</v>
      </c>
      <c r="AN906" s="3" t="s">
        <v>1</v>
      </c>
      <c r="AO906" s="3" t="s">
        <v>1</v>
      </c>
      <c r="AP906" s="2" t="s">
        <v>1</v>
      </c>
    </row>
    <row r="907" spans="1:42" hidden="1" x14ac:dyDescent="0.25">
      <c r="A907" s="2" t="s">
        <v>599</v>
      </c>
      <c r="B907" s="48">
        <v>44130</v>
      </c>
      <c r="C907" s="2" t="s">
        <v>36</v>
      </c>
      <c r="D907" s="2" t="s">
        <v>39</v>
      </c>
      <c r="E907" s="2" t="s">
        <v>214</v>
      </c>
      <c r="F907" s="2" t="s">
        <v>2184</v>
      </c>
      <c r="G907" s="2" t="s">
        <v>3</v>
      </c>
      <c r="H907" s="2" t="s">
        <v>2406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33622428.833999999</v>
      </c>
      <c r="R907" s="1">
        <v>0</v>
      </c>
      <c r="S907" s="1">
        <v>28605123</v>
      </c>
      <c r="T907" s="1">
        <v>0</v>
      </c>
      <c r="U907" s="2" t="s">
        <v>0</v>
      </c>
      <c r="V907" s="1">
        <v>0</v>
      </c>
      <c r="W907" s="1">
        <v>4325263.6500000004</v>
      </c>
      <c r="X907" s="2" t="s">
        <v>0</v>
      </c>
      <c r="Y907" s="1">
        <v>692042.18399999989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67" t="s">
        <v>1</v>
      </c>
      <c r="AN907" s="3" t="s">
        <v>1</v>
      </c>
      <c r="AO907" s="3" t="s">
        <v>1</v>
      </c>
      <c r="AP907" s="2" t="s">
        <v>1</v>
      </c>
    </row>
    <row r="908" spans="1:42" hidden="1" x14ac:dyDescent="0.25">
      <c r="A908" s="2" t="s">
        <v>600</v>
      </c>
      <c r="B908" s="48">
        <v>44130</v>
      </c>
      <c r="C908" s="2" t="s">
        <v>28</v>
      </c>
      <c r="D908" s="2" t="s">
        <v>39</v>
      </c>
      <c r="E908" s="2" t="s">
        <v>4</v>
      </c>
      <c r="F908" s="2" t="s">
        <v>1651</v>
      </c>
      <c r="G908" s="2" t="s">
        <v>3</v>
      </c>
      <c r="H908" s="2" t="s">
        <v>2407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2408</v>
      </c>
      <c r="P908" s="2" t="s">
        <v>2409</v>
      </c>
      <c r="Q908" s="1">
        <v>754400</v>
      </c>
      <c r="R908" s="1">
        <v>0</v>
      </c>
      <c r="S908" s="1">
        <v>754400</v>
      </c>
      <c r="T908" s="1">
        <v>0</v>
      </c>
      <c r="U908" s="2" t="s">
        <v>0</v>
      </c>
      <c r="V908" s="1">
        <v>0</v>
      </c>
      <c r="W908" s="1">
        <v>0</v>
      </c>
      <c r="X908" s="2" t="s">
        <v>0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67" t="s">
        <v>1</v>
      </c>
      <c r="AN908" s="3" t="s">
        <v>1</v>
      </c>
      <c r="AO908" s="3" t="s">
        <v>1</v>
      </c>
      <c r="AP908" s="2" t="s">
        <v>1</v>
      </c>
    </row>
    <row r="909" spans="1:42" hidden="1" x14ac:dyDescent="0.25">
      <c r="A909" s="2" t="s">
        <v>601</v>
      </c>
      <c r="B909" s="111">
        <v>44130</v>
      </c>
      <c r="C909" s="112" t="s">
        <v>28</v>
      </c>
      <c r="D909" s="112" t="s">
        <v>39</v>
      </c>
      <c r="E909" s="112" t="s">
        <v>4</v>
      </c>
      <c r="F909" s="112" t="s">
        <v>1651</v>
      </c>
      <c r="G909" s="112" t="s">
        <v>3</v>
      </c>
      <c r="H909" s="112" t="s">
        <v>2410</v>
      </c>
      <c r="I909" s="113" t="s">
        <v>1</v>
      </c>
      <c r="J909" s="113" t="s">
        <v>1</v>
      </c>
      <c r="K909" s="113" t="s">
        <v>1</v>
      </c>
      <c r="L909" s="113" t="s">
        <v>1</v>
      </c>
      <c r="M909" s="113">
        <v>0</v>
      </c>
      <c r="N909" s="112" t="s">
        <v>1</v>
      </c>
      <c r="O909" s="112" t="s">
        <v>364</v>
      </c>
      <c r="P909" s="112" t="s">
        <v>365</v>
      </c>
      <c r="Q909" s="113">
        <v>6625649.8219999997</v>
      </c>
      <c r="R909" s="113">
        <v>0</v>
      </c>
      <c r="S909" s="113">
        <v>1237400</v>
      </c>
      <c r="T909" s="113">
        <v>4645042.95</v>
      </c>
      <c r="U909" s="112" t="s">
        <v>9</v>
      </c>
      <c r="V909" s="113">
        <v>743206.87199999997</v>
      </c>
      <c r="W909" s="113">
        <v>0</v>
      </c>
      <c r="X909" s="112" t="s">
        <v>0</v>
      </c>
      <c r="Y909" s="113">
        <v>0</v>
      </c>
      <c r="Z909" s="113">
        <v>0</v>
      </c>
      <c r="AA909" s="112" t="s">
        <v>0</v>
      </c>
      <c r="AB909" s="113">
        <v>0</v>
      </c>
      <c r="AC909" s="113">
        <v>0</v>
      </c>
      <c r="AD909" s="112" t="s">
        <v>0</v>
      </c>
      <c r="AE909" s="113">
        <v>0</v>
      </c>
      <c r="AF909" s="112">
        <v>0</v>
      </c>
      <c r="AG909" s="112" t="s">
        <v>0</v>
      </c>
      <c r="AH909" s="113">
        <v>0</v>
      </c>
      <c r="AI909" s="113">
        <v>0</v>
      </c>
      <c r="AJ909" s="112" t="s">
        <v>0</v>
      </c>
      <c r="AK909" s="113">
        <v>0</v>
      </c>
      <c r="AL909" s="113">
        <v>0</v>
      </c>
      <c r="AM909" s="120" t="s">
        <v>1</v>
      </c>
      <c r="AN909" s="3" t="s">
        <v>1</v>
      </c>
      <c r="AO909" s="3" t="s">
        <v>1</v>
      </c>
      <c r="AP909" s="112" t="s">
        <v>1</v>
      </c>
    </row>
    <row r="910" spans="1:42" hidden="1" x14ac:dyDescent="0.25">
      <c r="A910" s="2" t="s">
        <v>603</v>
      </c>
      <c r="B910" s="48">
        <v>44130</v>
      </c>
      <c r="C910" s="2" t="s">
        <v>28</v>
      </c>
      <c r="D910" s="2" t="s">
        <v>39</v>
      </c>
      <c r="E910" s="2" t="s">
        <v>4</v>
      </c>
      <c r="F910" s="2" t="s">
        <v>1651</v>
      </c>
      <c r="G910" s="2" t="s">
        <v>3</v>
      </c>
      <c r="H910" s="2" t="s">
        <v>2411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30679395.3928</v>
      </c>
      <c r="R910" s="1">
        <v>0</v>
      </c>
      <c r="S910" s="1">
        <v>22450354.139999997</v>
      </c>
      <c r="T910" s="1">
        <v>0</v>
      </c>
      <c r="U910" s="2" t="s">
        <v>0</v>
      </c>
      <c r="V910" s="1">
        <v>0</v>
      </c>
      <c r="W910" s="1">
        <v>7094001.080000001</v>
      </c>
      <c r="X910" s="2" t="s">
        <v>9</v>
      </c>
      <c r="Y910" s="1">
        <v>1135040.1727999998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67" t="s">
        <v>1</v>
      </c>
      <c r="AN910" s="3" t="s">
        <v>1</v>
      </c>
      <c r="AO910" s="3" t="s">
        <v>1</v>
      </c>
      <c r="AP910" s="2" t="s">
        <v>1</v>
      </c>
    </row>
    <row r="911" spans="1:42" hidden="1" x14ac:dyDescent="0.25">
      <c r="A911" s="2" t="s">
        <v>607</v>
      </c>
      <c r="B911" s="111">
        <v>44130</v>
      </c>
      <c r="C911" s="112" t="s">
        <v>6</v>
      </c>
      <c r="D911" s="112" t="s">
        <v>39</v>
      </c>
      <c r="E911" s="112" t="s">
        <v>216</v>
      </c>
      <c r="F911" s="112" t="s">
        <v>2412</v>
      </c>
      <c r="G911" s="112" t="s">
        <v>3</v>
      </c>
      <c r="H911" s="112" t="s">
        <v>2413</v>
      </c>
      <c r="I911" s="113" t="s">
        <v>1</v>
      </c>
      <c r="J911" s="113" t="s">
        <v>1</v>
      </c>
      <c r="K911" s="113" t="s">
        <v>1</v>
      </c>
      <c r="L911" s="113" t="s">
        <v>1</v>
      </c>
      <c r="M911" s="113">
        <v>0</v>
      </c>
      <c r="N911" s="112" t="s">
        <v>1</v>
      </c>
      <c r="O911" s="112" t="s">
        <v>2</v>
      </c>
      <c r="P911" s="112" t="s">
        <v>1</v>
      </c>
      <c r="Q911" s="113">
        <v>126654395.76000004</v>
      </c>
      <c r="R911" s="113">
        <v>0</v>
      </c>
      <c r="S911" s="113">
        <v>112495582.50000001</v>
      </c>
      <c r="T911" s="113">
        <v>0</v>
      </c>
      <c r="U911" s="112" t="s">
        <v>0</v>
      </c>
      <c r="V911" s="113">
        <v>0</v>
      </c>
      <c r="W911" s="113">
        <v>12205873.5</v>
      </c>
      <c r="X911" s="112" t="s">
        <v>0</v>
      </c>
      <c r="Y911" s="113">
        <v>1952939.7599999995</v>
      </c>
      <c r="Z911" s="113">
        <v>0</v>
      </c>
      <c r="AA911" s="112" t="s">
        <v>0</v>
      </c>
      <c r="AB911" s="113">
        <v>0</v>
      </c>
      <c r="AC911" s="113">
        <v>0</v>
      </c>
      <c r="AD911" s="112" t="s">
        <v>0</v>
      </c>
      <c r="AE911" s="113">
        <v>0</v>
      </c>
      <c r="AF911" s="112">
        <v>0</v>
      </c>
      <c r="AG911" s="112" t="s">
        <v>0</v>
      </c>
      <c r="AH911" s="113">
        <v>0</v>
      </c>
      <c r="AI911" s="113">
        <v>0</v>
      </c>
      <c r="AJ911" s="112" t="s">
        <v>0</v>
      </c>
      <c r="AK911" s="113">
        <v>0</v>
      </c>
      <c r="AL911" s="113">
        <v>0</v>
      </c>
      <c r="AM911" s="120" t="s">
        <v>1</v>
      </c>
      <c r="AN911" s="3" t="s">
        <v>1</v>
      </c>
      <c r="AO911" s="3" t="s">
        <v>1</v>
      </c>
      <c r="AP911" s="112" t="s">
        <v>1</v>
      </c>
    </row>
    <row r="912" spans="1:42" hidden="1" x14ac:dyDescent="0.25">
      <c r="A912" s="2" t="s">
        <v>608</v>
      </c>
      <c r="B912" s="48">
        <v>44130</v>
      </c>
      <c r="C912" s="2" t="s">
        <v>6</v>
      </c>
      <c r="D912" s="2" t="s">
        <v>39</v>
      </c>
      <c r="E912" s="2" t="s">
        <v>216</v>
      </c>
      <c r="F912" s="2" t="s">
        <v>2412</v>
      </c>
      <c r="G912" s="2" t="s">
        <v>3</v>
      </c>
      <c r="H912" s="2" t="s">
        <v>2414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1887</v>
      </c>
      <c r="P912" s="2" t="s">
        <v>1888</v>
      </c>
      <c r="Q912" s="1">
        <v>8871243.5999999996</v>
      </c>
      <c r="R912" s="1">
        <v>0</v>
      </c>
      <c r="S912" s="1">
        <v>8345114</v>
      </c>
      <c r="T912" s="1">
        <v>453560</v>
      </c>
      <c r="U912" s="2" t="s">
        <v>9</v>
      </c>
      <c r="V912" s="1">
        <v>72569.600000000006</v>
      </c>
      <c r="W912" s="1">
        <v>0</v>
      </c>
      <c r="X912" s="2" t="s">
        <v>0</v>
      </c>
      <c r="Y912" s="1">
        <v>0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67" t="s">
        <v>1</v>
      </c>
      <c r="AN912" s="3" t="s">
        <v>1</v>
      </c>
      <c r="AO912" s="3" t="s">
        <v>1</v>
      </c>
      <c r="AP912" s="2" t="s">
        <v>1</v>
      </c>
    </row>
    <row r="913" spans="1:42" hidden="1" x14ac:dyDescent="0.25">
      <c r="A913" s="2" t="s">
        <v>609</v>
      </c>
      <c r="B913" s="111">
        <v>44130</v>
      </c>
      <c r="C913" s="112" t="s">
        <v>6</v>
      </c>
      <c r="D913" s="112" t="s">
        <v>39</v>
      </c>
      <c r="E913" s="112" t="s">
        <v>216</v>
      </c>
      <c r="F913" s="112" t="s">
        <v>2412</v>
      </c>
      <c r="G913" s="112" t="s">
        <v>3</v>
      </c>
      <c r="H913" s="112" t="s">
        <v>2415</v>
      </c>
      <c r="I913" s="113" t="s">
        <v>1</v>
      </c>
      <c r="J913" s="113" t="s">
        <v>1</v>
      </c>
      <c r="K913" s="113" t="s">
        <v>1</v>
      </c>
      <c r="L913" s="113" t="s">
        <v>1</v>
      </c>
      <c r="M913" s="113">
        <v>0</v>
      </c>
      <c r="N913" s="112" t="s">
        <v>1</v>
      </c>
      <c r="O913" s="112" t="s">
        <v>2</v>
      </c>
      <c r="P913" s="112" t="s">
        <v>1</v>
      </c>
      <c r="Q913" s="113">
        <v>15558424</v>
      </c>
      <c r="R913" s="113">
        <v>0</v>
      </c>
      <c r="S913" s="113">
        <v>13581436</v>
      </c>
      <c r="T913" s="113">
        <v>0</v>
      </c>
      <c r="U913" s="112" t="s">
        <v>0</v>
      </c>
      <c r="V913" s="113">
        <v>0</v>
      </c>
      <c r="W913" s="113">
        <v>1704300</v>
      </c>
      <c r="X913" s="112" t="s">
        <v>9</v>
      </c>
      <c r="Y913" s="113">
        <v>272688</v>
      </c>
      <c r="Z913" s="113">
        <v>0</v>
      </c>
      <c r="AA913" s="112" t="s">
        <v>0</v>
      </c>
      <c r="AB913" s="113">
        <v>0</v>
      </c>
      <c r="AC913" s="113">
        <v>0</v>
      </c>
      <c r="AD913" s="112" t="s">
        <v>0</v>
      </c>
      <c r="AE913" s="113">
        <v>0</v>
      </c>
      <c r="AF913" s="112">
        <v>0</v>
      </c>
      <c r="AG913" s="112" t="s">
        <v>0</v>
      </c>
      <c r="AH913" s="113">
        <v>0</v>
      </c>
      <c r="AI913" s="113">
        <v>0</v>
      </c>
      <c r="AJ913" s="112" t="s">
        <v>0</v>
      </c>
      <c r="AK913" s="113">
        <v>0</v>
      </c>
      <c r="AL913" s="113">
        <v>0</v>
      </c>
      <c r="AM913" s="120" t="s">
        <v>1</v>
      </c>
      <c r="AN913" s="3" t="s">
        <v>1</v>
      </c>
      <c r="AO913" s="3" t="s">
        <v>1</v>
      </c>
      <c r="AP913" s="112" t="s">
        <v>1</v>
      </c>
    </row>
    <row r="914" spans="1:42" hidden="1" x14ac:dyDescent="0.25">
      <c r="A914" s="2" t="s">
        <v>610</v>
      </c>
      <c r="B914" s="48">
        <v>44130</v>
      </c>
      <c r="C914" s="2" t="s">
        <v>28</v>
      </c>
      <c r="D914" s="2" t="s">
        <v>34</v>
      </c>
      <c r="E914" s="2" t="s">
        <v>33</v>
      </c>
      <c r="F914" s="2" t="s">
        <v>1570</v>
      </c>
      <c r="G914" s="2" t="s">
        <v>3</v>
      </c>
      <c r="H914" s="2" t="s">
        <v>2416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100097629.0816</v>
      </c>
      <c r="R914" s="1">
        <v>0</v>
      </c>
      <c r="S914" s="1">
        <v>80597134.420000002</v>
      </c>
      <c r="T914" s="1">
        <v>0</v>
      </c>
      <c r="U914" s="2" t="s">
        <v>0</v>
      </c>
      <c r="V914" s="1">
        <v>0</v>
      </c>
      <c r="W914" s="1">
        <v>16810771.260000002</v>
      </c>
      <c r="X914" s="2" t="s">
        <v>0</v>
      </c>
      <c r="Y914" s="1">
        <v>2689723.4016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67" t="s">
        <v>1</v>
      </c>
      <c r="AN914" s="3" t="s">
        <v>1</v>
      </c>
      <c r="AO914" s="3" t="s">
        <v>1</v>
      </c>
      <c r="AP914" s="2" t="s">
        <v>1</v>
      </c>
    </row>
    <row r="915" spans="1:42" hidden="1" x14ac:dyDescent="0.25">
      <c r="A915" s="2" t="s">
        <v>611</v>
      </c>
      <c r="B915" s="48">
        <v>44130</v>
      </c>
      <c r="C915" s="2" t="s">
        <v>28</v>
      </c>
      <c r="D915" s="2" t="s">
        <v>34</v>
      </c>
      <c r="E915" s="2" t="s">
        <v>33</v>
      </c>
      <c r="F915" s="2" t="s">
        <v>1570</v>
      </c>
      <c r="G915" s="2" t="s">
        <v>13</v>
      </c>
      <c r="H915" s="2" t="s">
        <v>1</v>
      </c>
      <c r="I915" s="1" t="s">
        <v>911</v>
      </c>
      <c r="J915" s="1" t="s">
        <v>1</v>
      </c>
      <c r="K915" s="1" t="s">
        <v>2417</v>
      </c>
      <c r="L915" s="1" t="s">
        <v>2392</v>
      </c>
      <c r="M915" s="1">
        <v>31009921.550000001</v>
      </c>
      <c r="N915" s="2" t="s">
        <v>12</v>
      </c>
      <c r="O915" s="2" t="s">
        <v>930</v>
      </c>
      <c r="P915" s="2" t="s">
        <v>931</v>
      </c>
      <c r="Q915" s="1">
        <v>-2070000</v>
      </c>
      <c r="R915" s="1">
        <v>0</v>
      </c>
      <c r="S915" s="1">
        <v>-2070000</v>
      </c>
      <c r="T915" s="1">
        <v>0</v>
      </c>
      <c r="U915" s="2" t="s">
        <v>0</v>
      </c>
      <c r="V915" s="1">
        <v>0</v>
      </c>
      <c r="W915" s="1">
        <v>0</v>
      </c>
      <c r="X915" s="2" t="s">
        <v>0</v>
      </c>
      <c r="Y915" s="1">
        <v>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67" t="s">
        <v>1</v>
      </c>
      <c r="AN915" s="3" t="s">
        <v>1</v>
      </c>
      <c r="AO915" s="3" t="s">
        <v>1</v>
      </c>
      <c r="AP915" s="2" t="s">
        <v>1</v>
      </c>
    </row>
    <row r="916" spans="1:42" hidden="1" x14ac:dyDescent="0.25">
      <c r="A916" s="2" t="s">
        <v>612</v>
      </c>
      <c r="B916" s="48">
        <v>44130</v>
      </c>
      <c r="C916" s="2" t="s">
        <v>6</v>
      </c>
      <c r="D916" s="2" t="s">
        <v>34</v>
      </c>
      <c r="E916" s="2" t="s">
        <v>210</v>
      </c>
      <c r="F916" s="2" t="s">
        <v>2418</v>
      </c>
      <c r="G916" s="2" t="s">
        <v>3</v>
      </c>
      <c r="H916" s="2" t="s">
        <v>2419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48748041.080799989</v>
      </c>
      <c r="R916" s="1">
        <v>0</v>
      </c>
      <c r="S916" s="1">
        <v>38736270.299999997</v>
      </c>
      <c r="T916" s="1">
        <v>0</v>
      </c>
      <c r="U916" s="2" t="s">
        <v>0</v>
      </c>
      <c r="V916" s="1">
        <v>0</v>
      </c>
      <c r="W916" s="1">
        <v>8630836.879999999</v>
      </c>
      <c r="X916" s="2" t="s">
        <v>9</v>
      </c>
      <c r="Y916" s="1">
        <v>1380933.9008000002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67" t="s">
        <v>1</v>
      </c>
      <c r="AN916" s="3" t="s">
        <v>1</v>
      </c>
      <c r="AO916" s="3" t="s">
        <v>1</v>
      </c>
      <c r="AP916" s="2" t="s">
        <v>1</v>
      </c>
    </row>
    <row r="917" spans="1:42" hidden="1" x14ac:dyDescent="0.25">
      <c r="A917" s="2" t="s">
        <v>613</v>
      </c>
      <c r="B917" s="48">
        <v>44130</v>
      </c>
      <c r="C917" s="2" t="s">
        <v>6</v>
      </c>
      <c r="D917" s="2" t="s">
        <v>34</v>
      </c>
      <c r="E917" s="2" t="s">
        <v>210</v>
      </c>
      <c r="F917" s="2" t="s">
        <v>2418</v>
      </c>
      <c r="G917" s="2" t="s">
        <v>13</v>
      </c>
      <c r="H917" s="2" t="s">
        <v>1</v>
      </c>
      <c r="I917" s="1" t="s">
        <v>2420</v>
      </c>
      <c r="J917" s="1" t="s">
        <v>1</v>
      </c>
      <c r="K917" s="1" t="s">
        <v>2421</v>
      </c>
      <c r="L917" s="1" t="s">
        <v>2337</v>
      </c>
      <c r="M917" s="1">
        <v>834624</v>
      </c>
      <c r="N917" s="2" t="s">
        <v>12</v>
      </c>
      <c r="O917" s="2" t="s">
        <v>2422</v>
      </c>
      <c r="P917" s="2" t="s">
        <v>2423</v>
      </c>
      <c r="Q917" s="1">
        <v>-834624</v>
      </c>
      <c r="R917" s="1">
        <v>0</v>
      </c>
      <c r="S917" s="1">
        <v>-834624</v>
      </c>
      <c r="T917" s="1">
        <v>0</v>
      </c>
      <c r="U917" s="2" t="s">
        <v>0</v>
      </c>
      <c r="V917" s="1">
        <v>0</v>
      </c>
      <c r="W917" s="1">
        <v>0</v>
      </c>
      <c r="X917" s="2" t="s">
        <v>0</v>
      </c>
      <c r="Y917" s="1">
        <v>0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67" t="s">
        <v>1</v>
      </c>
      <c r="AN917" s="3" t="s">
        <v>1</v>
      </c>
      <c r="AO917" s="3" t="s">
        <v>1</v>
      </c>
      <c r="AP917" s="2" t="s">
        <v>1</v>
      </c>
    </row>
    <row r="918" spans="1:42" hidden="1" x14ac:dyDescent="0.25">
      <c r="A918" s="2" t="s">
        <v>614</v>
      </c>
      <c r="B918" s="111">
        <v>44130</v>
      </c>
      <c r="C918" s="112" t="s">
        <v>28</v>
      </c>
      <c r="D918" s="112" t="s">
        <v>27</v>
      </c>
      <c r="E918" s="112" t="s">
        <v>257</v>
      </c>
      <c r="F918" s="112" t="s">
        <v>1331</v>
      </c>
      <c r="G918" s="112" t="s">
        <v>3</v>
      </c>
      <c r="H918" s="112" t="s">
        <v>2424</v>
      </c>
      <c r="I918" s="113" t="s">
        <v>1</v>
      </c>
      <c r="J918" s="113" t="s">
        <v>1</v>
      </c>
      <c r="K918" s="113" t="s">
        <v>1</v>
      </c>
      <c r="L918" s="113" t="s">
        <v>1</v>
      </c>
      <c r="M918" s="113">
        <v>0</v>
      </c>
      <c r="N918" s="112" t="s">
        <v>1</v>
      </c>
      <c r="O918" s="112" t="s">
        <v>2</v>
      </c>
      <c r="P918" s="112" t="s">
        <v>1</v>
      </c>
      <c r="Q918" s="113">
        <v>98639360.59800002</v>
      </c>
      <c r="R918" s="113">
        <v>0</v>
      </c>
      <c r="S918" s="113">
        <v>70937283.670000017</v>
      </c>
      <c r="T918" s="113">
        <v>0</v>
      </c>
      <c r="U918" s="112" t="s">
        <v>0</v>
      </c>
      <c r="V918" s="113">
        <v>0</v>
      </c>
      <c r="W918" s="113">
        <v>23881100.800000001</v>
      </c>
      <c r="X918" s="112" t="s">
        <v>9</v>
      </c>
      <c r="Y918" s="113">
        <v>3820976.128</v>
      </c>
      <c r="Z918" s="113">
        <v>0</v>
      </c>
      <c r="AA918" s="112" t="s">
        <v>0</v>
      </c>
      <c r="AB918" s="113">
        <v>0</v>
      </c>
      <c r="AC918" s="113">
        <v>0</v>
      </c>
      <c r="AD918" s="112" t="s">
        <v>0</v>
      </c>
      <c r="AE918" s="113">
        <v>0</v>
      </c>
      <c r="AF918" s="112">
        <v>0</v>
      </c>
      <c r="AG918" s="112" t="s">
        <v>0</v>
      </c>
      <c r="AH918" s="113">
        <v>0</v>
      </c>
      <c r="AI918" s="113">
        <v>0</v>
      </c>
      <c r="AJ918" s="112" t="s">
        <v>0</v>
      </c>
      <c r="AK918" s="113">
        <v>0</v>
      </c>
      <c r="AL918" s="113">
        <v>0</v>
      </c>
      <c r="AM918" s="120" t="s">
        <v>1</v>
      </c>
      <c r="AN918" s="3" t="s">
        <v>1</v>
      </c>
      <c r="AO918" s="3" t="s">
        <v>1</v>
      </c>
      <c r="AP918" s="112" t="s">
        <v>1</v>
      </c>
    </row>
    <row r="919" spans="1:42" hidden="1" x14ac:dyDescent="0.25">
      <c r="A919" s="2" t="s">
        <v>615</v>
      </c>
      <c r="B919" s="118">
        <v>44130</v>
      </c>
      <c r="C919" s="2" t="s">
        <v>6</v>
      </c>
      <c r="D919" s="2" t="s">
        <v>27</v>
      </c>
      <c r="E919" s="2" t="s">
        <v>204</v>
      </c>
      <c r="F919" s="2" t="s">
        <v>2048</v>
      </c>
      <c r="G919" s="2" t="s">
        <v>3</v>
      </c>
      <c r="H919" s="2" t="s">
        <v>2425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195746484.52160001</v>
      </c>
      <c r="R919" s="1">
        <v>0</v>
      </c>
      <c r="S919" s="1">
        <v>154266619</v>
      </c>
      <c r="T919" s="1">
        <v>0</v>
      </c>
      <c r="U919" s="2" t="s">
        <v>0</v>
      </c>
      <c r="V919" s="1">
        <v>0</v>
      </c>
      <c r="W919" s="1">
        <v>35758504.759999998</v>
      </c>
      <c r="X919" s="2" t="s">
        <v>9</v>
      </c>
      <c r="Y919" s="1">
        <v>5721360.7616000008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67" t="s">
        <v>1</v>
      </c>
      <c r="AN919" s="3" t="s">
        <v>1</v>
      </c>
      <c r="AO919" s="3" t="s">
        <v>1</v>
      </c>
      <c r="AP919" s="2" t="s">
        <v>1</v>
      </c>
    </row>
    <row r="920" spans="1:42" hidden="1" x14ac:dyDescent="0.25">
      <c r="A920" s="2" t="s">
        <v>616</v>
      </c>
      <c r="B920" s="118">
        <v>44130</v>
      </c>
      <c r="C920" s="2" t="s">
        <v>28</v>
      </c>
      <c r="D920" s="2" t="s">
        <v>25</v>
      </c>
      <c r="E920" s="2" t="s">
        <v>370</v>
      </c>
      <c r="F920" s="2" t="s">
        <v>775</v>
      </c>
      <c r="G920" s="2" t="s">
        <v>3</v>
      </c>
      <c r="H920" s="2" t="s">
        <v>1421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99</v>
      </c>
      <c r="P920" s="2" t="s">
        <v>1</v>
      </c>
      <c r="Q920" s="1">
        <v>0</v>
      </c>
      <c r="R920" s="1">
        <v>0</v>
      </c>
      <c r="S920" s="1">
        <v>0</v>
      </c>
      <c r="T920" s="1">
        <v>0</v>
      </c>
      <c r="U920" s="2" t="s">
        <v>0</v>
      </c>
      <c r="V920" s="1">
        <v>0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67" t="s">
        <v>1</v>
      </c>
      <c r="AN920" s="3" t="s">
        <v>1</v>
      </c>
      <c r="AO920" s="3" t="s">
        <v>1</v>
      </c>
      <c r="AP920" s="2" t="s">
        <v>1</v>
      </c>
    </row>
    <row r="921" spans="1:42" hidden="1" x14ac:dyDescent="0.25">
      <c r="A921" s="2" t="s">
        <v>617</v>
      </c>
      <c r="B921" s="111">
        <v>44130</v>
      </c>
      <c r="C921" s="112" t="s">
        <v>6</v>
      </c>
      <c r="D921" s="112" t="s">
        <v>25</v>
      </c>
      <c r="E921" s="112" t="s">
        <v>198</v>
      </c>
      <c r="F921" s="112" t="s">
        <v>513</v>
      </c>
      <c r="G921" s="112" t="s">
        <v>3</v>
      </c>
      <c r="H921" s="112" t="s">
        <v>2426</v>
      </c>
      <c r="I921" s="113" t="s">
        <v>1</v>
      </c>
      <c r="J921" s="113" t="s">
        <v>1</v>
      </c>
      <c r="K921" s="113" t="s">
        <v>1</v>
      </c>
      <c r="L921" s="113" t="s">
        <v>1</v>
      </c>
      <c r="M921" s="113">
        <v>0</v>
      </c>
      <c r="N921" s="112" t="s">
        <v>1</v>
      </c>
      <c r="O921" s="112" t="s">
        <v>2</v>
      </c>
      <c r="P921" s="112" t="s">
        <v>1</v>
      </c>
      <c r="Q921" s="113">
        <v>213439716.5616</v>
      </c>
      <c r="R921" s="113">
        <v>0</v>
      </c>
      <c r="S921" s="113">
        <v>168433852.39999998</v>
      </c>
      <c r="T921" s="113">
        <v>0</v>
      </c>
      <c r="U921" s="112" t="s">
        <v>0</v>
      </c>
      <c r="V921" s="113">
        <v>0</v>
      </c>
      <c r="W921" s="113">
        <v>38798158.760000005</v>
      </c>
      <c r="X921" s="112" t="s">
        <v>0</v>
      </c>
      <c r="Y921" s="113">
        <v>6207705.4016000004</v>
      </c>
      <c r="Z921" s="113">
        <v>0</v>
      </c>
      <c r="AA921" s="112" t="s">
        <v>0</v>
      </c>
      <c r="AB921" s="113">
        <v>0</v>
      </c>
      <c r="AC921" s="113">
        <v>0</v>
      </c>
      <c r="AD921" s="112" t="s">
        <v>0</v>
      </c>
      <c r="AE921" s="113">
        <v>0</v>
      </c>
      <c r="AF921" s="112">
        <v>0</v>
      </c>
      <c r="AG921" s="112" t="s">
        <v>0</v>
      </c>
      <c r="AH921" s="113">
        <v>0</v>
      </c>
      <c r="AI921" s="113">
        <v>0</v>
      </c>
      <c r="AJ921" s="112" t="s">
        <v>0</v>
      </c>
      <c r="AK921" s="113">
        <v>0</v>
      </c>
      <c r="AL921" s="113">
        <v>0</v>
      </c>
      <c r="AM921" s="120" t="s">
        <v>1</v>
      </c>
      <c r="AN921" s="3" t="s">
        <v>1</v>
      </c>
      <c r="AO921" s="3" t="s">
        <v>1</v>
      </c>
      <c r="AP921" s="112" t="s">
        <v>1</v>
      </c>
    </row>
    <row r="922" spans="1:42" hidden="1" x14ac:dyDescent="0.25">
      <c r="A922" s="2" t="s">
        <v>618</v>
      </c>
      <c r="B922" s="118">
        <v>44130</v>
      </c>
      <c r="C922" s="2" t="s">
        <v>6</v>
      </c>
      <c r="D922" s="2" t="s">
        <v>23</v>
      </c>
      <c r="E922" s="2" t="s">
        <v>196</v>
      </c>
      <c r="F922" s="2" t="s">
        <v>739</v>
      </c>
      <c r="G922" s="2" t="s">
        <v>3</v>
      </c>
      <c r="H922" s="2" t="s">
        <v>2427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1">
        <v>93741217.600000009</v>
      </c>
      <c r="R922" s="1">
        <v>0</v>
      </c>
      <c r="S922" s="1">
        <v>69568604</v>
      </c>
      <c r="T922" s="1">
        <v>0</v>
      </c>
      <c r="U922" s="2" t="s">
        <v>0</v>
      </c>
      <c r="V922" s="1">
        <v>0</v>
      </c>
      <c r="W922" s="1">
        <v>20838460</v>
      </c>
      <c r="X922" s="2" t="s">
        <v>0</v>
      </c>
      <c r="Y922" s="1">
        <v>3334153.6000000006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67" t="s">
        <v>1</v>
      </c>
      <c r="AN922" s="3" t="s">
        <v>1</v>
      </c>
      <c r="AO922" s="3" t="s">
        <v>1</v>
      </c>
      <c r="AP922" s="2" t="s">
        <v>1</v>
      </c>
    </row>
    <row r="923" spans="1:42" hidden="1" x14ac:dyDescent="0.25">
      <c r="A923" s="2" t="s">
        <v>619</v>
      </c>
      <c r="B923" s="118">
        <v>44130</v>
      </c>
      <c r="C923" s="2" t="s">
        <v>6</v>
      </c>
      <c r="D923" s="2" t="s">
        <v>23</v>
      </c>
      <c r="E923" s="2" t="s">
        <v>196</v>
      </c>
      <c r="F923" s="2" t="s">
        <v>739</v>
      </c>
      <c r="G923" s="2" t="s">
        <v>3</v>
      </c>
      <c r="H923" s="2" t="s">
        <v>2428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2429</v>
      </c>
      <c r="P923" s="2" t="s">
        <v>2430</v>
      </c>
      <c r="Q923" s="1">
        <v>5588151.1880000001</v>
      </c>
      <c r="R923" s="1">
        <v>0</v>
      </c>
      <c r="S923" s="1">
        <v>2678016.5</v>
      </c>
      <c r="T923" s="1">
        <v>2508736.7999999998</v>
      </c>
      <c r="U923" s="2" t="s">
        <v>9</v>
      </c>
      <c r="V923" s="1">
        <v>401397.88799999998</v>
      </c>
      <c r="W923" s="1">
        <v>0</v>
      </c>
      <c r="X923" s="2" t="s">
        <v>0</v>
      </c>
      <c r="Y923" s="1">
        <v>0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67" t="s">
        <v>1</v>
      </c>
      <c r="AN923" s="3" t="s">
        <v>1</v>
      </c>
      <c r="AO923" s="3" t="s">
        <v>1</v>
      </c>
      <c r="AP923" s="2" t="s">
        <v>1</v>
      </c>
    </row>
    <row r="924" spans="1:42" hidden="1" x14ac:dyDescent="0.25">
      <c r="A924" s="2" t="s">
        <v>620</v>
      </c>
      <c r="B924" s="118">
        <v>44130</v>
      </c>
      <c r="C924" s="2" t="s">
        <v>6</v>
      </c>
      <c r="D924" s="2" t="s">
        <v>23</v>
      </c>
      <c r="E924" s="2" t="s">
        <v>196</v>
      </c>
      <c r="F924" s="2" t="s">
        <v>739</v>
      </c>
      <c r="G924" s="2" t="s">
        <v>3</v>
      </c>
      <c r="H924" s="2" t="s">
        <v>2431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126682854.01600002</v>
      </c>
      <c r="R924" s="1">
        <v>0</v>
      </c>
      <c r="S924" s="1">
        <v>98484744.790000007</v>
      </c>
      <c r="T924" s="1">
        <v>0</v>
      </c>
      <c r="U924" s="2" t="s">
        <v>0</v>
      </c>
      <c r="V924" s="1">
        <v>0</v>
      </c>
      <c r="W924" s="1">
        <v>24308714.850000001</v>
      </c>
      <c r="X924" s="2" t="s">
        <v>9</v>
      </c>
      <c r="Y924" s="1">
        <v>3889394.3760000002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67" t="s">
        <v>1</v>
      </c>
      <c r="AN924" s="3" t="s">
        <v>1</v>
      </c>
      <c r="AO924" s="3" t="s">
        <v>1</v>
      </c>
      <c r="AP924" s="2" t="s">
        <v>1</v>
      </c>
    </row>
    <row r="925" spans="1:42" hidden="1" x14ac:dyDescent="0.25">
      <c r="A925" s="2" t="s">
        <v>621</v>
      </c>
      <c r="B925" s="118">
        <v>44130</v>
      </c>
      <c r="C925" s="2" t="s">
        <v>6</v>
      </c>
      <c r="D925" s="2" t="s">
        <v>21</v>
      </c>
      <c r="E925" s="2" t="s">
        <v>188</v>
      </c>
      <c r="F925" s="2" t="s">
        <v>466</v>
      </c>
      <c r="G925" s="2" t="s">
        <v>3</v>
      </c>
      <c r="H925" s="2" t="s">
        <v>2432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42870673.912</v>
      </c>
      <c r="R925" s="1">
        <v>0</v>
      </c>
      <c r="S925" s="1">
        <v>34571572</v>
      </c>
      <c r="T925" s="1">
        <v>0</v>
      </c>
      <c r="U925" s="2" t="s">
        <v>0</v>
      </c>
      <c r="V925" s="1">
        <v>0</v>
      </c>
      <c r="W925" s="1">
        <v>7154398.2000000002</v>
      </c>
      <c r="X925" s="2" t="s">
        <v>9</v>
      </c>
      <c r="Y925" s="1">
        <v>1144703.7120000001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67" t="s">
        <v>1</v>
      </c>
      <c r="AN925" s="3" t="s">
        <v>1</v>
      </c>
      <c r="AO925" s="3" t="s">
        <v>1</v>
      </c>
      <c r="AP925" s="2" t="s">
        <v>1</v>
      </c>
    </row>
    <row r="926" spans="1:42" hidden="1" x14ac:dyDescent="0.25">
      <c r="A926" s="2" t="s">
        <v>622</v>
      </c>
      <c r="B926" s="118">
        <v>44130</v>
      </c>
      <c r="C926" s="2" t="s">
        <v>6</v>
      </c>
      <c r="D926" s="2" t="s">
        <v>19</v>
      </c>
      <c r="E926" s="2" t="s">
        <v>186</v>
      </c>
      <c r="F926" s="2" t="s">
        <v>466</v>
      </c>
      <c r="G926" s="2" t="s">
        <v>3</v>
      </c>
      <c r="H926" s="2" t="s">
        <v>2433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2</v>
      </c>
      <c r="P926" s="2" t="s">
        <v>1</v>
      </c>
      <c r="Q926" s="1">
        <v>152001261.93560001</v>
      </c>
      <c r="R926" s="1">
        <v>0</v>
      </c>
      <c r="S926" s="1">
        <v>107812344.71000001</v>
      </c>
      <c r="T926" s="1">
        <v>0</v>
      </c>
      <c r="U926" s="2" t="s">
        <v>0</v>
      </c>
      <c r="V926" s="1">
        <v>0</v>
      </c>
      <c r="W926" s="1">
        <v>38093894.159999996</v>
      </c>
      <c r="X926" s="2" t="s">
        <v>0</v>
      </c>
      <c r="Y926" s="1">
        <v>6095023.0655999994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67" t="s">
        <v>1</v>
      </c>
      <c r="AN926" s="3" t="s">
        <v>1</v>
      </c>
      <c r="AO926" s="3" t="s">
        <v>1</v>
      </c>
      <c r="AP926" s="2" t="s">
        <v>1</v>
      </c>
    </row>
    <row r="927" spans="1:42" hidden="1" x14ac:dyDescent="0.25">
      <c r="A927" s="2" t="s">
        <v>623</v>
      </c>
      <c r="B927" s="118">
        <v>44130</v>
      </c>
      <c r="C927" s="2" t="s">
        <v>6</v>
      </c>
      <c r="D927" s="2" t="s">
        <v>17</v>
      </c>
      <c r="E927" s="2" t="s">
        <v>184</v>
      </c>
      <c r="F927" s="2" t="s">
        <v>2434</v>
      </c>
      <c r="G927" s="2" t="s">
        <v>3</v>
      </c>
      <c r="H927" s="2" t="s">
        <v>2435</v>
      </c>
      <c r="I927" s="1"/>
      <c r="J927" s="1"/>
      <c r="K927" s="1"/>
      <c r="L927" s="1"/>
      <c r="M927" s="1">
        <v>0</v>
      </c>
      <c r="N927" s="2"/>
      <c r="O927" s="2" t="s">
        <v>99</v>
      </c>
      <c r="P927" s="2"/>
      <c r="Q927" s="1">
        <v>0</v>
      </c>
      <c r="R927" s="1">
        <v>0</v>
      </c>
      <c r="S927" s="1">
        <v>0</v>
      </c>
      <c r="T927" s="1">
        <v>0</v>
      </c>
      <c r="U927" s="2" t="s">
        <v>0</v>
      </c>
      <c r="V927" s="1">
        <v>0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67" t="s">
        <v>1</v>
      </c>
      <c r="AN927" s="3" t="s">
        <v>1</v>
      </c>
      <c r="AO927" s="3" t="s">
        <v>1</v>
      </c>
      <c r="AP927" s="2" t="s">
        <v>1</v>
      </c>
    </row>
    <row r="928" spans="1:42" hidden="1" x14ac:dyDescent="0.25">
      <c r="A928" s="2" t="s">
        <v>624</v>
      </c>
      <c r="B928" s="118">
        <v>44130</v>
      </c>
      <c r="C928" s="2" t="s">
        <v>6</v>
      </c>
      <c r="D928" s="2" t="s">
        <v>14</v>
      </c>
      <c r="E928" s="2" t="s">
        <v>182</v>
      </c>
      <c r="F928" s="2" t="s">
        <v>2436</v>
      </c>
      <c r="G928" s="2" t="s">
        <v>3</v>
      </c>
      <c r="H928" s="2" t="s">
        <v>2437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78099981.580000013</v>
      </c>
      <c r="R928" s="1">
        <v>0</v>
      </c>
      <c r="S928" s="1">
        <v>73748647</v>
      </c>
      <c r="T928" s="1">
        <v>0</v>
      </c>
      <c r="U928" s="2" t="s">
        <v>0</v>
      </c>
      <c r="V928" s="1">
        <v>0</v>
      </c>
      <c r="W928" s="1">
        <v>3751150.5</v>
      </c>
      <c r="X928" s="2" t="s">
        <v>0</v>
      </c>
      <c r="Y928" s="1">
        <v>600184.07999999996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67" t="s">
        <v>1</v>
      </c>
      <c r="AN928" s="3" t="s">
        <v>1</v>
      </c>
      <c r="AO928" s="3" t="s">
        <v>1</v>
      </c>
      <c r="AP928" s="2" t="s">
        <v>1</v>
      </c>
    </row>
    <row r="929" spans="1:42" hidden="1" x14ac:dyDescent="0.25">
      <c r="A929" s="2" t="s">
        <v>625</v>
      </c>
      <c r="B929" s="48">
        <v>44130</v>
      </c>
      <c r="C929" s="2" t="s">
        <v>6</v>
      </c>
      <c r="D929" s="2" t="s">
        <v>10</v>
      </c>
      <c r="E929" s="2" t="s">
        <v>179</v>
      </c>
      <c r="F929" s="2" t="s">
        <v>2438</v>
      </c>
      <c r="G929" s="2" t="s">
        <v>3</v>
      </c>
      <c r="H929" s="2" t="s">
        <v>2439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27480773.205199998</v>
      </c>
      <c r="R929" s="1">
        <v>0</v>
      </c>
      <c r="S929" s="1">
        <v>19278600</v>
      </c>
      <c r="T929" s="1">
        <v>0</v>
      </c>
      <c r="U929" s="2" t="s">
        <v>0</v>
      </c>
      <c r="V929" s="1">
        <v>0</v>
      </c>
      <c r="W929" s="1">
        <v>7070838.9699999988</v>
      </c>
      <c r="X929" s="2" t="s">
        <v>0</v>
      </c>
      <c r="Y929" s="1">
        <v>1131334.2352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67" t="s">
        <v>1</v>
      </c>
      <c r="AN929" s="3" t="s">
        <v>1</v>
      </c>
      <c r="AO929" s="3" t="s">
        <v>1</v>
      </c>
      <c r="AP929" s="2" t="s">
        <v>1</v>
      </c>
    </row>
    <row r="930" spans="1:42" hidden="1" x14ac:dyDescent="0.25">
      <c r="A930" s="2" t="s">
        <v>626</v>
      </c>
      <c r="B930" s="48">
        <v>44130</v>
      </c>
      <c r="C930" s="2" t="s">
        <v>6</v>
      </c>
      <c r="D930" s="2" t="s">
        <v>286</v>
      </c>
      <c r="E930" s="2" t="s">
        <v>208</v>
      </c>
      <c r="F930" s="2" t="s">
        <v>924</v>
      </c>
      <c r="G930" s="2" t="s">
        <v>3</v>
      </c>
      <c r="H930" s="2" t="s">
        <v>2440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44209909.788399994</v>
      </c>
      <c r="R930" s="1">
        <v>0</v>
      </c>
      <c r="S930" s="1">
        <v>31701478.999999993</v>
      </c>
      <c r="T930" s="1">
        <v>0</v>
      </c>
      <c r="U930" s="2" t="s">
        <v>0</v>
      </c>
      <c r="V930" s="1">
        <v>0</v>
      </c>
      <c r="W930" s="1">
        <v>10783129.99</v>
      </c>
      <c r="X930" s="2" t="s">
        <v>9</v>
      </c>
      <c r="Y930" s="1">
        <v>1725300.7984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67" t="s">
        <v>1</v>
      </c>
      <c r="AN930" s="3" t="s">
        <v>1</v>
      </c>
      <c r="AO930" s="3" t="s">
        <v>1</v>
      </c>
      <c r="AP930" s="2" t="s">
        <v>1</v>
      </c>
    </row>
    <row r="931" spans="1:42" hidden="1" x14ac:dyDescent="0.25">
      <c r="A931" s="2" t="s">
        <v>627</v>
      </c>
      <c r="B931" s="48">
        <v>44130</v>
      </c>
      <c r="C931" s="2" t="s">
        <v>6</v>
      </c>
      <c r="D931" s="2" t="s">
        <v>7</v>
      </c>
      <c r="E931" s="2" t="s">
        <v>1953</v>
      </c>
      <c r="F931" s="2" t="s">
        <v>2441</v>
      </c>
      <c r="G931" s="2" t="s">
        <v>3</v>
      </c>
      <c r="H931" s="2" t="s">
        <v>2442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1">
        <v>16321094.4</v>
      </c>
      <c r="R931" s="1">
        <v>0</v>
      </c>
      <c r="S931" s="1">
        <v>14931600</v>
      </c>
      <c r="T931" s="1">
        <v>0</v>
      </c>
      <c r="U931" s="2" t="s">
        <v>0</v>
      </c>
      <c r="V931" s="1">
        <v>0</v>
      </c>
      <c r="W931" s="1">
        <v>1197840</v>
      </c>
      <c r="X931" s="2" t="s">
        <v>0</v>
      </c>
      <c r="Y931" s="1">
        <v>191654.39999999999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67" t="s">
        <v>1</v>
      </c>
      <c r="AN931" s="3" t="s">
        <v>1</v>
      </c>
      <c r="AO931" s="3" t="s">
        <v>1</v>
      </c>
      <c r="AP931" s="2" t="s">
        <v>1</v>
      </c>
    </row>
    <row r="932" spans="1:42" hidden="1" x14ac:dyDescent="0.25">
      <c r="A932" s="2" t="s">
        <v>629</v>
      </c>
      <c r="B932" s="48">
        <v>44130</v>
      </c>
      <c r="C932" s="2" t="s">
        <v>6</v>
      </c>
      <c r="D932" s="2" t="s">
        <v>5</v>
      </c>
      <c r="E932" s="2" t="s">
        <v>176</v>
      </c>
      <c r="F932" s="2" t="s">
        <v>1059</v>
      </c>
      <c r="G932" s="2" t="s">
        <v>3</v>
      </c>
      <c r="H932" s="2" t="s">
        <v>2443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99</v>
      </c>
      <c r="P932" s="2" t="s">
        <v>1</v>
      </c>
      <c r="Q932" s="1">
        <v>0</v>
      </c>
      <c r="R932" s="1">
        <v>0</v>
      </c>
      <c r="S932" s="1">
        <v>0</v>
      </c>
      <c r="T932" s="1">
        <v>0</v>
      </c>
      <c r="U932" s="2" t="s">
        <v>0</v>
      </c>
      <c r="V932" s="1">
        <v>0</v>
      </c>
      <c r="W932" s="1">
        <v>0</v>
      </c>
      <c r="X932" s="2" t="s">
        <v>0</v>
      </c>
      <c r="Y932" s="1">
        <v>0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67" t="s">
        <v>1</v>
      </c>
      <c r="AN932" s="3" t="s">
        <v>1</v>
      </c>
      <c r="AO932" s="3" t="s">
        <v>1</v>
      </c>
      <c r="AP932" s="2" t="s">
        <v>1</v>
      </c>
    </row>
    <row r="933" spans="1:42" hidden="1" x14ac:dyDescent="0.25">
      <c r="A933" s="2" t="s">
        <v>630</v>
      </c>
      <c r="B933" s="111">
        <v>44131</v>
      </c>
      <c r="C933" s="112" t="s">
        <v>28</v>
      </c>
      <c r="D933" s="112" t="s">
        <v>50</v>
      </c>
      <c r="E933" s="112" t="s">
        <v>227</v>
      </c>
      <c r="F933" s="112" t="s">
        <v>2395</v>
      </c>
      <c r="G933" s="112" t="s">
        <v>3</v>
      </c>
      <c r="H933" s="112" t="s">
        <v>2444</v>
      </c>
      <c r="I933" s="113" t="s">
        <v>1</v>
      </c>
      <c r="J933" s="113" t="s">
        <v>1</v>
      </c>
      <c r="K933" s="113" t="s">
        <v>1</v>
      </c>
      <c r="L933" s="113" t="s">
        <v>1</v>
      </c>
      <c r="M933" s="113">
        <v>0</v>
      </c>
      <c r="N933" s="112" t="s">
        <v>1</v>
      </c>
      <c r="O933" s="112" t="s">
        <v>2</v>
      </c>
      <c r="P933" s="112" t="s">
        <v>1</v>
      </c>
      <c r="Q933" s="113">
        <v>192381726.75480005</v>
      </c>
      <c r="R933" s="113">
        <v>0</v>
      </c>
      <c r="S933" s="113">
        <v>142735994.23000005</v>
      </c>
      <c r="T933" s="113">
        <v>0</v>
      </c>
      <c r="U933" s="112" t="s">
        <v>0</v>
      </c>
      <c r="V933" s="113">
        <v>0</v>
      </c>
      <c r="W933" s="113">
        <v>42798045.280000001</v>
      </c>
      <c r="X933" s="112" t="s">
        <v>9</v>
      </c>
      <c r="Y933" s="113">
        <v>6847687.2448000005</v>
      </c>
      <c r="Z933" s="113">
        <v>0</v>
      </c>
      <c r="AA933" s="112" t="s">
        <v>0</v>
      </c>
      <c r="AB933" s="113">
        <v>0</v>
      </c>
      <c r="AC933" s="113">
        <v>0</v>
      </c>
      <c r="AD933" s="112" t="s">
        <v>0</v>
      </c>
      <c r="AE933" s="113">
        <v>0</v>
      </c>
      <c r="AF933" s="112">
        <v>0</v>
      </c>
      <c r="AG933" s="112" t="s">
        <v>0</v>
      </c>
      <c r="AH933" s="113">
        <v>0</v>
      </c>
      <c r="AI933" s="113">
        <v>0</v>
      </c>
      <c r="AJ933" s="112" t="s">
        <v>0</v>
      </c>
      <c r="AK933" s="113">
        <v>0</v>
      </c>
      <c r="AL933" s="113">
        <v>0</v>
      </c>
      <c r="AM933" s="120" t="s">
        <v>1</v>
      </c>
      <c r="AN933" s="3" t="s">
        <v>1</v>
      </c>
      <c r="AO933" s="3" t="s">
        <v>1</v>
      </c>
      <c r="AP933" s="112" t="s">
        <v>1</v>
      </c>
    </row>
    <row r="934" spans="1:42" hidden="1" x14ac:dyDescent="0.25">
      <c r="A934" s="2" t="s">
        <v>632</v>
      </c>
      <c r="B934" s="111">
        <v>44131</v>
      </c>
      <c r="C934" s="112" t="s">
        <v>6</v>
      </c>
      <c r="D934" s="112" t="s">
        <v>50</v>
      </c>
      <c r="E934" s="112" t="s">
        <v>236</v>
      </c>
      <c r="F934" s="112" t="s">
        <v>1251</v>
      </c>
      <c r="G934" s="112" t="s">
        <v>3</v>
      </c>
      <c r="H934" s="112" t="s">
        <v>2445</v>
      </c>
      <c r="I934" s="113" t="s">
        <v>1</v>
      </c>
      <c r="J934" s="113" t="s">
        <v>1</v>
      </c>
      <c r="K934" s="113" t="s">
        <v>1</v>
      </c>
      <c r="L934" s="113" t="s">
        <v>1</v>
      </c>
      <c r="M934" s="113">
        <v>0</v>
      </c>
      <c r="N934" s="112" t="s">
        <v>1</v>
      </c>
      <c r="O934" s="112" t="s">
        <v>2</v>
      </c>
      <c r="P934" s="112" t="s">
        <v>1</v>
      </c>
      <c r="Q934" s="113">
        <v>216950532.73160005</v>
      </c>
      <c r="R934" s="113">
        <v>0</v>
      </c>
      <c r="S934" s="113">
        <v>155055475.15000001</v>
      </c>
      <c r="T934" s="113">
        <v>0</v>
      </c>
      <c r="U934" s="112" t="s">
        <v>0</v>
      </c>
      <c r="V934" s="113">
        <v>0</v>
      </c>
      <c r="W934" s="113">
        <v>53357808.259999998</v>
      </c>
      <c r="X934" s="112" t="s">
        <v>9</v>
      </c>
      <c r="Y934" s="113">
        <v>8537249.3215999994</v>
      </c>
      <c r="Z934" s="113">
        <v>0</v>
      </c>
      <c r="AA934" s="112" t="s">
        <v>0</v>
      </c>
      <c r="AB934" s="113">
        <v>0</v>
      </c>
      <c r="AC934" s="113">
        <v>0</v>
      </c>
      <c r="AD934" s="112" t="s">
        <v>0</v>
      </c>
      <c r="AE934" s="113">
        <v>0</v>
      </c>
      <c r="AF934" s="112">
        <v>0</v>
      </c>
      <c r="AG934" s="112" t="s">
        <v>0</v>
      </c>
      <c r="AH934" s="113">
        <v>0</v>
      </c>
      <c r="AI934" s="113">
        <v>0</v>
      </c>
      <c r="AJ934" s="112" t="s">
        <v>0</v>
      </c>
      <c r="AK934" s="113">
        <v>0</v>
      </c>
      <c r="AL934" s="113">
        <v>0</v>
      </c>
      <c r="AM934" s="120" t="s">
        <v>1</v>
      </c>
      <c r="AN934" s="3" t="s">
        <v>1</v>
      </c>
      <c r="AO934" s="3" t="s">
        <v>1</v>
      </c>
      <c r="AP934" s="112" t="s">
        <v>1</v>
      </c>
    </row>
    <row r="935" spans="1:42" hidden="1" x14ac:dyDescent="0.25">
      <c r="A935" s="2" t="s">
        <v>633</v>
      </c>
      <c r="B935" s="48">
        <v>44131</v>
      </c>
      <c r="C935" s="2" t="s">
        <v>36</v>
      </c>
      <c r="D935" s="2" t="s">
        <v>43</v>
      </c>
      <c r="E935" s="2" t="s">
        <v>223</v>
      </c>
      <c r="F935" s="2" t="s">
        <v>2446</v>
      </c>
      <c r="G935" s="2" t="s">
        <v>3</v>
      </c>
      <c r="H935" s="2" t="s">
        <v>2447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116051529.99560001</v>
      </c>
      <c r="R935" s="1">
        <v>0</v>
      </c>
      <c r="S935" s="1">
        <v>105515383.5</v>
      </c>
      <c r="T935" s="1">
        <v>0</v>
      </c>
      <c r="U935" s="2" t="s">
        <v>0</v>
      </c>
      <c r="V935" s="1">
        <v>0</v>
      </c>
      <c r="W935" s="1">
        <v>9082884.9100000001</v>
      </c>
      <c r="X935" s="2" t="s">
        <v>9</v>
      </c>
      <c r="Y935" s="1">
        <v>1453261.5856000001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67" t="s">
        <v>1</v>
      </c>
      <c r="AN935" s="3" t="s">
        <v>1</v>
      </c>
      <c r="AO935" s="3" t="s">
        <v>1</v>
      </c>
      <c r="AP935" s="2" t="s">
        <v>1</v>
      </c>
    </row>
    <row r="936" spans="1:42" hidden="1" x14ac:dyDescent="0.25">
      <c r="A936" s="2" t="s">
        <v>634</v>
      </c>
      <c r="B936" s="48">
        <v>44131</v>
      </c>
      <c r="C936" s="2" t="s">
        <v>28</v>
      </c>
      <c r="D936" s="2" t="s">
        <v>43</v>
      </c>
      <c r="E936" s="2" t="s">
        <v>218</v>
      </c>
      <c r="F936" s="2" t="s">
        <v>2448</v>
      </c>
      <c r="G936" s="2" t="s">
        <v>3</v>
      </c>
      <c r="H936" s="2" t="s">
        <v>1918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99</v>
      </c>
      <c r="P936" s="2"/>
      <c r="Q936" s="1">
        <v>0</v>
      </c>
      <c r="R936" s="1">
        <v>0</v>
      </c>
      <c r="S936" s="1">
        <v>0</v>
      </c>
      <c r="T936" s="1">
        <v>0</v>
      </c>
      <c r="U936" s="2" t="s">
        <v>0</v>
      </c>
      <c r="V936" s="1">
        <v>0</v>
      </c>
      <c r="W936" s="1">
        <v>0</v>
      </c>
      <c r="X936" s="2" t="s">
        <v>0</v>
      </c>
      <c r="Y936" s="1">
        <v>0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67" t="s">
        <v>1</v>
      </c>
      <c r="AN936" s="3" t="s">
        <v>1</v>
      </c>
      <c r="AO936" s="3" t="s">
        <v>1</v>
      </c>
      <c r="AP936" s="2" t="s">
        <v>1</v>
      </c>
    </row>
    <row r="937" spans="1:42" hidden="1" x14ac:dyDescent="0.25">
      <c r="A937" s="2" t="s">
        <v>635</v>
      </c>
      <c r="B937" s="48">
        <v>44131</v>
      </c>
      <c r="C937" s="2" t="s">
        <v>6</v>
      </c>
      <c r="D937" s="2" t="s">
        <v>43</v>
      </c>
      <c r="E937" s="2" t="s">
        <v>225</v>
      </c>
      <c r="F937" s="2" t="s">
        <v>472</v>
      </c>
      <c r="G937" s="2" t="s">
        <v>3</v>
      </c>
      <c r="H937" s="2" t="s">
        <v>2449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29604884.399999999</v>
      </c>
      <c r="R937" s="1">
        <v>0</v>
      </c>
      <c r="S937" s="1">
        <v>28862322</v>
      </c>
      <c r="T937" s="1">
        <v>0</v>
      </c>
      <c r="U937" s="2" t="s">
        <v>0</v>
      </c>
      <c r="V937" s="1">
        <v>0</v>
      </c>
      <c r="W937" s="1">
        <v>640140</v>
      </c>
      <c r="X937" s="2" t="s">
        <v>0</v>
      </c>
      <c r="Y937" s="1">
        <v>102422.39999999999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67" t="s">
        <v>1</v>
      </c>
      <c r="AN937" s="3" t="s">
        <v>1</v>
      </c>
      <c r="AO937" s="3" t="s">
        <v>1</v>
      </c>
      <c r="AP937" s="2" t="s">
        <v>1</v>
      </c>
    </row>
    <row r="938" spans="1:42" hidden="1" x14ac:dyDescent="0.25">
      <c r="A938" s="2" t="s">
        <v>636</v>
      </c>
      <c r="B938" s="48">
        <v>44131</v>
      </c>
      <c r="C938" s="2" t="s">
        <v>6</v>
      </c>
      <c r="D938" s="2" t="s">
        <v>43</v>
      </c>
      <c r="E938" s="2" t="s">
        <v>225</v>
      </c>
      <c r="F938" s="2" t="s">
        <v>472</v>
      </c>
      <c r="G938" s="2" t="s">
        <v>3</v>
      </c>
      <c r="H938" s="2" t="s">
        <v>2450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456</v>
      </c>
      <c r="P938" s="2" t="s">
        <v>457</v>
      </c>
      <c r="Q938" s="1">
        <v>13994544.800000001</v>
      </c>
      <c r="R938" s="1">
        <v>0</v>
      </c>
      <c r="S938" s="1">
        <v>11408116</v>
      </c>
      <c r="T938" s="1">
        <v>2229680</v>
      </c>
      <c r="U938" s="2" t="s">
        <v>9</v>
      </c>
      <c r="V938" s="1">
        <v>356748.79999999999</v>
      </c>
      <c r="W938" s="1">
        <v>0</v>
      </c>
      <c r="X938" s="2" t="s">
        <v>0</v>
      </c>
      <c r="Y938" s="1">
        <v>0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67" t="s">
        <v>1</v>
      </c>
      <c r="AN938" s="3" t="s">
        <v>1</v>
      </c>
      <c r="AO938" s="3" t="s">
        <v>1</v>
      </c>
      <c r="AP938" s="2" t="s">
        <v>1</v>
      </c>
    </row>
    <row r="939" spans="1:42" hidden="1" x14ac:dyDescent="0.25">
      <c r="A939" s="2" t="s">
        <v>637</v>
      </c>
      <c r="B939" s="111">
        <v>44131</v>
      </c>
      <c r="C939" s="112" t="s">
        <v>6</v>
      </c>
      <c r="D939" s="112" t="s">
        <v>43</v>
      </c>
      <c r="E939" s="112" t="s">
        <v>225</v>
      </c>
      <c r="F939" s="112" t="s">
        <v>472</v>
      </c>
      <c r="G939" s="112" t="s">
        <v>3</v>
      </c>
      <c r="H939" s="112" t="s">
        <v>2451</v>
      </c>
      <c r="I939" s="113" t="s">
        <v>1</v>
      </c>
      <c r="J939" s="113" t="s">
        <v>1</v>
      </c>
      <c r="K939" s="113" t="s">
        <v>1</v>
      </c>
      <c r="L939" s="113" t="s">
        <v>1</v>
      </c>
      <c r="M939" s="113">
        <v>0</v>
      </c>
      <c r="N939" s="112" t="s">
        <v>1</v>
      </c>
      <c r="O939" s="112" t="s">
        <v>2</v>
      </c>
      <c r="P939" s="112" t="s">
        <v>1</v>
      </c>
      <c r="Q939" s="113">
        <v>88158017.873999983</v>
      </c>
      <c r="R939" s="113">
        <v>0</v>
      </c>
      <c r="S939" s="113">
        <v>67701995.379999995</v>
      </c>
      <c r="T939" s="113">
        <v>0</v>
      </c>
      <c r="U939" s="112" t="s">
        <v>0</v>
      </c>
      <c r="V939" s="113">
        <v>0</v>
      </c>
      <c r="W939" s="113">
        <v>17634502.149999999</v>
      </c>
      <c r="X939" s="112" t="s">
        <v>9</v>
      </c>
      <c r="Y939" s="113">
        <v>2821520.3439999991</v>
      </c>
      <c r="Z939" s="113">
        <v>0</v>
      </c>
      <c r="AA939" s="112" t="s">
        <v>0</v>
      </c>
      <c r="AB939" s="113">
        <v>0</v>
      </c>
      <c r="AC939" s="113">
        <v>0</v>
      </c>
      <c r="AD939" s="112" t="s">
        <v>0</v>
      </c>
      <c r="AE939" s="113">
        <v>0</v>
      </c>
      <c r="AF939" s="112">
        <v>0</v>
      </c>
      <c r="AG939" s="112" t="s">
        <v>0</v>
      </c>
      <c r="AH939" s="113">
        <v>0</v>
      </c>
      <c r="AI939" s="113">
        <v>0</v>
      </c>
      <c r="AJ939" s="112" t="s">
        <v>0</v>
      </c>
      <c r="AK939" s="113">
        <v>0</v>
      </c>
      <c r="AL939" s="113">
        <v>0</v>
      </c>
      <c r="AM939" s="120" t="s">
        <v>1</v>
      </c>
      <c r="AN939" s="3" t="s">
        <v>1</v>
      </c>
      <c r="AO939" s="3" t="s">
        <v>1</v>
      </c>
      <c r="AP939" s="112" t="s">
        <v>1</v>
      </c>
    </row>
    <row r="940" spans="1:42" hidden="1" x14ac:dyDescent="0.25">
      <c r="A940" s="2" t="s">
        <v>638</v>
      </c>
      <c r="B940" s="111">
        <v>44131</v>
      </c>
      <c r="C940" s="112" t="s">
        <v>6</v>
      </c>
      <c r="D940" s="112" t="s">
        <v>43</v>
      </c>
      <c r="E940" s="112" t="s">
        <v>221</v>
      </c>
      <c r="F940" s="112" t="s">
        <v>2452</v>
      </c>
      <c r="G940" s="112" t="s">
        <v>3</v>
      </c>
      <c r="H940" s="112" t="s">
        <v>2453</v>
      </c>
      <c r="I940" s="113"/>
      <c r="J940" s="113"/>
      <c r="K940" s="113"/>
      <c r="L940" s="113"/>
      <c r="M940" s="113">
        <v>0</v>
      </c>
      <c r="N940" s="112"/>
      <c r="O940" s="112" t="s">
        <v>2</v>
      </c>
      <c r="P940" s="112"/>
      <c r="Q940" s="113">
        <v>44378820.960000001</v>
      </c>
      <c r="R940" s="113">
        <v>0</v>
      </c>
      <c r="S940" s="113">
        <v>44378820.960000001</v>
      </c>
      <c r="T940" s="113">
        <v>0</v>
      </c>
      <c r="U940" s="112" t="s">
        <v>0</v>
      </c>
      <c r="V940" s="113">
        <v>0</v>
      </c>
      <c r="W940" s="113">
        <v>0</v>
      </c>
      <c r="X940" s="112" t="s">
        <v>0</v>
      </c>
      <c r="Y940" s="113">
        <v>0</v>
      </c>
      <c r="Z940" s="113">
        <v>0</v>
      </c>
      <c r="AA940" s="112" t="s">
        <v>0</v>
      </c>
      <c r="AB940" s="113">
        <v>0</v>
      </c>
      <c r="AC940" s="113">
        <v>0</v>
      </c>
      <c r="AD940" s="112" t="s">
        <v>0</v>
      </c>
      <c r="AE940" s="113">
        <v>0</v>
      </c>
      <c r="AF940" s="112">
        <v>0</v>
      </c>
      <c r="AG940" s="112" t="s">
        <v>0</v>
      </c>
      <c r="AH940" s="113">
        <v>0</v>
      </c>
      <c r="AI940" s="113">
        <v>0</v>
      </c>
      <c r="AJ940" s="112" t="s">
        <v>0</v>
      </c>
      <c r="AK940" s="113">
        <v>0</v>
      </c>
      <c r="AL940" s="113">
        <v>0</v>
      </c>
      <c r="AM940" s="120" t="s">
        <v>1</v>
      </c>
      <c r="AN940" s="3" t="s">
        <v>1</v>
      </c>
      <c r="AO940" s="3" t="s">
        <v>1</v>
      </c>
      <c r="AP940" s="112" t="s">
        <v>1</v>
      </c>
    </row>
    <row r="941" spans="1:42" hidden="1" x14ac:dyDescent="0.25">
      <c r="A941" s="2" t="s">
        <v>639</v>
      </c>
      <c r="B941" s="111">
        <v>44131</v>
      </c>
      <c r="C941" s="112" t="s">
        <v>36</v>
      </c>
      <c r="D941" s="112" t="s">
        <v>39</v>
      </c>
      <c r="E941" s="112" t="s">
        <v>214</v>
      </c>
      <c r="F941" s="112" t="s">
        <v>2222</v>
      </c>
      <c r="G941" s="112" t="s">
        <v>3</v>
      </c>
      <c r="H941" s="112" t="s">
        <v>2454</v>
      </c>
      <c r="I941" s="113" t="s">
        <v>1</v>
      </c>
      <c r="J941" s="113" t="s">
        <v>1</v>
      </c>
      <c r="K941" s="113" t="s">
        <v>1</v>
      </c>
      <c r="L941" s="113" t="s">
        <v>1</v>
      </c>
      <c r="M941" s="113">
        <v>0</v>
      </c>
      <c r="N941" s="112" t="s">
        <v>1</v>
      </c>
      <c r="O941" s="112" t="s">
        <v>2</v>
      </c>
      <c r="P941" s="112" t="s">
        <v>1</v>
      </c>
      <c r="Q941" s="113">
        <v>106745242.6752</v>
      </c>
      <c r="R941" s="113">
        <v>0</v>
      </c>
      <c r="S941" s="113">
        <v>97302219.5</v>
      </c>
      <c r="T941" s="113">
        <v>0</v>
      </c>
      <c r="U941" s="112" t="s">
        <v>0</v>
      </c>
      <c r="V941" s="113">
        <v>0</v>
      </c>
      <c r="W941" s="113">
        <v>8140537.2199999997</v>
      </c>
      <c r="X941" s="112" t="s">
        <v>9</v>
      </c>
      <c r="Y941" s="113">
        <v>1302485.9552000002</v>
      </c>
      <c r="Z941" s="113">
        <v>0</v>
      </c>
      <c r="AA941" s="112" t="s">
        <v>0</v>
      </c>
      <c r="AB941" s="113">
        <v>0</v>
      </c>
      <c r="AC941" s="113">
        <v>0</v>
      </c>
      <c r="AD941" s="112" t="s">
        <v>0</v>
      </c>
      <c r="AE941" s="113">
        <v>0</v>
      </c>
      <c r="AF941" s="112">
        <v>0</v>
      </c>
      <c r="AG941" s="112" t="s">
        <v>0</v>
      </c>
      <c r="AH941" s="113">
        <v>0</v>
      </c>
      <c r="AI941" s="113">
        <v>0</v>
      </c>
      <c r="AJ941" s="112" t="s">
        <v>0</v>
      </c>
      <c r="AK941" s="113">
        <v>0</v>
      </c>
      <c r="AL941" s="113">
        <v>0</v>
      </c>
      <c r="AM941" s="120" t="s">
        <v>1</v>
      </c>
      <c r="AN941" s="3" t="s">
        <v>1</v>
      </c>
      <c r="AO941" s="3" t="s">
        <v>1</v>
      </c>
      <c r="AP941" s="112" t="s">
        <v>1</v>
      </c>
    </row>
    <row r="942" spans="1:42" hidden="1" x14ac:dyDescent="0.25">
      <c r="A942" s="2" t="s">
        <v>640</v>
      </c>
      <c r="B942" s="48">
        <v>44131</v>
      </c>
      <c r="C942" s="2" t="s">
        <v>36</v>
      </c>
      <c r="D942" s="2" t="s">
        <v>39</v>
      </c>
      <c r="E942" s="2" t="s">
        <v>214</v>
      </c>
      <c r="F942" s="2" t="s">
        <v>2222</v>
      </c>
      <c r="G942" s="2" t="s">
        <v>13</v>
      </c>
      <c r="H942" s="2" t="s">
        <v>1</v>
      </c>
      <c r="I942" s="1" t="s">
        <v>2455</v>
      </c>
      <c r="J942" s="1" t="s">
        <v>1</v>
      </c>
      <c r="K942" s="1" t="s">
        <v>2456</v>
      </c>
      <c r="L942" s="1" t="s">
        <v>2457</v>
      </c>
      <c r="M942" s="1">
        <v>1004976.24</v>
      </c>
      <c r="N942" s="2" t="s">
        <v>12</v>
      </c>
      <c r="O942" s="2" t="s">
        <v>2458</v>
      </c>
      <c r="P942" s="2" t="s">
        <v>2459</v>
      </c>
      <c r="Q942" s="1">
        <v>-282000</v>
      </c>
      <c r="R942" s="1">
        <v>0</v>
      </c>
      <c r="S942" s="1">
        <v>-282000</v>
      </c>
      <c r="T942" s="1">
        <v>0</v>
      </c>
      <c r="U942" s="2" t="s">
        <v>0</v>
      </c>
      <c r="V942" s="1">
        <v>0</v>
      </c>
      <c r="W942" s="1">
        <v>0</v>
      </c>
      <c r="X942" s="2" t="s">
        <v>0</v>
      </c>
      <c r="Y942" s="1">
        <v>0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67" t="s">
        <v>1</v>
      </c>
      <c r="AN942" s="3" t="s">
        <v>1</v>
      </c>
      <c r="AO942" s="3" t="s">
        <v>1</v>
      </c>
      <c r="AP942" s="2" t="s">
        <v>1</v>
      </c>
    </row>
    <row r="943" spans="1:42" hidden="1" x14ac:dyDescent="0.25">
      <c r="A943" s="2" t="s">
        <v>641</v>
      </c>
      <c r="B943" s="111">
        <v>44131</v>
      </c>
      <c r="C943" s="112" t="s">
        <v>28</v>
      </c>
      <c r="D943" s="112" t="s">
        <v>39</v>
      </c>
      <c r="E943" s="112" t="s">
        <v>4</v>
      </c>
      <c r="F943" s="112" t="s">
        <v>1917</v>
      </c>
      <c r="G943" s="112" t="s">
        <v>3</v>
      </c>
      <c r="H943" s="112" t="s">
        <v>2460</v>
      </c>
      <c r="I943" s="113" t="s">
        <v>1</v>
      </c>
      <c r="J943" s="113" t="s">
        <v>1</v>
      </c>
      <c r="K943" s="113" t="s">
        <v>1</v>
      </c>
      <c r="L943" s="113" t="s">
        <v>1</v>
      </c>
      <c r="M943" s="113">
        <v>0</v>
      </c>
      <c r="N943" s="112" t="s">
        <v>1</v>
      </c>
      <c r="O943" s="112" t="s">
        <v>2</v>
      </c>
      <c r="P943" s="112" t="s">
        <v>1</v>
      </c>
      <c r="Q943" s="113">
        <v>49545388.501199998</v>
      </c>
      <c r="R943" s="113">
        <v>0</v>
      </c>
      <c r="S943" s="113">
        <v>38680241.170000002</v>
      </c>
      <c r="T943" s="113">
        <v>0</v>
      </c>
      <c r="U943" s="112" t="s">
        <v>0</v>
      </c>
      <c r="V943" s="113">
        <v>0</v>
      </c>
      <c r="W943" s="113">
        <v>9366506.3200000003</v>
      </c>
      <c r="X943" s="112" t="s">
        <v>9</v>
      </c>
      <c r="Y943" s="113">
        <v>1498641.0111999998</v>
      </c>
      <c r="Z943" s="113">
        <v>0</v>
      </c>
      <c r="AA943" s="112" t="s">
        <v>0</v>
      </c>
      <c r="AB943" s="113">
        <v>0</v>
      </c>
      <c r="AC943" s="113">
        <v>0</v>
      </c>
      <c r="AD943" s="112" t="s">
        <v>0</v>
      </c>
      <c r="AE943" s="113">
        <v>0</v>
      </c>
      <c r="AF943" s="112">
        <v>0</v>
      </c>
      <c r="AG943" s="112" t="s">
        <v>0</v>
      </c>
      <c r="AH943" s="113">
        <v>0</v>
      </c>
      <c r="AI943" s="113">
        <v>0</v>
      </c>
      <c r="AJ943" s="112" t="s">
        <v>0</v>
      </c>
      <c r="AK943" s="113">
        <v>0</v>
      </c>
      <c r="AL943" s="113">
        <v>0</v>
      </c>
      <c r="AM943" s="120" t="s">
        <v>1</v>
      </c>
      <c r="AN943" s="3" t="s">
        <v>1</v>
      </c>
      <c r="AO943" s="3" t="s">
        <v>1</v>
      </c>
      <c r="AP943" s="112" t="s">
        <v>1</v>
      </c>
    </row>
    <row r="944" spans="1:42" hidden="1" x14ac:dyDescent="0.25">
      <c r="A944" s="2" t="s">
        <v>643</v>
      </c>
      <c r="B944" s="111">
        <v>44131</v>
      </c>
      <c r="C944" s="112" t="s">
        <v>28</v>
      </c>
      <c r="D944" s="112" t="s">
        <v>39</v>
      </c>
      <c r="E944" s="112" t="s">
        <v>4</v>
      </c>
      <c r="F944" s="112" t="s">
        <v>1917</v>
      </c>
      <c r="G944" s="112" t="s">
        <v>3</v>
      </c>
      <c r="H944" s="112" t="s">
        <v>2461</v>
      </c>
      <c r="I944" s="113" t="s">
        <v>1</v>
      </c>
      <c r="J944" s="113" t="s">
        <v>1</v>
      </c>
      <c r="K944" s="113" t="s">
        <v>1</v>
      </c>
      <c r="L944" s="113" t="s">
        <v>1</v>
      </c>
      <c r="M944" s="113">
        <v>0</v>
      </c>
      <c r="N944" s="112" t="s">
        <v>1</v>
      </c>
      <c r="O944" s="112" t="s">
        <v>366</v>
      </c>
      <c r="P944" s="112" t="s">
        <v>367</v>
      </c>
      <c r="Q944" s="113">
        <v>288415.5</v>
      </c>
      <c r="R944" s="113">
        <v>0</v>
      </c>
      <c r="S944" s="113">
        <v>288415.5</v>
      </c>
      <c r="T944" s="113">
        <v>0</v>
      </c>
      <c r="U944" s="112" t="s">
        <v>0</v>
      </c>
      <c r="V944" s="113">
        <v>0</v>
      </c>
      <c r="W944" s="113">
        <v>0</v>
      </c>
      <c r="X944" s="112" t="s">
        <v>0</v>
      </c>
      <c r="Y944" s="113">
        <v>0</v>
      </c>
      <c r="Z944" s="113">
        <v>0</v>
      </c>
      <c r="AA944" s="112" t="s">
        <v>0</v>
      </c>
      <c r="AB944" s="113">
        <v>0</v>
      </c>
      <c r="AC944" s="113">
        <v>0</v>
      </c>
      <c r="AD944" s="112" t="s">
        <v>0</v>
      </c>
      <c r="AE944" s="113">
        <v>0</v>
      </c>
      <c r="AF944" s="112">
        <v>0</v>
      </c>
      <c r="AG944" s="112" t="s">
        <v>0</v>
      </c>
      <c r="AH944" s="113">
        <v>0</v>
      </c>
      <c r="AI944" s="113">
        <v>0</v>
      </c>
      <c r="AJ944" s="112" t="s">
        <v>0</v>
      </c>
      <c r="AK944" s="113">
        <v>0</v>
      </c>
      <c r="AL944" s="113">
        <v>0</v>
      </c>
      <c r="AM944" s="120" t="s">
        <v>1</v>
      </c>
      <c r="AN944" s="3" t="s">
        <v>1</v>
      </c>
      <c r="AO944" s="3" t="s">
        <v>1</v>
      </c>
      <c r="AP944" s="112" t="s">
        <v>1</v>
      </c>
    </row>
    <row r="945" spans="1:42" hidden="1" x14ac:dyDescent="0.25">
      <c r="A945" s="2" t="s">
        <v>645</v>
      </c>
      <c r="B945" s="111">
        <v>44131</v>
      </c>
      <c r="C945" s="112" t="s">
        <v>28</v>
      </c>
      <c r="D945" s="112" t="s">
        <v>39</v>
      </c>
      <c r="E945" s="112" t="s">
        <v>4</v>
      </c>
      <c r="F945" s="112" t="s">
        <v>1917</v>
      </c>
      <c r="G945" s="112" t="s">
        <v>3</v>
      </c>
      <c r="H945" s="112" t="s">
        <v>2462</v>
      </c>
      <c r="I945" s="113" t="s">
        <v>1</v>
      </c>
      <c r="J945" s="113" t="s">
        <v>1</v>
      </c>
      <c r="K945" s="113" t="s">
        <v>1</v>
      </c>
      <c r="L945" s="113" t="s">
        <v>1</v>
      </c>
      <c r="M945" s="113">
        <v>0</v>
      </c>
      <c r="N945" s="112" t="s">
        <v>1</v>
      </c>
      <c r="O945" s="112" t="s">
        <v>2</v>
      </c>
      <c r="P945" s="112" t="s">
        <v>1</v>
      </c>
      <c r="Q945" s="113">
        <v>107589631.42640001</v>
      </c>
      <c r="R945" s="113">
        <v>0</v>
      </c>
      <c r="S945" s="113">
        <v>81946242.180000007</v>
      </c>
      <c r="T945" s="113">
        <v>0</v>
      </c>
      <c r="U945" s="112" t="s">
        <v>0</v>
      </c>
      <c r="V945" s="113">
        <v>0</v>
      </c>
      <c r="W945" s="113">
        <v>22106370.039999999</v>
      </c>
      <c r="X945" s="112" t="s">
        <v>0</v>
      </c>
      <c r="Y945" s="113">
        <v>3537019.2064000005</v>
      </c>
      <c r="Z945" s="113">
        <v>0</v>
      </c>
      <c r="AA945" s="112" t="s">
        <v>0</v>
      </c>
      <c r="AB945" s="113">
        <v>0</v>
      </c>
      <c r="AC945" s="113">
        <v>0</v>
      </c>
      <c r="AD945" s="112" t="s">
        <v>0</v>
      </c>
      <c r="AE945" s="113">
        <v>0</v>
      </c>
      <c r="AF945" s="112">
        <v>0</v>
      </c>
      <c r="AG945" s="112" t="s">
        <v>0</v>
      </c>
      <c r="AH945" s="113">
        <v>0</v>
      </c>
      <c r="AI945" s="113">
        <v>0</v>
      </c>
      <c r="AJ945" s="112" t="s">
        <v>0</v>
      </c>
      <c r="AK945" s="113">
        <v>0</v>
      </c>
      <c r="AL945" s="113">
        <v>0</v>
      </c>
      <c r="AM945" s="120" t="s">
        <v>1</v>
      </c>
      <c r="AN945" s="3" t="s">
        <v>1</v>
      </c>
      <c r="AO945" s="3" t="s">
        <v>1</v>
      </c>
      <c r="AP945" s="112" t="s">
        <v>1</v>
      </c>
    </row>
    <row r="946" spans="1:42" hidden="1" x14ac:dyDescent="0.25">
      <c r="A946" s="2" t="s">
        <v>646</v>
      </c>
      <c r="B946" s="111">
        <v>44131</v>
      </c>
      <c r="C946" s="112" t="s">
        <v>6</v>
      </c>
      <c r="D946" s="112" t="s">
        <v>39</v>
      </c>
      <c r="E946" s="112" t="s">
        <v>216</v>
      </c>
      <c r="F946" s="112" t="s">
        <v>2463</v>
      </c>
      <c r="G946" s="112" t="s">
        <v>3</v>
      </c>
      <c r="H946" s="112" t="s">
        <v>2464</v>
      </c>
      <c r="I946" s="113" t="s">
        <v>1</v>
      </c>
      <c r="J946" s="113" t="s">
        <v>1</v>
      </c>
      <c r="K946" s="113" t="s">
        <v>1</v>
      </c>
      <c r="L946" s="113" t="s">
        <v>1</v>
      </c>
      <c r="M946" s="113">
        <v>0</v>
      </c>
      <c r="N946" s="112" t="s">
        <v>1</v>
      </c>
      <c r="O946" s="112" t="s">
        <v>2</v>
      </c>
      <c r="P946" s="112" t="s">
        <v>1</v>
      </c>
      <c r="Q946" s="113">
        <v>188971224.08720002</v>
      </c>
      <c r="R946" s="113">
        <v>0</v>
      </c>
      <c r="S946" s="113">
        <v>158004033.25000006</v>
      </c>
      <c r="T946" s="113">
        <v>0</v>
      </c>
      <c r="U946" s="112" t="s">
        <v>0</v>
      </c>
      <c r="V946" s="113">
        <v>0</v>
      </c>
      <c r="W946" s="113">
        <v>26695854.169999998</v>
      </c>
      <c r="X946" s="112" t="s">
        <v>9</v>
      </c>
      <c r="Y946" s="113">
        <v>4271336.6671999991</v>
      </c>
      <c r="Z946" s="113">
        <v>0</v>
      </c>
      <c r="AA946" s="112" t="s">
        <v>0</v>
      </c>
      <c r="AB946" s="113">
        <v>0</v>
      </c>
      <c r="AC946" s="113">
        <v>0</v>
      </c>
      <c r="AD946" s="112" t="s">
        <v>0</v>
      </c>
      <c r="AE946" s="113">
        <v>0</v>
      </c>
      <c r="AF946" s="112">
        <v>0</v>
      </c>
      <c r="AG946" s="112" t="s">
        <v>0</v>
      </c>
      <c r="AH946" s="113">
        <v>0</v>
      </c>
      <c r="AI946" s="113">
        <v>0</v>
      </c>
      <c r="AJ946" s="112" t="s">
        <v>0</v>
      </c>
      <c r="AK946" s="113">
        <v>0</v>
      </c>
      <c r="AL946" s="113">
        <v>0</v>
      </c>
      <c r="AM946" s="120" t="s">
        <v>1</v>
      </c>
      <c r="AN946" s="3" t="s">
        <v>1</v>
      </c>
      <c r="AO946" s="3" t="s">
        <v>1</v>
      </c>
      <c r="AP946" s="112" t="s">
        <v>1</v>
      </c>
    </row>
    <row r="947" spans="1:42" hidden="1" x14ac:dyDescent="0.25">
      <c r="A947" s="2" t="s">
        <v>647</v>
      </c>
      <c r="B947" s="111">
        <v>44131</v>
      </c>
      <c r="C947" s="112" t="s">
        <v>28</v>
      </c>
      <c r="D947" s="112" t="s">
        <v>34</v>
      </c>
      <c r="E947" s="112" t="s">
        <v>33</v>
      </c>
      <c r="F947" s="112" t="s">
        <v>1651</v>
      </c>
      <c r="G947" s="112" t="s">
        <v>3</v>
      </c>
      <c r="H947" s="112" t="s">
        <v>2465</v>
      </c>
      <c r="I947" s="113" t="s">
        <v>1</v>
      </c>
      <c r="J947" s="113" t="s">
        <v>1</v>
      </c>
      <c r="K947" s="113" t="s">
        <v>1</v>
      </c>
      <c r="L947" s="113" t="s">
        <v>1</v>
      </c>
      <c r="M947" s="113">
        <v>0</v>
      </c>
      <c r="N947" s="112" t="s">
        <v>1</v>
      </c>
      <c r="O947" s="112" t="s">
        <v>2</v>
      </c>
      <c r="P947" s="112" t="s">
        <v>1</v>
      </c>
      <c r="Q947" s="113">
        <v>120445371.47479999</v>
      </c>
      <c r="R947" s="113">
        <v>0</v>
      </c>
      <c r="S947" s="113">
        <v>71799813.569999993</v>
      </c>
      <c r="T947" s="113">
        <v>0</v>
      </c>
      <c r="U947" s="112" t="s">
        <v>0</v>
      </c>
      <c r="V947" s="113">
        <v>0</v>
      </c>
      <c r="W947" s="113">
        <v>41935825.780000009</v>
      </c>
      <c r="X947" s="112" t="s">
        <v>9</v>
      </c>
      <c r="Y947" s="113">
        <v>6709732.1248000003</v>
      </c>
      <c r="Z947" s="113">
        <v>0</v>
      </c>
      <c r="AA947" s="112" t="s">
        <v>0</v>
      </c>
      <c r="AB947" s="113">
        <v>0</v>
      </c>
      <c r="AC947" s="113">
        <v>0</v>
      </c>
      <c r="AD947" s="112" t="s">
        <v>0</v>
      </c>
      <c r="AE947" s="113">
        <v>0</v>
      </c>
      <c r="AF947" s="112">
        <v>0</v>
      </c>
      <c r="AG947" s="112" t="s">
        <v>0</v>
      </c>
      <c r="AH947" s="113">
        <v>0</v>
      </c>
      <c r="AI947" s="113">
        <v>0</v>
      </c>
      <c r="AJ947" s="112" t="s">
        <v>0</v>
      </c>
      <c r="AK947" s="113">
        <v>0</v>
      </c>
      <c r="AL947" s="113">
        <v>0</v>
      </c>
      <c r="AM947" s="120" t="s">
        <v>1</v>
      </c>
      <c r="AN947" s="3" t="s">
        <v>1</v>
      </c>
      <c r="AO947" s="3" t="s">
        <v>1</v>
      </c>
      <c r="AP947" s="112" t="s">
        <v>1</v>
      </c>
    </row>
    <row r="948" spans="1:42" hidden="1" x14ac:dyDescent="0.25">
      <c r="A948" s="2" t="s">
        <v>648</v>
      </c>
      <c r="B948" s="111">
        <v>44131</v>
      </c>
      <c r="C948" s="112" t="s">
        <v>6</v>
      </c>
      <c r="D948" s="112" t="s">
        <v>34</v>
      </c>
      <c r="E948" s="112" t="s">
        <v>210</v>
      </c>
      <c r="F948" s="112" t="s">
        <v>2466</v>
      </c>
      <c r="G948" s="112" t="s">
        <v>3</v>
      </c>
      <c r="H948" s="112" t="s">
        <v>2467</v>
      </c>
      <c r="I948" s="113" t="s">
        <v>1</v>
      </c>
      <c r="J948" s="113" t="s">
        <v>1</v>
      </c>
      <c r="K948" s="113" t="s">
        <v>1</v>
      </c>
      <c r="L948" s="113" t="s">
        <v>1</v>
      </c>
      <c r="M948" s="113">
        <v>0</v>
      </c>
      <c r="N948" s="112" t="s">
        <v>1</v>
      </c>
      <c r="O948" s="112" t="s">
        <v>2</v>
      </c>
      <c r="P948" s="112" t="s">
        <v>1</v>
      </c>
      <c r="Q948" s="113">
        <v>279225081.81480002</v>
      </c>
      <c r="R948" s="113">
        <v>0</v>
      </c>
      <c r="S948" s="113">
        <v>216761712.37000003</v>
      </c>
      <c r="T948" s="113">
        <v>0</v>
      </c>
      <c r="U948" s="112" t="s">
        <v>0</v>
      </c>
      <c r="V948" s="113">
        <v>0</v>
      </c>
      <c r="W948" s="113">
        <v>53847732.280000001</v>
      </c>
      <c r="X948" s="112" t="s">
        <v>0</v>
      </c>
      <c r="Y948" s="113">
        <v>8615637.1647999994</v>
      </c>
      <c r="Z948" s="113">
        <v>0</v>
      </c>
      <c r="AA948" s="112" t="s">
        <v>0</v>
      </c>
      <c r="AB948" s="113">
        <v>0</v>
      </c>
      <c r="AC948" s="113">
        <v>0</v>
      </c>
      <c r="AD948" s="112" t="s">
        <v>0</v>
      </c>
      <c r="AE948" s="113">
        <v>0</v>
      </c>
      <c r="AF948" s="112">
        <v>0</v>
      </c>
      <c r="AG948" s="112" t="s">
        <v>0</v>
      </c>
      <c r="AH948" s="113">
        <v>0</v>
      </c>
      <c r="AI948" s="113">
        <v>0</v>
      </c>
      <c r="AJ948" s="112" t="s">
        <v>0</v>
      </c>
      <c r="AK948" s="113">
        <v>0</v>
      </c>
      <c r="AL948" s="113">
        <v>0</v>
      </c>
      <c r="AM948" s="120" t="s">
        <v>1</v>
      </c>
      <c r="AN948" s="3" t="s">
        <v>1</v>
      </c>
      <c r="AO948" s="3" t="s">
        <v>1</v>
      </c>
      <c r="AP948" s="112" t="s">
        <v>1</v>
      </c>
    </row>
    <row r="949" spans="1:42" hidden="1" x14ac:dyDescent="0.25">
      <c r="A949" s="2" t="s">
        <v>649</v>
      </c>
      <c r="B949" s="111">
        <v>44131</v>
      </c>
      <c r="C949" s="112" t="s">
        <v>28</v>
      </c>
      <c r="D949" s="112" t="s">
        <v>27</v>
      </c>
      <c r="E949" s="112" t="s">
        <v>257</v>
      </c>
      <c r="F949" s="112" t="s">
        <v>1374</v>
      </c>
      <c r="G949" s="112" t="s">
        <v>3</v>
      </c>
      <c r="H949" s="112" t="s">
        <v>2468</v>
      </c>
      <c r="I949" s="113" t="s">
        <v>1</v>
      </c>
      <c r="J949" s="113" t="s">
        <v>1</v>
      </c>
      <c r="K949" s="113" t="s">
        <v>1</v>
      </c>
      <c r="L949" s="113" t="s">
        <v>1</v>
      </c>
      <c r="M949" s="113">
        <v>0</v>
      </c>
      <c r="N949" s="112" t="s">
        <v>1</v>
      </c>
      <c r="O949" s="112" t="s">
        <v>2</v>
      </c>
      <c r="P949" s="112" t="s">
        <v>1</v>
      </c>
      <c r="Q949" s="113">
        <v>148222131.7272</v>
      </c>
      <c r="R949" s="113">
        <v>0</v>
      </c>
      <c r="S949" s="113">
        <v>112988859.34999998</v>
      </c>
      <c r="T949" s="113">
        <v>0</v>
      </c>
      <c r="U949" s="112" t="s">
        <v>0</v>
      </c>
      <c r="V949" s="113">
        <v>0</v>
      </c>
      <c r="W949" s="113">
        <v>30373510.670000002</v>
      </c>
      <c r="X949" s="112" t="s">
        <v>9</v>
      </c>
      <c r="Y949" s="113">
        <v>4859761.707200001</v>
      </c>
      <c r="Z949" s="113">
        <v>0</v>
      </c>
      <c r="AA949" s="112" t="s">
        <v>0</v>
      </c>
      <c r="AB949" s="113">
        <v>0</v>
      </c>
      <c r="AC949" s="113">
        <v>0</v>
      </c>
      <c r="AD949" s="112" t="s">
        <v>0</v>
      </c>
      <c r="AE949" s="113">
        <v>0</v>
      </c>
      <c r="AF949" s="112">
        <v>0</v>
      </c>
      <c r="AG949" s="112" t="s">
        <v>0</v>
      </c>
      <c r="AH949" s="113">
        <v>0</v>
      </c>
      <c r="AI949" s="113">
        <v>0</v>
      </c>
      <c r="AJ949" s="112" t="s">
        <v>0</v>
      </c>
      <c r="AK949" s="113">
        <v>0</v>
      </c>
      <c r="AL949" s="113">
        <v>0</v>
      </c>
      <c r="AM949" s="120" t="s">
        <v>1</v>
      </c>
      <c r="AN949" s="3" t="s">
        <v>1</v>
      </c>
      <c r="AO949" s="3" t="s">
        <v>1</v>
      </c>
      <c r="AP949" s="112" t="s">
        <v>1</v>
      </c>
    </row>
    <row r="950" spans="1:42" hidden="1" x14ac:dyDescent="0.25">
      <c r="A950" s="2" t="s">
        <v>650</v>
      </c>
      <c r="B950" s="48">
        <v>44131</v>
      </c>
      <c r="C950" s="2" t="s">
        <v>6</v>
      </c>
      <c r="D950" s="2" t="s">
        <v>27</v>
      </c>
      <c r="E950" s="2" t="s">
        <v>204</v>
      </c>
      <c r="F950" s="2" t="s">
        <v>2091</v>
      </c>
      <c r="G950" s="2" t="s">
        <v>3</v>
      </c>
      <c r="H950" s="2" t="s">
        <v>2469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229221359.21120003</v>
      </c>
      <c r="R950" s="1">
        <v>0</v>
      </c>
      <c r="S950" s="1">
        <v>183938050.82000002</v>
      </c>
      <c r="T950" s="1">
        <v>0</v>
      </c>
      <c r="U950" s="2" t="s">
        <v>0</v>
      </c>
      <c r="V950" s="1">
        <v>0</v>
      </c>
      <c r="W950" s="1">
        <v>39037334.82</v>
      </c>
      <c r="X950" s="2" t="s">
        <v>9</v>
      </c>
      <c r="Y950" s="1">
        <v>6245973.5712000001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67" t="s">
        <v>1</v>
      </c>
      <c r="AN950" s="3" t="s">
        <v>1</v>
      </c>
      <c r="AO950" s="3" t="s">
        <v>1</v>
      </c>
      <c r="AP950" s="2" t="s">
        <v>1</v>
      </c>
    </row>
    <row r="951" spans="1:42" hidden="1" x14ac:dyDescent="0.25">
      <c r="A951" s="2" t="s">
        <v>651</v>
      </c>
      <c r="B951" s="48">
        <v>44131</v>
      </c>
      <c r="C951" s="2" t="s">
        <v>6</v>
      </c>
      <c r="D951" s="2" t="s">
        <v>27</v>
      </c>
      <c r="E951" s="2" t="s">
        <v>204</v>
      </c>
      <c r="F951" s="2" t="s">
        <v>2091</v>
      </c>
      <c r="G951" s="2" t="s">
        <v>3</v>
      </c>
      <c r="H951" s="2" t="s">
        <v>2470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2471</v>
      </c>
      <c r="P951" s="2" t="s">
        <v>2472</v>
      </c>
      <c r="Q951" s="1">
        <v>5686398.4000000004</v>
      </c>
      <c r="R951" s="1">
        <v>0</v>
      </c>
      <c r="S951" s="1">
        <v>2256000</v>
      </c>
      <c r="T951" s="1">
        <v>2957240</v>
      </c>
      <c r="U951" s="2" t="s">
        <v>9</v>
      </c>
      <c r="V951" s="1">
        <v>473158.40000000002</v>
      </c>
      <c r="W951" s="1">
        <v>0</v>
      </c>
      <c r="X951" s="2" t="s">
        <v>0</v>
      </c>
      <c r="Y951" s="1">
        <v>0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67" t="s">
        <v>1</v>
      </c>
      <c r="AN951" s="3" t="s">
        <v>1</v>
      </c>
      <c r="AO951" s="3" t="s">
        <v>1</v>
      </c>
      <c r="AP951" s="2" t="s">
        <v>1</v>
      </c>
    </row>
    <row r="952" spans="1:42" hidden="1" x14ac:dyDescent="0.25">
      <c r="A952" s="2" t="s">
        <v>652</v>
      </c>
      <c r="B952" s="48">
        <v>44131</v>
      </c>
      <c r="C952" s="2" t="s">
        <v>6</v>
      </c>
      <c r="D952" s="2" t="s">
        <v>27</v>
      </c>
      <c r="E952" s="2" t="s">
        <v>204</v>
      </c>
      <c r="F952" s="2" t="s">
        <v>2091</v>
      </c>
      <c r="G952" s="2" t="s">
        <v>3</v>
      </c>
      <c r="H952" s="2" t="s">
        <v>2473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16498886.504800001</v>
      </c>
      <c r="R952" s="1">
        <v>0</v>
      </c>
      <c r="S952" s="1">
        <v>13681060</v>
      </c>
      <c r="T952" s="1">
        <v>0</v>
      </c>
      <c r="U952" s="2" t="s">
        <v>0</v>
      </c>
      <c r="V952" s="1">
        <v>0</v>
      </c>
      <c r="W952" s="1">
        <v>2429160.7800000003</v>
      </c>
      <c r="X952" s="2" t="s">
        <v>9</v>
      </c>
      <c r="Y952" s="1">
        <v>388665.72480000003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67" t="s">
        <v>1</v>
      </c>
      <c r="AN952" s="3" t="s">
        <v>1</v>
      </c>
      <c r="AO952" s="3" t="s">
        <v>1</v>
      </c>
      <c r="AP952" s="2" t="s">
        <v>1</v>
      </c>
    </row>
    <row r="953" spans="1:42" hidden="1" x14ac:dyDescent="0.25">
      <c r="A953" s="2" t="s">
        <v>653</v>
      </c>
      <c r="B953" s="111">
        <v>44131</v>
      </c>
      <c r="C953" s="112" t="s">
        <v>28</v>
      </c>
      <c r="D953" s="112" t="s">
        <v>25</v>
      </c>
      <c r="E953" s="112" t="s">
        <v>370</v>
      </c>
      <c r="F953" s="112" t="s">
        <v>823</v>
      </c>
      <c r="G953" s="112" t="s">
        <v>3</v>
      </c>
      <c r="H953" s="112" t="s">
        <v>1421</v>
      </c>
      <c r="I953" s="113" t="s">
        <v>1</v>
      </c>
      <c r="J953" s="113" t="s">
        <v>1</v>
      </c>
      <c r="K953" s="113" t="s">
        <v>1</v>
      </c>
      <c r="L953" s="113" t="s">
        <v>1</v>
      </c>
      <c r="M953" s="113">
        <v>0</v>
      </c>
      <c r="N953" s="112" t="s">
        <v>1</v>
      </c>
      <c r="O953" s="112" t="s">
        <v>99</v>
      </c>
      <c r="P953" s="112" t="s">
        <v>1</v>
      </c>
      <c r="Q953" s="113">
        <v>0</v>
      </c>
      <c r="R953" s="113">
        <v>0</v>
      </c>
      <c r="S953" s="113">
        <v>0</v>
      </c>
      <c r="T953" s="113">
        <v>0</v>
      </c>
      <c r="U953" s="112" t="s">
        <v>0</v>
      </c>
      <c r="V953" s="113">
        <v>0</v>
      </c>
      <c r="W953" s="113">
        <v>0</v>
      </c>
      <c r="X953" s="112" t="s">
        <v>0</v>
      </c>
      <c r="Y953" s="113">
        <v>0</v>
      </c>
      <c r="Z953" s="113">
        <v>0</v>
      </c>
      <c r="AA953" s="112" t="s">
        <v>0</v>
      </c>
      <c r="AB953" s="113">
        <v>0</v>
      </c>
      <c r="AC953" s="113">
        <v>0</v>
      </c>
      <c r="AD953" s="112" t="s">
        <v>0</v>
      </c>
      <c r="AE953" s="113">
        <v>0</v>
      </c>
      <c r="AF953" s="112">
        <v>0</v>
      </c>
      <c r="AG953" s="112" t="s">
        <v>0</v>
      </c>
      <c r="AH953" s="113">
        <v>0</v>
      </c>
      <c r="AI953" s="113">
        <v>0</v>
      </c>
      <c r="AJ953" s="112" t="s">
        <v>0</v>
      </c>
      <c r="AK953" s="113">
        <v>0</v>
      </c>
      <c r="AL953" s="113">
        <v>0</v>
      </c>
      <c r="AM953" s="120" t="s">
        <v>1</v>
      </c>
      <c r="AN953" s="3" t="s">
        <v>1</v>
      </c>
      <c r="AO953" s="3" t="s">
        <v>1</v>
      </c>
      <c r="AP953" s="112" t="s">
        <v>1</v>
      </c>
    </row>
    <row r="954" spans="1:42" hidden="1" x14ac:dyDescent="0.25">
      <c r="A954" s="2" t="s">
        <v>654</v>
      </c>
      <c r="B954" s="111">
        <v>44131</v>
      </c>
      <c r="C954" s="112" t="s">
        <v>6</v>
      </c>
      <c r="D954" s="112" t="s">
        <v>25</v>
      </c>
      <c r="E954" s="112" t="s">
        <v>198</v>
      </c>
      <c r="F954" s="112" t="s">
        <v>518</v>
      </c>
      <c r="G954" s="112" t="s">
        <v>3</v>
      </c>
      <c r="H954" s="112" t="s">
        <v>2474</v>
      </c>
      <c r="I954" s="113" t="s">
        <v>1</v>
      </c>
      <c r="J954" s="113" t="s">
        <v>1</v>
      </c>
      <c r="K954" s="113" t="s">
        <v>1</v>
      </c>
      <c r="L954" s="113" t="s">
        <v>1</v>
      </c>
      <c r="M954" s="113">
        <v>0</v>
      </c>
      <c r="N954" s="112" t="s">
        <v>1</v>
      </c>
      <c r="O954" s="112" t="s">
        <v>2</v>
      </c>
      <c r="P954" s="112" t="s">
        <v>1</v>
      </c>
      <c r="Q954" s="113">
        <v>253793986.47960001</v>
      </c>
      <c r="R954" s="113">
        <v>0</v>
      </c>
      <c r="S954" s="113">
        <v>200627345.94</v>
      </c>
      <c r="T954" s="113">
        <v>0</v>
      </c>
      <c r="U954" s="112" t="s">
        <v>0</v>
      </c>
      <c r="V954" s="113">
        <v>0</v>
      </c>
      <c r="W954" s="113">
        <v>45833310.809999995</v>
      </c>
      <c r="X954" s="112" t="s">
        <v>9</v>
      </c>
      <c r="Y954" s="113">
        <v>7333329.7295999993</v>
      </c>
      <c r="Z954" s="113">
        <v>0</v>
      </c>
      <c r="AA954" s="112" t="s">
        <v>0</v>
      </c>
      <c r="AB954" s="113">
        <v>0</v>
      </c>
      <c r="AC954" s="113">
        <v>0</v>
      </c>
      <c r="AD954" s="112" t="s">
        <v>0</v>
      </c>
      <c r="AE954" s="113">
        <v>0</v>
      </c>
      <c r="AF954" s="112">
        <v>0</v>
      </c>
      <c r="AG954" s="112" t="s">
        <v>0</v>
      </c>
      <c r="AH954" s="113">
        <v>0</v>
      </c>
      <c r="AI954" s="113">
        <v>0</v>
      </c>
      <c r="AJ954" s="112" t="s">
        <v>0</v>
      </c>
      <c r="AK954" s="113">
        <v>0</v>
      </c>
      <c r="AL954" s="113">
        <v>0</v>
      </c>
      <c r="AM954" s="120" t="s">
        <v>1</v>
      </c>
      <c r="AN954" s="3" t="s">
        <v>1</v>
      </c>
      <c r="AO954" s="3" t="s">
        <v>1</v>
      </c>
      <c r="AP954" s="112" t="s">
        <v>1</v>
      </c>
    </row>
    <row r="955" spans="1:42" hidden="1" x14ac:dyDescent="0.25">
      <c r="A955" s="2" t="s">
        <v>655</v>
      </c>
      <c r="B955" s="48">
        <v>44131</v>
      </c>
      <c r="C955" s="2" t="s">
        <v>6</v>
      </c>
      <c r="D955" s="2" t="s">
        <v>25</v>
      </c>
      <c r="E955" s="2" t="s">
        <v>198</v>
      </c>
      <c r="F955" s="2" t="s">
        <v>518</v>
      </c>
      <c r="G955" s="2" t="s">
        <v>13</v>
      </c>
      <c r="H955" s="2" t="s">
        <v>1</v>
      </c>
      <c r="I955" s="1" t="s">
        <v>1759</v>
      </c>
      <c r="J955" s="1" t="s">
        <v>1</v>
      </c>
      <c r="K955" s="1" t="s">
        <v>2475</v>
      </c>
      <c r="L955" s="1" t="s">
        <v>2457</v>
      </c>
      <c r="M955" s="1">
        <v>28350.400000000001</v>
      </c>
      <c r="N955" s="2" t="s">
        <v>12</v>
      </c>
      <c r="O955" s="2" t="s">
        <v>2476</v>
      </c>
      <c r="P955" s="2" t="s">
        <v>2477</v>
      </c>
      <c r="Q955" s="1">
        <v>-28350.400000000001</v>
      </c>
      <c r="R955" s="1">
        <v>0</v>
      </c>
      <c r="S955" s="1">
        <v>0</v>
      </c>
      <c r="T955" s="1">
        <v>0</v>
      </c>
      <c r="U955" s="2" t="s">
        <v>0</v>
      </c>
      <c r="V955" s="1">
        <v>0</v>
      </c>
      <c r="W955" s="1">
        <v>-24440</v>
      </c>
      <c r="X955" s="2" t="s">
        <v>9</v>
      </c>
      <c r="Y955" s="1">
        <v>-3910.4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67" t="s">
        <v>1</v>
      </c>
      <c r="AN955" s="3" t="s">
        <v>1</v>
      </c>
      <c r="AO955" s="3" t="s">
        <v>1</v>
      </c>
      <c r="AP955" s="2" t="s">
        <v>1</v>
      </c>
    </row>
    <row r="956" spans="1:42" hidden="1" x14ac:dyDescent="0.25">
      <c r="A956" s="2" t="s">
        <v>656</v>
      </c>
      <c r="B956" s="48">
        <v>44131</v>
      </c>
      <c r="C956" s="2" t="s">
        <v>6</v>
      </c>
      <c r="D956" s="2" t="s">
        <v>23</v>
      </c>
      <c r="E956" s="2" t="s">
        <v>196</v>
      </c>
      <c r="F956" s="2" t="s">
        <v>777</v>
      </c>
      <c r="G956" s="2" t="s">
        <v>3</v>
      </c>
      <c r="H956" s="2" t="s">
        <v>2478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195292962.42680004</v>
      </c>
      <c r="R956" s="1">
        <v>0</v>
      </c>
      <c r="S956" s="1">
        <v>158828268.78000003</v>
      </c>
      <c r="T956" s="1">
        <v>0</v>
      </c>
      <c r="U956" s="2" t="s">
        <v>0</v>
      </c>
      <c r="V956" s="1">
        <v>0</v>
      </c>
      <c r="W956" s="1">
        <v>31435080.729999997</v>
      </c>
      <c r="X956" s="2" t="s">
        <v>0</v>
      </c>
      <c r="Y956" s="1">
        <v>5029612.9168000007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49" t="s">
        <v>1</v>
      </c>
      <c r="AN956" s="3" t="s">
        <v>1</v>
      </c>
      <c r="AO956" s="3" t="s">
        <v>1</v>
      </c>
      <c r="AP956" s="2" t="s">
        <v>1</v>
      </c>
    </row>
    <row r="957" spans="1:42" hidden="1" x14ac:dyDescent="0.25">
      <c r="A957" s="2" t="s">
        <v>657</v>
      </c>
      <c r="B957" s="48">
        <v>44131</v>
      </c>
      <c r="C957" s="2" t="s">
        <v>6</v>
      </c>
      <c r="D957" s="2" t="s">
        <v>23</v>
      </c>
      <c r="E957" s="2" t="s">
        <v>196</v>
      </c>
      <c r="F957" s="2" t="s">
        <v>777</v>
      </c>
      <c r="G957" s="2" t="s">
        <v>13</v>
      </c>
      <c r="H957" s="2" t="s">
        <v>1</v>
      </c>
      <c r="I957" s="1" t="s">
        <v>2479</v>
      </c>
      <c r="J957" s="1" t="s">
        <v>1</v>
      </c>
      <c r="K957" s="1" t="s">
        <v>2480</v>
      </c>
      <c r="L957" s="1" t="s">
        <v>2457</v>
      </c>
      <c r="M957" s="1">
        <v>2362015.98</v>
      </c>
      <c r="N957" s="2" t="s">
        <v>12</v>
      </c>
      <c r="O957" s="2" t="s">
        <v>2481</v>
      </c>
      <c r="P957" s="2" t="s">
        <v>2482</v>
      </c>
      <c r="Q957" s="1">
        <v>-95175</v>
      </c>
      <c r="R957" s="1">
        <v>0</v>
      </c>
      <c r="S957" s="1">
        <v>-95175</v>
      </c>
      <c r="T957" s="1">
        <v>0</v>
      </c>
      <c r="U957" s="2" t="s">
        <v>0</v>
      </c>
      <c r="V957" s="1">
        <v>0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49" t="s">
        <v>1</v>
      </c>
      <c r="AN957" s="3" t="s">
        <v>1</v>
      </c>
      <c r="AO957" s="3" t="s">
        <v>1</v>
      </c>
      <c r="AP957" s="2" t="s">
        <v>1</v>
      </c>
    </row>
    <row r="958" spans="1:42" hidden="1" x14ac:dyDescent="0.25">
      <c r="A958" s="2" t="s">
        <v>658</v>
      </c>
      <c r="B958" s="111">
        <v>44131</v>
      </c>
      <c r="C958" s="112" t="s">
        <v>6</v>
      </c>
      <c r="D958" s="112" t="s">
        <v>21</v>
      </c>
      <c r="E958" s="112" t="s">
        <v>188</v>
      </c>
      <c r="F958" s="112" t="s">
        <v>467</v>
      </c>
      <c r="G958" s="112" t="s">
        <v>3</v>
      </c>
      <c r="H958" s="112" t="s">
        <v>2483</v>
      </c>
      <c r="I958" s="113" t="s">
        <v>1</v>
      </c>
      <c r="J958" s="113" t="s">
        <v>1</v>
      </c>
      <c r="K958" s="113" t="s">
        <v>1</v>
      </c>
      <c r="L958" s="113" t="s">
        <v>1</v>
      </c>
      <c r="M958" s="113">
        <v>0</v>
      </c>
      <c r="N958" s="112" t="s">
        <v>1</v>
      </c>
      <c r="O958" s="112" t="s">
        <v>2</v>
      </c>
      <c r="P958" s="112" t="s">
        <v>1</v>
      </c>
      <c r="Q958" s="113">
        <v>234684634.52839997</v>
      </c>
      <c r="R958" s="113">
        <v>0</v>
      </c>
      <c r="S958" s="113">
        <v>183386018.63</v>
      </c>
      <c r="T958" s="113">
        <v>0</v>
      </c>
      <c r="U958" s="112" t="s">
        <v>0</v>
      </c>
      <c r="V958" s="113">
        <v>0</v>
      </c>
      <c r="W958" s="113">
        <v>44222944.739999995</v>
      </c>
      <c r="X958" s="112" t="s">
        <v>9</v>
      </c>
      <c r="Y958" s="113">
        <v>7075671.1583999991</v>
      </c>
      <c r="Z958" s="113">
        <v>0</v>
      </c>
      <c r="AA958" s="112" t="s">
        <v>0</v>
      </c>
      <c r="AB958" s="113">
        <v>0</v>
      </c>
      <c r="AC958" s="113">
        <v>0</v>
      </c>
      <c r="AD958" s="112" t="s">
        <v>0</v>
      </c>
      <c r="AE958" s="113">
        <v>0</v>
      </c>
      <c r="AF958" s="112">
        <v>0</v>
      </c>
      <c r="AG958" s="112" t="s">
        <v>0</v>
      </c>
      <c r="AH958" s="113">
        <v>0</v>
      </c>
      <c r="AI958" s="113">
        <v>0</v>
      </c>
      <c r="AJ958" s="112" t="s">
        <v>0</v>
      </c>
      <c r="AK958" s="113">
        <v>0</v>
      </c>
      <c r="AL958" s="113">
        <v>0</v>
      </c>
      <c r="AM958" s="114" t="s">
        <v>1</v>
      </c>
      <c r="AN958" s="3" t="s">
        <v>1</v>
      </c>
      <c r="AO958" s="3" t="s">
        <v>1</v>
      </c>
      <c r="AP958" s="112" t="s">
        <v>1</v>
      </c>
    </row>
    <row r="959" spans="1:42" hidden="1" x14ac:dyDescent="0.25">
      <c r="A959" s="2" t="s">
        <v>659</v>
      </c>
      <c r="B959" s="111">
        <v>44131</v>
      </c>
      <c r="C959" s="112" t="s">
        <v>6</v>
      </c>
      <c r="D959" s="112" t="s">
        <v>19</v>
      </c>
      <c r="E959" s="112" t="s">
        <v>186</v>
      </c>
      <c r="F959" s="112" t="s">
        <v>467</v>
      </c>
      <c r="G959" s="112" t="s">
        <v>3</v>
      </c>
      <c r="H959" s="112" t="s">
        <v>2484</v>
      </c>
      <c r="I959" s="113" t="s">
        <v>1</v>
      </c>
      <c r="J959" s="113" t="s">
        <v>1</v>
      </c>
      <c r="K959" s="113" t="s">
        <v>1</v>
      </c>
      <c r="L959" s="113" t="s">
        <v>1</v>
      </c>
      <c r="M959" s="113">
        <v>0</v>
      </c>
      <c r="N959" s="112" t="s">
        <v>1</v>
      </c>
      <c r="O959" s="112" t="s">
        <v>2</v>
      </c>
      <c r="P959" s="112" t="s">
        <v>1</v>
      </c>
      <c r="Q959" s="113">
        <v>12203305.6964</v>
      </c>
      <c r="R959" s="113">
        <v>0</v>
      </c>
      <c r="S959" s="113">
        <v>10676029.350000001</v>
      </c>
      <c r="T959" s="113">
        <v>0</v>
      </c>
      <c r="U959" s="112" t="s">
        <v>0</v>
      </c>
      <c r="V959" s="113">
        <v>0</v>
      </c>
      <c r="W959" s="113">
        <v>1316617.54</v>
      </c>
      <c r="X959" s="112" t="s">
        <v>0</v>
      </c>
      <c r="Y959" s="113">
        <v>210658.8064</v>
      </c>
      <c r="Z959" s="113">
        <v>0</v>
      </c>
      <c r="AA959" s="112" t="s">
        <v>0</v>
      </c>
      <c r="AB959" s="113">
        <v>0</v>
      </c>
      <c r="AC959" s="113">
        <v>0</v>
      </c>
      <c r="AD959" s="112" t="s">
        <v>0</v>
      </c>
      <c r="AE959" s="113">
        <v>0</v>
      </c>
      <c r="AF959" s="112">
        <v>0</v>
      </c>
      <c r="AG959" s="112" t="s">
        <v>0</v>
      </c>
      <c r="AH959" s="113">
        <v>0</v>
      </c>
      <c r="AI959" s="113">
        <v>0</v>
      </c>
      <c r="AJ959" s="112" t="s">
        <v>0</v>
      </c>
      <c r="AK959" s="113">
        <v>0</v>
      </c>
      <c r="AL959" s="113">
        <v>0</v>
      </c>
      <c r="AM959" s="114" t="s">
        <v>1</v>
      </c>
      <c r="AN959" s="3" t="s">
        <v>1</v>
      </c>
      <c r="AO959" s="3" t="s">
        <v>1</v>
      </c>
      <c r="AP959" s="112" t="s">
        <v>1</v>
      </c>
    </row>
    <row r="960" spans="1:42" hidden="1" x14ac:dyDescent="0.25">
      <c r="A960" s="2" t="s">
        <v>660</v>
      </c>
      <c r="B960" s="111">
        <v>44131</v>
      </c>
      <c r="C960" s="112" t="s">
        <v>6</v>
      </c>
      <c r="D960" s="112" t="s">
        <v>19</v>
      </c>
      <c r="E960" s="112" t="s">
        <v>186</v>
      </c>
      <c r="F960" s="112" t="s">
        <v>467</v>
      </c>
      <c r="G960" s="112" t="s">
        <v>3</v>
      </c>
      <c r="H960" s="112" t="s">
        <v>2485</v>
      </c>
      <c r="I960" s="113" t="s">
        <v>1</v>
      </c>
      <c r="J960" s="113" t="s">
        <v>1</v>
      </c>
      <c r="K960" s="113" t="s">
        <v>1</v>
      </c>
      <c r="L960" s="113" t="s">
        <v>1</v>
      </c>
      <c r="M960" s="113">
        <v>0</v>
      </c>
      <c r="N960" s="112" t="s">
        <v>1</v>
      </c>
      <c r="O960" s="112" t="s">
        <v>2486</v>
      </c>
      <c r="P960" s="112" t="s">
        <v>2487</v>
      </c>
      <c r="Q960" s="113">
        <v>6232771</v>
      </c>
      <c r="R960" s="113">
        <v>0</v>
      </c>
      <c r="S960" s="113">
        <v>5856583</v>
      </c>
      <c r="T960" s="113">
        <v>324300</v>
      </c>
      <c r="U960" s="112" t="s">
        <v>9</v>
      </c>
      <c r="V960" s="113">
        <v>51888</v>
      </c>
      <c r="W960" s="113">
        <v>0</v>
      </c>
      <c r="X960" s="112" t="s">
        <v>0</v>
      </c>
      <c r="Y960" s="113">
        <v>0</v>
      </c>
      <c r="Z960" s="113">
        <v>0</v>
      </c>
      <c r="AA960" s="112" t="s">
        <v>0</v>
      </c>
      <c r="AB960" s="113">
        <v>0</v>
      </c>
      <c r="AC960" s="113">
        <v>0</v>
      </c>
      <c r="AD960" s="112" t="s">
        <v>0</v>
      </c>
      <c r="AE960" s="113">
        <v>0</v>
      </c>
      <c r="AF960" s="112">
        <v>0</v>
      </c>
      <c r="AG960" s="112" t="s">
        <v>0</v>
      </c>
      <c r="AH960" s="113">
        <v>0</v>
      </c>
      <c r="AI960" s="113">
        <v>0</v>
      </c>
      <c r="AJ960" s="112" t="s">
        <v>0</v>
      </c>
      <c r="AK960" s="113">
        <v>0</v>
      </c>
      <c r="AL960" s="113">
        <v>0</v>
      </c>
      <c r="AM960" s="114" t="s">
        <v>1</v>
      </c>
      <c r="AN960" s="3" t="s">
        <v>1</v>
      </c>
      <c r="AO960" s="3" t="s">
        <v>1</v>
      </c>
      <c r="AP960" s="112" t="s">
        <v>1</v>
      </c>
    </row>
    <row r="961" spans="1:42" hidden="1" x14ac:dyDescent="0.25">
      <c r="A961" s="2" t="s">
        <v>661</v>
      </c>
      <c r="B961" s="111">
        <v>44131</v>
      </c>
      <c r="C961" s="112" t="s">
        <v>6</v>
      </c>
      <c r="D961" s="112" t="s">
        <v>19</v>
      </c>
      <c r="E961" s="112" t="s">
        <v>186</v>
      </c>
      <c r="F961" s="112" t="s">
        <v>467</v>
      </c>
      <c r="G961" s="112" t="s">
        <v>3</v>
      </c>
      <c r="H961" s="112" t="s">
        <v>2488</v>
      </c>
      <c r="I961" s="113" t="s">
        <v>1</v>
      </c>
      <c r="J961" s="113" t="s">
        <v>1</v>
      </c>
      <c r="K961" s="113" t="s">
        <v>1</v>
      </c>
      <c r="L961" s="113" t="s">
        <v>1</v>
      </c>
      <c r="M961" s="113">
        <v>0</v>
      </c>
      <c r="N961" s="112" t="s">
        <v>1</v>
      </c>
      <c r="O961" s="112" t="s">
        <v>2</v>
      </c>
      <c r="P961" s="112" t="s">
        <v>1</v>
      </c>
      <c r="Q961" s="113">
        <v>4808567.1843999997</v>
      </c>
      <c r="R961" s="113">
        <v>0</v>
      </c>
      <c r="S961" s="113">
        <v>3510787.5</v>
      </c>
      <c r="T961" s="113">
        <v>0</v>
      </c>
      <c r="U961" s="112" t="s">
        <v>0</v>
      </c>
      <c r="V961" s="113">
        <v>0</v>
      </c>
      <c r="W961" s="113">
        <v>1118775.5900000001</v>
      </c>
      <c r="X961" s="112" t="s">
        <v>9</v>
      </c>
      <c r="Y961" s="113">
        <v>179004.0944</v>
      </c>
      <c r="Z961" s="113">
        <v>0</v>
      </c>
      <c r="AA961" s="112" t="s">
        <v>0</v>
      </c>
      <c r="AB961" s="113">
        <v>0</v>
      </c>
      <c r="AC961" s="113">
        <v>0</v>
      </c>
      <c r="AD961" s="112" t="s">
        <v>0</v>
      </c>
      <c r="AE961" s="113">
        <v>0</v>
      </c>
      <c r="AF961" s="112">
        <v>0</v>
      </c>
      <c r="AG961" s="112" t="s">
        <v>0</v>
      </c>
      <c r="AH961" s="113">
        <v>0</v>
      </c>
      <c r="AI961" s="113">
        <v>0</v>
      </c>
      <c r="AJ961" s="112" t="s">
        <v>0</v>
      </c>
      <c r="AK961" s="113">
        <v>0</v>
      </c>
      <c r="AL961" s="113">
        <v>0</v>
      </c>
      <c r="AM961" s="114" t="s">
        <v>1</v>
      </c>
      <c r="AN961" s="3" t="s">
        <v>1</v>
      </c>
      <c r="AO961" s="3" t="s">
        <v>1</v>
      </c>
      <c r="AP961" s="112" t="s">
        <v>1</v>
      </c>
    </row>
    <row r="962" spans="1:42" hidden="1" x14ac:dyDescent="0.25">
      <c r="A962" s="2" t="s">
        <v>662</v>
      </c>
      <c r="B962" s="48">
        <v>44131</v>
      </c>
      <c r="C962" s="2" t="s">
        <v>6</v>
      </c>
      <c r="D962" s="2" t="s">
        <v>17</v>
      </c>
      <c r="E962" s="2" t="s">
        <v>184</v>
      </c>
      <c r="F962" s="2" t="s">
        <v>2489</v>
      </c>
      <c r="G962" s="2" t="s">
        <v>3</v>
      </c>
      <c r="H962" s="2" t="s">
        <v>2490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10051461.5</v>
      </c>
      <c r="R962" s="1">
        <v>0</v>
      </c>
      <c r="S962" s="1">
        <v>9113717.5</v>
      </c>
      <c r="T962" s="1">
        <v>0</v>
      </c>
      <c r="U962" s="2" t="s">
        <v>0</v>
      </c>
      <c r="V962" s="1">
        <v>0</v>
      </c>
      <c r="W962" s="1">
        <v>808400</v>
      </c>
      <c r="X962" s="2" t="s">
        <v>9</v>
      </c>
      <c r="Y962" s="1">
        <v>129344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49" t="s">
        <v>1</v>
      </c>
      <c r="AN962" s="3" t="s">
        <v>1</v>
      </c>
      <c r="AO962" s="3" t="s">
        <v>1</v>
      </c>
      <c r="AP962" s="2" t="s">
        <v>1</v>
      </c>
    </row>
    <row r="963" spans="1:42" hidden="1" x14ac:dyDescent="0.25">
      <c r="A963" s="2" t="s">
        <v>663</v>
      </c>
      <c r="B963" s="111">
        <v>44131</v>
      </c>
      <c r="C963" s="112" t="s">
        <v>6</v>
      </c>
      <c r="D963" s="112" t="s">
        <v>14</v>
      </c>
      <c r="E963" s="112" t="s">
        <v>182</v>
      </c>
      <c r="F963" s="112" t="s">
        <v>2491</v>
      </c>
      <c r="G963" s="112" t="s">
        <v>3</v>
      </c>
      <c r="H963" s="112" t="s">
        <v>2492</v>
      </c>
      <c r="I963" s="113" t="s">
        <v>1</v>
      </c>
      <c r="J963" s="113" t="s">
        <v>1</v>
      </c>
      <c r="K963" s="113" t="s">
        <v>1</v>
      </c>
      <c r="L963" s="113" t="s">
        <v>1</v>
      </c>
      <c r="M963" s="113">
        <v>0</v>
      </c>
      <c r="N963" s="112" t="s">
        <v>1</v>
      </c>
      <c r="O963" s="112" t="s">
        <v>2</v>
      </c>
      <c r="P963" s="112" t="s">
        <v>1</v>
      </c>
      <c r="Q963" s="113">
        <v>105311981.60000002</v>
      </c>
      <c r="R963" s="113">
        <v>0</v>
      </c>
      <c r="S963" s="113">
        <v>96472654</v>
      </c>
      <c r="T963" s="113">
        <v>0</v>
      </c>
      <c r="U963" s="112" t="s">
        <v>0</v>
      </c>
      <c r="V963" s="113">
        <v>0</v>
      </c>
      <c r="W963" s="113">
        <v>7620110</v>
      </c>
      <c r="X963" s="112" t="s">
        <v>0</v>
      </c>
      <c r="Y963" s="113">
        <v>1219217.6000000001</v>
      </c>
      <c r="Z963" s="113">
        <v>0</v>
      </c>
      <c r="AA963" s="112" t="s">
        <v>0</v>
      </c>
      <c r="AB963" s="113">
        <v>0</v>
      </c>
      <c r="AC963" s="113">
        <v>0</v>
      </c>
      <c r="AD963" s="112" t="s">
        <v>0</v>
      </c>
      <c r="AE963" s="113">
        <v>0</v>
      </c>
      <c r="AF963" s="112">
        <v>0</v>
      </c>
      <c r="AG963" s="112" t="s">
        <v>0</v>
      </c>
      <c r="AH963" s="113">
        <v>0</v>
      </c>
      <c r="AI963" s="113">
        <v>0</v>
      </c>
      <c r="AJ963" s="112" t="s">
        <v>0</v>
      </c>
      <c r="AK963" s="113">
        <v>0</v>
      </c>
      <c r="AL963" s="113">
        <v>0</v>
      </c>
      <c r="AM963" s="114" t="s">
        <v>1</v>
      </c>
      <c r="AN963" s="3" t="s">
        <v>1</v>
      </c>
      <c r="AO963" s="3" t="s">
        <v>1</v>
      </c>
      <c r="AP963" s="112" t="s">
        <v>1</v>
      </c>
    </row>
    <row r="964" spans="1:42" hidden="1" x14ac:dyDescent="0.25">
      <c r="A964" s="2" t="s">
        <v>664</v>
      </c>
      <c r="B964" s="111">
        <v>44131</v>
      </c>
      <c r="C964" s="112" t="s">
        <v>6</v>
      </c>
      <c r="D964" s="112" t="s">
        <v>14</v>
      </c>
      <c r="E964" s="112" t="s">
        <v>182</v>
      </c>
      <c r="F964" s="112" t="s">
        <v>2491</v>
      </c>
      <c r="G964" s="112" t="s">
        <v>13</v>
      </c>
      <c r="H964" s="112" t="s">
        <v>1</v>
      </c>
      <c r="I964" s="113" t="s">
        <v>2493</v>
      </c>
      <c r="J964" s="113" t="s">
        <v>1</v>
      </c>
      <c r="K964" s="113" t="s">
        <v>2494</v>
      </c>
      <c r="L964" s="113" t="s">
        <v>2457</v>
      </c>
      <c r="M964" s="113">
        <v>2131450</v>
      </c>
      <c r="N964" s="112" t="s">
        <v>12</v>
      </c>
      <c r="O964" s="112" t="s">
        <v>2495</v>
      </c>
      <c r="P964" s="112" t="s">
        <v>2496</v>
      </c>
      <c r="Q964" s="113">
        <v>-188000</v>
      </c>
      <c r="R964" s="113">
        <v>0</v>
      </c>
      <c r="S964" s="113">
        <v>-188000</v>
      </c>
      <c r="T964" s="113">
        <v>0</v>
      </c>
      <c r="U964" s="112" t="s">
        <v>0</v>
      </c>
      <c r="V964" s="113">
        <v>0</v>
      </c>
      <c r="W964" s="113">
        <v>0</v>
      </c>
      <c r="X964" s="112" t="s">
        <v>0</v>
      </c>
      <c r="Y964" s="113">
        <v>0</v>
      </c>
      <c r="Z964" s="113">
        <v>0</v>
      </c>
      <c r="AA964" s="112" t="s">
        <v>0</v>
      </c>
      <c r="AB964" s="113">
        <v>0</v>
      </c>
      <c r="AC964" s="113">
        <v>0</v>
      </c>
      <c r="AD964" s="112" t="s">
        <v>0</v>
      </c>
      <c r="AE964" s="113">
        <v>0</v>
      </c>
      <c r="AF964" s="112">
        <v>0</v>
      </c>
      <c r="AG964" s="112" t="s">
        <v>0</v>
      </c>
      <c r="AH964" s="113">
        <v>0</v>
      </c>
      <c r="AI964" s="113">
        <v>0</v>
      </c>
      <c r="AJ964" s="112" t="s">
        <v>0</v>
      </c>
      <c r="AK964" s="113">
        <v>0</v>
      </c>
      <c r="AL964" s="113">
        <v>0</v>
      </c>
      <c r="AM964" s="114" t="s">
        <v>1</v>
      </c>
      <c r="AN964" s="3" t="s">
        <v>1</v>
      </c>
      <c r="AO964" s="3" t="s">
        <v>1</v>
      </c>
      <c r="AP964" s="112" t="s">
        <v>1</v>
      </c>
    </row>
    <row r="965" spans="1:42" hidden="1" x14ac:dyDescent="0.25">
      <c r="A965" s="2" t="s">
        <v>665</v>
      </c>
      <c r="B965" s="48">
        <v>44131</v>
      </c>
      <c r="C965" s="2" t="s">
        <v>6</v>
      </c>
      <c r="D965" s="2" t="s">
        <v>10</v>
      </c>
      <c r="E965" s="2" t="s">
        <v>179</v>
      </c>
      <c r="F965" s="2" t="s">
        <v>2497</v>
      </c>
      <c r="G965" s="2" t="s">
        <v>3</v>
      </c>
      <c r="H965" s="2" t="s">
        <v>2498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12200183.3508</v>
      </c>
      <c r="R965" s="1">
        <v>0</v>
      </c>
      <c r="S965" s="1">
        <v>3282949.9999999991</v>
      </c>
      <c r="T965" s="1">
        <v>0</v>
      </c>
      <c r="U965" s="2" t="s">
        <v>0</v>
      </c>
      <c r="V965" s="1">
        <v>0</v>
      </c>
      <c r="W965" s="1">
        <v>7687270.1299999999</v>
      </c>
      <c r="X965" s="2" t="s">
        <v>9</v>
      </c>
      <c r="Y965" s="1">
        <v>1229963.2208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49" t="s">
        <v>1</v>
      </c>
      <c r="AN965" s="3" t="s">
        <v>1</v>
      </c>
      <c r="AO965" s="3" t="s">
        <v>1</v>
      </c>
      <c r="AP965" s="2" t="s">
        <v>1</v>
      </c>
    </row>
    <row r="966" spans="1:42" hidden="1" x14ac:dyDescent="0.25">
      <c r="A966" s="2" t="s">
        <v>667</v>
      </c>
      <c r="B966" s="48">
        <v>44131</v>
      </c>
      <c r="C966" s="2" t="s">
        <v>6</v>
      </c>
      <c r="D966" s="2" t="s">
        <v>286</v>
      </c>
      <c r="E966" s="2" t="s">
        <v>208</v>
      </c>
      <c r="F966" s="2" t="s">
        <v>926</v>
      </c>
      <c r="G966" s="2" t="s">
        <v>3</v>
      </c>
      <c r="H966" s="2" t="s">
        <v>2499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37126930.594000004</v>
      </c>
      <c r="R966" s="1">
        <v>0</v>
      </c>
      <c r="S966" s="1">
        <v>30050525</v>
      </c>
      <c r="T966" s="1">
        <v>0</v>
      </c>
      <c r="U966" s="2" t="s">
        <v>0</v>
      </c>
      <c r="V966" s="1">
        <v>0</v>
      </c>
      <c r="W966" s="1">
        <v>6100349.6500000004</v>
      </c>
      <c r="X966" s="2" t="s">
        <v>0</v>
      </c>
      <c r="Y966" s="1">
        <v>976055.94400000013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49" t="s">
        <v>1</v>
      </c>
      <c r="AN966" s="3" t="s">
        <v>1</v>
      </c>
      <c r="AO966" s="3" t="s">
        <v>1</v>
      </c>
      <c r="AP966" s="2" t="s">
        <v>1</v>
      </c>
    </row>
    <row r="967" spans="1:42" hidden="1" x14ac:dyDescent="0.25">
      <c r="A967" s="2" t="s">
        <v>668</v>
      </c>
      <c r="B967" s="48">
        <v>44131</v>
      </c>
      <c r="C967" s="2" t="s">
        <v>6</v>
      </c>
      <c r="D967" s="2" t="s">
        <v>7</v>
      </c>
      <c r="E967" s="2" t="s">
        <v>1953</v>
      </c>
      <c r="F967" s="2" t="s">
        <v>2500</v>
      </c>
      <c r="G967" s="2" t="s">
        <v>3</v>
      </c>
      <c r="H967" s="2" t="s">
        <v>2501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21510621.600000001</v>
      </c>
      <c r="R967" s="1">
        <v>0</v>
      </c>
      <c r="S967" s="1">
        <v>20524900</v>
      </c>
      <c r="T967" s="1">
        <v>0</v>
      </c>
      <c r="U967" s="2" t="s">
        <v>0</v>
      </c>
      <c r="V967" s="1">
        <v>0</v>
      </c>
      <c r="W967" s="1">
        <v>849760</v>
      </c>
      <c r="X967" s="2" t="s">
        <v>0</v>
      </c>
      <c r="Y967" s="1">
        <v>135961.60000000001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49" t="s">
        <v>1</v>
      </c>
      <c r="AN967" s="3" t="s">
        <v>1</v>
      </c>
      <c r="AO967" s="3" t="s">
        <v>1</v>
      </c>
      <c r="AP967" s="2" t="s">
        <v>1</v>
      </c>
    </row>
    <row r="968" spans="1:42" hidden="1" x14ac:dyDescent="0.25">
      <c r="A968" s="2" t="s">
        <v>670</v>
      </c>
      <c r="B968" s="48">
        <v>44131</v>
      </c>
      <c r="C968" s="2" t="s">
        <v>6</v>
      </c>
      <c r="D968" s="2" t="s">
        <v>5</v>
      </c>
      <c r="E968" s="2" t="s">
        <v>176</v>
      </c>
      <c r="F968" s="2" t="s">
        <v>1123</v>
      </c>
      <c r="G968" s="2" t="s">
        <v>3</v>
      </c>
      <c r="H968" s="2" t="s">
        <v>2502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78828765.084399998</v>
      </c>
      <c r="R968" s="1">
        <v>0</v>
      </c>
      <c r="S968" s="1">
        <v>66157317.349999994</v>
      </c>
      <c r="T968" s="1">
        <v>0</v>
      </c>
      <c r="U968" s="2" t="s">
        <v>0</v>
      </c>
      <c r="V968" s="1">
        <v>0</v>
      </c>
      <c r="W968" s="1">
        <v>10923661.84</v>
      </c>
      <c r="X968" s="2" t="s">
        <v>9</v>
      </c>
      <c r="Y968" s="1">
        <v>1747785.8944000001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49" t="s">
        <v>1</v>
      </c>
      <c r="AN968" s="3" t="s">
        <v>1</v>
      </c>
      <c r="AO968" s="3" t="s">
        <v>1</v>
      </c>
      <c r="AP968" s="2" t="s">
        <v>1</v>
      </c>
    </row>
    <row r="969" spans="1:42" hidden="1" x14ac:dyDescent="0.25">
      <c r="A969" s="2" t="s">
        <v>671</v>
      </c>
      <c r="B969" s="48">
        <v>44131</v>
      </c>
      <c r="C969" s="2" t="s">
        <v>6</v>
      </c>
      <c r="D969" s="2" t="s">
        <v>5</v>
      </c>
      <c r="E969" s="2" t="s">
        <v>176</v>
      </c>
      <c r="F969" s="2" t="s">
        <v>1123</v>
      </c>
      <c r="G969" s="2" t="s">
        <v>13</v>
      </c>
      <c r="H969" s="2" t="s">
        <v>1</v>
      </c>
      <c r="I969" s="1" t="s">
        <v>1075</v>
      </c>
      <c r="J969" s="1" t="s">
        <v>1</v>
      </c>
      <c r="K969" s="1" t="s">
        <v>2503</v>
      </c>
      <c r="L969" s="1" t="s">
        <v>1293</v>
      </c>
      <c r="M969" s="1">
        <v>10788800</v>
      </c>
      <c r="N969" s="2" t="s">
        <v>12</v>
      </c>
      <c r="O969" s="2" t="s">
        <v>1306</v>
      </c>
      <c r="P969" s="2" t="s">
        <v>1307</v>
      </c>
      <c r="Q969" s="1">
        <v>-10788800</v>
      </c>
      <c r="R969" s="1">
        <v>0</v>
      </c>
      <c r="S969" s="1">
        <v>-10788800</v>
      </c>
      <c r="T969" s="1">
        <v>0</v>
      </c>
      <c r="U969" s="2" t="s">
        <v>0</v>
      </c>
      <c r="V969" s="1">
        <v>0</v>
      </c>
      <c r="W969" s="1">
        <v>0</v>
      </c>
      <c r="X969" s="2" t="s">
        <v>0</v>
      </c>
      <c r="Y969" s="1">
        <v>0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49" t="s">
        <v>1</v>
      </c>
      <c r="AN969" s="3" t="s">
        <v>1</v>
      </c>
      <c r="AO969" s="3" t="s">
        <v>1</v>
      </c>
      <c r="AP969" s="2" t="s">
        <v>1</v>
      </c>
    </row>
    <row r="970" spans="1:42" hidden="1" x14ac:dyDescent="0.25">
      <c r="A970" s="2" t="s">
        <v>672</v>
      </c>
      <c r="B970" s="48">
        <v>44131</v>
      </c>
      <c r="C970" s="2" t="s">
        <v>6</v>
      </c>
      <c r="D970" s="2" t="s">
        <v>5</v>
      </c>
      <c r="E970" s="2" t="s">
        <v>176</v>
      </c>
      <c r="F970" s="2" t="s">
        <v>1123</v>
      </c>
      <c r="G970" s="2" t="s">
        <v>13</v>
      </c>
      <c r="H970" s="2" t="s">
        <v>1</v>
      </c>
      <c r="I970" s="1" t="s">
        <v>1080</v>
      </c>
      <c r="J970" s="1" t="s">
        <v>1</v>
      </c>
      <c r="K970" s="1" t="s">
        <v>2504</v>
      </c>
      <c r="L970" s="1" t="s">
        <v>1293</v>
      </c>
      <c r="M970" s="1">
        <v>13200000</v>
      </c>
      <c r="N970" s="2" t="s">
        <v>12</v>
      </c>
      <c r="O970" s="2" t="s">
        <v>1306</v>
      </c>
      <c r="P970" s="2" t="s">
        <v>1307</v>
      </c>
      <c r="Q970" s="1">
        <v>-13200000</v>
      </c>
      <c r="R970" s="1">
        <v>0</v>
      </c>
      <c r="S970" s="1">
        <v>-13200000</v>
      </c>
      <c r="T970" s="1">
        <v>0</v>
      </c>
      <c r="U970" s="2" t="s">
        <v>0</v>
      </c>
      <c r="V970" s="1">
        <v>0</v>
      </c>
      <c r="W970" s="1">
        <v>0</v>
      </c>
      <c r="X970" s="2" t="s">
        <v>0</v>
      </c>
      <c r="Y970" s="1">
        <v>0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49" t="s">
        <v>1</v>
      </c>
      <c r="AN970" s="3" t="s">
        <v>1</v>
      </c>
      <c r="AO970" s="3" t="s">
        <v>1</v>
      </c>
      <c r="AP970" s="2" t="s">
        <v>1</v>
      </c>
    </row>
    <row r="971" spans="1:42" hidden="1" x14ac:dyDescent="0.25">
      <c r="A971" s="2" t="s">
        <v>673</v>
      </c>
      <c r="B971" s="111">
        <v>44132</v>
      </c>
      <c r="C971" s="112" t="s">
        <v>28</v>
      </c>
      <c r="D971" s="112" t="s">
        <v>50</v>
      </c>
      <c r="E971" s="112" t="s">
        <v>227</v>
      </c>
      <c r="F971" s="112" t="s">
        <v>2448</v>
      </c>
      <c r="G971" s="112" t="s">
        <v>3</v>
      </c>
      <c r="H971" s="112" t="s">
        <v>2505</v>
      </c>
      <c r="I971" s="113"/>
      <c r="J971" s="113"/>
      <c r="K971" s="113"/>
      <c r="L971" s="113"/>
      <c r="M971" s="113">
        <v>0</v>
      </c>
      <c r="N971" s="112"/>
      <c r="O971" s="112" t="s">
        <v>2</v>
      </c>
      <c r="P971" s="112"/>
      <c r="Q971" s="113">
        <v>147110558.13</v>
      </c>
      <c r="R971" s="113">
        <v>0</v>
      </c>
      <c r="S971" s="113">
        <v>107100425.93000001</v>
      </c>
      <c r="T971" s="113">
        <v>0</v>
      </c>
      <c r="U971" s="112"/>
      <c r="V971" s="113">
        <v>0</v>
      </c>
      <c r="W971" s="113">
        <v>34491493.280000001</v>
      </c>
      <c r="X971" s="112"/>
      <c r="Y971" s="113">
        <v>5518638.9199999999</v>
      </c>
      <c r="Z971" s="113">
        <v>0</v>
      </c>
      <c r="AA971" s="112" t="s">
        <v>0</v>
      </c>
      <c r="AB971" s="113">
        <v>0</v>
      </c>
      <c r="AC971" s="113">
        <v>0</v>
      </c>
      <c r="AD971" s="112" t="s">
        <v>0</v>
      </c>
      <c r="AE971" s="113">
        <v>0</v>
      </c>
      <c r="AF971" s="112">
        <v>0</v>
      </c>
      <c r="AG971" s="112" t="s">
        <v>0</v>
      </c>
      <c r="AH971" s="113">
        <v>0</v>
      </c>
      <c r="AI971" s="113">
        <v>0</v>
      </c>
      <c r="AJ971" s="112" t="s">
        <v>0</v>
      </c>
      <c r="AK971" s="113">
        <v>0</v>
      </c>
      <c r="AL971" s="113">
        <v>0</v>
      </c>
      <c r="AM971" s="114"/>
      <c r="AN971" s="3"/>
      <c r="AO971" s="3"/>
      <c r="AP971" s="112"/>
    </row>
    <row r="972" spans="1:42" hidden="1" x14ac:dyDescent="0.25">
      <c r="A972" s="2" t="s">
        <v>674</v>
      </c>
      <c r="B972" s="118">
        <v>44132</v>
      </c>
      <c r="C972" s="2" t="s">
        <v>6</v>
      </c>
      <c r="D972" s="2" t="s">
        <v>50</v>
      </c>
      <c r="E972" s="2" t="s">
        <v>236</v>
      </c>
      <c r="F972" s="2" t="s">
        <v>1317</v>
      </c>
      <c r="G972" s="2" t="s">
        <v>3</v>
      </c>
      <c r="H972" s="2" t="s">
        <v>2506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188073261.34760001</v>
      </c>
      <c r="R972" s="1">
        <v>0</v>
      </c>
      <c r="S972" s="1">
        <v>149030964.61000001</v>
      </c>
      <c r="T972" s="1">
        <v>0</v>
      </c>
      <c r="U972" s="2" t="s">
        <v>0</v>
      </c>
      <c r="V972" s="1">
        <v>0</v>
      </c>
      <c r="W972" s="1">
        <v>33657152.359999999</v>
      </c>
      <c r="X972" s="2" t="s">
        <v>9</v>
      </c>
      <c r="Y972" s="1">
        <v>5385144.3775999993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49" t="s">
        <v>1</v>
      </c>
      <c r="AN972" s="3" t="s">
        <v>1</v>
      </c>
      <c r="AO972" s="3" t="s">
        <v>1</v>
      </c>
      <c r="AP972" s="2" t="s">
        <v>1</v>
      </c>
    </row>
    <row r="973" spans="1:42" hidden="1" x14ac:dyDescent="0.25">
      <c r="A973" s="2" t="s">
        <v>675</v>
      </c>
      <c r="B973" s="111">
        <v>44132</v>
      </c>
      <c r="C973" s="112" t="s">
        <v>36</v>
      </c>
      <c r="D973" s="112" t="s">
        <v>43</v>
      </c>
      <c r="E973" s="112" t="s">
        <v>223</v>
      </c>
      <c r="F973" s="112" t="s">
        <v>2507</v>
      </c>
      <c r="G973" s="112" t="s">
        <v>3</v>
      </c>
      <c r="H973" s="112" t="s">
        <v>2508</v>
      </c>
      <c r="I973" s="113" t="s">
        <v>1</v>
      </c>
      <c r="J973" s="113" t="s">
        <v>1</v>
      </c>
      <c r="K973" s="113" t="s">
        <v>1</v>
      </c>
      <c r="L973" s="113" t="s">
        <v>1</v>
      </c>
      <c r="M973" s="113">
        <v>0</v>
      </c>
      <c r="N973" s="112" t="s">
        <v>1</v>
      </c>
      <c r="O973" s="112" t="s">
        <v>2</v>
      </c>
      <c r="P973" s="112" t="s">
        <v>1</v>
      </c>
      <c r="Q973" s="113">
        <v>123399008.23399997</v>
      </c>
      <c r="R973" s="113">
        <v>0</v>
      </c>
      <c r="S973" s="113">
        <v>115056827.75</v>
      </c>
      <c r="T973" s="113">
        <v>0</v>
      </c>
      <c r="U973" s="112" t="s">
        <v>0</v>
      </c>
      <c r="V973" s="113">
        <v>0</v>
      </c>
      <c r="W973" s="113">
        <v>7191534.9000000004</v>
      </c>
      <c r="X973" s="112" t="s">
        <v>0</v>
      </c>
      <c r="Y973" s="113">
        <v>1150645.584</v>
      </c>
      <c r="Z973" s="113">
        <v>0</v>
      </c>
      <c r="AA973" s="112" t="s">
        <v>0</v>
      </c>
      <c r="AB973" s="113">
        <v>0</v>
      </c>
      <c r="AC973" s="113">
        <v>0</v>
      </c>
      <c r="AD973" s="112" t="s">
        <v>0</v>
      </c>
      <c r="AE973" s="113">
        <v>0</v>
      </c>
      <c r="AF973" s="112">
        <v>0</v>
      </c>
      <c r="AG973" s="112" t="s">
        <v>0</v>
      </c>
      <c r="AH973" s="113">
        <v>0</v>
      </c>
      <c r="AI973" s="113">
        <v>0</v>
      </c>
      <c r="AJ973" s="112" t="s">
        <v>0</v>
      </c>
      <c r="AK973" s="113">
        <v>0</v>
      </c>
      <c r="AL973" s="113">
        <v>0</v>
      </c>
      <c r="AM973" s="114" t="s">
        <v>1</v>
      </c>
      <c r="AN973" s="3" t="s">
        <v>1</v>
      </c>
      <c r="AO973" s="3" t="s">
        <v>1</v>
      </c>
      <c r="AP973" s="112" t="s">
        <v>1</v>
      </c>
    </row>
    <row r="974" spans="1:42" hidden="1" x14ac:dyDescent="0.25">
      <c r="A974" s="2" t="s">
        <v>676</v>
      </c>
      <c r="B974" s="48">
        <v>44132</v>
      </c>
      <c r="C974" s="2" t="s">
        <v>28</v>
      </c>
      <c r="D974" s="2" t="s">
        <v>43</v>
      </c>
      <c r="E974" s="2" t="s">
        <v>218</v>
      </c>
      <c r="F974" s="2" t="s">
        <v>2509</v>
      </c>
      <c r="G974" s="2" t="s">
        <v>3</v>
      </c>
      <c r="H974" s="2" t="s">
        <v>2510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/>
      <c r="Q974" s="1">
        <v>77368491.349999994</v>
      </c>
      <c r="R974" s="1">
        <v>0</v>
      </c>
      <c r="S974" s="1">
        <v>53387647.039999999</v>
      </c>
      <c r="T974" s="1">
        <v>0</v>
      </c>
      <c r="U974" s="2" t="s">
        <v>0</v>
      </c>
      <c r="V974" s="1">
        <v>0</v>
      </c>
      <c r="W974" s="1">
        <v>20673141.649999999</v>
      </c>
      <c r="X974" s="2" t="s">
        <v>0</v>
      </c>
      <c r="Y974" s="1">
        <v>3307702.66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49" t="s">
        <v>1</v>
      </c>
      <c r="AN974" s="3" t="s">
        <v>1</v>
      </c>
      <c r="AO974" s="3" t="s">
        <v>1</v>
      </c>
      <c r="AP974" s="2" t="s">
        <v>1</v>
      </c>
    </row>
    <row r="975" spans="1:42" hidden="1" x14ac:dyDescent="0.25">
      <c r="A975" s="2" t="s">
        <v>678</v>
      </c>
      <c r="B975" s="48">
        <v>44132</v>
      </c>
      <c r="C975" s="2" t="s">
        <v>6</v>
      </c>
      <c r="D975" s="2" t="s">
        <v>43</v>
      </c>
      <c r="E975" s="2" t="s">
        <v>225</v>
      </c>
      <c r="F975" s="2" t="s">
        <v>474</v>
      </c>
      <c r="G975" s="2" t="s">
        <v>3</v>
      </c>
      <c r="H975" s="2" t="s">
        <v>2511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116868128.70279999</v>
      </c>
      <c r="R975" s="1">
        <v>0</v>
      </c>
      <c r="S975" s="1">
        <v>90162577</v>
      </c>
      <c r="T975" s="1">
        <v>0</v>
      </c>
      <c r="U975" s="2" t="s">
        <v>0</v>
      </c>
      <c r="V975" s="1">
        <v>0</v>
      </c>
      <c r="W975" s="1">
        <v>23022027.329999998</v>
      </c>
      <c r="X975" s="2" t="s">
        <v>9</v>
      </c>
      <c r="Y975" s="1">
        <v>3683524.3728000005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49" t="s">
        <v>1</v>
      </c>
      <c r="AN975" s="3" t="s">
        <v>1</v>
      </c>
      <c r="AO975" s="3" t="s">
        <v>1</v>
      </c>
      <c r="AP975" s="2" t="s">
        <v>1</v>
      </c>
    </row>
    <row r="976" spans="1:42" hidden="1" x14ac:dyDescent="0.25">
      <c r="A976" s="2" t="s">
        <v>679</v>
      </c>
      <c r="B976" s="48">
        <v>44132</v>
      </c>
      <c r="C976" s="2" t="s">
        <v>6</v>
      </c>
      <c r="D976" s="2" t="s">
        <v>43</v>
      </c>
      <c r="E976" s="2" t="s">
        <v>221</v>
      </c>
      <c r="F976" s="2" t="s">
        <v>2150</v>
      </c>
      <c r="G976" s="2" t="s">
        <v>3</v>
      </c>
      <c r="H976" s="2" t="s">
        <v>2453</v>
      </c>
      <c r="I976" s="1"/>
      <c r="J976" s="1"/>
      <c r="K976" s="1"/>
      <c r="L976" s="1"/>
      <c r="M976" s="1">
        <v>0</v>
      </c>
      <c r="N976" s="2"/>
      <c r="O976" s="2" t="s">
        <v>2</v>
      </c>
      <c r="P976" s="2"/>
      <c r="Q976" s="1">
        <v>84135978.5</v>
      </c>
      <c r="R976" s="1">
        <v>0</v>
      </c>
      <c r="S976" s="1">
        <v>84135978.5</v>
      </c>
      <c r="T976" s="1">
        <v>0</v>
      </c>
      <c r="U976" s="2" t="s">
        <v>0</v>
      </c>
      <c r="V976" s="1">
        <v>0</v>
      </c>
      <c r="W976" s="1">
        <v>0</v>
      </c>
      <c r="X976" s="2" t="s">
        <v>0</v>
      </c>
      <c r="Y976" s="1">
        <v>0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49" t="s">
        <v>1</v>
      </c>
      <c r="AN976" s="3" t="s">
        <v>1</v>
      </c>
      <c r="AO976" s="3" t="s">
        <v>1</v>
      </c>
      <c r="AP976" s="2" t="s">
        <v>1</v>
      </c>
    </row>
    <row r="977" spans="1:42" hidden="1" x14ac:dyDescent="0.25">
      <c r="A977" s="2" t="s">
        <v>680</v>
      </c>
      <c r="B977" s="48">
        <v>44132</v>
      </c>
      <c r="C977" s="2" t="s">
        <v>36</v>
      </c>
      <c r="D977" s="2" t="s">
        <v>39</v>
      </c>
      <c r="E977" s="2" t="s">
        <v>214</v>
      </c>
      <c r="F977" s="2" t="s">
        <v>2271</v>
      </c>
      <c r="G977" s="2" t="s">
        <v>3</v>
      </c>
      <c r="H977" s="2" t="s">
        <v>2512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108529430.36499999</v>
      </c>
      <c r="R977" s="1">
        <v>0</v>
      </c>
      <c r="S977" s="1">
        <v>103580314</v>
      </c>
      <c r="T977" s="1">
        <v>0</v>
      </c>
      <c r="U977" s="2" t="s">
        <v>0</v>
      </c>
      <c r="V977" s="1">
        <v>0</v>
      </c>
      <c r="W977" s="1">
        <v>4266479.625</v>
      </c>
      <c r="X977" s="2" t="s">
        <v>0</v>
      </c>
      <c r="Y977" s="1">
        <v>682636.74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49" t="s">
        <v>1</v>
      </c>
      <c r="AN977" s="3" t="s">
        <v>1</v>
      </c>
      <c r="AO977" s="3" t="s">
        <v>1</v>
      </c>
      <c r="AP977" s="2" t="s">
        <v>1</v>
      </c>
    </row>
    <row r="978" spans="1:42" hidden="1" x14ac:dyDescent="0.25">
      <c r="A978" s="2" t="s">
        <v>681</v>
      </c>
      <c r="B978" s="111">
        <v>44132</v>
      </c>
      <c r="C978" s="112" t="s">
        <v>28</v>
      </c>
      <c r="D978" s="112" t="s">
        <v>39</v>
      </c>
      <c r="E978" s="112" t="s">
        <v>4</v>
      </c>
      <c r="F978" s="112" t="s">
        <v>2395</v>
      </c>
      <c r="G978" s="112" t="s">
        <v>3</v>
      </c>
      <c r="H978" s="112" t="s">
        <v>2513</v>
      </c>
      <c r="I978" s="113" t="s">
        <v>1</v>
      </c>
      <c r="J978" s="113" t="s">
        <v>1</v>
      </c>
      <c r="K978" s="113" t="s">
        <v>1</v>
      </c>
      <c r="L978" s="113" t="s">
        <v>1</v>
      </c>
      <c r="M978" s="113">
        <v>0</v>
      </c>
      <c r="N978" s="112" t="s">
        <v>1</v>
      </c>
      <c r="O978" s="112" t="s">
        <v>2</v>
      </c>
      <c r="P978" s="112" t="s">
        <v>1</v>
      </c>
      <c r="Q978" s="113">
        <v>104124637.01000001</v>
      </c>
      <c r="R978" s="113">
        <v>0</v>
      </c>
      <c r="S978" s="113">
        <v>77808771.430000007</v>
      </c>
      <c r="T978" s="113">
        <v>0</v>
      </c>
      <c r="U978" s="112" t="s">
        <v>0</v>
      </c>
      <c r="V978" s="113">
        <v>0</v>
      </c>
      <c r="W978" s="113">
        <v>22686091.02</v>
      </c>
      <c r="X978" s="112" t="s">
        <v>0</v>
      </c>
      <c r="Y978" s="113">
        <v>3629774.56</v>
      </c>
      <c r="Z978" s="113">
        <v>0</v>
      </c>
      <c r="AA978" s="112" t="s">
        <v>0</v>
      </c>
      <c r="AB978" s="113">
        <v>0</v>
      </c>
      <c r="AC978" s="113">
        <v>0</v>
      </c>
      <c r="AD978" s="112" t="s">
        <v>0</v>
      </c>
      <c r="AE978" s="113">
        <v>0</v>
      </c>
      <c r="AF978" s="112">
        <v>0</v>
      </c>
      <c r="AG978" s="112" t="s">
        <v>0</v>
      </c>
      <c r="AH978" s="113">
        <v>0</v>
      </c>
      <c r="AI978" s="113">
        <v>0</v>
      </c>
      <c r="AJ978" s="112" t="s">
        <v>0</v>
      </c>
      <c r="AK978" s="113">
        <v>0</v>
      </c>
      <c r="AL978" s="113">
        <v>0</v>
      </c>
      <c r="AM978" s="114" t="s">
        <v>1</v>
      </c>
      <c r="AN978" s="3" t="s">
        <v>1</v>
      </c>
      <c r="AO978" s="3" t="s">
        <v>1</v>
      </c>
      <c r="AP978" s="112" t="s">
        <v>1</v>
      </c>
    </row>
    <row r="979" spans="1:42" hidden="1" x14ac:dyDescent="0.25">
      <c r="A979" s="2" t="s">
        <v>682</v>
      </c>
      <c r="B979" s="111">
        <v>44132</v>
      </c>
      <c r="C979" s="112" t="s">
        <v>6</v>
      </c>
      <c r="D979" s="112" t="s">
        <v>39</v>
      </c>
      <c r="E979" s="112" t="s">
        <v>216</v>
      </c>
      <c r="F979" s="112" t="s">
        <v>2514</v>
      </c>
      <c r="G979" s="112" t="s">
        <v>3</v>
      </c>
      <c r="H979" s="112" t="s">
        <v>2515</v>
      </c>
      <c r="I979" s="113" t="s">
        <v>1</v>
      </c>
      <c r="J979" s="113" t="s">
        <v>1</v>
      </c>
      <c r="K979" s="113" t="s">
        <v>1</v>
      </c>
      <c r="L979" s="113" t="s">
        <v>1</v>
      </c>
      <c r="M979" s="113">
        <v>0</v>
      </c>
      <c r="N979" s="112" t="s">
        <v>1</v>
      </c>
      <c r="O979" s="112" t="s">
        <v>2333</v>
      </c>
      <c r="P979" s="112" t="s">
        <v>2516</v>
      </c>
      <c r="Q979" s="113">
        <v>913448.75</v>
      </c>
      <c r="R979" s="113">
        <v>0</v>
      </c>
      <c r="S979" s="113">
        <v>913448.75</v>
      </c>
      <c r="T979" s="113">
        <v>0</v>
      </c>
      <c r="U979" s="112" t="s">
        <v>0</v>
      </c>
      <c r="V979" s="113">
        <v>0</v>
      </c>
      <c r="W979" s="113">
        <v>0</v>
      </c>
      <c r="X979" s="112" t="s">
        <v>0</v>
      </c>
      <c r="Y979" s="113">
        <v>0</v>
      </c>
      <c r="Z979" s="113">
        <v>0</v>
      </c>
      <c r="AA979" s="112" t="s">
        <v>0</v>
      </c>
      <c r="AB979" s="113">
        <v>0</v>
      </c>
      <c r="AC979" s="113">
        <v>0</v>
      </c>
      <c r="AD979" s="112" t="s">
        <v>0</v>
      </c>
      <c r="AE979" s="113">
        <v>0</v>
      </c>
      <c r="AF979" s="112">
        <v>0</v>
      </c>
      <c r="AG979" s="112" t="s">
        <v>0</v>
      </c>
      <c r="AH979" s="113">
        <v>0</v>
      </c>
      <c r="AI979" s="113">
        <v>0</v>
      </c>
      <c r="AJ979" s="112" t="s">
        <v>0</v>
      </c>
      <c r="AK979" s="113">
        <v>0</v>
      </c>
      <c r="AL979" s="113">
        <v>0</v>
      </c>
      <c r="AM979" s="114" t="s">
        <v>1</v>
      </c>
      <c r="AN979" s="3" t="s">
        <v>1</v>
      </c>
      <c r="AO979" s="3" t="s">
        <v>1</v>
      </c>
      <c r="AP979" s="112" t="s">
        <v>1</v>
      </c>
    </row>
    <row r="980" spans="1:42" hidden="1" x14ac:dyDescent="0.25">
      <c r="A980" s="2" t="s">
        <v>684</v>
      </c>
      <c r="B980" s="48">
        <v>44132</v>
      </c>
      <c r="C980" s="2" t="s">
        <v>6</v>
      </c>
      <c r="D980" s="2" t="s">
        <v>39</v>
      </c>
      <c r="E980" s="2" t="s">
        <v>216</v>
      </c>
      <c r="F980" s="2" t="s">
        <v>2514</v>
      </c>
      <c r="G980" s="2" t="s">
        <v>3</v>
      </c>
      <c r="H980" s="2" t="s">
        <v>2517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1">
        <v>156414259.57319993</v>
      </c>
      <c r="R980" s="1">
        <v>0</v>
      </c>
      <c r="S980" s="1">
        <v>125336079.53000002</v>
      </c>
      <c r="T980" s="1">
        <v>0</v>
      </c>
      <c r="U980" s="2" t="s">
        <v>0</v>
      </c>
      <c r="V980" s="1">
        <v>0</v>
      </c>
      <c r="W980" s="1">
        <v>26791534.52</v>
      </c>
      <c r="X980" s="2" t="s">
        <v>0</v>
      </c>
      <c r="Y980" s="1">
        <v>4286645.5231999997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2" t="s">
        <v>0</v>
      </c>
      <c r="AK980" s="1">
        <v>0</v>
      </c>
      <c r="AL980" s="1">
        <v>0</v>
      </c>
      <c r="AM980" s="49" t="s">
        <v>1</v>
      </c>
      <c r="AN980" s="3" t="s">
        <v>1</v>
      </c>
      <c r="AO980" s="3" t="s">
        <v>1</v>
      </c>
      <c r="AP980" s="2" t="s">
        <v>1</v>
      </c>
    </row>
    <row r="981" spans="1:42" hidden="1" x14ac:dyDescent="0.25">
      <c r="A981" s="2" t="s">
        <v>686</v>
      </c>
      <c r="B981" s="48">
        <v>44132</v>
      </c>
      <c r="C981" s="2" t="s">
        <v>28</v>
      </c>
      <c r="D981" s="2" t="s">
        <v>34</v>
      </c>
      <c r="E981" s="2" t="s">
        <v>33</v>
      </c>
      <c r="F981" s="2" t="s">
        <v>1917</v>
      </c>
      <c r="G981" s="2" t="s">
        <v>3</v>
      </c>
      <c r="H981" s="2" t="s">
        <v>2518</v>
      </c>
      <c r="I981" s="1"/>
      <c r="J981" s="1"/>
      <c r="K981" s="1"/>
      <c r="L981" s="1"/>
      <c r="M981" s="1">
        <v>0</v>
      </c>
      <c r="N981" s="2"/>
      <c r="O981" s="2" t="s">
        <v>2</v>
      </c>
      <c r="P981" s="2"/>
      <c r="Q981" s="1">
        <v>162365042.75</v>
      </c>
      <c r="R981" s="1">
        <v>0</v>
      </c>
      <c r="S981" s="1">
        <v>114507573.05</v>
      </c>
      <c r="T981" s="1">
        <v>0</v>
      </c>
      <c r="U981" s="2"/>
      <c r="V981" s="1">
        <v>0</v>
      </c>
      <c r="W981" s="1">
        <v>41256439.399999999</v>
      </c>
      <c r="X981" s="2" t="s">
        <v>0</v>
      </c>
      <c r="Y981" s="1">
        <v>6601030.2999999998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49" t="s">
        <v>1</v>
      </c>
      <c r="AN981" s="3" t="s">
        <v>1</v>
      </c>
      <c r="AO981" s="3" t="s">
        <v>1</v>
      </c>
      <c r="AP981" s="2" t="s">
        <v>1</v>
      </c>
    </row>
    <row r="982" spans="1:42" hidden="1" x14ac:dyDescent="0.25">
      <c r="A982" s="2" t="s">
        <v>687</v>
      </c>
      <c r="B982" s="111">
        <v>44132</v>
      </c>
      <c r="C982" s="112" t="s">
        <v>6</v>
      </c>
      <c r="D982" s="112" t="s">
        <v>34</v>
      </c>
      <c r="E982" s="112" t="s">
        <v>210</v>
      </c>
      <c r="F982" s="112" t="s">
        <v>382</v>
      </c>
      <c r="G982" s="112" t="s">
        <v>3</v>
      </c>
      <c r="H982" s="112" t="s">
        <v>2519</v>
      </c>
      <c r="I982" s="113" t="s">
        <v>1</v>
      </c>
      <c r="J982" s="113" t="s">
        <v>1</v>
      </c>
      <c r="K982" s="113" t="s">
        <v>1</v>
      </c>
      <c r="L982" s="113" t="s">
        <v>1</v>
      </c>
      <c r="M982" s="113">
        <v>0</v>
      </c>
      <c r="N982" s="112" t="s">
        <v>1</v>
      </c>
      <c r="O982" s="112" t="s">
        <v>2</v>
      </c>
      <c r="P982" s="112" t="s">
        <v>1</v>
      </c>
      <c r="Q982" s="113">
        <v>300536802.23319995</v>
      </c>
      <c r="R982" s="113">
        <v>0</v>
      </c>
      <c r="S982" s="113">
        <v>250204897.81999996</v>
      </c>
      <c r="T982" s="113">
        <v>0</v>
      </c>
      <c r="U982" s="112" t="s">
        <v>0</v>
      </c>
      <c r="V982" s="113">
        <v>0</v>
      </c>
      <c r="W982" s="113">
        <v>43389572.770000003</v>
      </c>
      <c r="X982" s="112" t="s">
        <v>0</v>
      </c>
      <c r="Y982" s="113">
        <v>6942331.6431999998</v>
      </c>
      <c r="Z982" s="113">
        <v>0</v>
      </c>
      <c r="AA982" s="112" t="s">
        <v>0</v>
      </c>
      <c r="AB982" s="113">
        <v>0</v>
      </c>
      <c r="AC982" s="113">
        <v>0</v>
      </c>
      <c r="AD982" s="112" t="s">
        <v>0</v>
      </c>
      <c r="AE982" s="113">
        <v>0</v>
      </c>
      <c r="AF982" s="112">
        <v>0</v>
      </c>
      <c r="AG982" s="112" t="s">
        <v>0</v>
      </c>
      <c r="AH982" s="113">
        <v>0</v>
      </c>
      <c r="AI982" s="113">
        <v>0</v>
      </c>
      <c r="AJ982" s="112" t="s">
        <v>0</v>
      </c>
      <c r="AK982" s="113">
        <v>0</v>
      </c>
      <c r="AL982" s="113">
        <v>0</v>
      </c>
      <c r="AM982" s="114" t="s">
        <v>1</v>
      </c>
      <c r="AN982" s="3" t="s">
        <v>1</v>
      </c>
      <c r="AO982" s="3" t="s">
        <v>1</v>
      </c>
      <c r="AP982" s="112" t="s">
        <v>1</v>
      </c>
    </row>
    <row r="983" spans="1:42" hidden="1" x14ac:dyDescent="0.25">
      <c r="A983" s="2" t="s">
        <v>688</v>
      </c>
      <c r="B983" s="111">
        <v>44132</v>
      </c>
      <c r="C983" s="112" t="s">
        <v>6</v>
      </c>
      <c r="D983" s="112" t="s">
        <v>34</v>
      </c>
      <c r="E983" s="112" t="s">
        <v>210</v>
      </c>
      <c r="F983" s="112" t="s">
        <v>382</v>
      </c>
      <c r="G983" s="112" t="s">
        <v>13</v>
      </c>
      <c r="H983" s="112" t="s">
        <v>1</v>
      </c>
      <c r="I983" s="113" t="s">
        <v>2520</v>
      </c>
      <c r="J983" s="113" t="s">
        <v>1</v>
      </c>
      <c r="K983" s="113" t="s">
        <v>2521</v>
      </c>
      <c r="L983" s="113" t="s">
        <v>2522</v>
      </c>
      <c r="M983" s="113">
        <v>323988</v>
      </c>
      <c r="N983" s="112" t="s">
        <v>12</v>
      </c>
      <c r="O983" s="112" t="s">
        <v>1306</v>
      </c>
      <c r="P983" s="112" t="s">
        <v>1307</v>
      </c>
      <c r="Q983" s="113">
        <v>-323988</v>
      </c>
      <c r="R983" s="113">
        <v>0</v>
      </c>
      <c r="S983" s="113">
        <v>0</v>
      </c>
      <c r="T983" s="113">
        <v>0</v>
      </c>
      <c r="U983" s="112" t="s">
        <v>0</v>
      </c>
      <c r="V983" s="113">
        <v>0</v>
      </c>
      <c r="W983" s="113">
        <v>-279300</v>
      </c>
      <c r="X983" s="112" t="s">
        <v>9</v>
      </c>
      <c r="Y983" s="113">
        <v>-44688</v>
      </c>
      <c r="Z983" s="113">
        <v>0</v>
      </c>
      <c r="AA983" s="112" t="s">
        <v>0</v>
      </c>
      <c r="AB983" s="113">
        <v>0</v>
      </c>
      <c r="AC983" s="113">
        <v>0</v>
      </c>
      <c r="AD983" s="112" t="s">
        <v>0</v>
      </c>
      <c r="AE983" s="113">
        <v>0</v>
      </c>
      <c r="AF983" s="112">
        <v>0</v>
      </c>
      <c r="AG983" s="112" t="s">
        <v>0</v>
      </c>
      <c r="AH983" s="113">
        <v>0</v>
      </c>
      <c r="AI983" s="113">
        <v>0</v>
      </c>
      <c r="AJ983" s="112" t="s">
        <v>0</v>
      </c>
      <c r="AK983" s="113">
        <v>0</v>
      </c>
      <c r="AL983" s="113">
        <v>0</v>
      </c>
      <c r="AM983" s="114" t="s">
        <v>1</v>
      </c>
      <c r="AN983" s="3" t="s">
        <v>1</v>
      </c>
      <c r="AO983" s="3" t="s">
        <v>1</v>
      </c>
      <c r="AP983" s="112" t="s">
        <v>1</v>
      </c>
    </row>
    <row r="984" spans="1:42" hidden="1" x14ac:dyDescent="0.25">
      <c r="A984" s="2" t="s">
        <v>689</v>
      </c>
      <c r="B984" s="111">
        <v>44132</v>
      </c>
      <c r="C984" s="112" t="s">
        <v>28</v>
      </c>
      <c r="D984" s="112" t="s">
        <v>27</v>
      </c>
      <c r="E984" s="112" t="s">
        <v>257</v>
      </c>
      <c r="F984" s="112" t="s">
        <v>1454</v>
      </c>
      <c r="G984" s="112" t="s">
        <v>3</v>
      </c>
      <c r="H984" s="112" t="s">
        <v>2523</v>
      </c>
      <c r="I984" s="113"/>
      <c r="J984" s="113"/>
      <c r="K984" s="113"/>
      <c r="L984" s="113"/>
      <c r="M984" s="113">
        <v>0</v>
      </c>
      <c r="N984" s="112"/>
      <c r="O984" s="112" t="s">
        <v>99</v>
      </c>
      <c r="P984" s="112"/>
      <c r="Q984" s="113">
        <v>0</v>
      </c>
      <c r="R984" s="113">
        <v>0</v>
      </c>
      <c r="S984" s="113">
        <v>0</v>
      </c>
      <c r="T984" s="113">
        <v>0</v>
      </c>
      <c r="U984" s="112" t="s">
        <v>0</v>
      </c>
      <c r="V984" s="113">
        <v>0</v>
      </c>
      <c r="W984" s="113">
        <v>0</v>
      </c>
      <c r="X984" s="112"/>
      <c r="Y984" s="113">
        <v>0</v>
      </c>
      <c r="Z984" s="113">
        <v>0</v>
      </c>
      <c r="AA984" s="112" t="s">
        <v>0</v>
      </c>
      <c r="AB984" s="113">
        <v>0</v>
      </c>
      <c r="AC984" s="113">
        <v>0</v>
      </c>
      <c r="AD984" s="112" t="s">
        <v>0</v>
      </c>
      <c r="AE984" s="113">
        <v>0</v>
      </c>
      <c r="AF984" s="112">
        <v>0</v>
      </c>
      <c r="AG984" s="112" t="s">
        <v>0</v>
      </c>
      <c r="AH984" s="113">
        <v>0</v>
      </c>
      <c r="AI984" s="113">
        <v>0</v>
      </c>
      <c r="AJ984" s="112" t="s">
        <v>0</v>
      </c>
      <c r="AK984" s="113">
        <v>0</v>
      </c>
      <c r="AL984" s="113">
        <v>0</v>
      </c>
      <c r="AM984" s="114" t="s">
        <v>1</v>
      </c>
      <c r="AN984" s="3" t="s">
        <v>1</v>
      </c>
      <c r="AO984" s="3" t="s">
        <v>1</v>
      </c>
      <c r="AP984" s="112" t="s">
        <v>1</v>
      </c>
    </row>
    <row r="985" spans="1:42" hidden="1" x14ac:dyDescent="0.25">
      <c r="A985" s="2" t="s">
        <v>690</v>
      </c>
      <c r="B985" s="48">
        <v>44132</v>
      </c>
      <c r="C985" s="2" t="s">
        <v>6</v>
      </c>
      <c r="D985" s="2" t="s">
        <v>27</v>
      </c>
      <c r="E985" s="2" t="s">
        <v>204</v>
      </c>
      <c r="F985" s="2" t="s">
        <v>2146</v>
      </c>
      <c r="G985" s="2" t="s">
        <v>3</v>
      </c>
      <c r="H985" s="2" t="s">
        <v>2524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208234876.88859999</v>
      </c>
      <c r="R985" s="1">
        <v>0</v>
      </c>
      <c r="S985" s="1">
        <v>172912816.18000001</v>
      </c>
      <c r="T985" s="1">
        <v>0</v>
      </c>
      <c r="U985" s="2" t="s">
        <v>0</v>
      </c>
      <c r="V985" s="1">
        <v>0</v>
      </c>
      <c r="W985" s="1">
        <v>30450052.335000001</v>
      </c>
      <c r="X985" s="2" t="s">
        <v>9</v>
      </c>
      <c r="Y985" s="1">
        <v>4872008.3735999996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49" t="s">
        <v>1</v>
      </c>
      <c r="AN985" s="3" t="s">
        <v>1</v>
      </c>
      <c r="AO985" s="3" t="s">
        <v>1</v>
      </c>
      <c r="AP985" s="2" t="s">
        <v>1</v>
      </c>
    </row>
    <row r="986" spans="1:42" hidden="1" x14ac:dyDescent="0.25">
      <c r="A986" s="2" t="s">
        <v>691</v>
      </c>
      <c r="B986" s="48">
        <v>44132</v>
      </c>
      <c r="C986" s="2" t="s">
        <v>28</v>
      </c>
      <c r="D986" s="2" t="s">
        <v>25</v>
      </c>
      <c r="E986" s="2" t="s">
        <v>370</v>
      </c>
      <c r="F986" s="2" t="s">
        <v>870</v>
      </c>
      <c r="G986" s="2" t="s">
        <v>3</v>
      </c>
      <c r="H986" s="2" t="s">
        <v>1421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99</v>
      </c>
      <c r="P986" s="2" t="s">
        <v>1</v>
      </c>
      <c r="Q986" s="1">
        <v>0</v>
      </c>
      <c r="R986" s="1">
        <v>0</v>
      </c>
      <c r="S986" s="1">
        <v>0</v>
      </c>
      <c r="T986" s="1">
        <v>0</v>
      </c>
      <c r="U986" s="2" t="s">
        <v>0</v>
      </c>
      <c r="V986" s="1">
        <v>0</v>
      </c>
      <c r="W986" s="1">
        <v>0</v>
      </c>
      <c r="X986" s="2" t="s">
        <v>0</v>
      </c>
      <c r="Y986" s="1">
        <v>0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49" t="s">
        <v>1</v>
      </c>
      <c r="AN986" s="3" t="s">
        <v>1</v>
      </c>
      <c r="AO986" s="3" t="s">
        <v>1</v>
      </c>
      <c r="AP986" s="2" t="s">
        <v>1</v>
      </c>
    </row>
    <row r="987" spans="1:42" hidden="1" x14ac:dyDescent="0.25">
      <c r="A987" s="2" t="s">
        <v>692</v>
      </c>
      <c r="B987" s="48">
        <v>44132</v>
      </c>
      <c r="C987" s="2" t="s">
        <v>6</v>
      </c>
      <c r="D987" s="2" t="s">
        <v>25</v>
      </c>
      <c r="E987" s="2" t="s">
        <v>198</v>
      </c>
      <c r="F987" s="2" t="s">
        <v>522</v>
      </c>
      <c r="G987" s="2" t="s">
        <v>3</v>
      </c>
      <c r="H987" s="2" t="s">
        <v>2525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2</v>
      </c>
      <c r="P987" s="2" t="s">
        <v>1</v>
      </c>
      <c r="Q987" s="1">
        <v>244068591.051</v>
      </c>
      <c r="R987" s="1">
        <v>0</v>
      </c>
      <c r="S987" s="1">
        <v>195399115.75</v>
      </c>
      <c r="T987" s="1">
        <v>0</v>
      </c>
      <c r="U987" s="2" t="s">
        <v>0</v>
      </c>
      <c r="V987" s="1">
        <v>0</v>
      </c>
      <c r="W987" s="1">
        <v>41956444.224999994</v>
      </c>
      <c r="X987" s="2" t="s">
        <v>9</v>
      </c>
      <c r="Y987" s="1">
        <v>6713031.0759999994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49" t="s">
        <v>1</v>
      </c>
      <c r="AN987" s="3" t="s">
        <v>1</v>
      </c>
      <c r="AO987" s="3" t="s">
        <v>1</v>
      </c>
      <c r="AP987" s="2" t="s">
        <v>1</v>
      </c>
    </row>
    <row r="988" spans="1:42" hidden="1" x14ac:dyDescent="0.25">
      <c r="A988" s="2" t="s">
        <v>693</v>
      </c>
      <c r="B988" s="111">
        <v>44132</v>
      </c>
      <c r="C988" s="112" t="s">
        <v>6</v>
      </c>
      <c r="D988" s="112" t="s">
        <v>23</v>
      </c>
      <c r="E988" s="112" t="s">
        <v>196</v>
      </c>
      <c r="F988" s="112" t="s">
        <v>826</v>
      </c>
      <c r="G988" s="112" t="s">
        <v>3</v>
      </c>
      <c r="H988" s="112" t="s">
        <v>2526</v>
      </c>
      <c r="I988" s="113" t="s">
        <v>1</v>
      </c>
      <c r="J988" s="113" t="s">
        <v>1</v>
      </c>
      <c r="K988" s="113" t="s">
        <v>1</v>
      </c>
      <c r="L988" s="113" t="s">
        <v>1</v>
      </c>
      <c r="M988" s="113">
        <v>0</v>
      </c>
      <c r="N988" s="112" t="s">
        <v>1</v>
      </c>
      <c r="O988" s="112" t="s">
        <v>2</v>
      </c>
      <c r="P988" s="112" t="s">
        <v>1</v>
      </c>
      <c r="Q988" s="113">
        <v>14373437.25</v>
      </c>
      <c r="R988" s="113">
        <v>0</v>
      </c>
      <c r="S988" s="113">
        <v>13978645.75</v>
      </c>
      <c r="T988" s="113">
        <v>0</v>
      </c>
      <c r="U988" s="112" t="s">
        <v>0</v>
      </c>
      <c r="V988" s="113">
        <v>0</v>
      </c>
      <c r="W988" s="113">
        <v>340337.5</v>
      </c>
      <c r="X988" s="112" t="s">
        <v>0</v>
      </c>
      <c r="Y988" s="113">
        <v>54454</v>
      </c>
      <c r="Z988" s="113">
        <v>0</v>
      </c>
      <c r="AA988" s="112" t="s">
        <v>0</v>
      </c>
      <c r="AB988" s="113">
        <v>0</v>
      </c>
      <c r="AC988" s="113">
        <v>0</v>
      </c>
      <c r="AD988" s="112" t="s">
        <v>0</v>
      </c>
      <c r="AE988" s="113">
        <v>0</v>
      </c>
      <c r="AF988" s="112">
        <v>0</v>
      </c>
      <c r="AG988" s="112" t="s">
        <v>0</v>
      </c>
      <c r="AH988" s="113">
        <v>0</v>
      </c>
      <c r="AI988" s="113">
        <v>0</v>
      </c>
      <c r="AJ988" s="112" t="s">
        <v>0</v>
      </c>
      <c r="AK988" s="113">
        <v>0</v>
      </c>
      <c r="AL988" s="113">
        <v>0</v>
      </c>
      <c r="AM988" s="114" t="s">
        <v>1</v>
      </c>
      <c r="AN988" s="3" t="s">
        <v>1</v>
      </c>
      <c r="AO988" s="3" t="s">
        <v>1</v>
      </c>
      <c r="AP988" s="112" t="s">
        <v>1</v>
      </c>
    </row>
    <row r="989" spans="1:42" hidden="1" x14ac:dyDescent="0.25">
      <c r="A989" s="2" t="s">
        <v>694</v>
      </c>
      <c r="B989" s="111">
        <v>44132</v>
      </c>
      <c r="C989" s="112" t="s">
        <v>6</v>
      </c>
      <c r="D989" s="112" t="s">
        <v>23</v>
      </c>
      <c r="E989" s="112" t="s">
        <v>196</v>
      </c>
      <c r="F989" s="112" t="s">
        <v>826</v>
      </c>
      <c r="G989" s="112" t="s">
        <v>3</v>
      </c>
      <c r="H989" s="112" t="s">
        <v>2527</v>
      </c>
      <c r="I989" s="113" t="s">
        <v>1</v>
      </c>
      <c r="J989" s="113" t="s">
        <v>1</v>
      </c>
      <c r="K989" s="113" t="s">
        <v>1</v>
      </c>
      <c r="L989" s="113" t="s">
        <v>1</v>
      </c>
      <c r="M989" s="113">
        <v>0</v>
      </c>
      <c r="N989" s="112" t="s">
        <v>1</v>
      </c>
      <c r="O989" s="112" t="s">
        <v>2528</v>
      </c>
      <c r="P989" s="112" t="s">
        <v>2529</v>
      </c>
      <c r="Q989" s="113">
        <v>715615.6</v>
      </c>
      <c r="R989" s="113">
        <v>0</v>
      </c>
      <c r="S989" s="113">
        <v>0</v>
      </c>
      <c r="T989" s="113">
        <v>616910</v>
      </c>
      <c r="U989" s="112" t="s">
        <v>9</v>
      </c>
      <c r="V989" s="113">
        <v>98705.600000000006</v>
      </c>
      <c r="W989" s="113">
        <v>0</v>
      </c>
      <c r="X989" s="112" t="s">
        <v>0</v>
      </c>
      <c r="Y989" s="113">
        <v>0</v>
      </c>
      <c r="Z989" s="113">
        <v>0</v>
      </c>
      <c r="AA989" s="112" t="s">
        <v>0</v>
      </c>
      <c r="AB989" s="113">
        <v>0</v>
      </c>
      <c r="AC989" s="113">
        <v>0</v>
      </c>
      <c r="AD989" s="112" t="s">
        <v>0</v>
      </c>
      <c r="AE989" s="113">
        <v>0</v>
      </c>
      <c r="AF989" s="112">
        <v>0</v>
      </c>
      <c r="AG989" s="112" t="s">
        <v>0</v>
      </c>
      <c r="AH989" s="113">
        <v>0</v>
      </c>
      <c r="AI989" s="113">
        <v>0</v>
      </c>
      <c r="AJ989" s="112" t="s">
        <v>0</v>
      </c>
      <c r="AK989" s="113">
        <v>0</v>
      </c>
      <c r="AL989" s="113">
        <v>0</v>
      </c>
      <c r="AM989" s="114" t="s">
        <v>1</v>
      </c>
      <c r="AN989" s="3" t="s">
        <v>1</v>
      </c>
      <c r="AO989" s="3" t="s">
        <v>1</v>
      </c>
      <c r="AP989" s="112" t="s">
        <v>1</v>
      </c>
    </row>
    <row r="990" spans="1:42" hidden="1" x14ac:dyDescent="0.25">
      <c r="A990" s="2" t="s">
        <v>695</v>
      </c>
      <c r="B990" s="111">
        <v>44132</v>
      </c>
      <c r="C990" s="112" t="s">
        <v>6</v>
      </c>
      <c r="D990" s="112" t="s">
        <v>23</v>
      </c>
      <c r="E990" s="112" t="s">
        <v>196</v>
      </c>
      <c r="F990" s="112" t="s">
        <v>826</v>
      </c>
      <c r="G990" s="112" t="s">
        <v>3</v>
      </c>
      <c r="H990" s="112" t="s">
        <v>2530</v>
      </c>
      <c r="I990" s="113" t="s">
        <v>1</v>
      </c>
      <c r="J990" s="113" t="s">
        <v>1</v>
      </c>
      <c r="K990" s="113" t="s">
        <v>1</v>
      </c>
      <c r="L990" s="113" t="s">
        <v>1</v>
      </c>
      <c r="M990" s="113">
        <v>0</v>
      </c>
      <c r="N990" s="112" t="s">
        <v>1</v>
      </c>
      <c r="O990" s="112" t="s">
        <v>2</v>
      </c>
      <c r="P990" s="112" t="s">
        <v>1</v>
      </c>
      <c r="Q990" s="113">
        <v>219765167.98160005</v>
      </c>
      <c r="R990" s="113">
        <v>0</v>
      </c>
      <c r="S990" s="113">
        <v>166359874.03</v>
      </c>
      <c r="T990" s="113">
        <v>0</v>
      </c>
      <c r="U990" s="112" t="s">
        <v>0</v>
      </c>
      <c r="V990" s="113">
        <v>0</v>
      </c>
      <c r="W990" s="113">
        <v>46039046.509999998</v>
      </c>
      <c r="X990" s="112" t="s">
        <v>0</v>
      </c>
      <c r="Y990" s="113">
        <v>7366247.4415999986</v>
      </c>
      <c r="Z990" s="113">
        <v>0</v>
      </c>
      <c r="AA990" s="112" t="s">
        <v>0</v>
      </c>
      <c r="AB990" s="113">
        <v>0</v>
      </c>
      <c r="AC990" s="113">
        <v>0</v>
      </c>
      <c r="AD990" s="112" t="s">
        <v>0</v>
      </c>
      <c r="AE990" s="113">
        <v>0</v>
      </c>
      <c r="AF990" s="112">
        <v>0</v>
      </c>
      <c r="AG990" s="112" t="s">
        <v>0</v>
      </c>
      <c r="AH990" s="113">
        <v>0</v>
      </c>
      <c r="AI990" s="113">
        <v>0</v>
      </c>
      <c r="AJ990" s="112" t="s">
        <v>0</v>
      </c>
      <c r="AK990" s="113">
        <v>0</v>
      </c>
      <c r="AL990" s="113">
        <v>0</v>
      </c>
      <c r="AM990" s="114" t="s">
        <v>1</v>
      </c>
      <c r="AN990" s="3" t="s">
        <v>1</v>
      </c>
      <c r="AO990" s="3" t="s">
        <v>1</v>
      </c>
      <c r="AP990" s="112" t="s">
        <v>1</v>
      </c>
    </row>
    <row r="991" spans="1:42" hidden="1" x14ac:dyDescent="0.25">
      <c r="A991" s="2" t="s">
        <v>696</v>
      </c>
      <c r="B991" s="48">
        <v>44132</v>
      </c>
      <c r="C991" s="2" t="s">
        <v>6</v>
      </c>
      <c r="D991" s="2" t="s">
        <v>21</v>
      </c>
      <c r="E991" s="2" t="s">
        <v>188</v>
      </c>
      <c r="F991" s="2" t="s">
        <v>470</v>
      </c>
      <c r="G991" s="2" t="s">
        <v>3</v>
      </c>
      <c r="H991" s="2" t="s">
        <v>2531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73270140.180399999</v>
      </c>
      <c r="R991" s="1">
        <v>0</v>
      </c>
      <c r="S991" s="1">
        <v>63767283.659999996</v>
      </c>
      <c r="T991" s="1">
        <v>0</v>
      </c>
      <c r="U991" s="2" t="s">
        <v>0</v>
      </c>
      <c r="V991" s="1">
        <v>0</v>
      </c>
      <c r="W991" s="1">
        <v>8192117.6899999995</v>
      </c>
      <c r="X991" s="2" t="s">
        <v>9</v>
      </c>
      <c r="Y991" s="1">
        <v>1310738.8304000001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49" t="s">
        <v>1</v>
      </c>
      <c r="AN991" s="3" t="s">
        <v>1</v>
      </c>
      <c r="AO991" s="3" t="s">
        <v>1</v>
      </c>
      <c r="AP991" s="2" t="s">
        <v>1</v>
      </c>
    </row>
    <row r="992" spans="1:42" hidden="1" x14ac:dyDescent="0.25">
      <c r="A992" s="2" t="s">
        <v>697</v>
      </c>
      <c r="B992" s="111">
        <v>44132</v>
      </c>
      <c r="C992" s="112" t="s">
        <v>6</v>
      </c>
      <c r="D992" s="112" t="s">
        <v>21</v>
      </c>
      <c r="E992" s="112" t="s">
        <v>188</v>
      </c>
      <c r="F992" s="112" t="s">
        <v>470</v>
      </c>
      <c r="G992" s="112" t="s">
        <v>3</v>
      </c>
      <c r="H992" s="112" t="s">
        <v>2532</v>
      </c>
      <c r="I992" s="113" t="s">
        <v>1</v>
      </c>
      <c r="J992" s="113" t="s">
        <v>1</v>
      </c>
      <c r="K992" s="113" t="s">
        <v>1</v>
      </c>
      <c r="L992" s="113" t="s">
        <v>1</v>
      </c>
      <c r="M992" s="113">
        <v>0</v>
      </c>
      <c r="N992" s="112" t="s">
        <v>1</v>
      </c>
      <c r="O992" s="112" t="s">
        <v>371</v>
      </c>
      <c r="P992" s="112" t="s">
        <v>2533</v>
      </c>
      <c r="Q992" s="113">
        <v>4184260.92</v>
      </c>
      <c r="R992" s="113">
        <v>0</v>
      </c>
      <c r="S992" s="113">
        <v>2248120</v>
      </c>
      <c r="T992" s="113">
        <v>1669087</v>
      </c>
      <c r="U992" s="112" t="s">
        <v>9</v>
      </c>
      <c r="V992" s="113">
        <v>267053.92</v>
      </c>
      <c r="W992" s="113">
        <v>0</v>
      </c>
      <c r="X992" s="112" t="s">
        <v>0</v>
      </c>
      <c r="Y992" s="113">
        <v>0</v>
      </c>
      <c r="Z992" s="113">
        <v>0</v>
      </c>
      <c r="AA992" s="112" t="s">
        <v>0</v>
      </c>
      <c r="AB992" s="113">
        <v>0</v>
      </c>
      <c r="AC992" s="113">
        <v>0</v>
      </c>
      <c r="AD992" s="112" t="s">
        <v>0</v>
      </c>
      <c r="AE992" s="113">
        <v>0</v>
      </c>
      <c r="AF992" s="112">
        <v>0</v>
      </c>
      <c r="AG992" s="112" t="s">
        <v>0</v>
      </c>
      <c r="AH992" s="113">
        <v>0</v>
      </c>
      <c r="AI992" s="113">
        <v>0</v>
      </c>
      <c r="AJ992" s="112" t="s">
        <v>0</v>
      </c>
      <c r="AK992" s="113">
        <v>0</v>
      </c>
      <c r="AL992" s="113">
        <v>0</v>
      </c>
      <c r="AM992" s="114" t="s">
        <v>1</v>
      </c>
      <c r="AN992" s="3" t="s">
        <v>1</v>
      </c>
      <c r="AO992" s="3" t="s">
        <v>1</v>
      </c>
      <c r="AP992" s="112" t="s">
        <v>1</v>
      </c>
    </row>
    <row r="993" spans="1:42" hidden="1" x14ac:dyDescent="0.25">
      <c r="A993" s="2" t="s">
        <v>698</v>
      </c>
      <c r="B993" s="48">
        <v>44132</v>
      </c>
      <c r="C993" s="2" t="s">
        <v>6</v>
      </c>
      <c r="D993" s="2" t="s">
        <v>21</v>
      </c>
      <c r="E993" s="2" t="s">
        <v>188</v>
      </c>
      <c r="F993" s="2" t="s">
        <v>470</v>
      </c>
      <c r="G993" s="2" t="s">
        <v>3</v>
      </c>
      <c r="H993" s="2" t="s">
        <v>2534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78978214.797600001</v>
      </c>
      <c r="R993" s="1">
        <v>0</v>
      </c>
      <c r="S993" s="1">
        <v>49941377.420000002</v>
      </c>
      <c r="T993" s="1">
        <v>0</v>
      </c>
      <c r="U993" s="2" t="s">
        <v>0</v>
      </c>
      <c r="V993" s="1">
        <v>0</v>
      </c>
      <c r="W993" s="1">
        <v>25031756.359999999</v>
      </c>
      <c r="X993" s="2" t="s">
        <v>9</v>
      </c>
      <c r="Y993" s="1">
        <v>4005081.0175999999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49" t="s">
        <v>1</v>
      </c>
      <c r="AN993" s="3" t="s">
        <v>1</v>
      </c>
      <c r="AO993" s="3" t="s">
        <v>1</v>
      </c>
      <c r="AP993" s="2" t="s">
        <v>1</v>
      </c>
    </row>
    <row r="994" spans="1:42" hidden="1" x14ac:dyDescent="0.25">
      <c r="A994" s="2" t="s">
        <v>699</v>
      </c>
      <c r="B994" s="111">
        <v>44132</v>
      </c>
      <c r="C994" s="112" t="s">
        <v>6</v>
      </c>
      <c r="D994" s="112" t="s">
        <v>19</v>
      </c>
      <c r="E994" s="112" t="s">
        <v>186</v>
      </c>
      <c r="F994" s="112" t="s">
        <v>2535</v>
      </c>
      <c r="G994" s="112" t="s">
        <v>3</v>
      </c>
      <c r="H994" s="112" t="s">
        <v>2536</v>
      </c>
      <c r="I994" s="113" t="s">
        <v>1</v>
      </c>
      <c r="J994" s="113" t="s">
        <v>1</v>
      </c>
      <c r="K994" s="113" t="s">
        <v>1</v>
      </c>
      <c r="L994" s="113" t="s">
        <v>1</v>
      </c>
      <c r="M994" s="113">
        <v>0</v>
      </c>
      <c r="N994" s="112" t="s">
        <v>1</v>
      </c>
      <c r="O994" s="112" t="s">
        <v>99</v>
      </c>
      <c r="P994" s="112" t="s">
        <v>1</v>
      </c>
      <c r="Q994" s="113">
        <v>0</v>
      </c>
      <c r="R994" s="113">
        <v>0</v>
      </c>
      <c r="S994" s="113">
        <v>0</v>
      </c>
      <c r="T994" s="113">
        <v>0</v>
      </c>
      <c r="U994" s="112" t="s">
        <v>0</v>
      </c>
      <c r="V994" s="113">
        <v>0</v>
      </c>
      <c r="W994" s="113">
        <v>0</v>
      </c>
      <c r="X994" s="112" t="s">
        <v>9</v>
      </c>
      <c r="Y994" s="113">
        <v>0</v>
      </c>
      <c r="Z994" s="113">
        <v>0</v>
      </c>
      <c r="AA994" s="112" t="s">
        <v>0</v>
      </c>
      <c r="AB994" s="113">
        <v>0</v>
      </c>
      <c r="AC994" s="113">
        <v>0</v>
      </c>
      <c r="AD994" s="112" t="s">
        <v>0</v>
      </c>
      <c r="AE994" s="113">
        <v>0</v>
      </c>
      <c r="AF994" s="112">
        <v>0</v>
      </c>
      <c r="AG994" s="112" t="s">
        <v>0</v>
      </c>
      <c r="AH994" s="113">
        <v>0</v>
      </c>
      <c r="AI994" s="113">
        <v>0</v>
      </c>
      <c r="AJ994" s="112" t="s">
        <v>0</v>
      </c>
      <c r="AK994" s="113">
        <v>0</v>
      </c>
      <c r="AL994" s="113">
        <v>0</v>
      </c>
      <c r="AM994" s="114" t="s">
        <v>1</v>
      </c>
      <c r="AN994" s="3" t="s">
        <v>1</v>
      </c>
      <c r="AO994" s="3" t="s">
        <v>1</v>
      </c>
      <c r="AP994" s="112" t="s">
        <v>1</v>
      </c>
    </row>
    <row r="995" spans="1:42" hidden="1" x14ac:dyDescent="0.25">
      <c r="A995" s="2" t="s">
        <v>700</v>
      </c>
      <c r="B995" s="48">
        <v>44132</v>
      </c>
      <c r="C995" s="2" t="s">
        <v>6</v>
      </c>
      <c r="D995" s="2" t="s">
        <v>14</v>
      </c>
      <c r="E995" s="2" t="s">
        <v>182</v>
      </c>
      <c r="F995" s="2" t="s">
        <v>2537</v>
      </c>
      <c r="G995" s="2" t="s">
        <v>3</v>
      </c>
      <c r="H995" s="2" t="s">
        <v>2538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169047853.16919997</v>
      </c>
      <c r="R995" s="1">
        <v>0</v>
      </c>
      <c r="S995" s="1">
        <v>159311528.74999997</v>
      </c>
      <c r="T995" s="1">
        <v>0</v>
      </c>
      <c r="U995" s="2" t="s">
        <v>0</v>
      </c>
      <c r="V995" s="1">
        <v>0</v>
      </c>
      <c r="W995" s="1">
        <v>8393383.120000001</v>
      </c>
      <c r="X995" s="2" t="s">
        <v>0</v>
      </c>
      <c r="Y995" s="1">
        <v>1342941.2992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49" t="s">
        <v>1</v>
      </c>
      <c r="AN995" s="3" t="s">
        <v>1</v>
      </c>
      <c r="AO995" s="3" t="s">
        <v>1</v>
      </c>
      <c r="AP995" s="2" t="s">
        <v>1</v>
      </c>
    </row>
    <row r="996" spans="1:42" hidden="1" x14ac:dyDescent="0.25">
      <c r="A996" s="2" t="s">
        <v>701</v>
      </c>
      <c r="B996" s="111">
        <v>44132</v>
      </c>
      <c r="C996" s="112" t="s">
        <v>6</v>
      </c>
      <c r="D996" s="112" t="s">
        <v>14</v>
      </c>
      <c r="E996" s="112" t="s">
        <v>182</v>
      </c>
      <c r="F996" s="112" t="s">
        <v>2537</v>
      </c>
      <c r="G996" s="112" t="s">
        <v>13</v>
      </c>
      <c r="H996" s="112" t="s">
        <v>1</v>
      </c>
      <c r="I996" s="113" t="s">
        <v>2539</v>
      </c>
      <c r="J996" s="113" t="s">
        <v>1</v>
      </c>
      <c r="K996" s="113" t="s">
        <v>2540</v>
      </c>
      <c r="L996" s="113" t="s">
        <v>2541</v>
      </c>
      <c r="M996" s="113">
        <v>12109.99</v>
      </c>
      <c r="N996" s="112" t="s">
        <v>12</v>
      </c>
      <c r="O996" s="112" t="s">
        <v>2542</v>
      </c>
      <c r="P996" s="112" t="s">
        <v>2543</v>
      </c>
      <c r="Q996" s="113">
        <v>-817320</v>
      </c>
      <c r="R996" s="113">
        <v>0</v>
      </c>
      <c r="S996" s="113">
        <v>-817320</v>
      </c>
      <c r="T996" s="113">
        <v>0</v>
      </c>
      <c r="U996" s="112" t="s">
        <v>0</v>
      </c>
      <c r="V996" s="113">
        <v>0</v>
      </c>
      <c r="W996" s="113">
        <v>0</v>
      </c>
      <c r="X996" s="112" t="s">
        <v>0</v>
      </c>
      <c r="Y996" s="113">
        <v>0</v>
      </c>
      <c r="Z996" s="113">
        <v>0</v>
      </c>
      <c r="AA996" s="112" t="s">
        <v>0</v>
      </c>
      <c r="AB996" s="113">
        <v>0</v>
      </c>
      <c r="AC996" s="113">
        <v>0</v>
      </c>
      <c r="AD996" s="112" t="s">
        <v>0</v>
      </c>
      <c r="AE996" s="113">
        <v>0</v>
      </c>
      <c r="AF996" s="112">
        <v>0</v>
      </c>
      <c r="AG996" s="112" t="s">
        <v>0</v>
      </c>
      <c r="AH996" s="113">
        <v>0</v>
      </c>
      <c r="AI996" s="113">
        <v>0</v>
      </c>
      <c r="AJ996" s="112" t="s">
        <v>0</v>
      </c>
      <c r="AK996" s="113">
        <v>0</v>
      </c>
      <c r="AL996" s="113">
        <v>0</v>
      </c>
      <c r="AM996" s="114" t="s">
        <v>1</v>
      </c>
      <c r="AN996" s="3" t="s">
        <v>1</v>
      </c>
      <c r="AO996" s="3" t="s">
        <v>1</v>
      </c>
      <c r="AP996" s="112" t="s">
        <v>1</v>
      </c>
    </row>
    <row r="997" spans="1:42" hidden="1" x14ac:dyDescent="0.25">
      <c r="A997" s="2" t="s">
        <v>702</v>
      </c>
      <c r="B997" s="111">
        <v>44132</v>
      </c>
      <c r="C997" s="112" t="s">
        <v>6</v>
      </c>
      <c r="D997" s="112" t="s">
        <v>10</v>
      </c>
      <c r="E997" s="112" t="s">
        <v>179</v>
      </c>
      <c r="F997" s="112" t="s">
        <v>2535</v>
      </c>
      <c r="G997" s="112" t="s">
        <v>3</v>
      </c>
      <c r="H997" s="112" t="s">
        <v>2536</v>
      </c>
      <c r="I997" s="113" t="s">
        <v>1</v>
      </c>
      <c r="J997" s="113" t="s">
        <v>1</v>
      </c>
      <c r="K997" s="113" t="s">
        <v>1</v>
      </c>
      <c r="L997" s="113" t="s">
        <v>1</v>
      </c>
      <c r="M997" s="113">
        <v>0</v>
      </c>
      <c r="N997" s="112" t="s">
        <v>1</v>
      </c>
      <c r="O997" s="112" t="s">
        <v>99</v>
      </c>
      <c r="P997" s="112" t="s">
        <v>1</v>
      </c>
      <c r="Q997" s="113">
        <v>0</v>
      </c>
      <c r="R997" s="113">
        <v>0</v>
      </c>
      <c r="S997" s="113">
        <v>0</v>
      </c>
      <c r="T997" s="113">
        <v>0</v>
      </c>
      <c r="U997" s="112" t="s">
        <v>0</v>
      </c>
      <c r="V997" s="113">
        <v>0</v>
      </c>
      <c r="W997" s="113">
        <v>0</v>
      </c>
      <c r="X997" s="112" t="s">
        <v>0</v>
      </c>
      <c r="Y997" s="113">
        <v>0</v>
      </c>
      <c r="Z997" s="113">
        <v>0</v>
      </c>
      <c r="AA997" s="112" t="s">
        <v>0</v>
      </c>
      <c r="AB997" s="113">
        <v>0</v>
      </c>
      <c r="AC997" s="113">
        <v>0</v>
      </c>
      <c r="AD997" s="112" t="s">
        <v>0</v>
      </c>
      <c r="AE997" s="113">
        <v>0</v>
      </c>
      <c r="AF997" s="112">
        <v>0</v>
      </c>
      <c r="AG997" s="112" t="s">
        <v>0</v>
      </c>
      <c r="AH997" s="113">
        <v>0</v>
      </c>
      <c r="AI997" s="113">
        <v>0</v>
      </c>
      <c r="AJ997" s="112" t="s">
        <v>0</v>
      </c>
      <c r="AK997" s="113">
        <v>0</v>
      </c>
      <c r="AL997" s="113">
        <v>0</v>
      </c>
      <c r="AM997" s="114" t="s">
        <v>1</v>
      </c>
      <c r="AN997" s="3" t="s">
        <v>1</v>
      </c>
      <c r="AO997" s="3" t="s">
        <v>1</v>
      </c>
      <c r="AP997" s="112" t="s">
        <v>1</v>
      </c>
    </row>
    <row r="998" spans="1:42" hidden="1" x14ac:dyDescent="0.25">
      <c r="A998" s="2" t="s">
        <v>703</v>
      </c>
      <c r="B998" s="111">
        <v>44132</v>
      </c>
      <c r="C998" s="112" t="s">
        <v>6</v>
      </c>
      <c r="D998" s="112" t="s">
        <v>286</v>
      </c>
      <c r="E998" s="112" t="s">
        <v>208</v>
      </c>
      <c r="F998" s="112" t="s">
        <v>928</v>
      </c>
      <c r="G998" s="112" t="s">
        <v>3</v>
      </c>
      <c r="H998" s="112" t="s">
        <v>2544</v>
      </c>
      <c r="I998" s="113" t="s">
        <v>1</v>
      </c>
      <c r="J998" s="113" t="s">
        <v>1</v>
      </c>
      <c r="K998" s="113" t="s">
        <v>1</v>
      </c>
      <c r="L998" s="113" t="s">
        <v>1</v>
      </c>
      <c r="M998" s="113">
        <v>0</v>
      </c>
      <c r="N998" s="112" t="s">
        <v>1</v>
      </c>
      <c r="O998" s="112" t="s">
        <v>2</v>
      </c>
      <c r="P998" s="112" t="s">
        <v>1</v>
      </c>
      <c r="Q998" s="113">
        <v>65128799.299999997</v>
      </c>
      <c r="R998" s="113">
        <v>0</v>
      </c>
      <c r="S998" s="113">
        <v>53807222.5</v>
      </c>
      <c r="T998" s="113">
        <v>0</v>
      </c>
      <c r="U998" s="112" t="s">
        <v>0</v>
      </c>
      <c r="V998" s="113">
        <v>0</v>
      </c>
      <c r="W998" s="113">
        <v>9759980</v>
      </c>
      <c r="X998" s="112" t="s">
        <v>0</v>
      </c>
      <c r="Y998" s="113">
        <v>1561596.8000000003</v>
      </c>
      <c r="Z998" s="113">
        <v>0</v>
      </c>
      <c r="AA998" s="112" t="s">
        <v>0</v>
      </c>
      <c r="AB998" s="113">
        <v>0</v>
      </c>
      <c r="AC998" s="113">
        <v>0</v>
      </c>
      <c r="AD998" s="112" t="s">
        <v>0</v>
      </c>
      <c r="AE998" s="113">
        <v>0</v>
      </c>
      <c r="AF998" s="112">
        <v>0</v>
      </c>
      <c r="AG998" s="112" t="s">
        <v>0</v>
      </c>
      <c r="AH998" s="113">
        <v>0</v>
      </c>
      <c r="AI998" s="113">
        <v>0</v>
      </c>
      <c r="AJ998" s="112" t="s">
        <v>0</v>
      </c>
      <c r="AK998" s="113">
        <v>0</v>
      </c>
      <c r="AL998" s="113">
        <v>0</v>
      </c>
      <c r="AM998" s="114" t="s">
        <v>1</v>
      </c>
      <c r="AN998" s="3" t="s">
        <v>1</v>
      </c>
      <c r="AO998" s="3" t="s">
        <v>1</v>
      </c>
      <c r="AP998" s="112" t="s">
        <v>1</v>
      </c>
    </row>
    <row r="999" spans="1:42" hidden="1" x14ac:dyDescent="0.25">
      <c r="A999" s="2" t="s">
        <v>705</v>
      </c>
      <c r="B999" s="48">
        <v>44132</v>
      </c>
      <c r="C999" s="2" t="s">
        <v>6</v>
      </c>
      <c r="D999" s="2" t="s">
        <v>286</v>
      </c>
      <c r="E999" s="2" t="s">
        <v>208</v>
      </c>
      <c r="F999" s="2" t="s">
        <v>928</v>
      </c>
      <c r="G999" s="2" t="s">
        <v>13</v>
      </c>
      <c r="H999" s="2" t="s">
        <v>1</v>
      </c>
      <c r="I999" s="1" t="s">
        <v>2545</v>
      </c>
      <c r="J999" s="1" t="s">
        <v>1</v>
      </c>
      <c r="K999" s="1" t="s">
        <v>2546</v>
      </c>
      <c r="L999" s="1" t="s">
        <v>2522</v>
      </c>
      <c r="M999" s="1">
        <v>945624</v>
      </c>
      <c r="N999" s="2" t="s">
        <v>12</v>
      </c>
      <c r="O999" s="2" t="s">
        <v>2547</v>
      </c>
      <c r="P999" s="2" t="s">
        <v>2548</v>
      </c>
      <c r="Q999" s="1">
        <v>-387100</v>
      </c>
      <c r="R999" s="1">
        <v>0</v>
      </c>
      <c r="S999" s="1">
        <v>-387100</v>
      </c>
      <c r="T999" s="1">
        <v>0</v>
      </c>
      <c r="U999" s="2" t="s">
        <v>0</v>
      </c>
      <c r="V999" s="1">
        <v>0</v>
      </c>
      <c r="W999" s="1">
        <v>0</v>
      </c>
      <c r="X999" s="2" t="s">
        <v>0</v>
      </c>
      <c r="Y999" s="1">
        <v>0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49" t="s">
        <v>1</v>
      </c>
      <c r="AN999" s="3" t="s">
        <v>1</v>
      </c>
      <c r="AO999" s="3" t="s">
        <v>1</v>
      </c>
      <c r="AP999" s="2" t="s">
        <v>1</v>
      </c>
    </row>
    <row r="1000" spans="1:42" hidden="1" x14ac:dyDescent="0.25">
      <c r="A1000" s="2" t="s">
        <v>706</v>
      </c>
      <c r="B1000" s="48">
        <v>44132</v>
      </c>
      <c r="C1000" s="2" t="s">
        <v>6</v>
      </c>
      <c r="D1000" s="2" t="s">
        <v>7</v>
      </c>
      <c r="E1000" s="2" t="s">
        <v>1953</v>
      </c>
      <c r="F1000" s="2" t="s">
        <v>2549</v>
      </c>
      <c r="G1000" s="2" t="s">
        <v>3</v>
      </c>
      <c r="H1000" s="2" t="s">
        <v>2550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17860950.800000001</v>
      </c>
      <c r="R1000" s="1">
        <v>0</v>
      </c>
      <c r="S1000" s="1">
        <v>16958900</v>
      </c>
      <c r="T1000" s="1">
        <v>0</v>
      </c>
      <c r="U1000" s="2" t="s">
        <v>0</v>
      </c>
      <c r="V1000" s="1">
        <v>0</v>
      </c>
      <c r="W1000" s="1">
        <v>777630</v>
      </c>
      <c r="X1000" s="2" t="s">
        <v>0</v>
      </c>
      <c r="Y1000" s="1">
        <v>124420.8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49" t="s">
        <v>1</v>
      </c>
      <c r="AN1000" s="3" t="s">
        <v>1</v>
      </c>
      <c r="AO1000" s="3" t="s">
        <v>1</v>
      </c>
      <c r="AP1000" s="2" t="s">
        <v>1</v>
      </c>
    </row>
    <row r="1001" spans="1:42" hidden="1" x14ac:dyDescent="0.25">
      <c r="A1001" s="2" t="s">
        <v>707</v>
      </c>
      <c r="B1001" s="48">
        <v>44132</v>
      </c>
      <c r="C1001" s="2" t="s">
        <v>6</v>
      </c>
      <c r="D1001" s="2" t="s">
        <v>5</v>
      </c>
      <c r="E1001" s="2" t="s">
        <v>176</v>
      </c>
      <c r="F1001" s="2" t="s">
        <v>1181</v>
      </c>
      <c r="G1001" s="2" t="s">
        <v>3</v>
      </c>
      <c r="H1001" s="2" t="s">
        <v>2551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99</v>
      </c>
      <c r="P1001" s="2" t="s">
        <v>1</v>
      </c>
      <c r="Q1001" s="1">
        <v>0</v>
      </c>
      <c r="R1001" s="1">
        <v>0</v>
      </c>
      <c r="S1001" s="1">
        <v>0</v>
      </c>
      <c r="T1001" s="1">
        <v>0</v>
      </c>
      <c r="U1001" s="2" t="s">
        <v>0</v>
      </c>
      <c r="V1001" s="1">
        <v>0</v>
      </c>
      <c r="W1001" s="1">
        <v>0</v>
      </c>
      <c r="X1001" s="2" t="s">
        <v>0</v>
      </c>
      <c r="Y1001" s="1">
        <v>0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49" t="s">
        <v>1</v>
      </c>
      <c r="AN1001" s="3" t="s">
        <v>1</v>
      </c>
      <c r="AO1001" s="3" t="s">
        <v>1</v>
      </c>
      <c r="AP1001" s="2" t="s">
        <v>1</v>
      </c>
    </row>
    <row r="1002" spans="1:42" hidden="1" x14ac:dyDescent="0.25">
      <c r="A1002" s="2" t="s">
        <v>708</v>
      </c>
      <c r="B1002" s="48">
        <v>44133</v>
      </c>
      <c r="C1002" s="2" t="s">
        <v>28</v>
      </c>
      <c r="D1002" s="2" t="s">
        <v>50</v>
      </c>
      <c r="E1002" s="2" t="s">
        <v>227</v>
      </c>
      <c r="F1002" s="2" t="s">
        <v>2509</v>
      </c>
      <c r="G1002" s="2" t="s">
        <v>3</v>
      </c>
      <c r="H1002" s="2" t="s">
        <v>2552</v>
      </c>
      <c r="I1002" s="1"/>
      <c r="J1002" s="1"/>
      <c r="K1002" s="1"/>
      <c r="L1002" s="1"/>
      <c r="M1002" s="1">
        <v>0</v>
      </c>
      <c r="N1002" s="2"/>
      <c r="O1002" s="2" t="s">
        <v>2</v>
      </c>
      <c r="P1002" s="2"/>
      <c r="Q1002" s="1">
        <v>213040423.07000002</v>
      </c>
      <c r="R1002" s="1">
        <v>0</v>
      </c>
      <c r="S1002" s="1">
        <v>160164784.31</v>
      </c>
      <c r="T1002" s="1">
        <v>0</v>
      </c>
      <c r="U1002" s="2"/>
      <c r="V1002" s="1">
        <v>0</v>
      </c>
      <c r="W1002" s="1">
        <v>45582447.210000001</v>
      </c>
      <c r="X1002" s="2"/>
      <c r="Y1002" s="1">
        <v>7293191.5499999998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49"/>
      <c r="AN1002" s="3"/>
      <c r="AO1002" s="3"/>
      <c r="AP1002" s="2"/>
    </row>
    <row r="1003" spans="1:42" hidden="1" x14ac:dyDescent="0.25">
      <c r="A1003" s="2" t="s">
        <v>709</v>
      </c>
      <c r="B1003" s="48">
        <v>44133</v>
      </c>
      <c r="C1003" s="2" t="s">
        <v>6</v>
      </c>
      <c r="D1003" s="2" t="s">
        <v>50</v>
      </c>
      <c r="E1003" s="2" t="s">
        <v>236</v>
      </c>
      <c r="F1003" s="2" t="s">
        <v>1368</v>
      </c>
      <c r="G1003" s="2" t="s">
        <v>3</v>
      </c>
      <c r="H1003" s="2" t="s">
        <v>2553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206988248.5952</v>
      </c>
      <c r="R1003" s="1">
        <v>0</v>
      </c>
      <c r="S1003" s="1">
        <v>171545899.5</v>
      </c>
      <c r="T1003" s="1">
        <v>0</v>
      </c>
      <c r="U1003" s="2" t="s">
        <v>0</v>
      </c>
      <c r="V1003" s="1">
        <v>0</v>
      </c>
      <c r="W1003" s="1">
        <v>30553749.219999999</v>
      </c>
      <c r="X1003" s="2" t="s">
        <v>0</v>
      </c>
      <c r="Y1003" s="1">
        <v>4888599.8752000006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49" t="s">
        <v>1</v>
      </c>
      <c r="AN1003" s="3" t="s">
        <v>1</v>
      </c>
      <c r="AO1003" s="3" t="s">
        <v>1</v>
      </c>
      <c r="AP1003" s="2" t="s">
        <v>1</v>
      </c>
    </row>
    <row r="1004" spans="1:42" hidden="1" x14ac:dyDescent="0.25">
      <c r="A1004" s="2" t="s">
        <v>710</v>
      </c>
      <c r="B1004" s="48">
        <v>44133</v>
      </c>
      <c r="C1004" s="2" t="s">
        <v>36</v>
      </c>
      <c r="D1004" s="2" t="s">
        <v>43</v>
      </c>
      <c r="E1004" s="2" t="s">
        <v>223</v>
      </c>
      <c r="F1004" s="2" t="s">
        <v>2554</v>
      </c>
      <c r="G1004" s="2" t="s">
        <v>3</v>
      </c>
      <c r="H1004" s="2" t="s">
        <v>2555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143485995.82280001</v>
      </c>
      <c r="R1004" s="1">
        <v>0</v>
      </c>
      <c r="S1004" s="1">
        <v>132042875.00000001</v>
      </c>
      <c r="T1004" s="1">
        <v>0</v>
      </c>
      <c r="U1004" s="2" t="s">
        <v>0</v>
      </c>
      <c r="V1004" s="1">
        <v>0</v>
      </c>
      <c r="W1004" s="1">
        <v>9864759.3300000001</v>
      </c>
      <c r="X1004" s="2" t="s">
        <v>0</v>
      </c>
      <c r="Y1004" s="1">
        <v>1578361.4928000001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49" t="s">
        <v>1</v>
      </c>
      <c r="AN1004" s="3" t="s">
        <v>1</v>
      </c>
      <c r="AO1004" s="3" t="s">
        <v>1</v>
      </c>
      <c r="AP1004" s="2" t="s">
        <v>1</v>
      </c>
    </row>
    <row r="1005" spans="1:42" hidden="1" x14ac:dyDescent="0.25">
      <c r="A1005" s="2" t="s">
        <v>711</v>
      </c>
      <c r="B1005" s="48">
        <v>44133</v>
      </c>
      <c r="C1005" s="2" t="s">
        <v>28</v>
      </c>
      <c r="D1005" s="2" t="s">
        <v>43</v>
      </c>
      <c r="E1005" s="2" t="s">
        <v>218</v>
      </c>
      <c r="F1005" s="2" t="s">
        <v>2556</v>
      </c>
      <c r="G1005" s="2" t="s">
        <v>3</v>
      </c>
      <c r="H1005" s="2" t="s">
        <v>2557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/>
      <c r="Q1005" s="1">
        <v>177921736.26999998</v>
      </c>
      <c r="R1005" s="1">
        <v>0</v>
      </c>
      <c r="S1005" s="1">
        <v>125494091.2</v>
      </c>
      <c r="T1005" s="1">
        <v>0</v>
      </c>
      <c r="U1005" s="2" t="s">
        <v>0</v>
      </c>
      <c r="V1005" s="1">
        <v>0</v>
      </c>
      <c r="W1005" s="1">
        <v>45196245.75</v>
      </c>
      <c r="X1005" s="2" t="s">
        <v>0</v>
      </c>
      <c r="Y1005" s="1">
        <v>7231399.3200000003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49" t="s">
        <v>1</v>
      </c>
      <c r="AN1005" s="3" t="s">
        <v>1</v>
      </c>
      <c r="AO1005" s="3" t="s">
        <v>1</v>
      </c>
      <c r="AP1005" s="2" t="s">
        <v>1</v>
      </c>
    </row>
    <row r="1006" spans="1:42" hidden="1" x14ac:dyDescent="0.25">
      <c r="A1006" s="2" t="s">
        <v>712</v>
      </c>
      <c r="B1006" s="48">
        <v>44133</v>
      </c>
      <c r="C1006" s="2" t="s">
        <v>6</v>
      </c>
      <c r="D1006" s="2" t="s">
        <v>43</v>
      </c>
      <c r="E1006" s="2" t="s">
        <v>225</v>
      </c>
      <c r="F1006" s="2" t="s">
        <v>475</v>
      </c>
      <c r="G1006" s="2" t="s">
        <v>3</v>
      </c>
      <c r="H1006" s="2" t="s">
        <v>2558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2559</v>
      </c>
      <c r="P1006" s="2" t="s">
        <v>2560</v>
      </c>
      <c r="Q1006" s="1">
        <v>9317502.9171999991</v>
      </c>
      <c r="R1006" s="1">
        <v>0</v>
      </c>
      <c r="S1006" s="1">
        <v>8585900</v>
      </c>
      <c r="T1006" s="1">
        <v>0</v>
      </c>
      <c r="U1006" s="2" t="s">
        <v>0</v>
      </c>
      <c r="V1006" s="1">
        <v>0</v>
      </c>
      <c r="W1006" s="1">
        <v>630692.17000000004</v>
      </c>
      <c r="X1006" s="2" t="s">
        <v>9</v>
      </c>
      <c r="Y1006" s="1">
        <v>100910.7472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49" t="s">
        <v>1</v>
      </c>
      <c r="AN1006" s="3" t="s">
        <v>1</v>
      </c>
      <c r="AO1006" s="3" t="s">
        <v>1</v>
      </c>
      <c r="AP1006" s="2" t="s">
        <v>1</v>
      </c>
    </row>
    <row r="1007" spans="1:42" hidden="1" x14ac:dyDescent="0.25">
      <c r="A1007" s="2" t="s">
        <v>713</v>
      </c>
      <c r="B1007" s="111">
        <v>44133</v>
      </c>
      <c r="C1007" s="112" t="s">
        <v>6</v>
      </c>
      <c r="D1007" s="112" t="s">
        <v>43</v>
      </c>
      <c r="E1007" s="112" t="s">
        <v>225</v>
      </c>
      <c r="F1007" s="112" t="s">
        <v>475</v>
      </c>
      <c r="G1007" s="112" t="s">
        <v>3</v>
      </c>
      <c r="H1007" s="112" t="s">
        <v>2561</v>
      </c>
      <c r="I1007" s="113" t="s">
        <v>1</v>
      </c>
      <c r="J1007" s="113" t="s">
        <v>1</v>
      </c>
      <c r="K1007" s="113" t="s">
        <v>1</v>
      </c>
      <c r="L1007" s="113" t="s">
        <v>1</v>
      </c>
      <c r="M1007" s="113">
        <v>0</v>
      </c>
      <c r="N1007" s="112" t="s">
        <v>1</v>
      </c>
      <c r="O1007" s="112" t="s">
        <v>2</v>
      </c>
      <c r="P1007" s="112" t="s">
        <v>1</v>
      </c>
      <c r="Q1007" s="113">
        <v>4539677.4932000004</v>
      </c>
      <c r="R1007" s="113">
        <v>0</v>
      </c>
      <c r="S1007" s="113">
        <v>2556326</v>
      </c>
      <c r="T1007" s="113">
        <v>0</v>
      </c>
      <c r="U1007" s="112" t="s">
        <v>0</v>
      </c>
      <c r="V1007" s="113">
        <v>0</v>
      </c>
      <c r="W1007" s="113">
        <v>1709785.77</v>
      </c>
      <c r="X1007" s="112" t="s">
        <v>0</v>
      </c>
      <c r="Y1007" s="113">
        <v>273565.72320000001</v>
      </c>
      <c r="Z1007" s="113">
        <v>0</v>
      </c>
      <c r="AA1007" s="112" t="s">
        <v>0</v>
      </c>
      <c r="AB1007" s="113">
        <v>0</v>
      </c>
      <c r="AC1007" s="113">
        <v>0</v>
      </c>
      <c r="AD1007" s="112" t="s">
        <v>0</v>
      </c>
      <c r="AE1007" s="113">
        <v>0</v>
      </c>
      <c r="AF1007" s="112">
        <v>0</v>
      </c>
      <c r="AG1007" s="112" t="s">
        <v>0</v>
      </c>
      <c r="AH1007" s="113">
        <v>0</v>
      </c>
      <c r="AI1007" s="113">
        <v>0</v>
      </c>
      <c r="AJ1007" s="112" t="s">
        <v>0</v>
      </c>
      <c r="AK1007" s="113">
        <v>0</v>
      </c>
      <c r="AL1007" s="113">
        <v>0</v>
      </c>
      <c r="AM1007" s="114" t="s">
        <v>1</v>
      </c>
      <c r="AN1007" s="3" t="s">
        <v>1</v>
      </c>
      <c r="AO1007" s="3" t="s">
        <v>1</v>
      </c>
      <c r="AP1007" s="112" t="s">
        <v>1</v>
      </c>
    </row>
    <row r="1008" spans="1:42" hidden="1" x14ac:dyDescent="0.25">
      <c r="A1008" s="2" t="s">
        <v>714</v>
      </c>
      <c r="B1008" s="118">
        <v>44133</v>
      </c>
      <c r="C1008" s="2" t="s">
        <v>6</v>
      </c>
      <c r="D1008" s="2" t="s">
        <v>43</v>
      </c>
      <c r="E1008" s="2" t="s">
        <v>225</v>
      </c>
      <c r="F1008" s="2" t="s">
        <v>475</v>
      </c>
      <c r="G1008" s="2" t="s">
        <v>3</v>
      </c>
      <c r="H1008" s="2" t="s">
        <v>2562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130178796.79640001</v>
      </c>
      <c r="R1008" s="1">
        <v>0</v>
      </c>
      <c r="S1008" s="1">
        <v>95887608.710000008</v>
      </c>
      <c r="T1008" s="1">
        <v>0</v>
      </c>
      <c r="U1008" s="2" t="s">
        <v>0</v>
      </c>
      <c r="V1008" s="1">
        <v>0</v>
      </c>
      <c r="W1008" s="1">
        <v>29561369.039999999</v>
      </c>
      <c r="X1008" s="2" t="s">
        <v>9</v>
      </c>
      <c r="Y1008" s="1">
        <v>4729819.0464000003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49" t="s">
        <v>1</v>
      </c>
      <c r="AN1008" s="3" t="s">
        <v>1</v>
      </c>
      <c r="AO1008" s="3" t="s">
        <v>1</v>
      </c>
      <c r="AP1008" s="2" t="s">
        <v>1</v>
      </c>
    </row>
    <row r="1009" spans="1:42" hidden="1" x14ac:dyDescent="0.25">
      <c r="A1009" s="2" t="s">
        <v>716</v>
      </c>
      <c r="B1009" s="111">
        <v>44133</v>
      </c>
      <c r="C1009" s="112" t="s">
        <v>6</v>
      </c>
      <c r="D1009" s="112" t="s">
        <v>43</v>
      </c>
      <c r="E1009" s="112" t="s">
        <v>221</v>
      </c>
      <c r="F1009" s="112" t="s">
        <v>2191</v>
      </c>
      <c r="G1009" s="112" t="s">
        <v>3</v>
      </c>
      <c r="H1009" s="112" t="s">
        <v>2563</v>
      </c>
      <c r="I1009" s="113"/>
      <c r="J1009" s="113"/>
      <c r="K1009" s="113"/>
      <c r="L1009" s="113"/>
      <c r="M1009" s="113">
        <v>0</v>
      </c>
      <c r="N1009" s="112"/>
      <c r="O1009" s="112" t="s">
        <v>2</v>
      </c>
      <c r="P1009" s="112"/>
      <c r="Q1009" s="113">
        <v>63324056.75</v>
      </c>
      <c r="R1009" s="113">
        <v>0</v>
      </c>
      <c r="S1009" s="113">
        <v>63324056.75</v>
      </c>
      <c r="T1009" s="113">
        <v>0</v>
      </c>
      <c r="U1009" s="112" t="s">
        <v>0</v>
      </c>
      <c r="V1009" s="113">
        <v>0</v>
      </c>
      <c r="W1009" s="113">
        <v>0</v>
      </c>
      <c r="X1009" s="112" t="s">
        <v>0</v>
      </c>
      <c r="Y1009" s="113">
        <v>0</v>
      </c>
      <c r="Z1009" s="113">
        <v>0</v>
      </c>
      <c r="AA1009" s="112" t="s">
        <v>0</v>
      </c>
      <c r="AB1009" s="113">
        <v>0</v>
      </c>
      <c r="AC1009" s="113">
        <v>0</v>
      </c>
      <c r="AD1009" s="112" t="s">
        <v>0</v>
      </c>
      <c r="AE1009" s="113">
        <v>0</v>
      </c>
      <c r="AF1009" s="112">
        <v>0</v>
      </c>
      <c r="AG1009" s="112" t="s">
        <v>0</v>
      </c>
      <c r="AH1009" s="113">
        <v>0</v>
      </c>
      <c r="AI1009" s="113">
        <v>0</v>
      </c>
      <c r="AJ1009" s="112" t="s">
        <v>0</v>
      </c>
      <c r="AK1009" s="113">
        <v>0</v>
      </c>
      <c r="AL1009" s="113">
        <v>0</v>
      </c>
      <c r="AM1009" s="114" t="s">
        <v>1</v>
      </c>
      <c r="AN1009" s="3" t="s">
        <v>1</v>
      </c>
      <c r="AO1009" s="3" t="s">
        <v>1</v>
      </c>
      <c r="AP1009" s="112" t="s">
        <v>1</v>
      </c>
    </row>
    <row r="1010" spans="1:42" hidden="1" x14ac:dyDescent="0.25">
      <c r="A1010" s="2" t="s">
        <v>717</v>
      </c>
      <c r="B1010" s="48">
        <v>44133</v>
      </c>
      <c r="C1010" s="2" t="s">
        <v>36</v>
      </c>
      <c r="D1010" s="2" t="s">
        <v>39</v>
      </c>
      <c r="E1010" s="2" t="s">
        <v>214</v>
      </c>
      <c r="F1010" s="2" t="s">
        <v>2316</v>
      </c>
      <c r="G1010" s="2" t="s">
        <v>3</v>
      </c>
      <c r="H1010" s="2" t="s">
        <v>2564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135419097.502</v>
      </c>
      <c r="R1010" s="1">
        <v>0</v>
      </c>
      <c r="S1010" s="1">
        <v>125096500</v>
      </c>
      <c r="T1010" s="1">
        <v>0</v>
      </c>
      <c r="U1010" s="2" t="s">
        <v>0</v>
      </c>
      <c r="V1010" s="1">
        <v>0</v>
      </c>
      <c r="W1010" s="1">
        <v>8898790.9499999993</v>
      </c>
      <c r="X1010" s="2" t="s">
        <v>0</v>
      </c>
      <c r="Y1010" s="1">
        <v>1423806.5520000001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49" t="s">
        <v>1</v>
      </c>
      <c r="AN1010" s="3" t="s">
        <v>1</v>
      </c>
      <c r="AO1010" s="3" t="s">
        <v>1</v>
      </c>
      <c r="AP1010" s="2" t="s">
        <v>1</v>
      </c>
    </row>
    <row r="1011" spans="1:42" hidden="1" x14ac:dyDescent="0.25">
      <c r="A1011" s="2" t="s">
        <v>719</v>
      </c>
      <c r="B1011" s="48">
        <v>44133</v>
      </c>
      <c r="C1011" s="2" t="s">
        <v>36</v>
      </c>
      <c r="D1011" s="2" t="s">
        <v>39</v>
      </c>
      <c r="E1011" s="2" t="s">
        <v>214</v>
      </c>
      <c r="F1011" s="2" t="s">
        <v>2316</v>
      </c>
      <c r="G1011" s="2" t="s">
        <v>13</v>
      </c>
      <c r="H1011" s="2" t="s">
        <v>1</v>
      </c>
      <c r="I1011" s="1" t="s">
        <v>2565</v>
      </c>
      <c r="J1011" s="1" t="s">
        <v>1</v>
      </c>
      <c r="K1011" s="1" t="s">
        <v>2566</v>
      </c>
      <c r="L1011" s="1" t="s">
        <v>2567</v>
      </c>
      <c r="M1011" s="1">
        <v>58400</v>
      </c>
      <c r="N1011" s="2" t="s">
        <v>12</v>
      </c>
      <c r="O1011" s="2" t="s">
        <v>2568</v>
      </c>
      <c r="P1011" s="2" t="s">
        <v>2569</v>
      </c>
      <c r="Q1011" s="1">
        <v>-58400</v>
      </c>
      <c r="R1011" s="1">
        <v>0</v>
      </c>
      <c r="S1011" s="1">
        <v>-58400</v>
      </c>
      <c r="T1011" s="1">
        <v>0</v>
      </c>
      <c r="U1011" s="2" t="s">
        <v>0</v>
      </c>
      <c r="V1011" s="1">
        <v>0</v>
      </c>
      <c r="W1011" s="1">
        <v>0</v>
      </c>
      <c r="X1011" s="2" t="s">
        <v>0</v>
      </c>
      <c r="Y1011" s="1">
        <v>0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49" t="s">
        <v>1</v>
      </c>
      <c r="AN1011" s="3" t="s">
        <v>1</v>
      </c>
      <c r="AO1011" s="3" t="s">
        <v>1</v>
      </c>
      <c r="AP1011" s="2" t="s">
        <v>1</v>
      </c>
    </row>
    <row r="1012" spans="1:42" hidden="1" x14ac:dyDescent="0.25">
      <c r="A1012" s="2" t="s">
        <v>720</v>
      </c>
      <c r="B1012" s="111">
        <v>44133</v>
      </c>
      <c r="C1012" s="112" t="s">
        <v>28</v>
      </c>
      <c r="D1012" s="112" t="s">
        <v>39</v>
      </c>
      <c r="E1012" s="112" t="s">
        <v>4</v>
      </c>
      <c r="F1012" s="112" t="s">
        <v>2448</v>
      </c>
      <c r="G1012" s="112" t="s">
        <v>3</v>
      </c>
      <c r="H1012" s="112" t="s">
        <v>2570</v>
      </c>
      <c r="I1012" s="113" t="s">
        <v>1</v>
      </c>
      <c r="J1012" s="113" t="s">
        <v>1</v>
      </c>
      <c r="K1012" s="113" t="s">
        <v>1</v>
      </c>
      <c r="L1012" s="113" t="s">
        <v>1</v>
      </c>
      <c r="M1012" s="113">
        <v>0</v>
      </c>
      <c r="N1012" s="112" t="s">
        <v>1</v>
      </c>
      <c r="O1012" s="112" t="s">
        <v>99</v>
      </c>
      <c r="P1012" s="112" t="s">
        <v>1</v>
      </c>
      <c r="Q1012" s="113">
        <v>0</v>
      </c>
      <c r="R1012" s="113">
        <v>0</v>
      </c>
      <c r="S1012" s="113">
        <v>0</v>
      </c>
      <c r="T1012" s="113">
        <v>0</v>
      </c>
      <c r="U1012" s="112" t="s">
        <v>0</v>
      </c>
      <c r="V1012" s="113">
        <v>0</v>
      </c>
      <c r="W1012" s="113">
        <v>0</v>
      </c>
      <c r="X1012" s="112" t="s">
        <v>0</v>
      </c>
      <c r="Y1012" s="113">
        <v>0</v>
      </c>
      <c r="Z1012" s="113">
        <v>0</v>
      </c>
      <c r="AA1012" s="112" t="s">
        <v>0</v>
      </c>
      <c r="AB1012" s="113">
        <v>0</v>
      </c>
      <c r="AC1012" s="113">
        <v>0</v>
      </c>
      <c r="AD1012" s="112" t="s">
        <v>0</v>
      </c>
      <c r="AE1012" s="113">
        <v>0</v>
      </c>
      <c r="AF1012" s="112">
        <v>0</v>
      </c>
      <c r="AG1012" s="112" t="s">
        <v>0</v>
      </c>
      <c r="AH1012" s="113">
        <v>0</v>
      </c>
      <c r="AI1012" s="113">
        <v>0</v>
      </c>
      <c r="AJ1012" s="112" t="s">
        <v>0</v>
      </c>
      <c r="AK1012" s="113">
        <v>0</v>
      </c>
      <c r="AL1012" s="113">
        <v>0</v>
      </c>
      <c r="AM1012" s="114" t="s">
        <v>1</v>
      </c>
      <c r="AN1012" s="3" t="s">
        <v>1</v>
      </c>
      <c r="AO1012" s="3" t="s">
        <v>1</v>
      </c>
      <c r="AP1012" s="112" t="s">
        <v>1</v>
      </c>
    </row>
    <row r="1013" spans="1:42" hidden="1" x14ac:dyDescent="0.25">
      <c r="A1013" s="2" t="s">
        <v>721</v>
      </c>
      <c r="B1013" s="111">
        <v>44133</v>
      </c>
      <c r="C1013" s="112" t="s">
        <v>28</v>
      </c>
      <c r="D1013" s="112" t="s">
        <v>39</v>
      </c>
      <c r="E1013" s="112" t="s">
        <v>4</v>
      </c>
      <c r="F1013" s="112" t="s">
        <v>2509</v>
      </c>
      <c r="G1013" s="112" t="s">
        <v>3</v>
      </c>
      <c r="H1013" s="112" t="s">
        <v>2570</v>
      </c>
      <c r="I1013" s="113" t="s">
        <v>1</v>
      </c>
      <c r="J1013" s="113" t="s">
        <v>1</v>
      </c>
      <c r="K1013" s="113" t="s">
        <v>1</v>
      </c>
      <c r="L1013" s="113" t="s">
        <v>1</v>
      </c>
      <c r="M1013" s="113">
        <v>0</v>
      </c>
      <c r="N1013" s="112" t="s">
        <v>1</v>
      </c>
      <c r="O1013" s="112" t="s">
        <v>99</v>
      </c>
      <c r="P1013" s="112" t="s">
        <v>1</v>
      </c>
      <c r="Q1013" s="113">
        <v>0</v>
      </c>
      <c r="R1013" s="113">
        <v>0</v>
      </c>
      <c r="S1013" s="113">
        <v>0</v>
      </c>
      <c r="T1013" s="113">
        <v>0</v>
      </c>
      <c r="U1013" s="112" t="s">
        <v>0</v>
      </c>
      <c r="V1013" s="113">
        <v>0</v>
      </c>
      <c r="W1013" s="113">
        <v>0</v>
      </c>
      <c r="X1013" s="112" t="s">
        <v>0</v>
      </c>
      <c r="Y1013" s="113">
        <v>0</v>
      </c>
      <c r="Z1013" s="113">
        <v>0</v>
      </c>
      <c r="AA1013" s="112" t="s">
        <v>0</v>
      </c>
      <c r="AB1013" s="113">
        <v>0</v>
      </c>
      <c r="AC1013" s="113">
        <v>0</v>
      </c>
      <c r="AD1013" s="112" t="s">
        <v>0</v>
      </c>
      <c r="AE1013" s="113">
        <v>0</v>
      </c>
      <c r="AF1013" s="112">
        <v>0</v>
      </c>
      <c r="AG1013" s="112" t="s">
        <v>0</v>
      </c>
      <c r="AH1013" s="113">
        <v>0</v>
      </c>
      <c r="AI1013" s="113">
        <v>0</v>
      </c>
      <c r="AJ1013" s="112" t="s">
        <v>0</v>
      </c>
      <c r="AK1013" s="113">
        <v>0</v>
      </c>
      <c r="AL1013" s="113">
        <v>0</v>
      </c>
      <c r="AM1013" s="114" t="s">
        <v>1</v>
      </c>
      <c r="AN1013" s="3" t="s">
        <v>1</v>
      </c>
      <c r="AO1013" s="3" t="s">
        <v>1</v>
      </c>
      <c r="AP1013" s="112" t="s">
        <v>1</v>
      </c>
    </row>
    <row r="1014" spans="1:42" hidden="1" x14ac:dyDescent="0.25">
      <c r="A1014" s="2" t="s">
        <v>722</v>
      </c>
      <c r="B1014" s="48">
        <v>44133</v>
      </c>
      <c r="C1014" s="2" t="s">
        <v>6</v>
      </c>
      <c r="D1014" s="2" t="s">
        <v>39</v>
      </c>
      <c r="E1014" s="2" t="s">
        <v>216</v>
      </c>
      <c r="F1014" s="2" t="s">
        <v>2571</v>
      </c>
      <c r="G1014" s="2" t="s">
        <v>3</v>
      </c>
      <c r="H1014" s="2" t="s">
        <v>2572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2573</v>
      </c>
      <c r="P1014" s="2" t="s">
        <v>2574</v>
      </c>
      <c r="Q1014" s="1">
        <v>15167735</v>
      </c>
      <c r="R1014" s="1">
        <v>0</v>
      </c>
      <c r="S1014" s="1">
        <v>12472475</v>
      </c>
      <c r="T1014" s="1">
        <v>0</v>
      </c>
      <c r="U1014" s="2" t="s">
        <v>0</v>
      </c>
      <c r="V1014" s="1">
        <v>0</v>
      </c>
      <c r="W1014" s="1">
        <v>2323500</v>
      </c>
      <c r="X1014" s="2" t="s">
        <v>9</v>
      </c>
      <c r="Y1014" s="1">
        <v>371760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49" t="s">
        <v>1</v>
      </c>
      <c r="AN1014" s="3" t="s">
        <v>1</v>
      </c>
      <c r="AO1014" s="3" t="s">
        <v>1</v>
      </c>
      <c r="AP1014" s="2" t="s">
        <v>1</v>
      </c>
    </row>
    <row r="1015" spans="1:42" hidden="1" x14ac:dyDescent="0.25">
      <c r="A1015" s="2" t="s">
        <v>723</v>
      </c>
      <c r="B1015" s="48">
        <v>44133</v>
      </c>
      <c r="C1015" s="2" t="s">
        <v>6</v>
      </c>
      <c r="D1015" s="2" t="s">
        <v>39</v>
      </c>
      <c r="E1015" s="2" t="s">
        <v>216</v>
      </c>
      <c r="F1015" s="2" t="s">
        <v>2571</v>
      </c>
      <c r="G1015" s="2" t="s">
        <v>3</v>
      </c>
      <c r="H1015" s="2" t="s">
        <v>2575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2576</v>
      </c>
      <c r="P1015" s="2" t="s">
        <v>2577</v>
      </c>
      <c r="Q1015" s="1">
        <v>11970150</v>
      </c>
      <c r="R1015" s="1">
        <v>0</v>
      </c>
      <c r="S1015" s="1">
        <v>12074550</v>
      </c>
      <c r="T1015" s="1">
        <v>0</v>
      </c>
      <c r="U1015" s="2" t="s">
        <v>0</v>
      </c>
      <c r="V1015" s="1">
        <v>0</v>
      </c>
      <c r="W1015" s="1">
        <v>-90000</v>
      </c>
      <c r="X1015" s="2" t="s">
        <v>9</v>
      </c>
      <c r="Y1015" s="1">
        <v>-14400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49" t="s">
        <v>1</v>
      </c>
      <c r="AN1015" s="3" t="s">
        <v>1</v>
      </c>
      <c r="AO1015" s="3" t="s">
        <v>1</v>
      </c>
      <c r="AP1015" s="2" t="s">
        <v>1</v>
      </c>
    </row>
    <row r="1016" spans="1:42" hidden="1" x14ac:dyDescent="0.25">
      <c r="A1016" s="2" t="s">
        <v>726</v>
      </c>
      <c r="B1016" s="48">
        <v>44133</v>
      </c>
      <c r="C1016" s="2" t="s">
        <v>6</v>
      </c>
      <c r="D1016" s="2" t="s">
        <v>39</v>
      </c>
      <c r="E1016" s="2" t="s">
        <v>216</v>
      </c>
      <c r="F1016" s="2" t="s">
        <v>2571</v>
      </c>
      <c r="G1016" s="2" t="s">
        <v>3</v>
      </c>
      <c r="H1016" s="2" t="s">
        <v>2578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2579</v>
      </c>
      <c r="P1016" s="2" t="s">
        <v>2580</v>
      </c>
      <c r="Q1016" s="1">
        <v>9940400</v>
      </c>
      <c r="R1016" s="1">
        <v>0</v>
      </c>
      <c r="S1016" s="1">
        <v>10288400</v>
      </c>
      <c r="T1016" s="1">
        <v>0</v>
      </c>
      <c r="U1016" s="2" t="s">
        <v>0</v>
      </c>
      <c r="V1016" s="1">
        <v>0</v>
      </c>
      <c r="W1016" s="1">
        <v>-300000</v>
      </c>
      <c r="X1016" s="2" t="s">
        <v>9</v>
      </c>
      <c r="Y1016" s="1">
        <v>-48000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49" t="s">
        <v>1</v>
      </c>
      <c r="AN1016" s="3" t="s">
        <v>1</v>
      </c>
      <c r="AO1016" s="3" t="s">
        <v>1</v>
      </c>
      <c r="AP1016" s="2" t="s">
        <v>1</v>
      </c>
    </row>
    <row r="1017" spans="1:42" hidden="1" x14ac:dyDescent="0.25">
      <c r="A1017" s="2" t="s">
        <v>727</v>
      </c>
      <c r="B1017" s="48">
        <v>44133</v>
      </c>
      <c r="C1017" s="2" t="s">
        <v>6</v>
      </c>
      <c r="D1017" s="2" t="s">
        <v>39</v>
      </c>
      <c r="E1017" s="2" t="s">
        <v>216</v>
      </c>
      <c r="F1017" s="2" t="s">
        <v>2571</v>
      </c>
      <c r="G1017" s="2" t="s">
        <v>3</v>
      </c>
      <c r="H1017" s="2" t="s">
        <v>2581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15214975</v>
      </c>
      <c r="R1017" s="1">
        <v>0</v>
      </c>
      <c r="S1017" s="1">
        <v>13718575</v>
      </c>
      <c r="T1017" s="1">
        <v>0</v>
      </c>
      <c r="U1017" s="2" t="s">
        <v>0</v>
      </c>
      <c r="V1017" s="1">
        <v>0</v>
      </c>
      <c r="W1017" s="1">
        <v>1290000</v>
      </c>
      <c r="X1017" s="2" t="s">
        <v>0</v>
      </c>
      <c r="Y1017" s="1">
        <v>206400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49" t="s">
        <v>1</v>
      </c>
      <c r="AN1017" s="3" t="s">
        <v>1</v>
      </c>
      <c r="AO1017" s="3" t="s">
        <v>1</v>
      </c>
      <c r="AP1017" s="2" t="s">
        <v>1</v>
      </c>
    </row>
    <row r="1018" spans="1:42" hidden="1" x14ac:dyDescent="0.25">
      <c r="A1018" s="2" t="s">
        <v>728</v>
      </c>
      <c r="B1018" s="111">
        <v>44133</v>
      </c>
      <c r="C1018" s="112" t="s">
        <v>6</v>
      </c>
      <c r="D1018" s="112" t="s">
        <v>39</v>
      </c>
      <c r="E1018" s="112" t="s">
        <v>216</v>
      </c>
      <c r="F1018" s="112" t="s">
        <v>2571</v>
      </c>
      <c r="G1018" s="112" t="s">
        <v>3</v>
      </c>
      <c r="H1018" s="112" t="s">
        <v>2582</v>
      </c>
      <c r="I1018" s="113" t="s">
        <v>1</v>
      </c>
      <c r="J1018" s="113" t="s">
        <v>1</v>
      </c>
      <c r="K1018" s="113" t="s">
        <v>1</v>
      </c>
      <c r="L1018" s="113" t="s">
        <v>1</v>
      </c>
      <c r="M1018" s="113">
        <v>0</v>
      </c>
      <c r="N1018" s="112" t="s">
        <v>1</v>
      </c>
      <c r="O1018" s="112" t="s">
        <v>2</v>
      </c>
      <c r="P1018" s="112" t="s">
        <v>1</v>
      </c>
      <c r="Q1018" s="113">
        <v>148890789.07839999</v>
      </c>
      <c r="R1018" s="113">
        <v>0</v>
      </c>
      <c r="S1018" s="113">
        <v>124090693.5</v>
      </c>
      <c r="T1018" s="113">
        <v>0</v>
      </c>
      <c r="U1018" s="112" t="s">
        <v>0</v>
      </c>
      <c r="V1018" s="113">
        <v>0</v>
      </c>
      <c r="W1018" s="113">
        <v>21379392.739999998</v>
      </c>
      <c r="X1018" s="112" t="s">
        <v>0</v>
      </c>
      <c r="Y1018" s="113">
        <v>3420702.8383999998</v>
      </c>
      <c r="Z1018" s="113">
        <v>0</v>
      </c>
      <c r="AA1018" s="112" t="s">
        <v>0</v>
      </c>
      <c r="AB1018" s="113">
        <v>0</v>
      </c>
      <c r="AC1018" s="113">
        <v>0</v>
      </c>
      <c r="AD1018" s="112" t="s">
        <v>0</v>
      </c>
      <c r="AE1018" s="113">
        <v>0</v>
      </c>
      <c r="AF1018" s="112">
        <v>0</v>
      </c>
      <c r="AG1018" s="112" t="s">
        <v>0</v>
      </c>
      <c r="AH1018" s="113">
        <v>0</v>
      </c>
      <c r="AI1018" s="113">
        <v>0</v>
      </c>
      <c r="AJ1018" s="112" t="s">
        <v>0</v>
      </c>
      <c r="AK1018" s="113">
        <v>0</v>
      </c>
      <c r="AL1018" s="113">
        <v>0</v>
      </c>
      <c r="AM1018" s="114" t="s">
        <v>1</v>
      </c>
      <c r="AN1018" s="3" t="s">
        <v>1</v>
      </c>
      <c r="AO1018" s="3" t="s">
        <v>1</v>
      </c>
      <c r="AP1018" s="112" t="s">
        <v>1</v>
      </c>
    </row>
    <row r="1019" spans="1:42" hidden="1" x14ac:dyDescent="0.25">
      <c r="A1019" s="2" t="s">
        <v>729</v>
      </c>
      <c r="B1019" s="111">
        <v>44133</v>
      </c>
      <c r="C1019" s="112" t="s">
        <v>6</v>
      </c>
      <c r="D1019" s="112" t="s">
        <v>39</v>
      </c>
      <c r="E1019" s="112" t="s">
        <v>216</v>
      </c>
      <c r="F1019" s="112" t="s">
        <v>2571</v>
      </c>
      <c r="G1019" s="112" t="s">
        <v>3</v>
      </c>
      <c r="H1019" s="112" t="s">
        <v>2583</v>
      </c>
      <c r="I1019" s="113" t="s">
        <v>1</v>
      </c>
      <c r="J1019" s="113" t="s">
        <v>1</v>
      </c>
      <c r="K1019" s="113" t="s">
        <v>1</v>
      </c>
      <c r="L1019" s="113" t="s">
        <v>1</v>
      </c>
      <c r="M1019" s="113">
        <v>0</v>
      </c>
      <c r="N1019" s="112" t="s">
        <v>1</v>
      </c>
      <c r="O1019" s="112" t="s">
        <v>2</v>
      </c>
      <c r="P1019" s="112" t="s">
        <v>1</v>
      </c>
      <c r="Q1019" s="113">
        <v>10825685.41</v>
      </c>
      <c r="R1019" s="113">
        <v>0</v>
      </c>
      <c r="S1019" s="113">
        <v>5787101</v>
      </c>
      <c r="T1019" s="113">
        <v>0</v>
      </c>
      <c r="U1019" s="112" t="s">
        <v>0</v>
      </c>
      <c r="V1019" s="113">
        <v>0</v>
      </c>
      <c r="W1019" s="113">
        <v>4343607.25</v>
      </c>
      <c r="X1019" s="112" t="s">
        <v>9</v>
      </c>
      <c r="Y1019" s="113">
        <v>694977.15999999992</v>
      </c>
      <c r="Z1019" s="113">
        <v>0</v>
      </c>
      <c r="AA1019" s="112" t="s">
        <v>0</v>
      </c>
      <c r="AB1019" s="113">
        <v>0</v>
      </c>
      <c r="AC1019" s="113">
        <v>0</v>
      </c>
      <c r="AD1019" s="112" t="s">
        <v>0</v>
      </c>
      <c r="AE1019" s="113">
        <v>0</v>
      </c>
      <c r="AF1019" s="112">
        <v>0</v>
      </c>
      <c r="AG1019" s="112" t="s">
        <v>0</v>
      </c>
      <c r="AH1019" s="113">
        <v>0</v>
      </c>
      <c r="AI1019" s="113">
        <v>0</v>
      </c>
      <c r="AJ1019" s="112" t="s">
        <v>0</v>
      </c>
      <c r="AK1019" s="113">
        <v>0</v>
      </c>
      <c r="AL1019" s="113">
        <v>0</v>
      </c>
      <c r="AM1019" s="114" t="s">
        <v>1</v>
      </c>
      <c r="AN1019" s="3" t="s">
        <v>1</v>
      </c>
      <c r="AO1019" s="3" t="s">
        <v>1</v>
      </c>
      <c r="AP1019" s="112" t="s">
        <v>1</v>
      </c>
    </row>
    <row r="1020" spans="1:42" hidden="1" x14ac:dyDescent="0.25">
      <c r="A1020" s="2" t="s">
        <v>730</v>
      </c>
      <c r="B1020" s="111">
        <v>44133</v>
      </c>
      <c r="C1020" s="112" t="s">
        <v>6</v>
      </c>
      <c r="D1020" s="112" t="s">
        <v>39</v>
      </c>
      <c r="E1020" s="112" t="s">
        <v>216</v>
      </c>
      <c r="F1020" s="112" t="s">
        <v>2571</v>
      </c>
      <c r="G1020" s="112" t="s">
        <v>3</v>
      </c>
      <c r="H1020" s="112" t="s">
        <v>2584</v>
      </c>
      <c r="I1020" s="113" t="s">
        <v>1</v>
      </c>
      <c r="J1020" s="113" t="s">
        <v>1</v>
      </c>
      <c r="K1020" s="113" t="s">
        <v>1</v>
      </c>
      <c r="L1020" s="113" t="s">
        <v>1</v>
      </c>
      <c r="M1020" s="113">
        <v>0</v>
      </c>
      <c r="N1020" s="112" t="s">
        <v>1</v>
      </c>
      <c r="O1020" s="112" t="s">
        <v>2</v>
      </c>
      <c r="P1020" s="112" t="s">
        <v>1</v>
      </c>
      <c r="Q1020" s="113">
        <v>15754009.120000001</v>
      </c>
      <c r="R1020" s="113">
        <v>0</v>
      </c>
      <c r="S1020" s="113">
        <v>14690289.120000001</v>
      </c>
      <c r="T1020" s="113">
        <v>0</v>
      </c>
      <c r="U1020" s="112" t="s">
        <v>0</v>
      </c>
      <c r="V1020" s="113">
        <v>0</v>
      </c>
      <c r="W1020" s="113">
        <v>917000</v>
      </c>
      <c r="X1020" s="112" t="s">
        <v>0</v>
      </c>
      <c r="Y1020" s="113">
        <v>146720</v>
      </c>
      <c r="Z1020" s="113">
        <v>0</v>
      </c>
      <c r="AA1020" s="112" t="s">
        <v>0</v>
      </c>
      <c r="AB1020" s="113">
        <v>0</v>
      </c>
      <c r="AC1020" s="113">
        <v>0</v>
      </c>
      <c r="AD1020" s="112" t="s">
        <v>0</v>
      </c>
      <c r="AE1020" s="113">
        <v>0</v>
      </c>
      <c r="AF1020" s="112">
        <v>0</v>
      </c>
      <c r="AG1020" s="112" t="s">
        <v>0</v>
      </c>
      <c r="AH1020" s="113">
        <v>0</v>
      </c>
      <c r="AI1020" s="113">
        <v>0</v>
      </c>
      <c r="AJ1020" s="112" t="s">
        <v>0</v>
      </c>
      <c r="AK1020" s="113">
        <v>0</v>
      </c>
      <c r="AL1020" s="113">
        <v>0</v>
      </c>
      <c r="AM1020" s="114" t="s">
        <v>1</v>
      </c>
      <c r="AN1020" s="3" t="s">
        <v>1</v>
      </c>
      <c r="AO1020" s="3" t="s">
        <v>1</v>
      </c>
      <c r="AP1020" s="112" t="s">
        <v>1</v>
      </c>
    </row>
    <row r="1021" spans="1:42" hidden="1" x14ac:dyDescent="0.25">
      <c r="A1021" s="2" t="s">
        <v>731</v>
      </c>
      <c r="B1021" s="48">
        <v>44133</v>
      </c>
      <c r="C1021" s="2" t="s">
        <v>28</v>
      </c>
      <c r="D1021" s="2" t="s">
        <v>34</v>
      </c>
      <c r="E1021" s="2" t="s">
        <v>33</v>
      </c>
      <c r="F1021" s="2" t="s">
        <v>2395</v>
      </c>
      <c r="G1021" s="2" t="s">
        <v>3</v>
      </c>
      <c r="H1021" s="2" t="s">
        <v>2585</v>
      </c>
      <c r="I1021" s="1"/>
      <c r="J1021" s="1"/>
      <c r="K1021" s="1"/>
      <c r="L1021" s="1"/>
      <c r="M1021" s="1">
        <v>0</v>
      </c>
      <c r="N1021" s="2"/>
      <c r="O1021" s="2" t="s">
        <v>2</v>
      </c>
      <c r="P1021" s="2"/>
      <c r="Q1021" s="1">
        <v>104601319.55</v>
      </c>
      <c r="R1021" s="1">
        <v>0</v>
      </c>
      <c r="S1021" s="1">
        <v>70158431.760000005</v>
      </c>
      <c r="T1021" s="1">
        <v>0</v>
      </c>
      <c r="U1021" s="2"/>
      <c r="V1021" s="1">
        <v>0</v>
      </c>
      <c r="W1021" s="1">
        <v>29692144.649999999</v>
      </c>
      <c r="X1021" s="2"/>
      <c r="Y1021" s="1">
        <v>4750743.1399999997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49" t="s">
        <v>1</v>
      </c>
      <c r="AN1021" s="3" t="s">
        <v>1</v>
      </c>
      <c r="AO1021" s="3" t="s">
        <v>1</v>
      </c>
      <c r="AP1021" s="2" t="s">
        <v>1</v>
      </c>
    </row>
    <row r="1022" spans="1:42" hidden="1" x14ac:dyDescent="0.25">
      <c r="A1022" s="2" t="s">
        <v>732</v>
      </c>
      <c r="B1022" s="111">
        <v>44133</v>
      </c>
      <c r="C1022" s="112" t="s">
        <v>6</v>
      </c>
      <c r="D1022" s="112" t="s">
        <v>34</v>
      </c>
      <c r="E1022" s="112" t="s">
        <v>210</v>
      </c>
      <c r="F1022" s="112" t="s">
        <v>383</v>
      </c>
      <c r="G1022" s="112" t="s">
        <v>3</v>
      </c>
      <c r="H1022" s="112" t="s">
        <v>2586</v>
      </c>
      <c r="I1022" s="113" t="s">
        <v>1</v>
      </c>
      <c r="J1022" s="113" t="s">
        <v>1</v>
      </c>
      <c r="K1022" s="113" t="s">
        <v>1</v>
      </c>
      <c r="L1022" s="113" t="s">
        <v>1</v>
      </c>
      <c r="M1022" s="113">
        <v>0</v>
      </c>
      <c r="N1022" s="112" t="s">
        <v>1</v>
      </c>
      <c r="O1022" s="112" t="s">
        <v>2</v>
      </c>
      <c r="P1022" s="112" t="s">
        <v>1</v>
      </c>
      <c r="Q1022" s="113">
        <v>42854613.524800003</v>
      </c>
      <c r="R1022" s="113">
        <v>0</v>
      </c>
      <c r="S1022" s="113">
        <v>31492651</v>
      </c>
      <c r="T1022" s="113">
        <v>0</v>
      </c>
      <c r="U1022" s="112" t="s">
        <v>0</v>
      </c>
      <c r="V1022" s="113">
        <v>0</v>
      </c>
      <c r="W1022" s="113">
        <v>9794795.2800000012</v>
      </c>
      <c r="X1022" s="112" t="s">
        <v>0</v>
      </c>
      <c r="Y1022" s="113">
        <v>1567167.2448</v>
      </c>
      <c r="Z1022" s="113">
        <v>0</v>
      </c>
      <c r="AA1022" s="112" t="s">
        <v>0</v>
      </c>
      <c r="AB1022" s="113">
        <v>0</v>
      </c>
      <c r="AC1022" s="113">
        <v>0</v>
      </c>
      <c r="AD1022" s="112" t="s">
        <v>0</v>
      </c>
      <c r="AE1022" s="113">
        <v>0</v>
      </c>
      <c r="AF1022" s="112">
        <v>0</v>
      </c>
      <c r="AG1022" s="112" t="s">
        <v>0</v>
      </c>
      <c r="AH1022" s="113">
        <v>0</v>
      </c>
      <c r="AI1022" s="113">
        <v>0</v>
      </c>
      <c r="AJ1022" s="112" t="s">
        <v>0</v>
      </c>
      <c r="AK1022" s="113">
        <v>0</v>
      </c>
      <c r="AL1022" s="113">
        <v>0</v>
      </c>
      <c r="AM1022" s="114" t="s">
        <v>1</v>
      </c>
      <c r="AN1022" s="3" t="s">
        <v>1</v>
      </c>
      <c r="AO1022" s="3" t="s">
        <v>1</v>
      </c>
      <c r="AP1022" s="112" t="s">
        <v>1</v>
      </c>
    </row>
    <row r="1023" spans="1:42" hidden="1" x14ac:dyDescent="0.25">
      <c r="A1023" s="2" t="s">
        <v>733</v>
      </c>
      <c r="B1023" s="111">
        <v>44133</v>
      </c>
      <c r="C1023" s="112" t="s">
        <v>6</v>
      </c>
      <c r="D1023" s="112" t="s">
        <v>34</v>
      </c>
      <c r="E1023" s="112" t="s">
        <v>210</v>
      </c>
      <c r="F1023" s="112" t="s">
        <v>383</v>
      </c>
      <c r="G1023" s="112" t="s">
        <v>3</v>
      </c>
      <c r="H1023" s="112" t="s">
        <v>2587</v>
      </c>
      <c r="I1023" s="113" t="s">
        <v>1</v>
      </c>
      <c r="J1023" s="113" t="s">
        <v>1</v>
      </c>
      <c r="K1023" s="113" t="s">
        <v>1</v>
      </c>
      <c r="L1023" s="113" t="s">
        <v>1</v>
      </c>
      <c r="M1023" s="113">
        <v>0</v>
      </c>
      <c r="N1023" s="112" t="s">
        <v>1</v>
      </c>
      <c r="O1023" s="112" t="s">
        <v>2</v>
      </c>
      <c r="P1023" s="112" t="s">
        <v>1</v>
      </c>
      <c r="Q1023" s="113">
        <v>11307502.5</v>
      </c>
      <c r="R1023" s="113">
        <v>0</v>
      </c>
      <c r="S1023" s="113">
        <v>11186862.5</v>
      </c>
      <c r="T1023" s="113">
        <v>0</v>
      </c>
      <c r="U1023" s="112" t="s">
        <v>0</v>
      </c>
      <c r="V1023" s="113">
        <v>0</v>
      </c>
      <c r="W1023" s="113">
        <v>104000</v>
      </c>
      <c r="X1023" s="112" t="s">
        <v>9</v>
      </c>
      <c r="Y1023" s="113">
        <v>16640</v>
      </c>
      <c r="Z1023" s="113">
        <v>0</v>
      </c>
      <c r="AA1023" s="112" t="s">
        <v>0</v>
      </c>
      <c r="AB1023" s="113">
        <v>0</v>
      </c>
      <c r="AC1023" s="113">
        <v>0</v>
      </c>
      <c r="AD1023" s="112" t="s">
        <v>0</v>
      </c>
      <c r="AE1023" s="113">
        <v>0</v>
      </c>
      <c r="AF1023" s="112">
        <v>0</v>
      </c>
      <c r="AG1023" s="112" t="s">
        <v>0</v>
      </c>
      <c r="AH1023" s="113">
        <v>0</v>
      </c>
      <c r="AI1023" s="113">
        <v>0</v>
      </c>
      <c r="AJ1023" s="112" t="s">
        <v>0</v>
      </c>
      <c r="AK1023" s="113">
        <v>0</v>
      </c>
      <c r="AL1023" s="113">
        <v>0</v>
      </c>
      <c r="AM1023" s="114" t="s">
        <v>1</v>
      </c>
      <c r="AN1023" s="3" t="s">
        <v>1</v>
      </c>
      <c r="AO1023" s="3" t="s">
        <v>1</v>
      </c>
      <c r="AP1023" s="112" t="s">
        <v>1</v>
      </c>
    </row>
    <row r="1024" spans="1:42" hidden="1" x14ac:dyDescent="0.25">
      <c r="A1024" s="2" t="s">
        <v>734</v>
      </c>
      <c r="B1024" s="111">
        <v>44133</v>
      </c>
      <c r="C1024" s="112" t="s">
        <v>6</v>
      </c>
      <c r="D1024" s="112" t="s">
        <v>34</v>
      </c>
      <c r="E1024" s="112" t="s">
        <v>210</v>
      </c>
      <c r="F1024" s="112" t="s">
        <v>383</v>
      </c>
      <c r="G1024" s="112" t="s">
        <v>3</v>
      </c>
      <c r="H1024" s="112" t="s">
        <v>2588</v>
      </c>
      <c r="I1024" s="113" t="s">
        <v>1</v>
      </c>
      <c r="J1024" s="113" t="s">
        <v>1</v>
      </c>
      <c r="K1024" s="113" t="s">
        <v>1</v>
      </c>
      <c r="L1024" s="113" t="s">
        <v>1</v>
      </c>
      <c r="M1024" s="113">
        <v>0</v>
      </c>
      <c r="N1024" s="112" t="s">
        <v>1</v>
      </c>
      <c r="O1024" s="112" t="s">
        <v>2</v>
      </c>
      <c r="P1024" s="112" t="s">
        <v>1</v>
      </c>
      <c r="Q1024" s="113">
        <v>180217488.50360003</v>
      </c>
      <c r="R1024" s="113">
        <v>0</v>
      </c>
      <c r="S1024" s="113">
        <v>149699343.48000002</v>
      </c>
      <c r="T1024" s="113">
        <v>0</v>
      </c>
      <c r="U1024" s="112" t="s">
        <v>0</v>
      </c>
      <c r="V1024" s="113">
        <v>0</v>
      </c>
      <c r="W1024" s="113">
        <v>26308745.710000001</v>
      </c>
      <c r="X1024" s="112" t="s">
        <v>9</v>
      </c>
      <c r="Y1024" s="113">
        <v>4209399.3136</v>
      </c>
      <c r="Z1024" s="113">
        <v>0</v>
      </c>
      <c r="AA1024" s="112" t="s">
        <v>0</v>
      </c>
      <c r="AB1024" s="113">
        <v>0</v>
      </c>
      <c r="AC1024" s="113">
        <v>0</v>
      </c>
      <c r="AD1024" s="112" t="s">
        <v>0</v>
      </c>
      <c r="AE1024" s="113">
        <v>0</v>
      </c>
      <c r="AF1024" s="112">
        <v>0</v>
      </c>
      <c r="AG1024" s="112" t="s">
        <v>0</v>
      </c>
      <c r="AH1024" s="113">
        <v>0</v>
      </c>
      <c r="AI1024" s="113">
        <v>0</v>
      </c>
      <c r="AJ1024" s="112" t="s">
        <v>0</v>
      </c>
      <c r="AK1024" s="113">
        <v>0</v>
      </c>
      <c r="AL1024" s="113">
        <v>0</v>
      </c>
      <c r="AM1024" s="114" t="s">
        <v>1</v>
      </c>
      <c r="AN1024" s="3" t="s">
        <v>1</v>
      </c>
      <c r="AO1024" s="3" t="s">
        <v>1</v>
      </c>
      <c r="AP1024" s="112" t="s">
        <v>1</v>
      </c>
    </row>
    <row r="1025" spans="1:42" hidden="1" x14ac:dyDescent="0.25">
      <c r="A1025" s="2" t="s">
        <v>736</v>
      </c>
      <c r="B1025" s="111">
        <v>44133</v>
      </c>
      <c r="C1025" s="112" t="s">
        <v>28</v>
      </c>
      <c r="D1025" s="112" t="s">
        <v>27</v>
      </c>
      <c r="E1025" s="112" t="s">
        <v>257</v>
      </c>
      <c r="F1025" s="112" t="s">
        <v>1517</v>
      </c>
      <c r="G1025" s="112" t="s">
        <v>3</v>
      </c>
      <c r="H1025" s="112" t="s">
        <v>2589</v>
      </c>
      <c r="I1025" s="113"/>
      <c r="J1025" s="113"/>
      <c r="K1025" s="113"/>
      <c r="L1025" s="113"/>
      <c r="M1025" s="113">
        <v>0</v>
      </c>
      <c r="N1025" s="112"/>
      <c r="O1025" s="112" t="s">
        <v>2</v>
      </c>
      <c r="P1025" s="112"/>
      <c r="Q1025" s="113">
        <v>179204159.18000001</v>
      </c>
      <c r="R1025" s="113">
        <v>0</v>
      </c>
      <c r="S1025" s="113">
        <v>138339392.75999999</v>
      </c>
      <c r="T1025" s="113">
        <v>0</v>
      </c>
      <c r="U1025" s="112"/>
      <c r="V1025" s="113">
        <v>0</v>
      </c>
      <c r="W1025" s="113">
        <v>35228246.909999996</v>
      </c>
      <c r="X1025" s="112"/>
      <c r="Y1025" s="113">
        <v>5636519.5099999998</v>
      </c>
      <c r="Z1025" s="113">
        <v>0</v>
      </c>
      <c r="AA1025" s="112" t="s">
        <v>0</v>
      </c>
      <c r="AB1025" s="113">
        <v>0</v>
      </c>
      <c r="AC1025" s="113">
        <v>0</v>
      </c>
      <c r="AD1025" s="112" t="s">
        <v>0</v>
      </c>
      <c r="AE1025" s="113">
        <v>0</v>
      </c>
      <c r="AF1025" s="112">
        <v>0</v>
      </c>
      <c r="AG1025" s="112" t="s">
        <v>0</v>
      </c>
      <c r="AH1025" s="113">
        <v>0</v>
      </c>
      <c r="AI1025" s="113">
        <v>0</v>
      </c>
      <c r="AJ1025" s="112" t="s">
        <v>0</v>
      </c>
      <c r="AK1025" s="113">
        <v>0</v>
      </c>
      <c r="AL1025" s="113">
        <v>0</v>
      </c>
      <c r="AM1025" s="114" t="s">
        <v>1</v>
      </c>
      <c r="AN1025" s="3" t="s">
        <v>1</v>
      </c>
      <c r="AO1025" s="3" t="s">
        <v>1</v>
      </c>
      <c r="AP1025" s="112" t="s">
        <v>1</v>
      </c>
    </row>
    <row r="1026" spans="1:42" hidden="1" x14ac:dyDescent="0.25">
      <c r="A1026" s="2" t="s">
        <v>738</v>
      </c>
      <c r="B1026" s="48">
        <v>44133</v>
      </c>
      <c r="C1026" s="2" t="s">
        <v>6</v>
      </c>
      <c r="D1026" s="2" t="s">
        <v>27</v>
      </c>
      <c r="E1026" s="2" t="s">
        <v>204</v>
      </c>
      <c r="F1026" s="2" t="s">
        <v>2189</v>
      </c>
      <c r="G1026" s="2" t="s">
        <v>3</v>
      </c>
      <c r="H1026" s="2" t="s">
        <v>2590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216497662.51320001</v>
      </c>
      <c r="R1026" s="1">
        <v>0</v>
      </c>
      <c r="S1026" s="1">
        <v>178734702.62</v>
      </c>
      <c r="T1026" s="1">
        <v>0</v>
      </c>
      <c r="U1026" s="2" t="s">
        <v>0</v>
      </c>
      <c r="V1026" s="1">
        <v>0</v>
      </c>
      <c r="W1026" s="1">
        <v>32554275.77</v>
      </c>
      <c r="X1026" s="2" t="s">
        <v>9</v>
      </c>
      <c r="Y1026" s="1">
        <v>5208684.1231999993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49" t="s">
        <v>1</v>
      </c>
      <c r="AN1026" s="3" t="s">
        <v>1</v>
      </c>
      <c r="AO1026" s="3" t="s">
        <v>1</v>
      </c>
      <c r="AP1026" s="2" t="s">
        <v>1</v>
      </c>
    </row>
    <row r="1027" spans="1:42" hidden="1" x14ac:dyDescent="0.25">
      <c r="A1027" s="2" t="s">
        <v>740</v>
      </c>
      <c r="B1027" s="48">
        <v>44133</v>
      </c>
      <c r="C1027" s="2" t="s">
        <v>6</v>
      </c>
      <c r="D1027" s="2" t="s">
        <v>27</v>
      </c>
      <c r="E1027" s="2" t="s">
        <v>204</v>
      </c>
      <c r="F1027" s="2" t="s">
        <v>2189</v>
      </c>
      <c r="G1027" s="2" t="s">
        <v>3</v>
      </c>
      <c r="H1027" s="2" t="s">
        <v>2591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57452059.117200002</v>
      </c>
      <c r="R1027" s="1">
        <v>0</v>
      </c>
      <c r="S1027" s="1">
        <v>50466939.119999997</v>
      </c>
      <c r="T1027" s="1">
        <v>0</v>
      </c>
      <c r="U1027" s="2" t="s">
        <v>0</v>
      </c>
      <c r="V1027" s="1">
        <v>0</v>
      </c>
      <c r="W1027" s="1">
        <v>6021655.1699999999</v>
      </c>
      <c r="X1027" s="2" t="s">
        <v>0</v>
      </c>
      <c r="Y1027" s="1">
        <v>963464.82720000006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49" t="s">
        <v>1</v>
      </c>
      <c r="AN1027" s="3" t="s">
        <v>1</v>
      </c>
      <c r="AO1027" s="3" t="s">
        <v>1</v>
      </c>
      <c r="AP1027" s="2" t="s">
        <v>1</v>
      </c>
    </row>
    <row r="1028" spans="1:42" hidden="1" x14ac:dyDescent="0.25">
      <c r="A1028" s="2" t="s">
        <v>741</v>
      </c>
      <c r="B1028" s="111">
        <v>44133</v>
      </c>
      <c r="C1028" s="112" t="s">
        <v>28</v>
      </c>
      <c r="D1028" s="112" t="s">
        <v>25</v>
      </c>
      <c r="E1028" s="112" t="s">
        <v>370</v>
      </c>
      <c r="F1028" s="112" t="s">
        <v>903</v>
      </c>
      <c r="G1028" s="112" t="s">
        <v>3</v>
      </c>
      <c r="H1028" s="112" t="s">
        <v>1421</v>
      </c>
      <c r="I1028" s="113" t="s">
        <v>1</v>
      </c>
      <c r="J1028" s="113" t="s">
        <v>1</v>
      </c>
      <c r="K1028" s="113" t="s">
        <v>1</v>
      </c>
      <c r="L1028" s="113" t="s">
        <v>1</v>
      </c>
      <c r="M1028" s="113">
        <v>0</v>
      </c>
      <c r="N1028" s="112" t="s">
        <v>1</v>
      </c>
      <c r="O1028" s="112" t="s">
        <v>99</v>
      </c>
      <c r="P1028" s="112" t="s">
        <v>1</v>
      </c>
      <c r="Q1028" s="113">
        <v>0</v>
      </c>
      <c r="R1028" s="113">
        <v>0</v>
      </c>
      <c r="S1028" s="113">
        <v>0</v>
      </c>
      <c r="T1028" s="113">
        <v>0</v>
      </c>
      <c r="U1028" s="112" t="s">
        <v>0</v>
      </c>
      <c r="V1028" s="113">
        <v>0</v>
      </c>
      <c r="W1028" s="113">
        <v>0</v>
      </c>
      <c r="X1028" s="112" t="s">
        <v>0</v>
      </c>
      <c r="Y1028" s="113">
        <v>0</v>
      </c>
      <c r="Z1028" s="113">
        <v>0</v>
      </c>
      <c r="AA1028" s="112" t="s">
        <v>0</v>
      </c>
      <c r="AB1028" s="113">
        <v>0</v>
      </c>
      <c r="AC1028" s="113">
        <v>0</v>
      </c>
      <c r="AD1028" s="112" t="s">
        <v>0</v>
      </c>
      <c r="AE1028" s="113">
        <v>0</v>
      </c>
      <c r="AF1028" s="112">
        <v>0</v>
      </c>
      <c r="AG1028" s="112" t="s">
        <v>0</v>
      </c>
      <c r="AH1028" s="113">
        <v>0</v>
      </c>
      <c r="AI1028" s="113">
        <v>0</v>
      </c>
      <c r="AJ1028" s="112" t="s">
        <v>0</v>
      </c>
      <c r="AK1028" s="113">
        <v>0</v>
      </c>
      <c r="AL1028" s="113">
        <v>0</v>
      </c>
      <c r="AM1028" s="114" t="s">
        <v>1</v>
      </c>
      <c r="AN1028" s="3" t="s">
        <v>1</v>
      </c>
      <c r="AO1028" s="3" t="s">
        <v>1</v>
      </c>
      <c r="AP1028" s="112" t="s">
        <v>1</v>
      </c>
    </row>
    <row r="1029" spans="1:42" hidden="1" x14ac:dyDescent="0.25">
      <c r="A1029" s="2" t="s">
        <v>742</v>
      </c>
      <c r="B1029" s="48">
        <v>44133</v>
      </c>
      <c r="C1029" s="2" t="s">
        <v>6</v>
      </c>
      <c r="D1029" s="2" t="s">
        <v>25</v>
      </c>
      <c r="E1029" s="2" t="s">
        <v>198</v>
      </c>
      <c r="F1029" s="2" t="s">
        <v>525</v>
      </c>
      <c r="G1029" s="2" t="s">
        <v>3</v>
      </c>
      <c r="H1029" s="2" t="s">
        <v>2592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218561773.51880002</v>
      </c>
      <c r="R1029" s="1">
        <v>0</v>
      </c>
      <c r="S1029" s="1">
        <v>184997263.5</v>
      </c>
      <c r="T1029" s="1">
        <v>0</v>
      </c>
      <c r="U1029" s="2" t="s">
        <v>0</v>
      </c>
      <c r="V1029" s="1">
        <v>0</v>
      </c>
      <c r="W1029" s="1">
        <v>28934922.43</v>
      </c>
      <c r="X1029" s="2" t="s">
        <v>9</v>
      </c>
      <c r="Y1029" s="1">
        <v>4629587.588800001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49" t="s">
        <v>1</v>
      </c>
      <c r="AN1029" s="3" t="s">
        <v>1</v>
      </c>
      <c r="AO1029" s="3" t="s">
        <v>1</v>
      </c>
      <c r="AP1029" s="2" t="s">
        <v>1</v>
      </c>
    </row>
    <row r="1030" spans="1:42" hidden="1" x14ac:dyDescent="0.25">
      <c r="A1030" s="2" t="s">
        <v>743</v>
      </c>
      <c r="B1030" s="48">
        <v>44133</v>
      </c>
      <c r="C1030" s="2" t="s">
        <v>6</v>
      </c>
      <c r="D1030" s="2" t="s">
        <v>23</v>
      </c>
      <c r="E1030" s="2" t="s">
        <v>196</v>
      </c>
      <c r="F1030" s="2" t="s">
        <v>872</v>
      </c>
      <c r="G1030" s="2" t="s">
        <v>3</v>
      </c>
      <c r="H1030" s="2" t="s">
        <v>2593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137582605.0564</v>
      </c>
      <c r="R1030" s="1">
        <v>0</v>
      </c>
      <c r="S1030" s="1">
        <v>109978181</v>
      </c>
      <c r="T1030" s="1">
        <v>0</v>
      </c>
      <c r="U1030" s="2" t="s">
        <v>0</v>
      </c>
      <c r="V1030" s="1">
        <v>0</v>
      </c>
      <c r="W1030" s="1">
        <v>23796917.289999999</v>
      </c>
      <c r="X1030" s="2" t="s">
        <v>0</v>
      </c>
      <c r="Y1030" s="1">
        <v>3807506.7664000005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49" t="s">
        <v>1</v>
      </c>
      <c r="AN1030" s="3" t="s">
        <v>1</v>
      </c>
      <c r="AO1030" s="3" t="s">
        <v>1</v>
      </c>
      <c r="AP1030" s="2" t="s">
        <v>1</v>
      </c>
    </row>
    <row r="1031" spans="1:42" hidden="1" x14ac:dyDescent="0.25">
      <c r="A1031" s="2" t="s">
        <v>745</v>
      </c>
      <c r="B1031" s="48">
        <v>44133</v>
      </c>
      <c r="C1031" s="2" t="s">
        <v>6</v>
      </c>
      <c r="D1031" s="2" t="s">
        <v>23</v>
      </c>
      <c r="E1031" s="2" t="s">
        <v>196</v>
      </c>
      <c r="F1031" s="2" t="s">
        <v>872</v>
      </c>
      <c r="G1031" s="2" t="s">
        <v>3</v>
      </c>
      <c r="H1031" s="2" t="s">
        <v>2594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138071488.95680001</v>
      </c>
      <c r="R1031" s="1">
        <v>0</v>
      </c>
      <c r="S1031" s="1">
        <v>104582366.12</v>
      </c>
      <c r="T1031" s="1">
        <v>0</v>
      </c>
      <c r="U1031" s="2" t="s">
        <v>0</v>
      </c>
      <c r="V1031" s="1">
        <v>0</v>
      </c>
      <c r="W1031" s="1">
        <v>28869933.479999997</v>
      </c>
      <c r="X1031" s="2" t="s">
        <v>9</v>
      </c>
      <c r="Y1031" s="1">
        <v>4619189.3568000002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49" t="s">
        <v>1</v>
      </c>
      <c r="AN1031" s="3" t="s">
        <v>1</v>
      </c>
      <c r="AO1031" s="3" t="s">
        <v>1</v>
      </c>
      <c r="AP1031" s="2" t="s">
        <v>1</v>
      </c>
    </row>
    <row r="1032" spans="1:42" hidden="1" x14ac:dyDescent="0.25">
      <c r="A1032" s="2" t="s">
        <v>746</v>
      </c>
      <c r="B1032" s="111">
        <v>44133</v>
      </c>
      <c r="C1032" s="112" t="s">
        <v>6</v>
      </c>
      <c r="D1032" s="112" t="s">
        <v>21</v>
      </c>
      <c r="E1032" s="112" t="s">
        <v>188</v>
      </c>
      <c r="F1032" s="112" t="s">
        <v>471</v>
      </c>
      <c r="G1032" s="112" t="s">
        <v>3</v>
      </c>
      <c r="H1032" s="112" t="s">
        <v>2595</v>
      </c>
      <c r="I1032" s="113" t="s">
        <v>1</v>
      </c>
      <c r="J1032" s="113" t="s">
        <v>1</v>
      </c>
      <c r="K1032" s="113" t="s">
        <v>1</v>
      </c>
      <c r="L1032" s="113" t="s">
        <v>1</v>
      </c>
      <c r="M1032" s="113">
        <v>0</v>
      </c>
      <c r="N1032" s="112" t="s">
        <v>1</v>
      </c>
      <c r="O1032" s="112" t="s">
        <v>2</v>
      </c>
      <c r="P1032" s="112" t="s">
        <v>1</v>
      </c>
      <c r="Q1032" s="113">
        <v>206097083.3204</v>
      </c>
      <c r="R1032" s="113">
        <v>0</v>
      </c>
      <c r="S1032" s="113">
        <v>161048218.91</v>
      </c>
      <c r="T1032" s="113">
        <v>0</v>
      </c>
      <c r="U1032" s="112" t="s">
        <v>0</v>
      </c>
      <c r="V1032" s="113">
        <v>0</v>
      </c>
      <c r="W1032" s="113">
        <v>38835227.940000005</v>
      </c>
      <c r="X1032" s="112" t="s">
        <v>0</v>
      </c>
      <c r="Y1032" s="113">
        <v>6213636.4704000009</v>
      </c>
      <c r="Z1032" s="113">
        <v>0</v>
      </c>
      <c r="AA1032" s="112" t="s">
        <v>0</v>
      </c>
      <c r="AB1032" s="113">
        <v>0</v>
      </c>
      <c r="AC1032" s="113">
        <v>0</v>
      </c>
      <c r="AD1032" s="112" t="s">
        <v>0</v>
      </c>
      <c r="AE1032" s="113">
        <v>0</v>
      </c>
      <c r="AF1032" s="112">
        <v>0</v>
      </c>
      <c r="AG1032" s="112" t="s">
        <v>0</v>
      </c>
      <c r="AH1032" s="113">
        <v>0</v>
      </c>
      <c r="AI1032" s="113">
        <v>0</v>
      </c>
      <c r="AJ1032" s="112" t="s">
        <v>0</v>
      </c>
      <c r="AK1032" s="113">
        <v>0</v>
      </c>
      <c r="AL1032" s="113">
        <v>0</v>
      </c>
      <c r="AM1032" s="114" t="s">
        <v>1</v>
      </c>
      <c r="AN1032" s="3" t="s">
        <v>1</v>
      </c>
      <c r="AO1032" s="3" t="s">
        <v>1</v>
      </c>
      <c r="AP1032" s="112" t="s">
        <v>1</v>
      </c>
    </row>
    <row r="1033" spans="1:42" hidden="1" x14ac:dyDescent="0.25">
      <c r="A1033" s="2" t="s">
        <v>747</v>
      </c>
      <c r="B1033" s="111">
        <v>44133</v>
      </c>
      <c r="C1033" s="112" t="s">
        <v>6</v>
      </c>
      <c r="D1033" s="112" t="s">
        <v>21</v>
      </c>
      <c r="E1033" s="112" t="s">
        <v>188</v>
      </c>
      <c r="F1033" s="112" t="s">
        <v>471</v>
      </c>
      <c r="G1033" s="112" t="s">
        <v>3</v>
      </c>
      <c r="H1033" s="112" t="s">
        <v>2596</v>
      </c>
      <c r="I1033" s="113" t="s">
        <v>1</v>
      </c>
      <c r="J1033" s="113" t="s">
        <v>1</v>
      </c>
      <c r="K1033" s="113" t="s">
        <v>1</v>
      </c>
      <c r="L1033" s="113" t="s">
        <v>1</v>
      </c>
      <c r="M1033" s="113">
        <v>0</v>
      </c>
      <c r="N1033" s="112" t="s">
        <v>1</v>
      </c>
      <c r="O1033" s="112" t="s">
        <v>2597</v>
      </c>
      <c r="P1033" s="112" t="s">
        <v>2598</v>
      </c>
      <c r="Q1033" s="113">
        <v>3452495</v>
      </c>
      <c r="R1033" s="113">
        <v>0</v>
      </c>
      <c r="S1033" s="113">
        <v>3392175</v>
      </c>
      <c r="T1033" s="113">
        <v>52000</v>
      </c>
      <c r="U1033" s="112" t="s">
        <v>9</v>
      </c>
      <c r="V1033" s="113">
        <v>8320</v>
      </c>
      <c r="W1033" s="113">
        <v>0</v>
      </c>
      <c r="X1033" s="112" t="s">
        <v>0</v>
      </c>
      <c r="Y1033" s="113">
        <v>0</v>
      </c>
      <c r="Z1033" s="113">
        <v>0</v>
      </c>
      <c r="AA1033" s="112" t="s">
        <v>0</v>
      </c>
      <c r="AB1033" s="113">
        <v>0</v>
      </c>
      <c r="AC1033" s="113">
        <v>0</v>
      </c>
      <c r="AD1033" s="112" t="s">
        <v>0</v>
      </c>
      <c r="AE1033" s="113">
        <v>0</v>
      </c>
      <c r="AF1033" s="112">
        <v>0</v>
      </c>
      <c r="AG1033" s="112" t="s">
        <v>0</v>
      </c>
      <c r="AH1033" s="113">
        <v>0</v>
      </c>
      <c r="AI1033" s="113">
        <v>0</v>
      </c>
      <c r="AJ1033" s="112" t="s">
        <v>0</v>
      </c>
      <c r="AK1033" s="113">
        <v>0</v>
      </c>
      <c r="AL1033" s="113">
        <v>0</v>
      </c>
      <c r="AM1033" s="114" t="s">
        <v>1</v>
      </c>
      <c r="AN1033" s="3" t="s">
        <v>1</v>
      </c>
      <c r="AO1033" s="3" t="s">
        <v>1</v>
      </c>
      <c r="AP1033" s="112" t="s">
        <v>1</v>
      </c>
    </row>
    <row r="1034" spans="1:42" hidden="1" x14ac:dyDescent="0.25">
      <c r="A1034" s="2" t="s">
        <v>748</v>
      </c>
      <c r="B1034" s="48">
        <v>44133</v>
      </c>
      <c r="C1034" s="2" t="s">
        <v>6</v>
      </c>
      <c r="D1034" s="2" t="s">
        <v>21</v>
      </c>
      <c r="E1034" s="2" t="s">
        <v>188</v>
      </c>
      <c r="F1034" s="2" t="s">
        <v>471</v>
      </c>
      <c r="G1034" s="2" t="s">
        <v>3</v>
      </c>
      <c r="H1034" s="2" t="s">
        <v>2599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11910940</v>
      </c>
      <c r="R1034" s="1">
        <v>0</v>
      </c>
      <c r="S1034" s="1">
        <v>10708600</v>
      </c>
      <c r="T1034" s="1">
        <v>0</v>
      </c>
      <c r="U1034" s="2" t="s">
        <v>0</v>
      </c>
      <c r="V1034" s="1">
        <v>0</v>
      </c>
      <c r="W1034" s="1">
        <v>1036500</v>
      </c>
      <c r="X1034" s="2" t="s">
        <v>9</v>
      </c>
      <c r="Y1034" s="1">
        <v>165840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49" t="s">
        <v>1</v>
      </c>
      <c r="AN1034" s="3" t="s">
        <v>1</v>
      </c>
      <c r="AO1034" s="3" t="s">
        <v>1</v>
      </c>
      <c r="AP1034" s="2" t="s">
        <v>1</v>
      </c>
    </row>
    <row r="1035" spans="1:42" hidden="1" x14ac:dyDescent="0.25">
      <c r="A1035" s="2" t="s">
        <v>749</v>
      </c>
      <c r="B1035" s="48">
        <v>44133</v>
      </c>
      <c r="C1035" s="2" t="s">
        <v>6</v>
      </c>
      <c r="D1035" s="2" t="s">
        <v>19</v>
      </c>
      <c r="E1035" s="2" t="s">
        <v>186</v>
      </c>
      <c r="F1035" s="2" t="s">
        <v>470</v>
      </c>
      <c r="G1035" s="2" t="s">
        <v>3</v>
      </c>
      <c r="H1035" s="2" t="s">
        <v>2600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37182071.546800002</v>
      </c>
      <c r="R1035" s="1">
        <v>0</v>
      </c>
      <c r="S1035" s="1">
        <v>25904251.999999996</v>
      </c>
      <c r="T1035" s="1">
        <v>0</v>
      </c>
      <c r="U1035" s="2" t="s">
        <v>0</v>
      </c>
      <c r="V1035" s="1">
        <v>0</v>
      </c>
      <c r="W1035" s="1">
        <v>9722258.2300000004</v>
      </c>
      <c r="X1035" s="2" t="s">
        <v>9</v>
      </c>
      <c r="Y1035" s="1">
        <v>1555561.3168000001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49" t="s">
        <v>1</v>
      </c>
      <c r="AN1035" s="3" t="s">
        <v>1</v>
      </c>
      <c r="AO1035" s="3" t="s">
        <v>1</v>
      </c>
      <c r="AP1035" s="2" t="s">
        <v>1</v>
      </c>
    </row>
    <row r="1036" spans="1:42" hidden="1" x14ac:dyDescent="0.25">
      <c r="A1036" s="2" t="s">
        <v>750</v>
      </c>
      <c r="B1036" s="48">
        <v>44133</v>
      </c>
      <c r="C1036" s="2" t="s">
        <v>6</v>
      </c>
      <c r="D1036" s="2" t="s">
        <v>19</v>
      </c>
      <c r="E1036" s="2" t="s">
        <v>186</v>
      </c>
      <c r="F1036" s="2" t="s">
        <v>470</v>
      </c>
      <c r="G1036" s="2" t="s">
        <v>3</v>
      </c>
      <c r="H1036" s="2" t="s">
        <v>2601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1">
        <v>284327351.27720004</v>
      </c>
      <c r="R1036" s="1">
        <v>0</v>
      </c>
      <c r="S1036" s="1">
        <v>228642987.15999997</v>
      </c>
      <c r="T1036" s="1">
        <v>0</v>
      </c>
      <c r="U1036" s="2" t="s">
        <v>0</v>
      </c>
      <c r="V1036" s="1">
        <v>0</v>
      </c>
      <c r="W1036" s="1">
        <v>48003762.170000002</v>
      </c>
      <c r="X1036" s="2" t="s">
        <v>9</v>
      </c>
      <c r="Y1036" s="1">
        <v>7680601.9472000003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49" t="s">
        <v>1</v>
      </c>
      <c r="AN1036" s="3" t="s">
        <v>1</v>
      </c>
      <c r="AO1036" s="3" t="s">
        <v>1</v>
      </c>
      <c r="AP1036" s="2" t="s">
        <v>1</v>
      </c>
    </row>
    <row r="1037" spans="1:42" hidden="1" x14ac:dyDescent="0.25">
      <c r="A1037" s="2" t="s">
        <v>751</v>
      </c>
      <c r="B1037" s="48">
        <v>44133</v>
      </c>
      <c r="C1037" s="2" t="s">
        <v>6</v>
      </c>
      <c r="D1037" s="2" t="s">
        <v>17</v>
      </c>
      <c r="E1037" s="2" t="s">
        <v>184</v>
      </c>
      <c r="F1037" s="2" t="s">
        <v>2602</v>
      </c>
      <c r="G1037" s="2" t="s">
        <v>3</v>
      </c>
      <c r="H1037" s="2" t="s">
        <v>2603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8973100</v>
      </c>
      <c r="R1037" s="1">
        <v>0</v>
      </c>
      <c r="S1037" s="1">
        <v>6421100</v>
      </c>
      <c r="T1037" s="1">
        <v>0</v>
      </c>
      <c r="U1037" s="2" t="s">
        <v>0</v>
      </c>
      <c r="V1037" s="1">
        <v>0</v>
      </c>
      <c r="W1037" s="1">
        <v>2200000</v>
      </c>
      <c r="X1037" s="2" t="s">
        <v>0</v>
      </c>
      <c r="Y1037" s="1">
        <v>352000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49" t="s">
        <v>1</v>
      </c>
      <c r="AN1037" s="3" t="s">
        <v>1</v>
      </c>
      <c r="AO1037" s="3" t="s">
        <v>1</v>
      </c>
      <c r="AP1037" s="2" t="s">
        <v>1</v>
      </c>
    </row>
    <row r="1038" spans="1:42" hidden="1" x14ac:dyDescent="0.25">
      <c r="A1038" s="2" t="s">
        <v>752</v>
      </c>
      <c r="B1038" s="48">
        <v>44133</v>
      </c>
      <c r="C1038" s="2" t="s">
        <v>6</v>
      </c>
      <c r="D1038" s="2" t="s">
        <v>17</v>
      </c>
      <c r="E1038" s="2" t="s">
        <v>184</v>
      </c>
      <c r="F1038" s="2" t="s">
        <v>2602</v>
      </c>
      <c r="G1038" s="2" t="s">
        <v>3</v>
      </c>
      <c r="H1038" s="2" t="s">
        <v>2604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193</v>
      </c>
      <c r="P1038" s="2" t="s">
        <v>192</v>
      </c>
      <c r="Q1038" s="1">
        <v>3468128.08</v>
      </c>
      <c r="R1038" s="1">
        <v>0</v>
      </c>
      <c r="S1038" s="1">
        <v>3468128.08</v>
      </c>
      <c r="T1038" s="1">
        <v>0</v>
      </c>
      <c r="U1038" s="2" t="s">
        <v>0</v>
      </c>
      <c r="V1038" s="1">
        <v>0</v>
      </c>
      <c r="W1038" s="1">
        <v>0</v>
      </c>
      <c r="X1038" s="2" t="s">
        <v>0</v>
      </c>
      <c r="Y1038" s="1">
        <v>0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49" t="s">
        <v>1</v>
      </c>
      <c r="AN1038" s="3" t="s">
        <v>1</v>
      </c>
      <c r="AO1038" s="3" t="s">
        <v>1</v>
      </c>
      <c r="AP1038" s="2" t="s">
        <v>1</v>
      </c>
    </row>
    <row r="1039" spans="1:42" hidden="1" x14ac:dyDescent="0.25">
      <c r="A1039" s="2" t="s">
        <v>753</v>
      </c>
      <c r="B1039" s="48">
        <v>44133</v>
      </c>
      <c r="C1039" s="2" t="s">
        <v>6</v>
      </c>
      <c r="D1039" s="2" t="s">
        <v>17</v>
      </c>
      <c r="E1039" s="2" t="s">
        <v>184</v>
      </c>
      <c r="F1039" s="2" t="s">
        <v>2602</v>
      </c>
      <c r="G1039" s="2" t="s">
        <v>3</v>
      </c>
      <c r="H1039" s="2" t="s">
        <v>2605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48941885</v>
      </c>
      <c r="R1039" s="1">
        <v>0</v>
      </c>
      <c r="S1039" s="1">
        <v>38550025</v>
      </c>
      <c r="T1039" s="1">
        <v>0</v>
      </c>
      <c r="U1039" s="2" t="s">
        <v>0</v>
      </c>
      <c r="V1039" s="1">
        <v>0</v>
      </c>
      <c r="W1039" s="1">
        <v>8958500</v>
      </c>
      <c r="X1039" s="2" t="s">
        <v>9</v>
      </c>
      <c r="Y1039" s="1">
        <v>1433360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49" t="s">
        <v>1</v>
      </c>
      <c r="AN1039" s="3" t="s">
        <v>1</v>
      </c>
      <c r="AO1039" s="3" t="s">
        <v>1</v>
      </c>
      <c r="AP1039" s="2" t="s">
        <v>1</v>
      </c>
    </row>
    <row r="1040" spans="1:42" hidden="1" x14ac:dyDescent="0.25">
      <c r="A1040" s="2" t="s">
        <v>754</v>
      </c>
      <c r="B1040" s="48">
        <v>44133</v>
      </c>
      <c r="C1040" s="2" t="s">
        <v>6</v>
      </c>
      <c r="D1040" s="2" t="s">
        <v>17</v>
      </c>
      <c r="E1040" s="2" t="s">
        <v>184</v>
      </c>
      <c r="F1040" s="2" t="s">
        <v>2602</v>
      </c>
      <c r="G1040" s="2" t="s">
        <v>3</v>
      </c>
      <c r="H1040" s="2" t="s">
        <v>2606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2607</v>
      </c>
      <c r="P1040" s="2" t="s">
        <v>2608</v>
      </c>
      <c r="Q1040" s="1">
        <v>2552000</v>
      </c>
      <c r="R1040" s="1">
        <v>0</v>
      </c>
      <c r="S1040" s="1">
        <v>0</v>
      </c>
      <c r="T1040" s="1">
        <v>2200000</v>
      </c>
      <c r="U1040" s="2" t="s">
        <v>9</v>
      </c>
      <c r="V1040" s="1">
        <v>352000</v>
      </c>
      <c r="W1040" s="1">
        <v>0</v>
      </c>
      <c r="X1040" s="2" t="s">
        <v>0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49" t="s">
        <v>1</v>
      </c>
      <c r="AN1040" s="3" t="s">
        <v>1</v>
      </c>
      <c r="AO1040" s="3" t="s">
        <v>1</v>
      </c>
      <c r="AP1040" s="2" t="s">
        <v>1</v>
      </c>
    </row>
    <row r="1041" spans="1:42" hidden="1" x14ac:dyDescent="0.25">
      <c r="A1041" s="2" t="s">
        <v>755</v>
      </c>
      <c r="B1041" s="48">
        <v>44133</v>
      </c>
      <c r="C1041" s="2" t="s">
        <v>6</v>
      </c>
      <c r="D1041" s="2" t="s">
        <v>17</v>
      </c>
      <c r="E1041" s="2" t="s">
        <v>184</v>
      </c>
      <c r="F1041" s="2" t="s">
        <v>2602</v>
      </c>
      <c r="G1041" s="2" t="s">
        <v>3</v>
      </c>
      <c r="H1041" s="2" t="s">
        <v>2609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34675579.601599999</v>
      </c>
      <c r="R1041" s="1">
        <v>0</v>
      </c>
      <c r="S1041" s="1">
        <v>25118000</v>
      </c>
      <c r="T1041" s="1">
        <v>0</v>
      </c>
      <c r="U1041" s="2" t="s">
        <v>0</v>
      </c>
      <c r="V1041" s="1">
        <v>0</v>
      </c>
      <c r="W1041" s="1">
        <v>8239292.7599999998</v>
      </c>
      <c r="X1041" s="2" t="s">
        <v>0</v>
      </c>
      <c r="Y1041" s="1">
        <v>1318286.8415999999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49" t="s">
        <v>1</v>
      </c>
      <c r="AN1041" s="3" t="s">
        <v>1</v>
      </c>
      <c r="AO1041" s="3" t="s">
        <v>1</v>
      </c>
      <c r="AP1041" s="2" t="s">
        <v>1</v>
      </c>
    </row>
    <row r="1042" spans="1:42" hidden="1" x14ac:dyDescent="0.25">
      <c r="A1042" s="2" t="s">
        <v>756</v>
      </c>
      <c r="B1042" s="48">
        <v>44133</v>
      </c>
      <c r="C1042" s="2" t="s">
        <v>6</v>
      </c>
      <c r="D1042" s="2" t="s">
        <v>14</v>
      </c>
      <c r="E1042" s="2" t="s">
        <v>182</v>
      </c>
      <c r="F1042" s="2" t="s">
        <v>2610</v>
      </c>
      <c r="G1042" s="2" t="s">
        <v>3</v>
      </c>
      <c r="H1042" s="2" t="s">
        <v>2611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75954035</v>
      </c>
      <c r="R1042" s="1">
        <v>0</v>
      </c>
      <c r="S1042" s="1">
        <v>74439075</v>
      </c>
      <c r="T1042" s="1">
        <v>0</v>
      </c>
      <c r="U1042" s="2" t="s">
        <v>0</v>
      </c>
      <c r="V1042" s="1">
        <v>0</v>
      </c>
      <c r="W1042" s="1">
        <v>1306000</v>
      </c>
      <c r="X1042" s="2" t="s">
        <v>0</v>
      </c>
      <c r="Y1042" s="1">
        <v>208960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49" t="s">
        <v>1</v>
      </c>
      <c r="AN1042" s="3" t="s">
        <v>1</v>
      </c>
      <c r="AO1042" s="3" t="s">
        <v>1</v>
      </c>
      <c r="AP1042" s="2" t="s">
        <v>1</v>
      </c>
    </row>
    <row r="1043" spans="1:42" hidden="1" x14ac:dyDescent="0.25">
      <c r="A1043" s="2" t="s">
        <v>757</v>
      </c>
      <c r="B1043" s="111">
        <v>44133</v>
      </c>
      <c r="C1043" s="112" t="s">
        <v>6</v>
      </c>
      <c r="D1043" s="112" t="s">
        <v>14</v>
      </c>
      <c r="E1043" s="112" t="s">
        <v>182</v>
      </c>
      <c r="F1043" s="112" t="s">
        <v>2610</v>
      </c>
      <c r="G1043" s="112" t="s">
        <v>3</v>
      </c>
      <c r="H1043" s="112" t="s">
        <v>2612</v>
      </c>
      <c r="I1043" s="113" t="s">
        <v>1</v>
      </c>
      <c r="J1043" s="113" t="s">
        <v>1</v>
      </c>
      <c r="K1043" s="113" t="s">
        <v>1</v>
      </c>
      <c r="L1043" s="113" t="s">
        <v>1</v>
      </c>
      <c r="M1043" s="113">
        <v>0</v>
      </c>
      <c r="N1043" s="112" t="s">
        <v>1</v>
      </c>
      <c r="O1043" s="112" t="s">
        <v>2613</v>
      </c>
      <c r="P1043" s="112" t="s">
        <v>2614</v>
      </c>
      <c r="Q1043" s="113">
        <v>1843000</v>
      </c>
      <c r="R1043" s="113">
        <v>0</v>
      </c>
      <c r="S1043" s="113">
        <v>1843000</v>
      </c>
      <c r="T1043" s="113">
        <v>0</v>
      </c>
      <c r="U1043" s="112" t="s">
        <v>0</v>
      </c>
      <c r="V1043" s="113">
        <v>0</v>
      </c>
      <c r="W1043" s="113">
        <v>0</v>
      </c>
      <c r="X1043" s="112" t="s">
        <v>0</v>
      </c>
      <c r="Y1043" s="113">
        <v>0</v>
      </c>
      <c r="Z1043" s="113">
        <v>0</v>
      </c>
      <c r="AA1043" s="112" t="s">
        <v>0</v>
      </c>
      <c r="AB1043" s="113">
        <v>0</v>
      </c>
      <c r="AC1043" s="113">
        <v>0</v>
      </c>
      <c r="AD1043" s="112" t="s">
        <v>0</v>
      </c>
      <c r="AE1043" s="113">
        <v>0</v>
      </c>
      <c r="AF1043" s="112">
        <v>0</v>
      </c>
      <c r="AG1043" s="112" t="s">
        <v>0</v>
      </c>
      <c r="AH1043" s="113">
        <v>0</v>
      </c>
      <c r="AI1043" s="113">
        <v>0</v>
      </c>
      <c r="AJ1043" s="112" t="s">
        <v>0</v>
      </c>
      <c r="AK1043" s="113">
        <v>0</v>
      </c>
      <c r="AL1043" s="113">
        <v>0</v>
      </c>
      <c r="AM1043" s="114" t="s">
        <v>1</v>
      </c>
      <c r="AN1043" s="3" t="s">
        <v>1</v>
      </c>
      <c r="AO1043" s="3" t="s">
        <v>1</v>
      </c>
      <c r="AP1043" s="112" t="s">
        <v>1</v>
      </c>
    </row>
    <row r="1044" spans="1:42" hidden="1" x14ac:dyDescent="0.25">
      <c r="A1044" s="2" t="s">
        <v>758</v>
      </c>
      <c r="B1044" s="111">
        <v>44133</v>
      </c>
      <c r="C1044" s="112" t="s">
        <v>6</v>
      </c>
      <c r="D1044" s="112" t="s">
        <v>14</v>
      </c>
      <c r="E1044" s="112" t="s">
        <v>182</v>
      </c>
      <c r="F1044" s="112" t="s">
        <v>2610</v>
      </c>
      <c r="G1044" s="112" t="s">
        <v>3</v>
      </c>
      <c r="H1044" s="112" t="s">
        <v>2615</v>
      </c>
      <c r="I1044" s="113" t="s">
        <v>1</v>
      </c>
      <c r="J1044" s="113" t="s">
        <v>1</v>
      </c>
      <c r="K1044" s="113" t="s">
        <v>1</v>
      </c>
      <c r="L1044" s="113" t="s">
        <v>1</v>
      </c>
      <c r="M1044" s="113">
        <v>0</v>
      </c>
      <c r="N1044" s="112" t="s">
        <v>1</v>
      </c>
      <c r="O1044" s="112" t="s">
        <v>2</v>
      </c>
      <c r="P1044" s="112" t="s">
        <v>1</v>
      </c>
      <c r="Q1044" s="113">
        <v>96288209.995200008</v>
      </c>
      <c r="R1044" s="113">
        <v>0</v>
      </c>
      <c r="S1044" s="113">
        <v>87125600.000000015</v>
      </c>
      <c r="T1044" s="113">
        <v>0</v>
      </c>
      <c r="U1044" s="112" t="s">
        <v>0</v>
      </c>
      <c r="V1044" s="113">
        <v>0</v>
      </c>
      <c r="W1044" s="113">
        <v>7898801.7199999997</v>
      </c>
      <c r="X1044" s="112" t="s">
        <v>0</v>
      </c>
      <c r="Y1044" s="113">
        <v>1263808.2751999998</v>
      </c>
      <c r="Z1044" s="113">
        <v>0</v>
      </c>
      <c r="AA1044" s="112" t="s">
        <v>0</v>
      </c>
      <c r="AB1044" s="113">
        <v>0</v>
      </c>
      <c r="AC1044" s="113">
        <v>0</v>
      </c>
      <c r="AD1044" s="112" t="s">
        <v>0</v>
      </c>
      <c r="AE1044" s="113">
        <v>0</v>
      </c>
      <c r="AF1044" s="112">
        <v>0</v>
      </c>
      <c r="AG1044" s="112" t="s">
        <v>0</v>
      </c>
      <c r="AH1044" s="113">
        <v>0</v>
      </c>
      <c r="AI1044" s="113">
        <v>0</v>
      </c>
      <c r="AJ1044" s="112" t="s">
        <v>0</v>
      </c>
      <c r="AK1044" s="113">
        <v>0</v>
      </c>
      <c r="AL1044" s="113">
        <v>0</v>
      </c>
      <c r="AM1044" s="114" t="s">
        <v>1</v>
      </c>
      <c r="AN1044" s="3" t="s">
        <v>1</v>
      </c>
      <c r="AO1044" s="3" t="s">
        <v>1</v>
      </c>
      <c r="AP1044" s="112" t="s">
        <v>1</v>
      </c>
    </row>
    <row r="1045" spans="1:42" hidden="1" x14ac:dyDescent="0.25">
      <c r="A1045" s="2" t="s">
        <v>759</v>
      </c>
      <c r="B1045" s="118">
        <v>44133</v>
      </c>
      <c r="C1045" s="2" t="s">
        <v>6</v>
      </c>
      <c r="D1045" s="2" t="s">
        <v>10</v>
      </c>
      <c r="E1045" s="2" t="s">
        <v>179</v>
      </c>
      <c r="F1045" s="2" t="s">
        <v>2616</v>
      </c>
      <c r="G1045" s="2" t="s">
        <v>3</v>
      </c>
      <c r="H1045" s="2" t="s">
        <v>2536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99</v>
      </c>
      <c r="P1045" s="2" t="s">
        <v>1</v>
      </c>
      <c r="Q1045" s="1">
        <v>0</v>
      </c>
      <c r="R1045" s="1">
        <v>0</v>
      </c>
      <c r="S1045" s="1">
        <v>0</v>
      </c>
      <c r="T1045" s="1">
        <v>0</v>
      </c>
      <c r="U1045" s="2" t="s">
        <v>0</v>
      </c>
      <c r="V1045" s="1">
        <v>0</v>
      </c>
      <c r="W1045" s="1">
        <v>0</v>
      </c>
      <c r="X1045" s="2" t="s">
        <v>0</v>
      </c>
      <c r="Y1045" s="1">
        <v>0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49" t="s">
        <v>1</v>
      </c>
      <c r="AN1045" s="3" t="s">
        <v>1</v>
      </c>
      <c r="AO1045" s="3" t="s">
        <v>1</v>
      </c>
      <c r="AP1045" s="2" t="s">
        <v>1</v>
      </c>
    </row>
    <row r="1046" spans="1:42" hidden="1" x14ac:dyDescent="0.25">
      <c r="A1046" s="2" t="s">
        <v>760</v>
      </c>
      <c r="B1046" s="111">
        <v>44133</v>
      </c>
      <c r="C1046" s="112" t="s">
        <v>6</v>
      </c>
      <c r="D1046" s="112" t="s">
        <v>286</v>
      </c>
      <c r="E1046" s="112" t="s">
        <v>208</v>
      </c>
      <c r="F1046" s="112" t="s">
        <v>932</v>
      </c>
      <c r="G1046" s="112" t="s">
        <v>3</v>
      </c>
      <c r="H1046" s="112" t="s">
        <v>2617</v>
      </c>
      <c r="I1046" s="113" t="s">
        <v>1</v>
      </c>
      <c r="J1046" s="113" t="s">
        <v>1</v>
      </c>
      <c r="K1046" s="113" t="s">
        <v>1</v>
      </c>
      <c r="L1046" s="113" t="s">
        <v>1</v>
      </c>
      <c r="M1046" s="113">
        <v>0</v>
      </c>
      <c r="N1046" s="112" t="s">
        <v>1</v>
      </c>
      <c r="O1046" s="112" t="s">
        <v>2</v>
      </c>
      <c r="P1046" s="112" t="s">
        <v>1</v>
      </c>
      <c r="Q1046" s="113">
        <v>90303708.744800001</v>
      </c>
      <c r="R1046" s="113">
        <v>0</v>
      </c>
      <c r="S1046" s="113">
        <v>78523300</v>
      </c>
      <c r="T1046" s="113">
        <v>0</v>
      </c>
      <c r="U1046" s="112" t="s">
        <v>0</v>
      </c>
      <c r="V1046" s="113">
        <v>0</v>
      </c>
      <c r="W1046" s="113">
        <v>10155524.780000001</v>
      </c>
      <c r="X1046" s="112" t="s">
        <v>9</v>
      </c>
      <c r="Y1046" s="113">
        <v>1624883.9648</v>
      </c>
      <c r="Z1046" s="113">
        <v>0</v>
      </c>
      <c r="AA1046" s="112" t="s">
        <v>0</v>
      </c>
      <c r="AB1046" s="113">
        <v>0</v>
      </c>
      <c r="AC1046" s="113">
        <v>0</v>
      </c>
      <c r="AD1046" s="112" t="s">
        <v>0</v>
      </c>
      <c r="AE1046" s="113">
        <v>0</v>
      </c>
      <c r="AF1046" s="112">
        <v>0</v>
      </c>
      <c r="AG1046" s="112" t="s">
        <v>0</v>
      </c>
      <c r="AH1046" s="113">
        <v>0</v>
      </c>
      <c r="AI1046" s="113">
        <v>0</v>
      </c>
      <c r="AJ1046" s="112" t="s">
        <v>0</v>
      </c>
      <c r="AK1046" s="113">
        <v>0</v>
      </c>
      <c r="AL1046" s="113">
        <v>0</v>
      </c>
      <c r="AM1046" s="114" t="s">
        <v>1</v>
      </c>
      <c r="AN1046" s="3" t="s">
        <v>1</v>
      </c>
      <c r="AO1046" s="3" t="s">
        <v>1</v>
      </c>
      <c r="AP1046" s="112" t="s">
        <v>1</v>
      </c>
    </row>
    <row r="1047" spans="1:42" hidden="1" x14ac:dyDescent="0.25">
      <c r="A1047" s="2" t="s">
        <v>761</v>
      </c>
      <c r="B1047" s="48">
        <v>44133</v>
      </c>
      <c r="C1047" s="2" t="s">
        <v>6</v>
      </c>
      <c r="D1047" s="2" t="s">
        <v>7</v>
      </c>
      <c r="E1047" s="2" t="s">
        <v>1953</v>
      </c>
      <c r="F1047" s="2" t="s">
        <v>2618</v>
      </c>
      <c r="G1047" s="2" t="s">
        <v>3</v>
      </c>
      <c r="H1047" s="2" t="s">
        <v>2619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13528520</v>
      </c>
      <c r="R1047" s="1">
        <v>0</v>
      </c>
      <c r="S1047" s="1">
        <v>12285000</v>
      </c>
      <c r="T1047" s="1">
        <v>0</v>
      </c>
      <c r="U1047" s="2" t="s">
        <v>0</v>
      </c>
      <c r="V1047" s="1">
        <v>0</v>
      </c>
      <c r="W1047" s="1">
        <v>1072000</v>
      </c>
      <c r="X1047" s="2" t="s">
        <v>0</v>
      </c>
      <c r="Y1047" s="1">
        <v>171520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49" t="s">
        <v>1</v>
      </c>
      <c r="AN1047" s="3" t="s">
        <v>1</v>
      </c>
      <c r="AO1047" s="3" t="s">
        <v>1</v>
      </c>
      <c r="AP1047" s="2" t="s">
        <v>1</v>
      </c>
    </row>
    <row r="1048" spans="1:42" hidden="1" x14ac:dyDescent="0.25">
      <c r="A1048" s="2" t="s">
        <v>762</v>
      </c>
      <c r="B1048" s="47">
        <v>44134</v>
      </c>
      <c r="C1048" s="2" t="s">
        <v>28</v>
      </c>
      <c r="D1048" s="2" t="s">
        <v>50</v>
      </c>
      <c r="E1048" s="2" t="s">
        <v>227</v>
      </c>
      <c r="F1048" s="2" t="s">
        <v>2556</v>
      </c>
      <c r="G1048" s="2" t="s">
        <v>3</v>
      </c>
      <c r="H1048" s="2" t="s">
        <v>2620</v>
      </c>
      <c r="I1048" s="1"/>
      <c r="J1048" s="1"/>
      <c r="K1048" s="1"/>
      <c r="L1048" s="1"/>
      <c r="M1048" s="1">
        <v>0</v>
      </c>
      <c r="N1048" s="2"/>
      <c r="O1048" s="2" t="s">
        <v>2</v>
      </c>
      <c r="P1048" s="2"/>
      <c r="Q1048" s="3">
        <v>133733183.92</v>
      </c>
      <c r="R1048" s="3">
        <v>0</v>
      </c>
      <c r="S1048" s="3">
        <v>99559487.719999999</v>
      </c>
      <c r="T1048" s="3">
        <v>0</v>
      </c>
      <c r="U1048" s="3"/>
      <c r="V1048" s="3">
        <v>0</v>
      </c>
      <c r="W1048" s="3">
        <v>29460082.93</v>
      </c>
      <c r="X1048" s="3"/>
      <c r="Y1048" s="3">
        <v>4713613.2699999996</v>
      </c>
      <c r="Z1048" s="3">
        <v>0</v>
      </c>
      <c r="AA1048" s="46" t="s">
        <v>0</v>
      </c>
      <c r="AB1048" s="46">
        <v>0</v>
      </c>
      <c r="AC1048" s="46">
        <v>0</v>
      </c>
      <c r="AD1048" s="46" t="s">
        <v>0</v>
      </c>
      <c r="AE1048" s="1">
        <v>0</v>
      </c>
      <c r="AF1048" s="4">
        <v>0</v>
      </c>
      <c r="AG1048" s="4" t="s">
        <v>0</v>
      </c>
      <c r="AH1048" s="4">
        <v>0</v>
      </c>
      <c r="AI1048" s="4">
        <v>0</v>
      </c>
      <c r="AJ1048" s="4" t="s">
        <v>0</v>
      </c>
      <c r="AK1048" s="4">
        <v>0</v>
      </c>
      <c r="AL1048" s="4">
        <v>0</v>
      </c>
    </row>
    <row r="1049" spans="1:42" hidden="1" x14ac:dyDescent="0.25">
      <c r="A1049" s="2" t="s">
        <v>764</v>
      </c>
      <c r="B1049" s="47">
        <v>44134</v>
      </c>
      <c r="C1049" s="2" t="s">
        <v>6</v>
      </c>
      <c r="D1049" s="2" t="s">
        <v>50</v>
      </c>
      <c r="E1049" s="2" t="s">
        <v>236</v>
      </c>
      <c r="F1049" s="2" t="s">
        <v>1441</v>
      </c>
      <c r="G1049" s="2" t="s">
        <v>3</v>
      </c>
      <c r="H1049" s="2" t="s">
        <v>2621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3">
        <v>270973363.24959993</v>
      </c>
      <c r="R1049" s="3">
        <v>0</v>
      </c>
      <c r="S1049" s="3">
        <v>223085572.98999995</v>
      </c>
      <c r="T1049" s="3">
        <v>0</v>
      </c>
      <c r="U1049" s="3" t="s">
        <v>0</v>
      </c>
      <c r="V1049" s="3">
        <v>0</v>
      </c>
      <c r="W1049" s="3">
        <v>41282577.809999995</v>
      </c>
      <c r="X1049" s="3" t="s">
        <v>9</v>
      </c>
      <c r="Y1049" s="3">
        <v>6605212.4496000009</v>
      </c>
      <c r="Z1049" s="3">
        <v>0</v>
      </c>
      <c r="AA1049" s="46" t="s">
        <v>0</v>
      </c>
      <c r="AB1049" s="46">
        <v>0</v>
      </c>
      <c r="AC1049" s="46">
        <v>0</v>
      </c>
      <c r="AD1049" s="46" t="s">
        <v>0</v>
      </c>
      <c r="AE1049" s="1">
        <v>0</v>
      </c>
      <c r="AF1049" s="4">
        <v>0</v>
      </c>
      <c r="AG1049" s="4" t="s">
        <v>0</v>
      </c>
      <c r="AH1049" s="4">
        <v>0</v>
      </c>
      <c r="AI1049" s="4">
        <v>0</v>
      </c>
      <c r="AJ1049" s="4" t="s">
        <v>0</v>
      </c>
      <c r="AK1049" s="4">
        <v>0</v>
      </c>
      <c r="AL1049" s="4">
        <v>0</v>
      </c>
      <c r="AM1049" s="4" t="s">
        <v>1</v>
      </c>
      <c r="AN1049" s="4" t="s">
        <v>1</v>
      </c>
      <c r="AO1049" s="4" t="s">
        <v>1</v>
      </c>
      <c r="AP1049" s="4" t="s">
        <v>1</v>
      </c>
    </row>
    <row r="1050" spans="1:42" hidden="1" x14ac:dyDescent="0.25">
      <c r="A1050" s="2" t="s">
        <v>765</v>
      </c>
      <c r="B1050" s="47">
        <v>44134</v>
      </c>
      <c r="C1050" s="2" t="s">
        <v>36</v>
      </c>
      <c r="D1050" s="2" t="s">
        <v>43</v>
      </c>
      <c r="E1050" s="2" t="s">
        <v>223</v>
      </c>
      <c r="F1050" s="2" t="s">
        <v>2622</v>
      </c>
      <c r="G1050" s="2" t="s">
        <v>3</v>
      </c>
      <c r="H1050" s="2" t="s">
        <v>2623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3">
        <v>108901680.22200003</v>
      </c>
      <c r="R1050" s="3">
        <v>0</v>
      </c>
      <c r="S1050" s="3">
        <v>102080020.72</v>
      </c>
      <c r="T1050" s="3">
        <v>0</v>
      </c>
      <c r="U1050" s="3" t="s">
        <v>0</v>
      </c>
      <c r="V1050" s="3">
        <v>0</v>
      </c>
      <c r="W1050" s="3">
        <v>5880740.9500000002</v>
      </c>
      <c r="X1050" s="3" t="s">
        <v>0</v>
      </c>
      <c r="Y1050" s="3">
        <v>940918.55200000003</v>
      </c>
      <c r="Z1050" s="3">
        <v>0</v>
      </c>
      <c r="AA1050" s="46" t="s">
        <v>0</v>
      </c>
      <c r="AB1050" s="46">
        <v>0</v>
      </c>
      <c r="AC1050" s="46">
        <v>0</v>
      </c>
      <c r="AD1050" s="46" t="s">
        <v>0</v>
      </c>
      <c r="AE1050" s="1">
        <v>0</v>
      </c>
      <c r="AF1050" s="4">
        <v>0</v>
      </c>
      <c r="AG1050" s="4" t="s">
        <v>0</v>
      </c>
      <c r="AH1050" s="4">
        <v>0</v>
      </c>
      <c r="AI1050" s="4">
        <v>0</v>
      </c>
      <c r="AJ1050" s="4" t="s">
        <v>0</v>
      </c>
      <c r="AK1050" s="4">
        <v>0</v>
      </c>
      <c r="AL1050" s="4">
        <v>0</v>
      </c>
      <c r="AM1050" s="4" t="s">
        <v>1</v>
      </c>
      <c r="AN1050" s="4" t="s">
        <v>1</v>
      </c>
      <c r="AO1050" s="4" t="s">
        <v>1</v>
      </c>
      <c r="AP1050" s="4" t="s">
        <v>1</v>
      </c>
    </row>
    <row r="1051" spans="1:42" hidden="1" x14ac:dyDescent="0.25">
      <c r="A1051" s="2" t="s">
        <v>767</v>
      </c>
      <c r="B1051" s="47">
        <v>44134</v>
      </c>
      <c r="C1051" s="2" t="s">
        <v>28</v>
      </c>
      <c r="D1051" s="2" t="s">
        <v>43</v>
      </c>
      <c r="E1051" s="2" t="s">
        <v>218</v>
      </c>
      <c r="F1051" s="2" t="s">
        <v>2624</v>
      </c>
      <c r="G1051" s="2" t="s">
        <v>3</v>
      </c>
      <c r="H1051" s="2" t="s">
        <v>2625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/>
      <c r="Q1051" s="3">
        <v>178638332.37</v>
      </c>
      <c r="R1051" s="3">
        <v>0</v>
      </c>
      <c r="S1051" s="3">
        <v>111522563.62</v>
      </c>
      <c r="T1051" s="3">
        <v>0</v>
      </c>
      <c r="U1051" s="3" t="s">
        <v>0</v>
      </c>
      <c r="V1051" s="3">
        <v>0</v>
      </c>
      <c r="W1051" s="3">
        <v>57858421.340000004</v>
      </c>
      <c r="X1051" s="3" t="s">
        <v>0</v>
      </c>
      <c r="Y1051" s="3">
        <v>9257347.4100000001</v>
      </c>
      <c r="Z1051" s="3">
        <v>0</v>
      </c>
      <c r="AA1051" s="46" t="s">
        <v>0</v>
      </c>
      <c r="AB1051" s="46">
        <v>0</v>
      </c>
      <c r="AC1051" s="46">
        <v>0</v>
      </c>
      <c r="AD1051" s="46" t="s">
        <v>0</v>
      </c>
      <c r="AE1051" s="1">
        <v>0</v>
      </c>
      <c r="AF1051" s="4">
        <v>0</v>
      </c>
      <c r="AG1051" s="4" t="s">
        <v>0</v>
      </c>
      <c r="AH1051" s="4">
        <v>0</v>
      </c>
      <c r="AI1051" s="4">
        <v>0</v>
      </c>
      <c r="AJ1051" s="4" t="s">
        <v>0</v>
      </c>
      <c r="AK1051" s="4">
        <v>0</v>
      </c>
      <c r="AL1051" s="4">
        <v>0</v>
      </c>
      <c r="AM1051" s="4" t="s">
        <v>1</v>
      </c>
      <c r="AN1051" s="4" t="s">
        <v>1</v>
      </c>
      <c r="AO1051" s="4" t="s">
        <v>1</v>
      </c>
      <c r="AP1051" s="4" t="s">
        <v>1</v>
      </c>
    </row>
    <row r="1052" spans="1:42" hidden="1" x14ac:dyDescent="0.25">
      <c r="A1052" s="2" t="s">
        <v>768</v>
      </c>
      <c r="B1052" s="47">
        <v>44134</v>
      </c>
      <c r="C1052" s="2" t="s">
        <v>6</v>
      </c>
      <c r="D1052" s="2" t="s">
        <v>43</v>
      </c>
      <c r="E1052" s="2" t="s">
        <v>225</v>
      </c>
      <c r="F1052" s="2" t="s">
        <v>476</v>
      </c>
      <c r="G1052" s="2" t="s">
        <v>3</v>
      </c>
      <c r="H1052" s="2" t="s">
        <v>2626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3">
        <v>153420194.70519996</v>
      </c>
      <c r="R1052" s="3">
        <v>0</v>
      </c>
      <c r="S1052" s="3">
        <v>137575027.71000001</v>
      </c>
      <c r="T1052" s="3">
        <v>0</v>
      </c>
      <c r="U1052" s="3" t="s">
        <v>0</v>
      </c>
      <c r="V1052" s="3">
        <v>0</v>
      </c>
      <c r="W1052" s="3">
        <v>13659626.719999999</v>
      </c>
      <c r="X1052" s="3" t="s">
        <v>9</v>
      </c>
      <c r="Y1052" s="3">
        <v>2185540.2752</v>
      </c>
      <c r="Z1052" s="3">
        <v>0</v>
      </c>
      <c r="AA1052" s="46" t="s">
        <v>0</v>
      </c>
      <c r="AB1052" s="46">
        <v>0</v>
      </c>
      <c r="AC1052" s="46">
        <v>0</v>
      </c>
      <c r="AD1052" s="46" t="s">
        <v>0</v>
      </c>
      <c r="AE1052" s="1">
        <v>0</v>
      </c>
      <c r="AF1052" s="4">
        <v>0</v>
      </c>
      <c r="AG1052" s="4" t="s">
        <v>0</v>
      </c>
      <c r="AH1052" s="4">
        <v>0</v>
      </c>
      <c r="AI1052" s="4">
        <v>0</v>
      </c>
      <c r="AJ1052" s="4" t="s">
        <v>0</v>
      </c>
      <c r="AK1052" s="4">
        <v>0</v>
      </c>
      <c r="AL1052" s="4">
        <v>0</v>
      </c>
      <c r="AM1052" s="4" t="s">
        <v>1</v>
      </c>
      <c r="AN1052" s="4" t="s">
        <v>1</v>
      </c>
      <c r="AO1052" s="4" t="s">
        <v>1</v>
      </c>
      <c r="AP1052" s="4" t="s">
        <v>1</v>
      </c>
    </row>
    <row r="1053" spans="1:42" hidden="1" x14ac:dyDescent="0.25">
      <c r="A1053" s="2" t="s">
        <v>769</v>
      </c>
      <c r="B1053" s="47">
        <v>44134</v>
      </c>
      <c r="C1053" s="2" t="s">
        <v>6</v>
      </c>
      <c r="D1053" s="2" t="s">
        <v>43</v>
      </c>
      <c r="E1053" s="2" t="s">
        <v>225</v>
      </c>
      <c r="F1053" s="2" t="s">
        <v>476</v>
      </c>
      <c r="G1053" s="2" t="s">
        <v>3</v>
      </c>
      <c r="H1053" s="2" t="s">
        <v>2627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2628</v>
      </c>
      <c r="P1053" s="2" t="s">
        <v>2629</v>
      </c>
      <c r="Q1053" s="3">
        <v>17085000</v>
      </c>
      <c r="R1053" s="3">
        <v>0</v>
      </c>
      <c r="S1053" s="3">
        <v>17085000</v>
      </c>
      <c r="T1053" s="3">
        <v>0</v>
      </c>
      <c r="U1053" s="3" t="s">
        <v>0</v>
      </c>
      <c r="V1053" s="3">
        <v>0</v>
      </c>
      <c r="W1053" s="3">
        <v>0</v>
      </c>
      <c r="X1053" s="3" t="s">
        <v>0</v>
      </c>
      <c r="Y1053" s="3">
        <v>0</v>
      </c>
      <c r="Z1053" s="3">
        <v>0</v>
      </c>
      <c r="AA1053" s="46" t="s">
        <v>0</v>
      </c>
      <c r="AB1053" s="46">
        <v>0</v>
      </c>
      <c r="AC1053" s="46">
        <v>0</v>
      </c>
      <c r="AD1053" s="46" t="s">
        <v>0</v>
      </c>
      <c r="AE1053" s="1">
        <v>0</v>
      </c>
      <c r="AF1053" s="4">
        <v>0</v>
      </c>
      <c r="AG1053" s="4" t="s">
        <v>0</v>
      </c>
      <c r="AH1053" s="4">
        <v>0</v>
      </c>
      <c r="AI1053" s="4">
        <v>0</v>
      </c>
      <c r="AJ1053" s="4" t="s">
        <v>0</v>
      </c>
      <c r="AK1053" s="4">
        <v>0</v>
      </c>
      <c r="AL1053" s="4">
        <v>0</v>
      </c>
      <c r="AM1053" s="4" t="s">
        <v>1</v>
      </c>
      <c r="AN1053" s="4" t="s">
        <v>1</v>
      </c>
      <c r="AO1053" s="4" t="s">
        <v>1</v>
      </c>
      <c r="AP1053" s="4" t="s">
        <v>1</v>
      </c>
    </row>
    <row r="1054" spans="1:42" hidden="1" x14ac:dyDescent="0.25">
      <c r="A1054" s="2" t="s">
        <v>770</v>
      </c>
      <c r="B1054" s="47">
        <v>44134</v>
      </c>
      <c r="C1054" s="2" t="s">
        <v>6</v>
      </c>
      <c r="D1054" s="2" t="s">
        <v>43</v>
      </c>
      <c r="E1054" s="2" t="s">
        <v>225</v>
      </c>
      <c r="F1054" s="2" t="s">
        <v>476</v>
      </c>
      <c r="G1054" s="2" t="s">
        <v>3</v>
      </c>
      <c r="H1054" s="2" t="s">
        <v>2630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3">
        <v>162982012.11040002</v>
      </c>
      <c r="R1054" s="3">
        <v>0</v>
      </c>
      <c r="S1054" s="3">
        <v>114698765.81</v>
      </c>
      <c r="T1054" s="3">
        <v>0</v>
      </c>
      <c r="U1054" s="3" t="s">
        <v>0</v>
      </c>
      <c r="V1054" s="3">
        <v>0</v>
      </c>
      <c r="W1054" s="3">
        <v>41623488.189999998</v>
      </c>
      <c r="X1054" s="3" t="s">
        <v>0</v>
      </c>
      <c r="Y1054" s="3">
        <v>6659758.1104000006</v>
      </c>
      <c r="Z1054" s="3">
        <v>0</v>
      </c>
      <c r="AA1054" s="46" t="s">
        <v>0</v>
      </c>
      <c r="AB1054" s="46">
        <v>0</v>
      </c>
      <c r="AC1054" s="46">
        <v>0</v>
      </c>
      <c r="AD1054" s="46" t="s">
        <v>0</v>
      </c>
      <c r="AE1054" s="1">
        <v>0</v>
      </c>
      <c r="AF1054" s="4">
        <v>0</v>
      </c>
      <c r="AG1054" s="4" t="s">
        <v>0</v>
      </c>
      <c r="AH1054" s="4">
        <v>0</v>
      </c>
      <c r="AI1054" s="4">
        <v>0</v>
      </c>
      <c r="AJ1054" s="4" t="s">
        <v>0</v>
      </c>
      <c r="AK1054" s="4">
        <v>0</v>
      </c>
      <c r="AL1054" s="4">
        <v>0</v>
      </c>
      <c r="AM1054" s="4" t="s">
        <v>1</v>
      </c>
      <c r="AN1054" s="4" t="s">
        <v>1</v>
      </c>
      <c r="AO1054" s="4" t="s">
        <v>1</v>
      </c>
      <c r="AP1054" s="4" t="s">
        <v>1</v>
      </c>
    </row>
    <row r="1055" spans="1:42" hidden="1" x14ac:dyDescent="0.25">
      <c r="A1055" s="2" t="s">
        <v>771</v>
      </c>
      <c r="B1055" s="47">
        <v>44134</v>
      </c>
      <c r="C1055" s="2" t="s">
        <v>6</v>
      </c>
      <c r="D1055" s="2" t="s">
        <v>43</v>
      </c>
      <c r="E1055" s="2" t="s">
        <v>225</v>
      </c>
      <c r="F1055" s="2" t="s">
        <v>476</v>
      </c>
      <c r="G1055" s="2" t="s">
        <v>13</v>
      </c>
      <c r="H1055" s="2" t="s">
        <v>1</v>
      </c>
      <c r="I1055" s="1" t="s">
        <v>523</v>
      </c>
      <c r="J1055" s="1" t="s">
        <v>1</v>
      </c>
      <c r="K1055" s="1" t="s">
        <v>2631</v>
      </c>
      <c r="L1055" s="1" t="s">
        <v>2632</v>
      </c>
      <c r="M1055" s="1">
        <v>1109250</v>
      </c>
      <c r="N1055" s="2" t="s">
        <v>12</v>
      </c>
      <c r="O1055" s="2" t="s">
        <v>2633</v>
      </c>
      <c r="P1055" s="2" t="s">
        <v>2634</v>
      </c>
      <c r="Q1055" s="3">
        <v>-272671.5</v>
      </c>
      <c r="R1055" s="3">
        <v>0</v>
      </c>
      <c r="S1055" s="3">
        <v>-272671.5</v>
      </c>
      <c r="T1055" s="3">
        <v>0</v>
      </c>
      <c r="U1055" s="3" t="s">
        <v>0</v>
      </c>
      <c r="V1055" s="3">
        <v>0</v>
      </c>
      <c r="W1055" s="3">
        <v>0</v>
      </c>
      <c r="X1055" s="3" t="s">
        <v>0</v>
      </c>
      <c r="Y1055" s="3">
        <v>0</v>
      </c>
      <c r="Z1055" s="3">
        <v>0</v>
      </c>
      <c r="AA1055" s="46" t="s">
        <v>0</v>
      </c>
      <c r="AB1055" s="46">
        <v>0</v>
      </c>
      <c r="AC1055" s="46">
        <v>0</v>
      </c>
      <c r="AD1055" s="46" t="s">
        <v>0</v>
      </c>
      <c r="AE1055" s="1">
        <v>0</v>
      </c>
      <c r="AF1055" s="4">
        <v>0</v>
      </c>
      <c r="AG1055" s="4" t="s">
        <v>0</v>
      </c>
      <c r="AH1055" s="4">
        <v>0</v>
      </c>
      <c r="AI1055" s="4">
        <v>0</v>
      </c>
      <c r="AJ1055" s="4" t="s">
        <v>0</v>
      </c>
      <c r="AK1055" s="4">
        <v>0</v>
      </c>
      <c r="AL1055" s="4">
        <v>0</v>
      </c>
      <c r="AM1055" s="4" t="s">
        <v>1</v>
      </c>
      <c r="AN1055" s="4" t="s">
        <v>1</v>
      </c>
      <c r="AO1055" s="4" t="s">
        <v>1</v>
      </c>
      <c r="AP1055" s="4" t="s">
        <v>1</v>
      </c>
    </row>
    <row r="1056" spans="1:42" hidden="1" x14ac:dyDescent="0.25">
      <c r="A1056" s="2" t="s">
        <v>772</v>
      </c>
      <c r="B1056" s="47">
        <v>44134</v>
      </c>
      <c r="C1056" s="2" t="s">
        <v>6</v>
      </c>
      <c r="D1056" s="2" t="s">
        <v>43</v>
      </c>
      <c r="E1056" s="2" t="s">
        <v>221</v>
      </c>
      <c r="F1056" s="2" t="s">
        <v>2235</v>
      </c>
      <c r="G1056" s="2" t="s">
        <v>3</v>
      </c>
      <c r="H1056" s="2" t="s">
        <v>2635</v>
      </c>
      <c r="I1056" s="1"/>
      <c r="J1056" s="1"/>
      <c r="K1056" s="1"/>
      <c r="L1056" s="1"/>
      <c r="M1056" s="1">
        <v>0</v>
      </c>
      <c r="N1056" s="2"/>
      <c r="O1056" s="2" t="s">
        <v>2</v>
      </c>
      <c r="P1056" s="2"/>
      <c r="Q1056" s="3">
        <v>78826673.310000002</v>
      </c>
      <c r="R1056" s="3">
        <v>0</v>
      </c>
      <c r="S1056" s="3">
        <v>78826673.310000002</v>
      </c>
      <c r="T1056" s="3">
        <v>0</v>
      </c>
      <c r="U1056" s="3" t="s">
        <v>0</v>
      </c>
      <c r="V1056" s="3">
        <v>0</v>
      </c>
      <c r="W1056" s="3">
        <v>0</v>
      </c>
      <c r="X1056" s="3" t="s">
        <v>0</v>
      </c>
      <c r="Y1056" s="3">
        <v>0</v>
      </c>
      <c r="Z1056" s="3">
        <v>0</v>
      </c>
      <c r="AA1056" s="46" t="s">
        <v>0</v>
      </c>
      <c r="AB1056" s="46">
        <v>0</v>
      </c>
      <c r="AC1056" s="46">
        <v>0</v>
      </c>
      <c r="AD1056" s="46" t="s">
        <v>0</v>
      </c>
      <c r="AE1056" s="1">
        <v>0</v>
      </c>
      <c r="AF1056" s="4">
        <v>0</v>
      </c>
      <c r="AG1056" s="4" t="s">
        <v>0</v>
      </c>
      <c r="AH1056" s="4">
        <v>0</v>
      </c>
      <c r="AI1056" s="4">
        <v>0</v>
      </c>
      <c r="AJ1056" s="4" t="s">
        <v>0</v>
      </c>
      <c r="AK1056" s="4">
        <v>0</v>
      </c>
      <c r="AL1056" s="4">
        <v>0</v>
      </c>
      <c r="AM1056" s="4" t="s">
        <v>1</v>
      </c>
      <c r="AN1056" s="4" t="s">
        <v>1</v>
      </c>
      <c r="AO1056" s="4" t="s">
        <v>1</v>
      </c>
      <c r="AP1056" s="4" t="s">
        <v>1</v>
      </c>
    </row>
    <row r="1057" spans="1:42" hidden="1" x14ac:dyDescent="0.25">
      <c r="A1057" s="2" t="s">
        <v>773</v>
      </c>
      <c r="B1057" s="47">
        <v>44134</v>
      </c>
      <c r="C1057" s="2" t="s">
        <v>36</v>
      </c>
      <c r="D1057" s="2" t="s">
        <v>39</v>
      </c>
      <c r="E1057" s="2" t="s">
        <v>214</v>
      </c>
      <c r="F1057" s="2" t="s">
        <v>2388</v>
      </c>
      <c r="G1057" s="2" t="s">
        <v>3</v>
      </c>
      <c r="H1057" s="2" t="s">
        <v>2636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3">
        <v>36561992.125599995</v>
      </c>
      <c r="R1057" s="3">
        <v>0</v>
      </c>
      <c r="S1057" s="3">
        <v>35442212.620000005</v>
      </c>
      <c r="T1057" s="3">
        <v>0</v>
      </c>
      <c r="U1057" s="3" t="s">
        <v>0</v>
      </c>
      <c r="V1057" s="3">
        <v>0</v>
      </c>
      <c r="W1057" s="3">
        <v>965327.16</v>
      </c>
      <c r="X1057" s="3" t="s">
        <v>0</v>
      </c>
      <c r="Y1057" s="3">
        <v>154452.3456</v>
      </c>
      <c r="Z1057" s="3">
        <v>0</v>
      </c>
      <c r="AA1057" s="46" t="s">
        <v>0</v>
      </c>
      <c r="AB1057" s="46">
        <v>0</v>
      </c>
      <c r="AC1057" s="46">
        <v>0</v>
      </c>
      <c r="AD1057" s="46" t="s">
        <v>0</v>
      </c>
      <c r="AE1057" s="1">
        <v>0</v>
      </c>
      <c r="AF1057" s="4">
        <v>0</v>
      </c>
      <c r="AG1057" s="4" t="s">
        <v>0</v>
      </c>
      <c r="AH1057" s="4">
        <v>0</v>
      </c>
      <c r="AI1057" s="4">
        <v>0</v>
      </c>
      <c r="AJ1057" s="4" t="s">
        <v>0</v>
      </c>
      <c r="AK1057" s="4">
        <v>0</v>
      </c>
      <c r="AL1057" s="4">
        <v>0</v>
      </c>
      <c r="AM1057" s="4" t="s">
        <v>1</v>
      </c>
      <c r="AN1057" s="4" t="s">
        <v>1</v>
      </c>
      <c r="AO1057" s="4" t="s">
        <v>1</v>
      </c>
      <c r="AP1057" s="4" t="s">
        <v>1</v>
      </c>
    </row>
    <row r="1058" spans="1:42" hidden="1" x14ac:dyDescent="0.25">
      <c r="A1058" s="2" t="s">
        <v>774</v>
      </c>
      <c r="B1058" s="47">
        <v>44134</v>
      </c>
      <c r="C1058" s="2" t="s">
        <v>36</v>
      </c>
      <c r="D1058" s="2" t="s">
        <v>39</v>
      </c>
      <c r="E1058" s="2" t="s">
        <v>214</v>
      </c>
      <c r="F1058" s="2" t="s">
        <v>2388</v>
      </c>
      <c r="G1058" s="2" t="s">
        <v>3</v>
      </c>
      <c r="H1058" s="2" t="s">
        <v>2637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945</v>
      </c>
      <c r="P1058" s="2" t="s">
        <v>946</v>
      </c>
      <c r="Q1058" s="3">
        <v>3220800</v>
      </c>
      <c r="R1058" s="3">
        <v>0</v>
      </c>
      <c r="S1058" s="3">
        <v>3220800</v>
      </c>
      <c r="T1058" s="3">
        <v>0</v>
      </c>
      <c r="U1058" s="3" t="s">
        <v>0</v>
      </c>
      <c r="V1058" s="3">
        <v>0</v>
      </c>
      <c r="W1058" s="3">
        <v>0</v>
      </c>
      <c r="X1058" s="3" t="s">
        <v>0</v>
      </c>
      <c r="Y1058" s="3">
        <v>0</v>
      </c>
      <c r="Z1058" s="3">
        <v>0</v>
      </c>
      <c r="AA1058" s="46" t="s">
        <v>0</v>
      </c>
      <c r="AB1058" s="46">
        <v>0</v>
      </c>
      <c r="AC1058" s="46">
        <v>0</v>
      </c>
      <c r="AD1058" s="46" t="s">
        <v>0</v>
      </c>
      <c r="AE1058" s="1">
        <v>0</v>
      </c>
      <c r="AF1058" s="4">
        <v>0</v>
      </c>
      <c r="AG1058" s="4" t="s">
        <v>0</v>
      </c>
      <c r="AH1058" s="4">
        <v>0</v>
      </c>
      <c r="AI1058" s="4">
        <v>0</v>
      </c>
      <c r="AJ1058" s="4" t="s">
        <v>0</v>
      </c>
      <c r="AK1058" s="4">
        <v>0</v>
      </c>
      <c r="AL1058" s="4">
        <v>0</v>
      </c>
      <c r="AM1058" s="4" t="s">
        <v>1</v>
      </c>
      <c r="AN1058" s="4" t="s">
        <v>1</v>
      </c>
      <c r="AO1058" s="4" t="s">
        <v>1</v>
      </c>
      <c r="AP1058" s="4" t="s">
        <v>1</v>
      </c>
    </row>
    <row r="1059" spans="1:42" hidden="1" x14ac:dyDescent="0.25">
      <c r="A1059" s="2" t="s">
        <v>776</v>
      </c>
      <c r="B1059" s="47">
        <v>44134</v>
      </c>
      <c r="C1059" s="2" t="s">
        <v>36</v>
      </c>
      <c r="D1059" s="2" t="s">
        <v>39</v>
      </c>
      <c r="E1059" s="2" t="s">
        <v>214</v>
      </c>
      <c r="F1059" s="2" t="s">
        <v>2388</v>
      </c>
      <c r="G1059" s="2" t="s">
        <v>3</v>
      </c>
      <c r="H1059" s="2" t="s">
        <v>2638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3">
        <v>29516137.901999999</v>
      </c>
      <c r="R1059" s="3">
        <v>0</v>
      </c>
      <c r="S1059" s="3">
        <v>28044758</v>
      </c>
      <c r="T1059" s="3">
        <v>0</v>
      </c>
      <c r="U1059" s="3" t="s">
        <v>0</v>
      </c>
      <c r="V1059" s="3">
        <v>0</v>
      </c>
      <c r="W1059" s="3">
        <v>1268430.95</v>
      </c>
      <c r="X1059" s="3" t="s">
        <v>9</v>
      </c>
      <c r="Y1059" s="3">
        <v>202948.95200000002</v>
      </c>
      <c r="Z1059" s="3">
        <v>0</v>
      </c>
      <c r="AA1059" s="46" t="s">
        <v>0</v>
      </c>
      <c r="AB1059" s="46">
        <v>0</v>
      </c>
      <c r="AC1059" s="46">
        <v>0</v>
      </c>
      <c r="AD1059" s="46" t="s">
        <v>0</v>
      </c>
      <c r="AE1059" s="1">
        <v>0</v>
      </c>
      <c r="AF1059" s="4">
        <v>0</v>
      </c>
      <c r="AG1059" s="4" t="s">
        <v>0</v>
      </c>
      <c r="AH1059" s="4">
        <v>0</v>
      </c>
      <c r="AI1059" s="4">
        <v>0</v>
      </c>
      <c r="AJ1059" s="4" t="s">
        <v>0</v>
      </c>
      <c r="AK1059" s="4">
        <v>0</v>
      </c>
      <c r="AL1059" s="4">
        <v>0</v>
      </c>
      <c r="AM1059" s="4" t="s">
        <v>1</v>
      </c>
      <c r="AN1059" s="4" t="s">
        <v>1</v>
      </c>
      <c r="AO1059" s="4" t="s">
        <v>1</v>
      </c>
      <c r="AP1059" s="4" t="s">
        <v>1</v>
      </c>
    </row>
    <row r="1060" spans="1:42" hidden="1" x14ac:dyDescent="0.25">
      <c r="A1060" s="2" t="s">
        <v>778</v>
      </c>
      <c r="B1060" s="47">
        <v>44134</v>
      </c>
      <c r="C1060" s="2" t="s">
        <v>36</v>
      </c>
      <c r="D1060" s="2" t="s">
        <v>39</v>
      </c>
      <c r="E1060" s="2" t="s">
        <v>214</v>
      </c>
      <c r="F1060" s="2" t="s">
        <v>2388</v>
      </c>
      <c r="G1060" s="2" t="s">
        <v>3</v>
      </c>
      <c r="H1060" s="2" t="s">
        <v>2639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945</v>
      </c>
      <c r="P1060" s="2" t="s">
        <v>946</v>
      </c>
      <c r="Q1060" s="3">
        <v>2790000</v>
      </c>
      <c r="R1060" s="3">
        <v>0</v>
      </c>
      <c r="S1060" s="3">
        <v>2790000</v>
      </c>
      <c r="T1060" s="3">
        <v>0</v>
      </c>
      <c r="U1060" s="3" t="s">
        <v>0</v>
      </c>
      <c r="V1060" s="3">
        <v>0</v>
      </c>
      <c r="W1060" s="3">
        <v>0</v>
      </c>
      <c r="X1060" s="3" t="s">
        <v>0</v>
      </c>
      <c r="Y1060" s="3">
        <v>0</v>
      </c>
      <c r="Z1060" s="3">
        <v>0</v>
      </c>
      <c r="AA1060" s="46" t="s">
        <v>0</v>
      </c>
      <c r="AB1060" s="46">
        <v>0</v>
      </c>
      <c r="AC1060" s="46">
        <v>0</v>
      </c>
      <c r="AD1060" s="46" t="s">
        <v>0</v>
      </c>
      <c r="AE1060" s="1">
        <v>0</v>
      </c>
      <c r="AF1060" s="4">
        <v>0</v>
      </c>
      <c r="AG1060" s="4" t="s">
        <v>0</v>
      </c>
      <c r="AH1060" s="4">
        <v>0</v>
      </c>
      <c r="AI1060" s="4">
        <v>0</v>
      </c>
      <c r="AJ1060" s="4" t="s">
        <v>0</v>
      </c>
      <c r="AK1060" s="4">
        <v>0</v>
      </c>
      <c r="AL1060" s="4">
        <v>0</v>
      </c>
      <c r="AM1060" s="4" t="s">
        <v>1</v>
      </c>
      <c r="AN1060" s="4" t="s">
        <v>1</v>
      </c>
      <c r="AO1060" s="4" t="s">
        <v>1</v>
      </c>
      <c r="AP1060" s="4" t="s">
        <v>1</v>
      </c>
    </row>
    <row r="1061" spans="1:42" hidden="1" x14ac:dyDescent="0.25">
      <c r="A1061" s="2" t="s">
        <v>779</v>
      </c>
      <c r="B1061" s="47">
        <v>44134</v>
      </c>
      <c r="C1061" s="2" t="s">
        <v>36</v>
      </c>
      <c r="D1061" s="2" t="s">
        <v>39</v>
      </c>
      <c r="E1061" s="2" t="s">
        <v>214</v>
      </c>
      <c r="F1061" s="2" t="s">
        <v>2388</v>
      </c>
      <c r="G1061" s="2" t="s">
        <v>3</v>
      </c>
      <c r="H1061" s="2" t="s">
        <v>2640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3">
        <v>74417662.370800003</v>
      </c>
      <c r="R1061" s="3">
        <v>0</v>
      </c>
      <c r="S1061" s="3">
        <v>69288704.24000001</v>
      </c>
      <c r="T1061" s="3">
        <v>0</v>
      </c>
      <c r="U1061" s="3" t="s">
        <v>0</v>
      </c>
      <c r="V1061" s="3">
        <v>0</v>
      </c>
      <c r="W1061" s="3">
        <v>4421515.6300000008</v>
      </c>
      <c r="X1061" s="3" t="s">
        <v>9</v>
      </c>
      <c r="Y1061" s="3">
        <v>707442.50080000004</v>
      </c>
      <c r="Z1061" s="3">
        <v>0</v>
      </c>
      <c r="AA1061" s="46" t="s">
        <v>0</v>
      </c>
      <c r="AB1061" s="46">
        <v>0</v>
      </c>
      <c r="AC1061" s="46">
        <v>0</v>
      </c>
      <c r="AD1061" s="46" t="s">
        <v>0</v>
      </c>
      <c r="AE1061" s="1">
        <v>0</v>
      </c>
      <c r="AF1061" s="4">
        <v>0</v>
      </c>
      <c r="AG1061" s="4" t="s">
        <v>0</v>
      </c>
      <c r="AH1061" s="4">
        <v>0</v>
      </c>
      <c r="AI1061" s="4">
        <v>0</v>
      </c>
      <c r="AJ1061" s="4" t="s">
        <v>0</v>
      </c>
      <c r="AK1061" s="4">
        <v>0</v>
      </c>
      <c r="AL1061" s="4">
        <v>0</v>
      </c>
      <c r="AM1061" s="4" t="s">
        <v>1</v>
      </c>
      <c r="AN1061" s="4" t="s">
        <v>1</v>
      </c>
      <c r="AO1061" s="4" t="s">
        <v>1</v>
      </c>
      <c r="AP1061" s="4" t="s">
        <v>1</v>
      </c>
    </row>
    <row r="1062" spans="1:42" hidden="1" x14ac:dyDescent="0.25">
      <c r="A1062" s="2" t="s">
        <v>780</v>
      </c>
      <c r="B1062" s="47">
        <v>44134</v>
      </c>
      <c r="C1062" s="2" t="s">
        <v>28</v>
      </c>
      <c r="D1062" s="2" t="s">
        <v>39</v>
      </c>
      <c r="E1062" s="2" t="s">
        <v>4</v>
      </c>
      <c r="F1062" s="2" t="s">
        <v>2556</v>
      </c>
      <c r="G1062" s="2" t="s">
        <v>3</v>
      </c>
      <c r="H1062" s="2" t="s">
        <v>2641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</v>
      </c>
      <c r="P1062" s="2" t="s">
        <v>1</v>
      </c>
      <c r="Q1062" s="3">
        <v>288990434.13</v>
      </c>
      <c r="R1062" s="3">
        <v>0</v>
      </c>
      <c r="S1062" s="3">
        <v>189602490.80000001</v>
      </c>
      <c r="T1062" s="3">
        <v>0</v>
      </c>
      <c r="U1062" s="3" t="s">
        <v>0</v>
      </c>
      <c r="V1062" s="3">
        <v>0</v>
      </c>
      <c r="W1062" s="3">
        <v>85679261.489999995</v>
      </c>
      <c r="X1062" s="3" t="s">
        <v>0</v>
      </c>
      <c r="Y1062" s="3">
        <v>13708681.84</v>
      </c>
      <c r="Z1062" s="3">
        <v>0</v>
      </c>
      <c r="AA1062" s="46" t="s">
        <v>0</v>
      </c>
      <c r="AB1062" s="46">
        <v>0</v>
      </c>
      <c r="AC1062" s="46">
        <v>0</v>
      </c>
      <c r="AD1062" s="46" t="s">
        <v>0</v>
      </c>
      <c r="AE1062" s="1">
        <v>0</v>
      </c>
      <c r="AF1062" s="4">
        <v>0</v>
      </c>
      <c r="AG1062" s="4" t="s">
        <v>0</v>
      </c>
      <c r="AH1062" s="4">
        <v>0</v>
      </c>
      <c r="AI1062" s="4">
        <v>0</v>
      </c>
      <c r="AJ1062" s="4" t="s">
        <v>0</v>
      </c>
      <c r="AK1062" s="4">
        <v>0</v>
      </c>
      <c r="AL1062" s="4">
        <v>0</v>
      </c>
      <c r="AM1062" s="4" t="s">
        <v>1</v>
      </c>
      <c r="AN1062" s="4" t="s">
        <v>1</v>
      </c>
      <c r="AO1062" s="4" t="s">
        <v>1</v>
      </c>
      <c r="AP1062" s="4" t="s">
        <v>1</v>
      </c>
    </row>
    <row r="1063" spans="1:42" hidden="1" x14ac:dyDescent="0.25">
      <c r="A1063" s="2" t="s">
        <v>783</v>
      </c>
      <c r="B1063" s="47">
        <v>44134</v>
      </c>
      <c r="C1063" s="2" t="s">
        <v>6</v>
      </c>
      <c r="D1063" s="2" t="s">
        <v>39</v>
      </c>
      <c r="E1063" s="2" t="s">
        <v>216</v>
      </c>
      <c r="F1063" s="2" t="s">
        <v>2642</v>
      </c>
      <c r="G1063" s="2" t="s">
        <v>3</v>
      </c>
      <c r="H1063" s="2" t="s">
        <v>2643</v>
      </c>
      <c r="I1063" s="2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3">
        <v>324196196.51839995</v>
      </c>
      <c r="R1063" s="3">
        <v>0</v>
      </c>
      <c r="S1063" s="3">
        <v>250169288.24000001</v>
      </c>
      <c r="T1063" s="3">
        <v>0</v>
      </c>
      <c r="U1063" s="3" t="s">
        <v>0</v>
      </c>
      <c r="V1063" s="3">
        <v>0</v>
      </c>
      <c r="W1063" s="3">
        <v>63816300.239999995</v>
      </c>
      <c r="X1063" s="3" t="s">
        <v>9</v>
      </c>
      <c r="Y1063" s="3">
        <v>10210608.0384</v>
      </c>
      <c r="Z1063" s="3">
        <v>0</v>
      </c>
      <c r="AA1063" s="46" t="s">
        <v>0</v>
      </c>
      <c r="AB1063" s="46">
        <v>0</v>
      </c>
      <c r="AC1063" s="46">
        <v>0</v>
      </c>
      <c r="AD1063" s="46" t="s">
        <v>0</v>
      </c>
      <c r="AE1063" s="1">
        <v>0</v>
      </c>
      <c r="AF1063" s="4">
        <v>0</v>
      </c>
      <c r="AG1063" s="4" t="s">
        <v>0</v>
      </c>
      <c r="AH1063" s="4">
        <v>0</v>
      </c>
      <c r="AI1063" s="4">
        <v>0</v>
      </c>
      <c r="AJ1063" s="4" t="s">
        <v>0</v>
      </c>
      <c r="AK1063" s="4">
        <v>0</v>
      </c>
      <c r="AL1063" s="4">
        <v>0</v>
      </c>
      <c r="AM1063" s="4" t="s">
        <v>1</v>
      </c>
      <c r="AN1063" s="4" t="s">
        <v>1</v>
      </c>
      <c r="AO1063" s="4" t="s">
        <v>1</v>
      </c>
      <c r="AP1063" s="4" t="s">
        <v>1</v>
      </c>
    </row>
    <row r="1064" spans="1:42" hidden="1" x14ac:dyDescent="0.25">
      <c r="A1064" s="2" t="s">
        <v>784</v>
      </c>
      <c r="B1064" s="47">
        <v>44134</v>
      </c>
      <c r="C1064" s="2" t="s">
        <v>28</v>
      </c>
      <c r="D1064" s="2" t="s">
        <v>34</v>
      </c>
      <c r="E1064" s="2" t="s">
        <v>33</v>
      </c>
      <c r="F1064" s="2" t="s">
        <v>2448</v>
      </c>
      <c r="G1064" s="2" t="s">
        <v>3</v>
      </c>
      <c r="H1064" s="2" t="s">
        <v>2644</v>
      </c>
      <c r="I1064" s="2"/>
      <c r="J1064" s="2"/>
      <c r="K1064" s="1"/>
      <c r="L1064" s="1"/>
      <c r="M1064" s="1">
        <v>0</v>
      </c>
      <c r="N1064" s="2"/>
      <c r="O1064" s="2" t="s">
        <v>2</v>
      </c>
      <c r="P1064" s="2"/>
      <c r="Q1064" s="3">
        <v>110016955.15000001</v>
      </c>
      <c r="R1064" s="3">
        <v>0</v>
      </c>
      <c r="S1064" s="3">
        <v>74602443.430000007</v>
      </c>
      <c r="T1064" s="3">
        <v>0</v>
      </c>
      <c r="U1064" s="3"/>
      <c r="V1064" s="3">
        <v>0</v>
      </c>
      <c r="W1064" s="3">
        <v>30529751.48</v>
      </c>
      <c r="X1064" s="3"/>
      <c r="Y1064" s="3">
        <v>4884760.24</v>
      </c>
      <c r="Z1064" s="3">
        <v>0</v>
      </c>
      <c r="AA1064" s="46" t="s">
        <v>0</v>
      </c>
      <c r="AB1064" s="46">
        <v>0</v>
      </c>
      <c r="AC1064" s="46">
        <v>0</v>
      </c>
      <c r="AD1064" s="46" t="s">
        <v>0</v>
      </c>
      <c r="AE1064" s="1">
        <v>0</v>
      </c>
      <c r="AF1064" s="4">
        <v>0</v>
      </c>
      <c r="AG1064" s="4" t="s">
        <v>0</v>
      </c>
      <c r="AH1064" s="4">
        <v>0</v>
      </c>
      <c r="AI1064" s="4">
        <v>0</v>
      </c>
      <c r="AJ1064" s="4" t="s">
        <v>0</v>
      </c>
      <c r="AK1064" s="4">
        <v>0</v>
      </c>
      <c r="AL1064" s="4">
        <v>0</v>
      </c>
      <c r="AM1064" s="4" t="s">
        <v>1</v>
      </c>
      <c r="AN1064" s="4" t="s">
        <v>1</v>
      </c>
      <c r="AO1064" s="4" t="s">
        <v>1</v>
      </c>
      <c r="AP1064" s="4" t="s">
        <v>1</v>
      </c>
    </row>
    <row r="1065" spans="1:42" hidden="1" x14ac:dyDescent="0.25">
      <c r="A1065" s="2" t="s">
        <v>785</v>
      </c>
      <c r="B1065" s="47">
        <v>44134</v>
      </c>
      <c r="C1065" s="2" t="s">
        <v>6</v>
      </c>
      <c r="D1065" s="2" t="s">
        <v>34</v>
      </c>
      <c r="E1065" s="2" t="s">
        <v>210</v>
      </c>
      <c r="F1065" s="2" t="s">
        <v>384</v>
      </c>
      <c r="G1065" s="2" t="s">
        <v>3</v>
      </c>
      <c r="H1065" s="2" t="s">
        <v>2645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3">
        <v>140399717.71959999</v>
      </c>
      <c r="R1065" s="3">
        <v>0</v>
      </c>
      <c r="S1065" s="3">
        <v>119450544.53</v>
      </c>
      <c r="T1065" s="3">
        <v>0</v>
      </c>
      <c r="U1065" s="3" t="s">
        <v>0</v>
      </c>
      <c r="V1065" s="3">
        <v>0</v>
      </c>
      <c r="W1065" s="3">
        <v>18059632.059999999</v>
      </c>
      <c r="X1065" s="3" t="s">
        <v>0</v>
      </c>
      <c r="Y1065" s="3">
        <v>2889541.1295999996</v>
      </c>
      <c r="Z1065" s="3">
        <v>0</v>
      </c>
      <c r="AA1065" s="46" t="s">
        <v>0</v>
      </c>
      <c r="AB1065" s="46">
        <v>0</v>
      </c>
      <c r="AC1065" s="46">
        <v>0</v>
      </c>
      <c r="AD1065" s="46" t="s">
        <v>0</v>
      </c>
      <c r="AE1065" s="1">
        <v>0</v>
      </c>
      <c r="AF1065" s="4">
        <v>0</v>
      </c>
      <c r="AG1065" s="4" t="s">
        <v>0</v>
      </c>
      <c r="AH1065" s="4">
        <v>0</v>
      </c>
      <c r="AI1065" s="4">
        <v>0</v>
      </c>
      <c r="AJ1065" s="4" t="s">
        <v>0</v>
      </c>
      <c r="AK1065" s="4">
        <v>0</v>
      </c>
      <c r="AL1065" s="4">
        <v>0</v>
      </c>
      <c r="AM1065" s="4" t="s">
        <v>1</v>
      </c>
      <c r="AN1065" s="4" t="s">
        <v>1</v>
      </c>
      <c r="AO1065" s="4" t="s">
        <v>1</v>
      </c>
      <c r="AP1065" s="4" t="s">
        <v>1</v>
      </c>
    </row>
    <row r="1066" spans="1:42" hidden="1" x14ac:dyDescent="0.25">
      <c r="A1066" s="2" t="s">
        <v>786</v>
      </c>
      <c r="B1066" s="47">
        <v>44134</v>
      </c>
      <c r="C1066" s="2" t="s">
        <v>6</v>
      </c>
      <c r="D1066" s="2" t="s">
        <v>34</v>
      </c>
      <c r="E1066" s="2" t="s">
        <v>210</v>
      </c>
      <c r="F1066" s="2" t="s">
        <v>384</v>
      </c>
      <c r="G1066" s="2" t="s">
        <v>3</v>
      </c>
      <c r="H1066" s="2" t="s">
        <v>2646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3">
        <v>171246033.93280002</v>
      </c>
      <c r="R1066" s="3">
        <v>0</v>
      </c>
      <c r="S1066" s="3">
        <v>132437011.2</v>
      </c>
      <c r="T1066" s="3">
        <v>0</v>
      </c>
      <c r="U1066" s="3" t="s">
        <v>0</v>
      </c>
      <c r="V1066" s="3">
        <v>0</v>
      </c>
      <c r="W1066" s="3">
        <v>33456054.080000002</v>
      </c>
      <c r="X1066" s="3" t="s">
        <v>9</v>
      </c>
      <c r="Y1066" s="3">
        <v>5352968.6528000003</v>
      </c>
      <c r="Z1066" s="3">
        <v>0</v>
      </c>
      <c r="AA1066" s="46" t="s">
        <v>0</v>
      </c>
      <c r="AB1066" s="46">
        <v>0</v>
      </c>
      <c r="AC1066" s="46">
        <v>0</v>
      </c>
      <c r="AD1066" s="46" t="s">
        <v>0</v>
      </c>
      <c r="AE1066" s="1">
        <v>0</v>
      </c>
      <c r="AF1066" s="4">
        <v>0</v>
      </c>
      <c r="AG1066" s="4" t="s">
        <v>0</v>
      </c>
      <c r="AH1066" s="4">
        <v>0</v>
      </c>
      <c r="AI1066" s="4">
        <v>0</v>
      </c>
      <c r="AJ1066" s="4" t="s">
        <v>0</v>
      </c>
      <c r="AK1066" s="4">
        <v>0</v>
      </c>
      <c r="AL1066" s="4">
        <v>0</v>
      </c>
      <c r="AM1066" s="4" t="s">
        <v>1</v>
      </c>
      <c r="AN1066" s="4" t="s">
        <v>1</v>
      </c>
      <c r="AO1066" s="4" t="s">
        <v>1</v>
      </c>
      <c r="AP1066" s="4" t="s">
        <v>1</v>
      </c>
    </row>
    <row r="1067" spans="1:42" hidden="1" x14ac:dyDescent="0.25">
      <c r="A1067" s="2" t="s">
        <v>787</v>
      </c>
      <c r="B1067" s="47">
        <v>44134</v>
      </c>
      <c r="C1067" s="2" t="s">
        <v>28</v>
      </c>
      <c r="D1067" s="2" t="s">
        <v>27</v>
      </c>
      <c r="E1067" s="2" t="s">
        <v>257</v>
      </c>
      <c r="F1067" s="2" t="s">
        <v>1570</v>
      </c>
      <c r="G1067" s="2" t="s">
        <v>3</v>
      </c>
      <c r="H1067" s="2" t="s">
        <v>2647</v>
      </c>
      <c r="I1067" s="1"/>
      <c r="J1067" s="1"/>
      <c r="K1067" s="1"/>
      <c r="L1067" s="1"/>
      <c r="M1067" s="1">
        <v>0</v>
      </c>
      <c r="N1067" s="2"/>
      <c r="O1067" s="2" t="s">
        <v>2</v>
      </c>
      <c r="P1067" s="2"/>
      <c r="Q1067" s="3">
        <v>259586640.09</v>
      </c>
      <c r="R1067" s="3">
        <v>0</v>
      </c>
      <c r="S1067" s="3">
        <v>202316879.49000001</v>
      </c>
      <c r="T1067" s="3">
        <v>0</v>
      </c>
      <c r="U1067" s="3"/>
      <c r="V1067" s="3">
        <v>0</v>
      </c>
      <c r="W1067" s="3">
        <v>49370483.280000001</v>
      </c>
      <c r="X1067" s="3"/>
      <c r="Y1067" s="3">
        <v>7899277.3200000003</v>
      </c>
      <c r="Z1067" s="3">
        <v>0</v>
      </c>
      <c r="AA1067" s="46" t="s">
        <v>0</v>
      </c>
      <c r="AB1067" s="46">
        <v>0</v>
      </c>
      <c r="AC1067" s="46">
        <v>0</v>
      </c>
      <c r="AD1067" s="46" t="s">
        <v>0</v>
      </c>
      <c r="AE1067" s="1">
        <v>0</v>
      </c>
      <c r="AF1067" s="4">
        <v>0</v>
      </c>
      <c r="AG1067" s="4" t="s">
        <v>0</v>
      </c>
      <c r="AH1067" s="4">
        <v>0</v>
      </c>
      <c r="AI1067" s="4">
        <v>0</v>
      </c>
      <c r="AJ1067" s="4" t="s">
        <v>0</v>
      </c>
      <c r="AK1067" s="4">
        <v>0</v>
      </c>
      <c r="AL1067" s="4">
        <v>0</v>
      </c>
      <c r="AM1067" s="4" t="s">
        <v>1</v>
      </c>
      <c r="AN1067" s="4" t="s">
        <v>1</v>
      </c>
      <c r="AO1067" s="4" t="s">
        <v>1</v>
      </c>
      <c r="AP1067" s="4" t="s">
        <v>1</v>
      </c>
    </row>
    <row r="1068" spans="1:42" hidden="1" x14ac:dyDescent="0.25">
      <c r="A1068" s="2" t="s">
        <v>788</v>
      </c>
      <c r="B1068" s="47">
        <v>44134</v>
      </c>
      <c r="C1068" s="2" t="s">
        <v>28</v>
      </c>
      <c r="D1068" s="2" t="s">
        <v>27</v>
      </c>
      <c r="E1068" s="2" t="s">
        <v>257</v>
      </c>
      <c r="F1068" s="2" t="s">
        <v>1570</v>
      </c>
      <c r="G1068" s="2" t="s">
        <v>13</v>
      </c>
      <c r="H1068" s="2" t="s">
        <v>942</v>
      </c>
      <c r="I1068" s="1"/>
      <c r="J1068" s="1"/>
      <c r="K1068" s="1"/>
      <c r="L1068" s="1"/>
      <c r="M1068" s="1">
        <v>0</v>
      </c>
      <c r="N1068" s="2"/>
      <c r="O1068" s="2" t="s">
        <v>2</v>
      </c>
      <c r="P1068" s="2"/>
      <c r="Q1068" s="3">
        <v>-943296</v>
      </c>
      <c r="R1068" s="3">
        <v>0</v>
      </c>
      <c r="S1068" s="3">
        <v>-943296</v>
      </c>
      <c r="T1068" s="3">
        <v>0</v>
      </c>
      <c r="U1068" s="3"/>
      <c r="V1068" s="3">
        <v>0</v>
      </c>
      <c r="W1068" s="3">
        <v>0</v>
      </c>
      <c r="X1068" s="3"/>
      <c r="Y1068" s="3">
        <v>0</v>
      </c>
      <c r="Z1068" s="3">
        <v>0</v>
      </c>
      <c r="AA1068" s="46" t="s">
        <v>0</v>
      </c>
      <c r="AB1068" s="46">
        <v>0</v>
      </c>
      <c r="AC1068" s="46">
        <v>0</v>
      </c>
      <c r="AD1068" s="46" t="s">
        <v>0</v>
      </c>
      <c r="AE1068" s="1">
        <v>0</v>
      </c>
      <c r="AF1068" s="4">
        <v>0</v>
      </c>
      <c r="AG1068" s="4" t="s">
        <v>0</v>
      </c>
      <c r="AH1068" s="4">
        <v>0</v>
      </c>
      <c r="AI1068" s="4">
        <v>0</v>
      </c>
      <c r="AJ1068" s="4" t="s">
        <v>0</v>
      </c>
      <c r="AK1068" s="4">
        <v>0</v>
      </c>
      <c r="AL1068" s="4">
        <v>0</v>
      </c>
      <c r="AM1068" s="4" t="s">
        <v>1</v>
      </c>
      <c r="AN1068" s="4" t="s">
        <v>1</v>
      </c>
      <c r="AO1068" s="4" t="s">
        <v>1</v>
      </c>
      <c r="AP1068" s="4" t="s">
        <v>1</v>
      </c>
    </row>
    <row r="1069" spans="1:42" hidden="1" x14ac:dyDescent="0.25">
      <c r="A1069" s="2" t="s">
        <v>789</v>
      </c>
      <c r="B1069" s="47">
        <v>44134</v>
      </c>
      <c r="C1069" s="2" t="s">
        <v>6</v>
      </c>
      <c r="D1069" s="2" t="s">
        <v>27</v>
      </c>
      <c r="E1069" s="2" t="s">
        <v>204</v>
      </c>
      <c r="F1069" s="2" t="s">
        <v>2227</v>
      </c>
      <c r="G1069" s="2" t="s">
        <v>3</v>
      </c>
      <c r="H1069" s="2" t="s">
        <v>2648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3">
        <v>340548342.21319991</v>
      </c>
      <c r="R1069" s="3">
        <v>0</v>
      </c>
      <c r="S1069" s="3">
        <v>279738337.88999999</v>
      </c>
      <c r="T1069" s="3">
        <v>0</v>
      </c>
      <c r="U1069" s="3" t="s">
        <v>0</v>
      </c>
      <c r="V1069" s="3">
        <v>0</v>
      </c>
      <c r="W1069" s="3">
        <v>52422417.520000003</v>
      </c>
      <c r="X1069" s="3" t="s">
        <v>0</v>
      </c>
      <c r="Y1069" s="3">
        <v>8387586.8032000028</v>
      </c>
      <c r="Z1069" s="3">
        <v>0</v>
      </c>
      <c r="AA1069" s="46" t="s">
        <v>0</v>
      </c>
      <c r="AB1069" s="46">
        <v>0</v>
      </c>
      <c r="AC1069" s="46">
        <v>0</v>
      </c>
      <c r="AD1069" s="46" t="s">
        <v>0</v>
      </c>
      <c r="AE1069" s="1">
        <v>0</v>
      </c>
      <c r="AF1069" s="4">
        <v>0</v>
      </c>
      <c r="AG1069" s="4" t="s">
        <v>0</v>
      </c>
      <c r="AH1069" s="4">
        <v>0</v>
      </c>
      <c r="AI1069" s="4">
        <v>0</v>
      </c>
      <c r="AJ1069" s="4" t="s">
        <v>0</v>
      </c>
      <c r="AK1069" s="4">
        <v>0</v>
      </c>
      <c r="AL1069" s="4">
        <v>0</v>
      </c>
      <c r="AM1069" s="4" t="s">
        <v>1</v>
      </c>
      <c r="AN1069" s="4" t="s">
        <v>1</v>
      </c>
      <c r="AO1069" s="4" t="s">
        <v>1</v>
      </c>
      <c r="AP1069" s="4" t="s">
        <v>1</v>
      </c>
    </row>
    <row r="1070" spans="1:42" hidden="1" x14ac:dyDescent="0.25">
      <c r="A1070" s="2" t="s">
        <v>790</v>
      </c>
      <c r="B1070" s="47">
        <v>44134</v>
      </c>
      <c r="C1070" s="2" t="s">
        <v>28</v>
      </c>
      <c r="D1070" s="2" t="s">
        <v>25</v>
      </c>
      <c r="E1070" s="2" t="s">
        <v>370</v>
      </c>
      <c r="F1070" s="2" t="s">
        <v>910</v>
      </c>
      <c r="G1070" s="2" t="s">
        <v>3</v>
      </c>
      <c r="H1070" s="2" t="s">
        <v>2649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3">
        <v>103044502.23</v>
      </c>
      <c r="R1070" s="3">
        <v>0</v>
      </c>
      <c r="S1070" s="3">
        <v>71061048.209999993</v>
      </c>
      <c r="T1070" s="3">
        <v>0</v>
      </c>
      <c r="U1070" s="3" t="s">
        <v>0</v>
      </c>
      <c r="V1070" s="3">
        <v>0</v>
      </c>
      <c r="W1070" s="3">
        <v>27571943.120000001</v>
      </c>
      <c r="X1070" s="3" t="s">
        <v>0</v>
      </c>
      <c r="Y1070" s="3">
        <v>4411510.9000000004</v>
      </c>
      <c r="Z1070" s="3">
        <v>0</v>
      </c>
      <c r="AA1070" s="46" t="s">
        <v>0</v>
      </c>
      <c r="AB1070" s="46">
        <v>0</v>
      </c>
      <c r="AC1070" s="46">
        <v>0</v>
      </c>
      <c r="AD1070" s="46" t="s">
        <v>0</v>
      </c>
      <c r="AE1070" s="1">
        <v>0</v>
      </c>
      <c r="AF1070" s="4">
        <v>0</v>
      </c>
      <c r="AG1070" s="4" t="s">
        <v>0</v>
      </c>
      <c r="AH1070" s="4">
        <v>0</v>
      </c>
      <c r="AI1070" s="4">
        <v>0</v>
      </c>
      <c r="AJ1070" s="4" t="s">
        <v>0</v>
      </c>
      <c r="AK1070" s="4">
        <v>0</v>
      </c>
      <c r="AL1070" s="4">
        <v>0</v>
      </c>
      <c r="AM1070" s="4" t="s">
        <v>1</v>
      </c>
      <c r="AN1070" s="4" t="s">
        <v>1</v>
      </c>
      <c r="AO1070" s="4" t="s">
        <v>1</v>
      </c>
      <c r="AP1070" s="4" t="s">
        <v>1</v>
      </c>
    </row>
    <row r="1071" spans="1:42" hidden="1" x14ac:dyDescent="0.25">
      <c r="A1071" s="2" t="s">
        <v>791</v>
      </c>
      <c r="B1071" s="47">
        <v>44134</v>
      </c>
      <c r="C1071" s="2" t="s">
        <v>6</v>
      </c>
      <c r="D1071" s="2" t="s">
        <v>25</v>
      </c>
      <c r="E1071" s="2" t="s">
        <v>198</v>
      </c>
      <c r="F1071" s="2" t="s">
        <v>531</v>
      </c>
      <c r="G1071" s="2" t="s">
        <v>3</v>
      </c>
      <c r="H1071" s="2" t="s">
        <v>2650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3">
        <v>259806995.30399999</v>
      </c>
      <c r="R1071" s="3">
        <v>0</v>
      </c>
      <c r="S1071" s="3">
        <v>201541881.76999998</v>
      </c>
      <c r="T1071" s="3">
        <v>0</v>
      </c>
      <c r="U1071" s="3" t="s">
        <v>0</v>
      </c>
      <c r="V1071" s="3">
        <v>0</v>
      </c>
      <c r="W1071" s="3">
        <v>50228546.149999999</v>
      </c>
      <c r="X1071" s="3" t="s">
        <v>0</v>
      </c>
      <c r="Y1071" s="3">
        <v>8036567.3839999996</v>
      </c>
      <c r="Z1071" s="3">
        <v>0</v>
      </c>
      <c r="AA1071" s="46" t="s">
        <v>0</v>
      </c>
      <c r="AB1071" s="46">
        <v>0</v>
      </c>
      <c r="AC1071" s="46">
        <v>0</v>
      </c>
      <c r="AD1071" s="46" t="s">
        <v>0</v>
      </c>
      <c r="AE1071" s="1">
        <v>0</v>
      </c>
      <c r="AF1071" s="4">
        <v>0</v>
      </c>
      <c r="AG1071" s="4" t="s">
        <v>0</v>
      </c>
      <c r="AH1071" s="4">
        <v>0</v>
      </c>
      <c r="AI1071" s="4">
        <v>0</v>
      </c>
      <c r="AJ1071" s="4" t="s">
        <v>0</v>
      </c>
      <c r="AK1071" s="4">
        <v>0</v>
      </c>
      <c r="AL1071" s="4">
        <v>0</v>
      </c>
      <c r="AM1071" s="4" t="s">
        <v>1</v>
      </c>
      <c r="AN1071" s="4" t="s">
        <v>1</v>
      </c>
      <c r="AO1071" s="4" t="s">
        <v>1</v>
      </c>
      <c r="AP1071" s="4" t="s">
        <v>1</v>
      </c>
    </row>
    <row r="1072" spans="1:42" hidden="1" x14ac:dyDescent="0.25">
      <c r="A1072" s="2" t="s">
        <v>792</v>
      </c>
      <c r="B1072" s="47">
        <v>44134</v>
      </c>
      <c r="C1072" s="2" t="s">
        <v>6</v>
      </c>
      <c r="D1072" s="2" t="s">
        <v>23</v>
      </c>
      <c r="E1072" s="2" t="s">
        <v>196</v>
      </c>
      <c r="F1072" s="2" t="s">
        <v>904</v>
      </c>
      <c r="G1072" s="2" t="s">
        <v>3</v>
      </c>
      <c r="H1072" s="2" t="s">
        <v>2651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3">
        <v>159767313.05240002</v>
      </c>
      <c r="R1072" s="3">
        <v>0</v>
      </c>
      <c r="S1072" s="3">
        <v>128615320.61999999</v>
      </c>
      <c r="T1072" s="3">
        <v>0</v>
      </c>
      <c r="U1072" s="3" t="s">
        <v>0</v>
      </c>
      <c r="V1072" s="3">
        <v>0</v>
      </c>
      <c r="W1072" s="3">
        <v>26855165.889999997</v>
      </c>
      <c r="X1072" s="3" t="s">
        <v>0</v>
      </c>
      <c r="Y1072" s="3">
        <v>4296826.5423999988</v>
      </c>
      <c r="Z1072" s="3">
        <v>0</v>
      </c>
      <c r="AA1072" s="46" t="s">
        <v>0</v>
      </c>
      <c r="AB1072" s="46">
        <v>0</v>
      </c>
      <c r="AC1072" s="46">
        <v>0</v>
      </c>
      <c r="AD1072" s="46" t="s">
        <v>0</v>
      </c>
      <c r="AE1072" s="1">
        <v>0</v>
      </c>
      <c r="AF1072" s="4">
        <v>0</v>
      </c>
      <c r="AG1072" s="4" t="s">
        <v>0</v>
      </c>
      <c r="AH1072" s="4">
        <v>0</v>
      </c>
      <c r="AI1072" s="4">
        <v>0</v>
      </c>
      <c r="AJ1072" s="4" t="s">
        <v>0</v>
      </c>
      <c r="AK1072" s="4">
        <v>0</v>
      </c>
      <c r="AL1072" s="4">
        <v>0</v>
      </c>
      <c r="AM1072" s="4" t="s">
        <v>1</v>
      </c>
      <c r="AN1072" s="4" t="s">
        <v>1</v>
      </c>
      <c r="AO1072" s="4" t="s">
        <v>1</v>
      </c>
      <c r="AP1072" s="4" t="s">
        <v>1</v>
      </c>
    </row>
    <row r="1073" spans="1:42" hidden="1" x14ac:dyDescent="0.25">
      <c r="A1073" s="2" t="s">
        <v>793</v>
      </c>
      <c r="B1073" s="47">
        <v>44134</v>
      </c>
      <c r="C1073" s="2" t="s">
        <v>6</v>
      </c>
      <c r="D1073" s="2" t="s">
        <v>23</v>
      </c>
      <c r="E1073" s="2" t="s">
        <v>196</v>
      </c>
      <c r="F1073" s="2" t="s">
        <v>904</v>
      </c>
      <c r="G1073" s="2" t="s">
        <v>3</v>
      </c>
      <c r="H1073" s="2" t="s">
        <v>2652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1354</v>
      </c>
      <c r="P1073" s="2" t="s">
        <v>1355</v>
      </c>
      <c r="Q1073" s="3">
        <v>2087442</v>
      </c>
      <c r="R1073" s="3">
        <v>0</v>
      </c>
      <c r="S1073" s="3">
        <v>2087442</v>
      </c>
      <c r="T1073" s="3">
        <v>0</v>
      </c>
      <c r="U1073" s="3" t="s">
        <v>0</v>
      </c>
      <c r="V1073" s="3">
        <v>0</v>
      </c>
      <c r="W1073" s="3">
        <v>0</v>
      </c>
      <c r="X1073" s="3" t="s">
        <v>0</v>
      </c>
      <c r="Y1073" s="3">
        <v>0</v>
      </c>
      <c r="Z1073" s="3">
        <v>0</v>
      </c>
      <c r="AA1073" s="2" t="s">
        <v>0</v>
      </c>
      <c r="AB1073" s="1">
        <v>0</v>
      </c>
      <c r="AC1073" s="46">
        <v>0</v>
      </c>
      <c r="AD1073" s="46" t="s">
        <v>0</v>
      </c>
      <c r="AE1073" s="1">
        <v>0</v>
      </c>
      <c r="AF1073" s="4">
        <v>0</v>
      </c>
      <c r="AG1073" s="4" t="s">
        <v>0</v>
      </c>
      <c r="AH1073" s="4">
        <v>0</v>
      </c>
      <c r="AI1073" s="4">
        <v>0</v>
      </c>
      <c r="AJ1073" s="4" t="s">
        <v>0</v>
      </c>
      <c r="AK1073" s="4">
        <v>0</v>
      </c>
      <c r="AL1073" s="4">
        <v>0</v>
      </c>
      <c r="AM1073" s="4" t="s">
        <v>1</v>
      </c>
      <c r="AN1073" s="4" t="s">
        <v>1</v>
      </c>
      <c r="AO1073" s="4" t="s">
        <v>1</v>
      </c>
      <c r="AP1073" s="4" t="s">
        <v>1</v>
      </c>
    </row>
    <row r="1074" spans="1:42" hidden="1" x14ac:dyDescent="0.25">
      <c r="A1074" s="2" t="s">
        <v>794</v>
      </c>
      <c r="B1074" s="47">
        <v>44134</v>
      </c>
      <c r="C1074" s="2" t="s">
        <v>6</v>
      </c>
      <c r="D1074" s="2" t="s">
        <v>23</v>
      </c>
      <c r="E1074" s="2" t="s">
        <v>196</v>
      </c>
      <c r="F1074" s="2" t="s">
        <v>904</v>
      </c>
      <c r="G1074" s="2" t="s">
        <v>3</v>
      </c>
      <c r="H1074" s="2" t="s">
        <v>2653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3">
        <v>253593330.20879996</v>
      </c>
      <c r="R1074" s="3">
        <v>0</v>
      </c>
      <c r="S1074" s="3">
        <v>180382541.44999999</v>
      </c>
      <c r="T1074" s="3">
        <v>0</v>
      </c>
      <c r="U1074" s="3" t="s">
        <v>0</v>
      </c>
      <c r="V1074" s="3">
        <v>0</v>
      </c>
      <c r="W1074" s="3">
        <v>63112748.93</v>
      </c>
      <c r="X1074" s="3" t="s">
        <v>0</v>
      </c>
      <c r="Y1074" s="3">
        <v>10098039.828800002</v>
      </c>
      <c r="Z1074" s="3">
        <v>0</v>
      </c>
      <c r="AA1074" s="2" t="s">
        <v>0</v>
      </c>
      <c r="AB1074" s="1">
        <v>0</v>
      </c>
      <c r="AC1074" s="46">
        <v>0</v>
      </c>
      <c r="AD1074" s="46" t="s">
        <v>0</v>
      </c>
      <c r="AE1074" s="1">
        <v>0</v>
      </c>
      <c r="AF1074" s="4">
        <v>0</v>
      </c>
      <c r="AG1074" s="4" t="s">
        <v>0</v>
      </c>
      <c r="AH1074" s="4">
        <v>0</v>
      </c>
      <c r="AI1074" s="4">
        <v>0</v>
      </c>
      <c r="AJ1074" s="4" t="s">
        <v>0</v>
      </c>
      <c r="AK1074" s="4">
        <v>0</v>
      </c>
      <c r="AL1074" s="4">
        <v>0</v>
      </c>
      <c r="AM1074" s="4" t="s">
        <v>1</v>
      </c>
      <c r="AN1074" s="4" t="s">
        <v>1</v>
      </c>
      <c r="AO1074" s="4" t="s">
        <v>1</v>
      </c>
      <c r="AP1074" s="4" t="s">
        <v>1</v>
      </c>
    </row>
    <row r="1075" spans="1:42" hidden="1" x14ac:dyDescent="0.25">
      <c r="A1075" s="2" t="s">
        <v>795</v>
      </c>
      <c r="B1075" s="47">
        <v>44134</v>
      </c>
      <c r="C1075" s="2" t="s">
        <v>6</v>
      </c>
      <c r="D1075" s="2" t="s">
        <v>21</v>
      </c>
      <c r="E1075" s="2" t="s">
        <v>188</v>
      </c>
      <c r="F1075" s="2" t="s">
        <v>472</v>
      </c>
      <c r="G1075" s="2" t="s">
        <v>3</v>
      </c>
      <c r="H1075" s="2" t="s">
        <v>2654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3">
        <v>50615040.054400004</v>
      </c>
      <c r="R1075" s="3">
        <v>0</v>
      </c>
      <c r="S1075" s="3">
        <v>37666463.679999992</v>
      </c>
      <c r="T1075" s="3">
        <v>0</v>
      </c>
      <c r="U1075" s="3" t="s">
        <v>0</v>
      </c>
      <c r="V1075" s="3">
        <v>0</v>
      </c>
      <c r="W1075" s="3">
        <v>11162565.84</v>
      </c>
      <c r="X1075" s="3" t="s">
        <v>0</v>
      </c>
      <c r="Y1075" s="3">
        <v>1786010.5344</v>
      </c>
      <c r="Z1075" s="3">
        <v>0</v>
      </c>
      <c r="AA1075" s="2" t="s">
        <v>0</v>
      </c>
      <c r="AB1075" s="1">
        <v>0</v>
      </c>
      <c r="AC1075" s="46">
        <v>0</v>
      </c>
      <c r="AD1075" s="46" t="s">
        <v>0</v>
      </c>
      <c r="AE1075" s="1">
        <v>0</v>
      </c>
      <c r="AF1075" s="4">
        <v>0</v>
      </c>
      <c r="AG1075" s="4" t="s">
        <v>0</v>
      </c>
      <c r="AH1075" s="4">
        <v>0</v>
      </c>
      <c r="AI1075" s="4">
        <v>0</v>
      </c>
      <c r="AJ1075" s="4" t="s">
        <v>0</v>
      </c>
      <c r="AK1075" s="4">
        <v>0</v>
      </c>
      <c r="AL1075" s="4">
        <v>0</v>
      </c>
      <c r="AM1075" s="4" t="s">
        <v>1</v>
      </c>
      <c r="AN1075" s="4" t="s">
        <v>1</v>
      </c>
      <c r="AO1075" s="4" t="s">
        <v>1</v>
      </c>
      <c r="AP1075" s="4" t="s">
        <v>1</v>
      </c>
    </row>
    <row r="1076" spans="1:42" hidden="1" x14ac:dyDescent="0.25">
      <c r="A1076" s="2" t="s">
        <v>796</v>
      </c>
      <c r="B1076" s="47">
        <v>44134</v>
      </c>
      <c r="C1076" s="2" t="s">
        <v>6</v>
      </c>
      <c r="D1076" s="2" t="s">
        <v>21</v>
      </c>
      <c r="E1076" s="2" t="s">
        <v>188</v>
      </c>
      <c r="F1076" s="2" t="s">
        <v>472</v>
      </c>
      <c r="G1076" s="2" t="s">
        <v>3</v>
      </c>
      <c r="H1076" s="2" t="s">
        <v>2655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2656</v>
      </c>
      <c r="P1076" s="2" t="s">
        <v>2657</v>
      </c>
      <c r="Q1076" s="3">
        <v>7814215</v>
      </c>
      <c r="R1076" s="3">
        <v>0</v>
      </c>
      <c r="S1076" s="3">
        <v>7814215</v>
      </c>
      <c r="T1076" s="3">
        <v>0</v>
      </c>
      <c r="U1076" s="3" t="s">
        <v>0</v>
      </c>
      <c r="V1076" s="3">
        <v>0</v>
      </c>
      <c r="W1076" s="3">
        <v>0</v>
      </c>
      <c r="X1076" s="3" t="s">
        <v>0</v>
      </c>
      <c r="Y1076" s="3">
        <v>0</v>
      </c>
      <c r="Z1076" s="3">
        <v>0</v>
      </c>
      <c r="AA1076" s="2" t="s">
        <v>0</v>
      </c>
      <c r="AB1076" s="1">
        <v>0</v>
      </c>
      <c r="AC1076" s="46">
        <v>0</v>
      </c>
      <c r="AD1076" s="46" t="s">
        <v>0</v>
      </c>
      <c r="AE1076" s="1">
        <v>0</v>
      </c>
      <c r="AF1076" s="4">
        <v>0</v>
      </c>
      <c r="AG1076" s="4" t="s">
        <v>0</v>
      </c>
      <c r="AH1076" s="4">
        <v>0</v>
      </c>
      <c r="AI1076" s="4">
        <v>0</v>
      </c>
      <c r="AJ1076" s="4" t="s">
        <v>0</v>
      </c>
      <c r="AK1076" s="4">
        <v>0</v>
      </c>
      <c r="AL1076" s="4">
        <v>0</v>
      </c>
      <c r="AM1076" s="4" t="s">
        <v>1</v>
      </c>
      <c r="AN1076" s="4" t="s">
        <v>1</v>
      </c>
      <c r="AO1076" s="4" t="s">
        <v>1</v>
      </c>
      <c r="AP1076" s="4" t="s">
        <v>1</v>
      </c>
    </row>
    <row r="1077" spans="1:42" hidden="1" x14ac:dyDescent="0.25">
      <c r="A1077" s="2" t="s">
        <v>797</v>
      </c>
      <c r="B1077" s="47">
        <v>44134</v>
      </c>
      <c r="C1077" s="2" t="s">
        <v>6</v>
      </c>
      <c r="D1077" s="2" t="s">
        <v>21</v>
      </c>
      <c r="E1077" s="2" t="s">
        <v>188</v>
      </c>
      <c r="F1077" s="2" t="s">
        <v>472</v>
      </c>
      <c r="G1077" s="2" t="s">
        <v>3</v>
      </c>
      <c r="H1077" s="2" t="s">
        <v>2658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1019</v>
      </c>
      <c r="P1077" s="2" t="s">
        <v>2659</v>
      </c>
      <c r="Q1077" s="3">
        <v>2480001</v>
      </c>
      <c r="R1077" s="3">
        <v>0</v>
      </c>
      <c r="S1077" s="3">
        <v>2480001</v>
      </c>
      <c r="T1077" s="3">
        <v>0</v>
      </c>
      <c r="U1077" s="3" t="s">
        <v>0</v>
      </c>
      <c r="V1077" s="3">
        <v>0</v>
      </c>
      <c r="W1077" s="3">
        <v>0</v>
      </c>
      <c r="X1077" s="3" t="s">
        <v>0</v>
      </c>
      <c r="Y1077" s="3">
        <v>0</v>
      </c>
      <c r="Z1077" s="3">
        <v>0</v>
      </c>
      <c r="AA1077" s="2" t="s">
        <v>0</v>
      </c>
      <c r="AB1077" s="1">
        <v>0</v>
      </c>
      <c r="AC1077" s="46">
        <v>0</v>
      </c>
      <c r="AD1077" s="46" t="s">
        <v>0</v>
      </c>
      <c r="AE1077" s="1">
        <v>0</v>
      </c>
      <c r="AF1077" s="4">
        <v>0</v>
      </c>
      <c r="AG1077" s="4" t="s">
        <v>0</v>
      </c>
      <c r="AH1077" s="4">
        <v>0</v>
      </c>
      <c r="AI1077" s="4">
        <v>0</v>
      </c>
      <c r="AJ1077" s="4" t="s">
        <v>0</v>
      </c>
      <c r="AK1077" s="4">
        <v>0</v>
      </c>
      <c r="AL1077" s="4">
        <v>0</v>
      </c>
      <c r="AM1077" s="4" t="s">
        <v>1</v>
      </c>
      <c r="AN1077" s="4" t="s">
        <v>1</v>
      </c>
      <c r="AO1077" s="4" t="s">
        <v>1</v>
      </c>
      <c r="AP1077" s="4" t="s">
        <v>1</v>
      </c>
    </row>
    <row r="1078" spans="1:42" hidden="1" x14ac:dyDescent="0.25">
      <c r="A1078" s="2" t="s">
        <v>798</v>
      </c>
      <c r="B1078" s="47">
        <v>44134</v>
      </c>
      <c r="C1078" s="2" t="s">
        <v>6</v>
      </c>
      <c r="D1078" s="2" t="s">
        <v>21</v>
      </c>
      <c r="E1078" s="2" t="s">
        <v>188</v>
      </c>
      <c r="F1078" s="2" t="s">
        <v>472</v>
      </c>
      <c r="G1078" s="2" t="s">
        <v>3</v>
      </c>
      <c r="H1078" s="2" t="s">
        <v>2660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3">
        <v>13429644.620000001</v>
      </c>
      <c r="R1078" s="3">
        <v>0</v>
      </c>
      <c r="S1078" s="3">
        <v>12980028.620000001</v>
      </c>
      <c r="T1078" s="3">
        <v>0</v>
      </c>
      <c r="U1078" s="3" t="s">
        <v>0</v>
      </c>
      <c r="V1078" s="3">
        <v>0</v>
      </c>
      <c r="W1078" s="3">
        <v>387600</v>
      </c>
      <c r="X1078" s="3" t="s">
        <v>0</v>
      </c>
      <c r="Y1078" s="3">
        <v>62016</v>
      </c>
      <c r="Z1078" s="3">
        <v>0</v>
      </c>
      <c r="AA1078" s="2" t="s">
        <v>0</v>
      </c>
      <c r="AB1078" s="1">
        <v>0</v>
      </c>
      <c r="AC1078" s="46">
        <v>0</v>
      </c>
      <c r="AD1078" s="46" t="s">
        <v>0</v>
      </c>
      <c r="AE1078" s="1">
        <v>0</v>
      </c>
      <c r="AF1078" s="4">
        <v>0</v>
      </c>
      <c r="AG1078" s="4" t="s">
        <v>0</v>
      </c>
      <c r="AH1078" s="4">
        <v>0</v>
      </c>
      <c r="AI1078" s="4">
        <v>0</v>
      </c>
      <c r="AJ1078" s="4" t="s">
        <v>0</v>
      </c>
      <c r="AK1078" s="4">
        <v>0</v>
      </c>
      <c r="AL1078" s="4">
        <v>0</v>
      </c>
      <c r="AM1078" s="4" t="s">
        <v>1</v>
      </c>
      <c r="AN1078" s="4" t="s">
        <v>1</v>
      </c>
      <c r="AO1078" s="4" t="s">
        <v>1</v>
      </c>
      <c r="AP1078" s="4" t="s">
        <v>1</v>
      </c>
    </row>
    <row r="1079" spans="1:42" hidden="1" x14ac:dyDescent="0.25">
      <c r="A1079" s="2" t="s">
        <v>799</v>
      </c>
      <c r="B1079" s="47">
        <v>44134</v>
      </c>
      <c r="C1079" s="2" t="s">
        <v>6</v>
      </c>
      <c r="D1079" s="2" t="s">
        <v>21</v>
      </c>
      <c r="E1079" s="2" t="s">
        <v>188</v>
      </c>
      <c r="F1079" s="2" t="s">
        <v>472</v>
      </c>
      <c r="G1079" s="2" t="s">
        <v>3</v>
      </c>
      <c r="H1079" s="2" t="s">
        <v>2661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3">
        <v>118225989.82400002</v>
      </c>
      <c r="R1079" s="3">
        <v>0</v>
      </c>
      <c r="S1079" s="3">
        <v>88681111.840000004</v>
      </c>
      <c r="T1079" s="3">
        <v>0</v>
      </c>
      <c r="U1079" s="3" t="s">
        <v>0</v>
      </c>
      <c r="V1079" s="3">
        <v>0</v>
      </c>
      <c r="W1079" s="3">
        <v>25469722.399999999</v>
      </c>
      <c r="X1079" s="3" t="s">
        <v>0</v>
      </c>
      <c r="Y1079" s="3">
        <v>4075155.5839999998</v>
      </c>
      <c r="Z1079" s="3">
        <v>0</v>
      </c>
      <c r="AA1079" s="2" t="s">
        <v>0</v>
      </c>
      <c r="AB1079" s="1">
        <v>0</v>
      </c>
      <c r="AC1079" s="46">
        <v>0</v>
      </c>
      <c r="AD1079" s="46" t="s">
        <v>0</v>
      </c>
      <c r="AE1079" s="1">
        <v>0</v>
      </c>
      <c r="AF1079" s="4">
        <v>0</v>
      </c>
      <c r="AG1079" s="4" t="s">
        <v>0</v>
      </c>
      <c r="AH1079" s="4">
        <v>0</v>
      </c>
      <c r="AI1079" s="4">
        <v>0</v>
      </c>
      <c r="AJ1079" s="4" t="s">
        <v>0</v>
      </c>
      <c r="AK1079" s="4">
        <v>0</v>
      </c>
      <c r="AL1079" s="4">
        <v>0</v>
      </c>
      <c r="AM1079" s="4" t="s">
        <v>1</v>
      </c>
      <c r="AN1079" s="4" t="s">
        <v>1</v>
      </c>
      <c r="AO1079" s="4" t="s">
        <v>1</v>
      </c>
      <c r="AP1079" s="4" t="s">
        <v>1</v>
      </c>
    </row>
    <row r="1080" spans="1:42" hidden="1" x14ac:dyDescent="0.25">
      <c r="A1080" s="2" t="s">
        <v>800</v>
      </c>
      <c r="B1080" s="47">
        <v>44134</v>
      </c>
      <c r="C1080" s="2" t="s">
        <v>6</v>
      </c>
      <c r="D1080" s="2" t="s">
        <v>21</v>
      </c>
      <c r="E1080" s="2" t="s">
        <v>188</v>
      </c>
      <c r="F1080" s="2" t="s">
        <v>472</v>
      </c>
      <c r="G1080" s="2" t="s">
        <v>3</v>
      </c>
      <c r="H1080" s="2" t="s">
        <v>2662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2663</v>
      </c>
      <c r="P1080" s="2" t="s">
        <v>2664</v>
      </c>
      <c r="Q1080" s="3">
        <v>2693208</v>
      </c>
      <c r="R1080" s="3">
        <v>0</v>
      </c>
      <c r="S1080" s="3">
        <v>2172600</v>
      </c>
      <c r="T1080" s="3">
        <v>448800</v>
      </c>
      <c r="U1080" s="3" t="s">
        <v>9</v>
      </c>
      <c r="V1080" s="3">
        <v>71808</v>
      </c>
      <c r="W1080" s="3">
        <v>0</v>
      </c>
      <c r="X1080" s="3" t="s">
        <v>0</v>
      </c>
      <c r="Y1080" s="3">
        <v>0</v>
      </c>
      <c r="Z1080" s="3">
        <v>0</v>
      </c>
      <c r="AA1080" s="2" t="s">
        <v>0</v>
      </c>
      <c r="AB1080" s="1">
        <v>0</v>
      </c>
      <c r="AC1080" s="46">
        <v>0</v>
      </c>
      <c r="AD1080" s="46" t="s">
        <v>0</v>
      </c>
      <c r="AE1080" s="1">
        <v>0</v>
      </c>
      <c r="AF1080" s="4">
        <v>0</v>
      </c>
      <c r="AG1080" s="4" t="s">
        <v>0</v>
      </c>
      <c r="AH1080" s="4">
        <v>0</v>
      </c>
      <c r="AI1080" s="4">
        <v>0</v>
      </c>
      <c r="AJ1080" s="4" t="s">
        <v>0</v>
      </c>
      <c r="AK1080" s="4">
        <v>0</v>
      </c>
      <c r="AL1080" s="4">
        <v>0</v>
      </c>
      <c r="AM1080" s="4" t="s">
        <v>1</v>
      </c>
      <c r="AN1080" s="4" t="s">
        <v>1</v>
      </c>
      <c r="AO1080" s="4" t="s">
        <v>1</v>
      </c>
      <c r="AP1080" s="4" t="s">
        <v>1</v>
      </c>
    </row>
    <row r="1081" spans="1:42" hidden="1" x14ac:dyDescent="0.25">
      <c r="A1081" s="2" t="s">
        <v>801</v>
      </c>
      <c r="B1081" s="47">
        <v>44134</v>
      </c>
      <c r="C1081" s="2" t="s">
        <v>6</v>
      </c>
      <c r="D1081" s="2" t="s">
        <v>21</v>
      </c>
      <c r="E1081" s="2" t="s">
        <v>188</v>
      </c>
      <c r="F1081" s="2" t="s">
        <v>472</v>
      </c>
      <c r="G1081" s="2" t="s">
        <v>3</v>
      </c>
      <c r="H1081" s="2" t="s">
        <v>2665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3">
        <v>122328272.02080002</v>
      </c>
      <c r="R1081" s="3">
        <v>0</v>
      </c>
      <c r="S1081" s="3">
        <v>88335370</v>
      </c>
      <c r="T1081" s="3">
        <v>0</v>
      </c>
      <c r="U1081" s="3" t="s">
        <v>0</v>
      </c>
      <c r="V1081" s="3">
        <v>0</v>
      </c>
      <c r="W1081" s="3">
        <v>29304225.879999999</v>
      </c>
      <c r="X1081" s="3" t="s">
        <v>0</v>
      </c>
      <c r="Y1081" s="3">
        <v>4688676.1408000011</v>
      </c>
      <c r="Z1081" s="3">
        <v>0</v>
      </c>
      <c r="AA1081" s="2" t="s">
        <v>0</v>
      </c>
      <c r="AB1081" s="1">
        <v>0</v>
      </c>
      <c r="AC1081" s="46">
        <v>0</v>
      </c>
      <c r="AD1081" s="46" t="s">
        <v>0</v>
      </c>
      <c r="AE1081" s="1">
        <v>0</v>
      </c>
      <c r="AF1081" s="4">
        <v>0</v>
      </c>
      <c r="AG1081" s="4" t="s">
        <v>0</v>
      </c>
      <c r="AH1081" s="4">
        <v>0</v>
      </c>
      <c r="AI1081" s="4">
        <v>0</v>
      </c>
      <c r="AJ1081" s="4" t="s">
        <v>0</v>
      </c>
      <c r="AK1081" s="4">
        <v>0</v>
      </c>
      <c r="AL1081" s="4">
        <v>0</v>
      </c>
      <c r="AM1081" s="4" t="s">
        <v>1</v>
      </c>
      <c r="AN1081" s="4" t="s">
        <v>1</v>
      </c>
      <c r="AO1081" s="4" t="s">
        <v>1</v>
      </c>
      <c r="AP1081" s="4" t="s">
        <v>1</v>
      </c>
    </row>
    <row r="1082" spans="1:42" hidden="1" x14ac:dyDescent="0.25">
      <c r="A1082" s="2" t="s">
        <v>802</v>
      </c>
      <c r="B1082" s="47">
        <v>44134</v>
      </c>
      <c r="C1082" s="2" t="s">
        <v>6</v>
      </c>
      <c r="D1082" s="2" t="s">
        <v>19</v>
      </c>
      <c r="E1082" s="2" t="s">
        <v>186</v>
      </c>
      <c r="F1082" s="2" t="s">
        <v>471</v>
      </c>
      <c r="G1082" s="2" t="s">
        <v>3</v>
      </c>
      <c r="H1082" s="2" t="s">
        <v>2666</v>
      </c>
      <c r="I1082" s="3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3">
        <v>9882832.2168000005</v>
      </c>
      <c r="R1082" s="3">
        <v>0</v>
      </c>
      <c r="S1082" s="3">
        <v>7391687</v>
      </c>
      <c r="T1082" s="3">
        <v>0</v>
      </c>
      <c r="U1082" s="3" t="s">
        <v>0</v>
      </c>
      <c r="V1082" s="3">
        <v>0</v>
      </c>
      <c r="W1082" s="3">
        <v>2147538.98</v>
      </c>
      <c r="X1082" s="3" t="s">
        <v>0</v>
      </c>
      <c r="Y1082" s="3">
        <v>343606.23680000001</v>
      </c>
      <c r="Z1082" s="3">
        <v>0</v>
      </c>
      <c r="AA1082" s="2" t="s">
        <v>0</v>
      </c>
      <c r="AB1082" s="1">
        <v>0</v>
      </c>
      <c r="AC1082" s="46">
        <v>0</v>
      </c>
      <c r="AD1082" s="46" t="s">
        <v>0</v>
      </c>
      <c r="AE1082" s="1">
        <v>0</v>
      </c>
      <c r="AF1082" s="4">
        <v>0</v>
      </c>
      <c r="AG1082" s="4" t="s">
        <v>0</v>
      </c>
      <c r="AH1082" s="4">
        <v>0</v>
      </c>
      <c r="AI1082" s="4">
        <v>0</v>
      </c>
      <c r="AJ1082" s="4" t="s">
        <v>0</v>
      </c>
      <c r="AK1082" s="4">
        <v>0</v>
      </c>
      <c r="AL1082" s="4">
        <v>0</v>
      </c>
      <c r="AM1082" s="4" t="s">
        <v>1</v>
      </c>
      <c r="AN1082" s="4" t="s">
        <v>1</v>
      </c>
      <c r="AO1082" s="4" t="s">
        <v>1</v>
      </c>
      <c r="AP1082" s="4" t="s">
        <v>1</v>
      </c>
    </row>
    <row r="1083" spans="1:42" hidden="1" x14ac:dyDescent="0.25">
      <c r="A1083" s="2" t="s">
        <v>803</v>
      </c>
      <c r="B1083" s="47">
        <v>44134</v>
      </c>
      <c r="C1083" s="2" t="s">
        <v>6</v>
      </c>
      <c r="D1083" s="2" t="s">
        <v>19</v>
      </c>
      <c r="E1083" s="2" t="s">
        <v>186</v>
      </c>
      <c r="F1083" s="2" t="s">
        <v>471</v>
      </c>
      <c r="G1083" s="2" t="s">
        <v>3</v>
      </c>
      <c r="H1083" s="2" t="s">
        <v>2667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3">
        <v>100304987.9356</v>
      </c>
      <c r="R1083" s="3">
        <v>0</v>
      </c>
      <c r="S1083" s="3">
        <v>80012122.040000007</v>
      </c>
      <c r="T1083" s="3">
        <v>0</v>
      </c>
      <c r="U1083" s="3" t="s">
        <v>0</v>
      </c>
      <c r="V1083" s="3">
        <v>0</v>
      </c>
      <c r="W1083" s="3">
        <v>17493849.91</v>
      </c>
      <c r="X1083" s="3" t="s">
        <v>0</v>
      </c>
      <c r="Y1083" s="3">
        <v>2799015.9855999998</v>
      </c>
      <c r="Z1083" s="3">
        <v>0</v>
      </c>
      <c r="AA1083" s="2" t="s">
        <v>0</v>
      </c>
      <c r="AB1083" s="1">
        <v>0</v>
      </c>
      <c r="AC1083" s="46">
        <v>0</v>
      </c>
      <c r="AD1083" s="46" t="s">
        <v>0</v>
      </c>
      <c r="AE1083" s="1">
        <v>0</v>
      </c>
      <c r="AF1083" s="4">
        <v>0</v>
      </c>
      <c r="AG1083" s="4" t="s">
        <v>0</v>
      </c>
      <c r="AH1083" s="4">
        <v>0</v>
      </c>
      <c r="AI1083" s="4">
        <v>0</v>
      </c>
      <c r="AJ1083" s="4" t="s">
        <v>0</v>
      </c>
      <c r="AK1083" s="4">
        <v>0</v>
      </c>
      <c r="AL1083" s="4">
        <v>0</v>
      </c>
      <c r="AM1083" s="4" t="s">
        <v>1</v>
      </c>
      <c r="AN1083" s="4" t="s">
        <v>1</v>
      </c>
      <c r="AO1083" s="4" t="s">
        <v>1</v>
      </c>
      <c r="AP1083" s="4" t="s">
        <v>1</v>
      </c>
    </row>
    <row r="1084" spans="1:42" hidden="1" x14ac:dyDescent="0.25">
      <c r="A1084" s="2" t="s">
        <v>804</v>
      </c>
      <c r="B1084" s="47">
        <v>44134</v>
      </c>
      <c r="C1084" s="2" t="s">
        <v>6</v>
      </c>
      <c r="D1084" s="2" t="s">
        <v>19</v>
      </c>
      <c r="E1084" s="2" t="s">
        <v>186</v>
      </c>
      <c r="F1084" s="2" t="s">
        <v>471</v>
      </c>
      <c r="G1084" s="2" t="s">
        <v>3</v>
      </c>
      <c r="H1084" s="2" t="s">
        <v>2668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962</v>
      </c>
      <c r="P1084" s="2" t="s">
        <v>963</v>
      </c>
      <c r="Q1084" s="3">
        <v>3868500.45</v>
      </c>
      <c r="R1084" s="3">
        <v>0</v>
      </c>
      <c r="S1084" s="3">
        <v>3806974.05</v>
      </c>
      <c r="T1084" s="3">
        <v>53040</v>
      </c>
      <c r="U1084" s="3" t="s">
        <v>9</v>
      </c>
      <c r="V1084" s="3">
        <v>8486.4</v>
      </c>
      <c r="W1084" s="3">
        <v>0</v>
      </c>
      <c r="X1084" s="3" t="s">
        <v>0</v>
      </c>
      <c r="Y1084" s="3">
        <v>0</v>
      </c>
      <c r="Z1084" s="3">
        <v>0</v>
      </c>
      <c r="AA1084" s="2" t="s">
        <v>0</v>
      </c>
      <c r="AB1084" s="1">
        <v>0</v>
      </c>
      <c r="AC1084" s="46">
        <v>0</v>
      </c>
      <c r="AD1084" s="46" t="s">
        <v>0</v>
      </c>
      <c r="AE1084" s="1">
        <v>0</v>
      </c>
      <c r="AF1084" s="4">
        <v>0</v>
      </c>
      <c r="AG1084" s="4" t="s">
        <v>0</v>
      </c>
      <c r="AH1084" s="4">
        <v>0</v>
      </c>
      <c r="AI1084" s="4">
        <v>0</v>
      </c>
      <c r="AJ1084" s="4" t="s">
        <v>0</v>
      </c>
      <c r="AK1084" s="4">
        <v>0</v>
      </c>
      <c r="AL1084" s="4">
        <v>0</v>
      </c>
      <c r="AM1084" s="4" t="s">
        <v>1</v>
      </c>
      <c r="AN1084" s="4" t="s">
        <v>1</v>
      </c>
      <c r="AO1084" s="4" t="s">
        <v>1</v>
      </c>
      <c r="AP1084" s="4" t="s">
        <v>1</v>
      </c>
    </row>
    <row r="1085" spans="1:42" hidden="1" x14ac:dyDescent="0.25">
      <c r="A1085" s="2" t="s">
        <v>806</v>
      </c>
      <c r="B1085" s="47">
        <v>44134</v>
      </c>
      <c r="C1085" s="2" t="s">
        <v>6</v>
      </c>
      <c r="D1085" s="2" t="s">
        <v>19</v>
      </c>
      <c r="E1085" s="2" t="s">
        <v>186</v>
      </c>
      <c r="F1085" s="2" t="s">
        <v>471</v>
      </c>
      <c r="G1085" s="2" t="s">
        <v>3</v>
      </c>
      <c r="H1085" s="2" t="s">
        <v>2669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3">
        <v>29988167.003200002</v>
      </c>
      <c r="R1085" s="3">
        <v>0</v>
      </c>
      <c r="S1085" s="3">
        <v>19344574.800000001</v>
      </c>
      <c r="T1085" s="3">
        <v>0</v>
      </c>
      <c r="U1085" s="3" t="s">
        <v>0</v>
      </c>
      <c r="V1085" s="3">
        <v>0</v>
      </c>
      <c r="W1085" s="3">
        <v>9175510.5199999996</v>
      </c>
      <c r="X1085" s="3" t="s">
        <v>0</v>
      </c>
      <c r="Y1085" s="3">
        <v>1468081.6832000001</v>
      </c>
      <c r="Z1085" s="3">
        <v>0</v>
      </c>
      <c r="AA1085" s="2" t="s">
        <v>0</v>
      </c>
      <c r="AB1085" s="1">
        <v>0</v>
      </c>
      <c r="AC1085" s="46">
        <v>0</v>
      </c>
      <c r="AD1085" s="46" t="s">
        <v>0</v>
      </c>
      <c r="AE1085" s="1">
        <v>0</v>
      </c>
      <c r="AF1085" s="4">
        <v>0</v>
      </c>
      <c r="AG1085" s="4" t="s">
        <v>0</v>
      </c>
      <c r="AH1085" s="4">
        <v>0</v>
      </c>
      <c r="AI1085" s="4">
        <v>0</v>
      </c>
      <c r="AJ1085" s="4" t="s">
        <v>0</v>
      </c>
      <c r="AK1085" s="4">
        <v>0</v>
      </c>
      <c r="AL1085" s="4">
        <v>0</v>
      </c>
      <c r="AM1085" s="4" t="s">
        <v>1</v>
      </c>
      <c r="AN1085" s="4" t="s">
        <v>1</v>
      </c>
      <c r="AO1085" s="4" t="s">
        <v>1</v>
      </c>
      <c r="AP1085" s="4" t="s">
        <v>1</v>
      </c>
    </row>
    <row r="1086" spans="1:42" hidden="1" x14ac:dyDescent="0.25">
      <c r="A1086" s="2" t="s">
        <v>807</v>
      </c>
      <c r="B1086" s="47">
        <v>44134</v>
      </c>
      <c r="C1086" s="2" t="s">
        <v>6</v>
      </c>
      <c r="D1086" s="2" t="s">
        <v>17</v>
      </c>
      <c r="E1086" s="2" t="s">
        <v>184</v>
      </c>
      <c r="F1086" s="2" t="s">
        <v>2670</v>
      </c>
      <c r="G1086" s="2" t="s">
        <v>3</v>
      </c>
      <c r="H1086" s="2" t="s">
        <v>2671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3">
        <v>205616326.24919999</v>
      </c>
      <c r="R1086" s="3">
        <v>0</v>
      </c>
      <c r="S1086" s="3">
        <v>170822814.85999998</v>
      </c>
      <c r="T1086" s="3">
        <v>0</v>
      </c>
      <c r="U1086" s="3" t="s">
        <v>0</v>
      </c>
      <c r="V1086" s="3">
        <v>0</v>
      </c>
      <c r="W1086" s="3">
        <v>29994406.369999997</v>
      </c>
      <c r="X1086" s="3" t="s">
        <v>0</v>
      </c>
      <c r="Y1086" s="3">
        <v>4799105.0192</v>
      </c>
      <c r="Z1086" s="3">
        <v>0</v>
      </c>
      <c r="AA1086" s="2" t="s">
        <v>0</v>
      </c>
      <c r="AB1086" s="1">
        <v>0</v>
      </c>
      <c r="AC1086" s="46">
        <v>0</v>
      </c>
      <c r="AD1086" s="46" t="s">
        <v>0</v>
      </c>
      <c r="AE1086" s="1">
        <v>0</v>
      </c>
      <c r="AF1086" s="4">
        <v>0</v>
      </c>
      <c r="AG1086" s="4" t="s">
        <v>0</v>
      </c>
      <c r="AH1086" s="4">
        <v>0</v>
      </c>
      <c r="AI1086" s="4">
        <v>0</v>
      </c>
      <c r="AJ1086" s="4" t="s">
        <v>0</v>
      </c>
      <c r="AK1086" s="4">
        <v>0</v>
      </c>
      <c r="AL1086" s="4">
        <v>0</v>
      </c>
      <c r="AM1086" s="4" t="s">
        <v>1</v>
      </c>
      <c r="AN1086" s="4" t="s">
        <v>1</v>
      </c>
      <c r="AO1086" s="4" t="s">
        <v>1</v>
      </c>
      <c r="AP1086" s="4" t="s">
        <v>1</v>
      </c>
    </row>
    <row r="1087" spans="1:42" hidden="1" x14ac:dyDescent="0.25">
      <c r="A1087" s="2" t="s">
        <v>808</v>
      </c>
      <c r="B1087" s="47">
        <v>44134</v>
      </c>
      <c r="C1087" s="2" t="s">
        <v>6</v>
      </c>
      <c r="D1087" s="2" t="s">
        <v>14</v>
      </c>
      <c r="E1087" s="2" t="s">
        <v>182</v>
      </c>
      <c r="F1087" s="2" t="s">
        <v>2672</v>
      </c>
      <c r="G1087" s="2" t="s">
        <v>3</v>
      </c>
      <c r="H1087" s="2" t="s">
        <v>2673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 t="s">
        <v>1</v>
      </c>
      <c r="Q1087" s="3">
        <v>192099110.64400002</v>
      </c>
      <c r="R1087" s="3">
        <v>0</v>
      </c>
      <c r="S1087" s="3">
        <v>181618952.72</v>
      </c>
      <c r="T1087" s="3">
        <v>0</v>
      </c>
      <c r="U1087" s="3" t="s">
        <v>0</v>
      </c>
      <c r="V1087" s="3">
        <v>0</v>
      </c>
      <c r="W1087" s="3">
        <v>9034618.9000000004</v>
      </c>
      <c r="X1087" s="3" t="s">
        <v>0</v>
      </c>
      <c r="Y1087" s="3">
        <v>1445539.024</v>
      </c>
      <c r="Z1087" s="3">
        <v>0</v>
      </c>
      <c r="AA1087" s="2" t="s">
        <v>0</v>
      </c>
      <c r="AB1087" s="1">
        <v>0</v>
      </c>
      <c r="AC1087" s="46">
        <v>0</v>
      </c>
      <c r="AD1087" s="46" t="s">
        <v>0</v>
      </c>
      <c r="AE1087" s="1">
        <v>0</v>
      </c>
      <c r="AF1087" s="4">
        <v>0</v>
      </c>
      <c r="AG1087" s="4" t="s">
        <v>0</v>
      </c>
      <c r="AH1087" s="4">
        <v>0</v>
      </c>
      <c r="AI1087" s="4">
        <v>0</v>
      </c>
      <c r="AJ1087" s="4" t="s">
        <v>0</v>
      </c>
      <c r="AK1087" s="4">
        <v>0</v>
      </c>
      <c r="AL1087" s="4">
        <v>0</v>
      </c>
      <c r="AM1087" s="4" t="s">
        <v>1</v>
      </c>
      <c r="AN1087" s="4" t="s">
        <v>1</v>
      </c>
      <c r="AO1087" s="4" t="s">
        <v>1</v>
      </c>
      <c r="AP1087" s="4" t="s">
        <v>1</v>
      </c>
    </row>
    <row r="1088" spans="1:42" hidden="1" x14ac:dyDescent="0.25">
      <c r="A1088" s="2" t="s">
        <v>809</v>
      </c>
      <c r="B1088" s="47">
        <v>44134</v>
      </c>
      <c r="C1088" s="2" t="s">
        <v>6</v>
      </c>
      <c r="D1088" s="2" t="s">
        <v>10</v>
      </c>
      <c r="E1088" s="2" t="s">
        <v>179</v>
      </c>
      <c r="F1088" s="2" t="s">
        <v>2674</v>
      </c>
      <c r="G1088" s="2" t="s">
        <v>3</v>
      </c>
      <c r="H1088" s="2" t="s">
        <v>2675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3">
        <v>2206260</v>
      </c>
      <c r="R1088" s="3">
        <v>0</v>
      </c>
      <c r="S1088" s="3">
        <v>2206260</v>
      </c>
      <c r="T1088" s="3">
        <v>0</v>
      </c>
      <c r="U1088" s="3" t="s">
        <v>0</v>
      </c>
      <c r="V1088" s="3">
        <v>0</v>
      </c>
      <c r="W1088" s="3">
        <v>0</v>
      </c>
      <c r="X1088" s="3" t="s">
        <v>0</v>
      </c>
      <c r="Y1088" s="3">
        <v>0</v>
      </c>
      <c r="Z1088" s="3">
        <v>0</v>
      </c>
      <c r="AA1088" s="2" t="s">
        <v>0</v>
      </c>
      <c r="AB1088" s="1">
        <v>0</v>
      </c>
      <c r="AC1088" s="46">
        <v>0</v>
      </c>
      <c r="AD1088" s="46" t="s">
        <v>0</v>
      </c>
      <c r="AE1088" s="1">
        <v>0</v>
      </c>
      <c r="AF1088" s="4">
        <v>0</v>
      </c>
      <c r="AG1088" s="4" t="s">
        <v>0</v>
      </c>
      <c r="AH1088" s="4">
        <v>0</v>
      </c>
      <c r="AI1088" s="4">
        <v>0</v>
      </c>
      <c r="AJ1088" s="4" t="s">
        <v>0</v>
      </c>
      <c r="AK1088" s="4">
        <v>0</v>
      </c>
      <c r="AL1088" s="4">
        <v>0</v>
      </c>
      <c r="AM1088" s="4" t="s">
        <v>1</v>
      </c>
      <c r="AN1088" s="4" t="s">
        <v>1</v>
      </c>
      <c r="AO1088" s="4" t="s">
        <v>1</v>
      </c>
      <c r="AP1088" s="4" t="s">
        <v>1</v>
      </c>
    </row>
    <row r="1089" spans="1:42" hidden="1" x14ac:dyDescent="0.25">
      <c r="A1089" s="2" t="s">
        <v>811</v>
      </c>
      <c r="B1089" s="47">
        <v>44134</v>
      </c>
      <c r="C1089" s="2" t="s">
        <v>6</v>
      </c>
      <c r="D1089" s="2" t="s">
        <v>10</v>
      </c>
      <c r="E1089" s="2" t="s">
        <v>179</v>
      </c>
      <c r="F1089" s="2" t="s">
        <v>2674</v>
      </c>
      <c r="G1089" s="2" t="s">
        <v>3</v>
      </c>
      <c r="H1089" s="2" t="s">
        <v>2676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2677</v>
      </c>
      <c r="P1089" s="2" t="s">
        <v>2678</v>
      </c>
      <c r="Q1089" s="3">
        <v>13583136</v>
      </c>
      <c r="R1089" s="3">
        <v>0</v>
      </c>
      <c r="S1089" s="3">
        <v>0</v>
      </c>
      <c r="T1089" s="3">
        <v>11709600</v>
      </c>
      <c r="U1089" s="3" t="s">
        <v>9</v>
      </c>
      <c r="V1089" s="3">
        <v>1873536</v>
      </c>
      <c r="W1089" s="3">
        <v>0</v>
      </c>
      <c r="X1089" s="3" t="s">
        <v>0</v>
      </c>
      <c r="Y1089" s="3">
        <v>0</v>
      </c>
      <c r="Z1089" s="3">
        <v>0</v>
      </c>
      <c r="AA1089" s="2" t="s">
        <v>0</v>
      </c>
      <c r="AB1089" s="1">
        <v>0</v>
      </c>
      <c r="AC1089" s="46">
        <v>0</v>
      </c>
      <c r="AD1089" s="46" t="s">
        <v>0</v>
      </c>
      <c r="AE1089" s="1">
        <v>0</v>
      </c>
      <c r="AF1089" s="4">
        <v>0</v>
      </c>
      <c r="AG1089" s="4" t="s">
        <v>0</v>
      </c>
      <c r="AH1089" s="4">
        <v>0</v>
      </c>
      <c r="AI1089" s="4">
        <v>0</v>
      </c>
      <c r="AJ1089" s="4" t="s">
        <v>0</v>
      </c>
      <c r="AK1089" s="4">
        <v>0</v>
      </c>
      <c r="AL1089" s="4">
        <v>0</v>
      </c>
      <c r="AM1089" s="4" t="s">
        <v>1</v>
      </c>
      <c r="AN1089" s="4" t="s">
        <v>1</v>
      </c>
      <c r="AO1089" s="4" t="s">
        <v>1</v>
      </c>
      <c r="AP1089" s="4" t="s">
        <v>1</v>
      </c>
    </row>
    <row r="1090" spans="1:42" hidden="1" x14ac:dyDescent="0.25">
      <c r="A1090" s="2" t="s">
        <v>812</v>
      </c>
      <c r="B1090" s="47">
        <v>44134</v>
      </c>
      <c r="C1090" s="2" t="s">
        <v>6</v>
      </c>
      <c r="D1090" s="2" t="s">
        <v>10</v>
      </c>
      <c r="E1090" s="2" t="s">
        <v>179</v>
      </c>
      <c r="F1090" s="2" t="s">
        <v>2674</v>
      </c>
      <c r="G1090" s="2" t="s">
        <v>3</v>
      </c>
      <c r="H1090" s="2" t="s">
        <v>2679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3">
        <v>4088515.51</v>
      </c>
      <c r="R1090" s="3">
        <v>0</v>
      </c>
      <c r="S1090" s="3">
        <v>450175.50999999978</v>
      </c>
      <c r="T1090" s="3">
        <v>0</v>
      </c>
      <c r="U1090" s="3" t="s">
        <v>0</v>
      </c>
      <c r="V1090" s="3">
        <v>0</v>
      </c>
      <c r="W1090" s="3">
        <v>3136500</v>
      </c>
      <c r="X1090" s="3" t="s">
        <v>9</v>
      </c>
      <c r="Y1090" s="3">
        <v>501840</v>
      </c>
      <c r="Z1090" s="3">
        <v>0</v>
      </c>
      <c r="AA1090" s="2" t="s">
        <v>0</v>
      </c>
      <c r="AB1090" s="1">
        <v>0</v>
      </c>
      <c r="AC1090" s="46">
        <v>0</v>
      </c>
      <c r="AD1090" s="46" t="s">
        <v>0</v>
      </c>
      <c r="AE1090" s="1">
        <v>0</v>
      </c>
      <c r="AF1090" s="4">
        <v>0</v>
      </c>
      <c r="AG1090" s="4" t="s">
        <v>0</v>
      </c>
      <c r="AH1090" s="4">
        <v>0</v>
      </c>
      <c r="AI1090" s="4">
        <v>0</v>
      </c>
      <c r="AJ1090" s="4" t="s">
        <v>0</v>
      </c>
      <c r="AK1090" s="4">
        <v>0</v>
      </c>
      <c r="AL1090" s="4">
        <v>0</v>
      </c>
      <c r="AM1090" s="4" t="s">
        <v>1</v>
      </c>
      <c r="AN1090" s="4" t="s">
        <v>1</v>
      </c>
      <c r="AO1090" s="4" t="s">
        <v>1</v>
      </c>
      <c r="AP1090" s="4" t="s">
        <v>1</v>
      </c>
    </row>
    <row r="1091" spans="1:42" hidden="1" x14ac:dyDescent="0.25">
      <c r="A1091" s="2" t="s">
        <v>813</v>
      </c>
      <c r="B1091" s="47">
        <v>44134</v>
      </c>
      <c r="C1091" s="2" t="s">
        <v>6</v>
      </c>
      <c r="D1091" s="2" t="s">
        <v>10</v>
      </c>
      <c r="E1091" s="2" t="s">
        <v>179</v>
      </c>
      <c r="F1091" s="2" t="s">
        <v>2674</v>
      </c>
      <c r="G1091" s="2" t="s">
        <v>3</v>
      </c>
      <c r="H1091" s="2" t="s">
        <v>2680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456</v>
      </c>
      <c r="P1091" s="2" t="s">
        <v>457</v>
      </c>
      <c r="Q1091" s="3">
        <v>2121396</v>
      </c>
      <c r="R1091" s="3">
        <v>0</v>
      </c>
      <c r="S1091" s="3">
        <v>459000</v>
      </c>
      <c r="T1091" s="3">
        <v>1433100</v>
      </c>
      <c r="U1091" s="3" t="s">
        <v>9</v>
      </c>
      <c r="V1091" s="3">
        <v>229296</v>
      </c>
      <c r="W1091" s="3">
        <v>0</v>
      </c>
      <c r="X1091" s="3" t="s">
        <v>0</v>
      </c>
      <c r="Y1091" s="3">
        <v>0</v>
      </c>
      <c r="Z1091" s="3">
        <v>0</v>
      </c>
      <c r="AA1091" s="2" t="s">
        <v>0</v>
      </c>
      <c r="AB1091" s="1">
        <v>0</v>
      </c>
      <c r="AC1091" s="46">
        <v>0</v>
      </c>
      <c r="AD1091" s="46" t="s">
        <v>0</v>
      </c>
      <c r="AE1091" s="1">
        <v>0</v>
      </c>
      <c r="AF1091" s="4">
        <v>0</v>
      </c>
      <c r="AG1091" s="4" t="s">
        <v>0</v>
      </c>
      <c r="AH1091" s="4">
        <v>0</v>
      </c>
      <c r="AI1091" s="4">
        <v>0</v>
      </c>
      <c r="AJ1091" s="4" t="s">
        <v>0</v>
      </c>
      <c r="AK1091" s="4">
        <v>0</v>
      </c>
      <c r="AL1091" s="4">
        <v>0</v>
      </c>
      <c r="AM1091" s="4" t="s">
        <v>1</v>
      </c>
      <c r="AN1091" s="4" t="s">
        <v>1</v>
      </c>
      <c r="AO1091" s="4" t="s">
        <v>1</v>
      </c>
      <c r="AP1091" s="4" t="s">
        <v>1</v>
      </c>
    </row>
    <row r="1092" spans="1:42" hidden="1" x14ac:dyDescent="0.25">
      <c r="A1092" s="2" t="s">
        <v>814</v>
      </c>
      <c r="B1092" s="47">
        <v>44134</v>
      </c>
      <c r="C1092" s="2" t="s">
        <v>6</v>
      </c>
      <c r="D1092" s="2" t="s">
        <v>10</v>
      </c>
      <c r="E1092" s="2" t="s">
        <v>179</v>
      </c>
      <c r="F1092" s="2" t="s">
        <v>2674</v>
      </c>
      <c r="G1092" s="2" t="s">
        <v>3</v>
      </c>
      <c r="H1092" s="2" t="s">
        <v>2681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3">
        <v>20111114.625200003</v>
      </c>
      <c r="R1092" s="3">
        <v>0</v>
      </c>
      <c r="S1092" s="3">
        <v>14274820.000000004</v>
      </c>
      <c r="T1092" s="3">
        <v>0</v>
      </c>
      <c r="U1092" s="3" t="s">
        <v>0</v>
      </c>
      <c r="V1092" s="3">
        <v>0</v>
      </c>
      <c r="W1092" s="3">
        <v>5031288.47</v>
      </c>
      <c r="X1092" s="3" t="s">
        <v>9</v>
      </c>
      <c r="Y1092" s="3">
        <v>805006.15519999992</v>
      </c>
      <c r="Z1092" s="3">
        <v>0</v>
      </c>
      <c r="AA1092" s="2" t="s">
        <v>0</v>
      </c>
      <c r="AB1092" s="1">
        <v>0</v>
      </c>
      <c r="AC1092" s="46">
        <v>0</v>
      </c>
      <c r="AD1092" s="46" t="s">
        <v>0</v>
      </c>
      <c r="AE1092" s="1">
        <v>0</v>
      </c>
      <c r="AF1092" s="4">
        <v>0</v>
      </c>
      <c r="AG1092" s="4" t="s">
        <v>0</v>
      </c>
      <c r="AH1092" s="4">
        <v>0</v>
      </c>
      <c r="AI1092" s="4">
        <v>0</v>
      </c>
      <c r="AJ1092" s="4" t="s">
        <v>0</v>
      </c>
      <c r="AK1092" s="4">
        <v>0</v>
      </c>
      <c r="AL1092" s="4">
        <v>0</v>
      </c>
      <c r="AM1092" s="4" t="s">
        <v>1</v>
      </c>
      <c r="AN1092" s="4" t="s">
        <v>1</v>
      </c>
      <c r="AO1092" s="4" t="s">
        <v>1</v>
      </c>
      <c r="AP1092" s="4" t="s">
        <v>1</v>
      </c>
    </row>
    <row r="1093" spans="1:42" hidden="1" x14ac:dyDescent="0.25">
      <c r="A1093" s="2" t="s">
        <v>815</v>
      </c>
      <c r="B1093" s="47">
        <v>44134</v>
      </c>
      <c r="C1093" s="2" t="s">
        <v>6</v>
      </c>
      <c r="D1093" s="2" t="s">
        <v>286</v>
      </c>
      <c r="E1093" s="2" t="s">
        <v>208</v>
      </c>
      <c r="F1093" s="2" t="s">
        <v>938</v>
      </c>
      <c r="G1093" s="2" t="s">
        <v>3</v>
      </c>
      <c r="H1093" s="2" t="s">
        <v>2682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</v>
      </c>
      <c r="P1093" s="2" t="s">
        <v>1</v>
      </c>
      <c r="Q1093" s="3">
        <v>112777625.56</v>
      </c>
      <c r="R1093" s="3">
        <v>0</v>
      </c>
      <c r="S1093" s="3">
        <v>86074576.359999999</v>
      </c>
      <c r="T1093" s="3">
        <v>0</v>
      </c>
      <c r="U1093" s="3" t="s">
        <v>0</v>
      </c>
      <c r="V1093" s="3">
        <v>0</v>
      </c>
      <c r="W1093" s="3">
        <v>23019870</v>
      </c>
      <c r="X1093" s="3" t="s">
        <v>9</v>
      </c>
      <c r="Y1093" s="3">
        <v>3683179.1999999997</v>
      </c>
      <c r="Z1093" s="3">
        <v>0</v>
      </c>
      <c r="AA1093" s="2" t="s">
        <v>0</v>
      </c>
      <c r="AB1093" s="1">
        <v>0</v>
      </c>
      <c r="AC1093" s="46">
        <v>0</v>
      </c>
      <c r="AD1093" s="46" t="s">
        <v>0</v>
      </c>
      <c r="AE1093" s="1">
        <v>0</v>
      </c>
      <c r="AF1093" s="4">
        <v>0</v>
      </c>
      <c r="AG1093" s="4" t="s">
        <v>0</v>
      </c>
      <c r="AH1093" s="4">
        <v>0</v>
      </c>
      <c r="AI1093" s="4">
        <v>0</v>
      </c>
      <c r="AJ1093" s="4" t="s">
        <v>0</v>
      </c>
      <c r="AK1093" s="4">
        <v>0</v>
      </c>
      <c r="AL1093" s="4">
        <v>0</v>
      </c>
      <c r="AM1093" s="4" t="s">
        <v>1</v>
      </c>
      <c r="AN1093" s="4" t="s">
        <v>1</v>
      </c>
      <c r="AO1093" s="4" t="s">
        <v>1</v>
      </c>
      <c r="AP1093" s="4" t="s">
        <v>1</v>
      </c>
    </row>
    <row r="1094" spans="1:42" hidden="1" x14ac:dyDescent="0.25">
      <c r="A1094" s="2" t="s">
        <v>816</v>
      </c>
      <c r="B1094" s="47">
        <v>44134</v>
      </c>
      <c r="C1094" s="2" t="s">
        <v>6</v>
      </c>
      <c r="D1094" s="2" t="s">
        <v>286</v>
      </c>
      <c r="E1094" s="2" t="s">
        <v>208</v>
      </c>
      <c r="F1094" s="2" t="s">
        <v>938</v>
      </c>
      <c r="G1094" s="2" t="s">
        <v>13</v>
      </c>
      <c r="H1094" s="2" t="s">
        <v>1</v>
      </c>
      <c r="I1094" s="1" t="s">
        <v>2683</v>
      </c>
      <c r="J1094" s="1" t="s">
        <v>1</v>
      </c>
      <c r="K1094" s="1" t="s">
        <v>2684</v>
      </c>
      <c r="L1094" s="1" t="s">
        <v>2685</v>
      </c>
      <c r="M1094" s="1">
        <v>164600.35</v>
      </c>
      <c r="N1094" s="2" t="s">
        <v>12</v>
      </c>
      <c r="O1094" s="2" t="s">
        <v>2686</v>
      </c>
      <c r="P1094" s="2" t="s">
        <v>2687</v>
      </c>
      <c r="Q1094" s="3">
        <v>-615264</v>
      </c>
      <c r="R1094" s="3">
        <v>0</v>
      </c>
      <c r="S1094" s="3">
        <v>0</v>
      </c>
      <c r="T1094" s="3">
        <v>0</v>
      </c>
      <c r="U1094" s="3" t="s">
        <v>0</v>
      </c>
      <c r="V1094" s="3">
        <v>0</v>
      </c>
      <c r="W1094" s="3">
        <v>-530400</v>
      </c>
      <c r="X1094" s="3" t="s">
        <v>9</v>
      </c>
      <c r="Y1094" s="3">
        <v>-84864</v>
      </c>
      <c r="Z1094" s="3">
        <v>0</v>
      </c>
      <c r="AA1094" s="2" t="s">
        <v>0</v>
      </c>
      <c r="AB1094" s="1">
        <v>0</v>
      </c>
      <c r="AC1094" s="46">
        <v>0</v>
      </c>
      <c r="AD1094" s="46" t="s">
        <v>0</v>
      </c>
      <c r="AE1094" s="1">
        <v>0</v>
      </c>
      <c r="AF1094" s="4">
        <v>0</v>
      </c>
      <c r="AG1094" s="4" t="s">
        <v>0</v>
      </c>
      <c r="AH1094" s="4">
        <v>0</v>
      </c>
      <c r="AI1094" s="4">
        <v>0</v>
      </c>
      <c r="AJ1094" s="4" t="s">
        <v>0</v>
      </c>
      <c r="AK1094" s="4">
        <v>0</v>
      </c>
      <c r="AL1094" s="4">
        <v>0</v>
      </c>
      <c r="AM1094" s="4" t="s">
        <v>1</v>
      </c>
      <c r="AN1094" s="4" t="s">
        <v>1</v>
      </c>
      <c r="AO1094" s="4" t="s">
        <v>1</v>
      </c>
      <c r="AP1094" s="4" t="s">
        <v>1</v>
      </c>
    </row>
    <row r="1095" spans="1:42" hidden="1" x14ac:dyDescent="0.25">
      <c r="A1095" s="2" t="s">
        <v>817</v>
      </c>
      <c r="B1095" s="47">
        <v>44134</v>
      </c>
      <c r="C1095" s="2" t="s">
        <v>6</v>
      </c>
      <c r="D1095" s="2" t="s">
        <v>7</v>
      </c>
      <c r="E1095" s="2" t="s">
        <v>1953</v>
      </c>
      <c r="F1095" s="2" t="s">
        <v>2688</v>
      </c>
      <c r="G1095" s="2" t="s">
        <v>3</v>
      </c>
      <c r="H1095" s="2" t="s">
        <v>2689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3">
        <v>44364879.599999994</v>
      </c>
      <c r="R1095" s="3">
        <v>0</v>
      </c>
      <c r="S1095" s="3">
        <v>40560300</v>
      </c>
      <c r="T1095" s="3">
        <v>0</v>
      </c>
      <c r="U1095" s="3" t="s">
        <v>0</v>
      </c>
      <c r="V1095" s="3">
        <v>0</v>
      </c>
      <c r="W1095" s="3">
        <v>3279810</v>
      </c>
      <c r="X1095" s="3" t="s">
        <v>0</v>
      </c>
      <c r="Y1095" s="3">
        <v>524769.6</v>
      </c>
      <c r="Z1095" s="3">
        <v>0</v>
      </c>
      <c r="AA1095" s="2" t="s">
        <v>0</v>
      </c>
      <c r="AB1095" s="1">
        <v>0</v>
      </c>
      <c r="AC1095" s="46">
        <v>0</v>
      </c>
      <c r="AD1095" s="46" t="s">
        <v>0</v>
      </c>
      <c r="AE1095" s="1">
        <v>0</v>
      </c>
      <c r="AF1095" s="4">
        <v>0</v>
      </c>
      <c r="AG1095" s="4" t="s">
        <v>0</v>
      </c>
      <c r="AH1095" s="4">
        <v>0</v>
      </c>
      <c r="AI1095" s="4">
        <v>0</v>
      </c>
      <c r="AJ1095" s="4" t="s">
        <v>0</v>
      </c>
      <c r="AK1095" s="4">
        <v>0</v>
      </c>
      <c r="AL1095" s="4">
        <v>0</v>
      </c>
      <c r="AM1095" s="4" t="s">
        <v>1</v>
      </c>
      <c r="AN1095" s="4" t="s">
        <v>1</v>
      </c>
      <c r="AO1095" s="4" t="s">
        <v>1</v>
      </c>
      <c r="AP1095" s="4" t="s">
        <v>1</v>
      </c>
    </row>
    <row r="1096" spans="1:42" hidden="1" x14ac:dyDescent="0.25">
      <c r="A1096" s="2" t="s">
        <v>818</v>
      </c>
      <c r="B1096" s="47">
        <v>44134</v>
      </c>
      <c r="C1096" s="2" t="s">
        <v>6</v>
      </c>
      <c r="D1096" s="2" t="s">
        <v>5</v>
      </c>
      <c r="E1096" s="2" t="s">
        <v>176</v>
      </c>
      <c r="F1096" s="2" t="s">
        <v>1248</v>
      </c>
      <c r="G1096" s="2" t="s">
        <v>3</v>
      </c>
      <c r="H1096" s="2" t="s">
        <v>2551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99</v>
      </c>
      <c r="P1096" s="2" t="s">
        <v>1</v>
      </c>
      <c r="Q1096" s="3">
        <v>0</v>
      </c>
      <c r="R1096" s="3">
        <v>0</v>
      </c>
      <c r="S1096" s="3">
        <v>0</v>
      </c>
      <c r="T1096" s="3">
        <v>0</v>
      </c>
      <c r="U1096" s="3" t="s">
        <v>0</v>
      </c>
      <c r="V1096" s="3">
        <v>0</v>
      </c>
      <c r="W1096" s="3">
        <v>0</v>
      </c>
      <c r="X1096" s="3" t="s">
        <v>0</v>
      </c>
      <c r="Y1096" s="3">
        <v>0</v>
      </c>
      <c r="Z1096" s="3">
        <v>0</v>
      </c>
      <c r="AA1096" s="2" t="s">
        <v>0</v>
      </c>
      <c r="AB1096" s="1">
        <v>0</v>
      </c>
      <c r="AC1096" s="46">
        <v>0</v>
      </c>
      <c r="AD1096" s="46" t="s">
        <v>0</v>
      </c>
      <c r="AE1096" s="1">
        <v>0</v>
      </c>
      <c r="AF1096" s="4">
        <v>0</v>
      </c>
      <c r="AG1096" s="4" t="s">
        <v>0</v>
      </c>
      <c r="AH1096" s="4">
        <v>0</v>
      </c>
      <c r="AI1096" s="4">
        <v>0</v>
      </c>
      <c r="AJ1096" s="4" t="s">
        <v>0</v>
      </c>
      <c r="AK1096" s="4">
        <v>0</v>
      </c>
      <c r="AL1096" s="4">
        <v>0</v>
      </c>
      <c r="AM1096" s="4" t="s">
        <v>1</v>
      </c>
      <c r="AN1096" s="4" t="s">
        <v>1</v>
      </c>
      <c r="AO1096" s="4" t="s">
        <v>1</v>
      </c>
      <c r="AP1096" s="4" t="s">
        <v>1</v>
      </c>
    </row>
    <row r="1097" spans="1:42" hidden="1" x14ac:dyDescent="0.25">
      <c r="A1097" s="2" t="s">
        <v>819</v>
      </c>
      <c r="B1097" s="47">
        <v>44135</v>
      </c>
      <c r="C1097" s="2" t="s">
        <v>6</v>
      </c>
      <c r="D1097" s="2" t="s">
        <v>50</v>
      </c>
      <c r="E1097" s="2" t="s">
        <v>236</v>
      </c>
      <c r="F1097" s="2" t="s">
        <v>1507</v>
      </c>
      <c r="G1097" s="2" t="s">
        <v>3</v>
      </c>
      <c r="H1097" s="2" t="s">
        <v>2690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3">
        <v>534329570.59639996</v>
      </c>
      <c r="R1097" s="3">
        <v>0</v>
      </c>
      <c r="S1097" s="3">
        <v>446320347.05999994</v>
      </c>
      <c r="T1097" s="3">
        <v>0</v>
      </c>
      <c r="U1097" s="3" t="s">
        <v>0</v>
      </c>
      <c r="V1097" s="3">
        <v>0</v>
      </c>
      <c r="W1097" s="3">
        <v>75870020.289999992</v>
      </c>
      <c r="X1097" s="3" t="s">
        <v>9</v>
      </c>
      <c r="Y1097" s="3">
        <v>12139203.246399999</v>
      </c>
      <c r="Z1097" s="3">
        <v>0</v>
      </c>
      <c r="AA1097" s="2" t="s">
        <v>0</v>
      </c>
      <c r="AB1097" s="1">
        <v>0</v>
      </c>
      <c r="AC1097" s="46">
        <v>0</v>
      </c>
      <c r="AD1097" s="46" t="s">
        <v>0</v>
      </c>
      <c r="AE1097" s="1">
        <v>0</v>
      </c>
      <c r="AF1097" s="4">
        <v>0</v>
      </c>
      <c r="AG1097" s="4" t="s">
        <v>0</v>
      </c>
      <c r="AH1097" s="4">
        <v>0</v>
      </c>
      <c r="AI1097" s="4">
        <v>0</v>
      </c>
      <c r="AJ1097" s="4" t="s">
        <v>0</v>
      </c>
      <c r="AK1097" s="4">
        <v>0</v>
      </c>
      <c r="AL1097" s="4">
        <v>0</v>
      </c>
      <c r="AM1097" s="4" t="s">
        <v>1</v>
      </c>
      <c r="AN1097" s="4" t="s">
        <v>1</v>
      </c>
      <c r="AO1097" s="4" t="s">
        <v>1</v>
      </c>
      <c r="AP1097" s="4" t="s">
        <v>1</v>
      </c>
    </row>
    <row r="1098" spans="1:42" hidden="1" x14ac:dyDescent="0.25">
      <c r="A1098" s="2" t="s">
        <v>820</v>
      </c>
      <c r="B1098" s="47">
        <v>44135</v>
      </c>
      <c r="C1098" s="2" t="s">
        <v>28</v>
      </c>
      <c r="D1098" s="2" t="s">
        <v>50</v>
      </c>
      <c r="E1098" s="2" t="s">
        <v>227</v>
      </c>
      <c r="F1098" s="2" t="s">
        <v>1</v>
      </c>
      <c r="G1098" s="2" t="s">
        <v>3</v>
      </c>
      <c r="H1098" s="2" t="s">
        <v>2691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2692</v>
      </c>
      <c r="P1098" s="2" t="s">
        <v>2693</v>
      </c>
      <c r="Q1098" s="3">
        <v>14066520.687999999</v>
      </c>
      <c r="R1098" s="3">
        <v>0</v>
      </c>
      <c r="S1098" s="3">
        <v>2006375.5999999996</v>
      </c>
      <c r="T1098" s="3">
        <v>0</v>
      </c>
      <c r="U1098" s="3" t="s">
        <v>0</v>
      </c>
      <c r="V1098" s="3">
        <v>0</v>
      </c>
      <c r="W1098" s="3">
        <v>10396676.800000001</v>
      </c>
      <c r="X1098" s="3" t="s">
        <v>9</v>
      </c>
      <c r="Y1098" s="3">
        <v>1663468.2879999999</v>
      </c>
      <c r="Z1098" s="3">
        <v>0</v>
      </c>
      <c r="AA1098" s="2" t="s">
        <v>0</v>
      </c>
      <c r="AB1098" s="1">
        <v>0</v>
      </c>
      <c r="AC1098" s="46">
        <v>0</v>
      </c>
      <c r="AD1098" s="46" t="s">
        <v>0</v>
      </c>
      <c r="AE1098" s="1">
        <v>0</v>
      </c>
      <c r="AF1098" s="4">
        <v>0</v>
      </c>
      <c r="AG1098" s="4" t="s">
        <v>0</v>
      </c>
      <c r="AH1098" s="4">
        <v>0</v>
      </c>
      <c r="AI1098" s="4">
        <v>0</v>
      </c>
      <c r="AJ1098" s="4" t="s">
        <v>0</v>
      </c>
      <c r="AK1098" s="4">
        <v>0</v>
      </c>
      <c r="AL1098" s="4">
        <v>0</v>
      </c>
      <c r="AM1098" s="4" t="s">
        <v>1</v>
      </c>
      <c r="AN1098" s="4" t="s">
        <v>1</v>
      </c>
      <c r="AO1098" s="4" t="s">
        <v>1</v>
      </c>
      <c r="AP1098" s="4" t="s">
        <v>1</v>
      </c>
    </row>
    <row r="1099" spans="1:42" hidden="1" x14ac:dyDescent="0.25">
      <c r="A1099" s="2" t="s">
        <v>821</v>
      </c>
      <c r="B1099" s="47">
        <v>44135</v>
      </c>
      <c r="C1099" s="2" t="s">
        <v>28</v>
      </c>
      <c r="D1099" s="2" t="s">
        <v>50</v>
      </c>
      <c r="E1099" s="2" t="s">
        <v>227</v>
      </c>
      <c r="F1099" s="2" t="s">
        <v>1</v>
      </c>
      <c r="G1099" s="2" t="s">
        <v>3</v>
      </c>
      <c r="H1099" s="2" t="s">
        <v>2694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3">
        <v>283102116.60359997</v>
      </c>
      <c r="R1099" s="3">
        <v>0</v>
      </c>
      <c r="S1099" s="3">
        <v>198989467.43000001</v>
      </c>
      <c r="T1099" s="3">
        <v>0</v>
      </c>
      <c r="U1099" s="3" t="s">
        <v>0</v>
      </c>
      <c r="V1099" s="3">
        <v>0</v>
      </c>
      <c r="W1099" s="3">
        <v>72510904.459999979</v>
      </c>
      <c r="X1099" s="3" t="s">
        <v>9</v>
      </c>
      <c r="Y1099" s="3">
        <v>11601744.713600004</v>
      </c>
      <c r="Z1099" s="3">
        <v>0</v>
      </c>
      <c r="AA1099" s="2" t="s">
        <v>0</v>
      </c>
      <c r="AB1099" s="1">
        <v>0</v>
      </c>
      <c r="AC1099" s="46">
        <v>0</v>
      </c>
      <c r="AD1099" s="46" t="s">
        <v>0</v>
      </c>
      <c r="AE1099" s="1">
        <v>0</v>
      </c>
      <c r="AF1099" s="4">
        <v>0</v>
      </c>
      <c r="AG1099" s="4" t="s">
        <v>0</v>
      </c>
      <c r="AH1099" s="4">
        <v>0</v>
      </c>
      <c r="AI1099" s="4">
        <v>0</v>
      </c>
      <c r="AJ1099" s="4" t="s">
        <v>0</v>
      </c>
      <c r="AK1099" s="4">
        <v>0</v>
      </c>
      <c r="AL1099" s="4">
        <v>0</v>
      </c>
      <c r="AM1099" s="4" t="s">
        <v>1</v>
      </c>
      <c r="AN1099" s="4" t="s">
        <v>1</v>
      </c>
      <c r="AO1099" s="4" t="s">
        <v>1</v>
      </c>
      <c r="AP1099" s="4" t="s">
        <v>1</v>
      </c>
    </row>
    <row r="1100" spans="1:42" hidden="1" x14ac:dyDescent="0.25">
      <c r="A1100" s="2" t="s">
        <v>822</v>
      </c>
      <c r="B1100" s="47">
        <v>44135</v>
      </c>
      <c r="C1100" s="2" t="s">
        <v>36</v>
      </c>
      <c r="D1100" s="2" t="s">
        <v>43</v>
      </c>
      <c r="E1100" s="2" t="s">
        <v>223</v>
      </c>
      <c r="F1100" s="2" t="s">
        <v>2695</v>
      </c>
      <c r="G1100" s="2" t="s">
        <v>3</v>
      </c>
      <c r="H1100" s="2" t="s">
        <v>2696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3">
        <v>187059880.87079999</v>
      </c>
      <c r="R1100" s="3">
        <v>0</v>
      </c>
      <c r="S1100" s="3">
        <v>175357136.62</v>
      </c>
      <c r="T1100" s="3">
        <v>0</v>
      </c>
      <c r="U1100" s="3" t="s">
        <v>0</v>
      </c>
      <c r="V1100" s="3">
        <v>0</v>
      </c>
      <c r="W1100" s="3">
        <v>10088572.629999999</v>
      </c>
      <c r="X1100" s="3" t="s">
        <v>0</v>
      </c>
      <c r="Y1100" s="3">
        <v>1614171.6208000001</v>
      </c>
      <c r="Z1100" s="3">
        <v>0</v>
      </c>
      <c r="AA1100" s="2" t="s">
        <v>0</v>
      </c>
      <c r="AB1100" s="1">
        <v>0</v>
      </c>
      <c r="AC1100" s="46">
        <v>0</v>
      </c>
      <c r="AD1100" s="46" t="s">
        <v>0</v>
      </c>
      <c r="AE1100" s="1">
        <v>0</v>
      </c>
      <c r="AF1100" s="4">
        <v>0</v>
      </c>
      <c r="AG1100" s="4" t="s">
        <v>0</v>
      </c>
      <c r="AH1100" s="4">
        <v>0</v>
      </c>
      <c r="AI1100" s="4">
        <v>0</v>
      </c>
      <c r="AJ1100" s="4" t="s">
        <v>0</v>
      </c>
      <c r="AK1100" s="4">
        <v>0</v>
      </c>
      <c r="AL1100" s="4">
        <v>0</v>
      </c>
      <c r="AM1100" s="4" t="s">
        <v>1</v>
      </c>
      <c r="AN1100" s="4" t="s">
        <v>1</v>
      </c>
      <c r="AO1100" s="4" t="s">
        <v>1</v>
      </c>
      <c r="AP1100" s="4" t="s">
        <v>1</v>
      </c>
    </row>
    <row r="1101" spans="1:42" hidden="1" x14ac:dyDescent="0.25">
      <c r="A1101" s="2" t="s">
        <v>824</v>
      </c>
      <c r="B1101" s="47">
        <v>44135</v>
      </c>
      <c r="C1101" s="2" t="s">
        <v>6</v>
      </c>
      <c r="D1101" s="2" t="s">
        <v>43</v>
      </c>
      <c r="E1101" s="2" t="s">
        <v>225</v>
      </c>
      <c r="F1101" s="2" t="s">
        <v>477</v>
      </c>
      <c r="G1101" s="2" t="s">
        <v>3</v>
      </c>
      <c r="H1101" s="2" t="s">
        <v>2697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3">
        <v>52181232.125599995</v>
      </c>
      <c r="R1101" s="3">
        <v>0</v>
      </c>
      <c r="S1101" s="3">
        <v>40148300.800000012</v>
      </c>
      <c r="T1101" s="3">
        <v>0</v>
      </c>
      <c r="U1101" s="3" t="s">
        <v>0</v>
      </c>
      <c r="V1101" s="3">
        <v>0</v>
      </c>
      <c r="W1101" s="3">
        <v>10373216.66</v>
      </c>
      <c r="X1101" s="3" t="s">
        <v>0</v>
      </c>
      <c r="Y1101" s="3">
        <v>1659714.6656000002</v>
      </c>
      <c r="Z1101" s="3">
        <v>0</v>
      </c>
      <c r="AA1101" s="2" t="s">
        <v>0</v>
      </c>
      <c r="AB1101" s="1">
        <v>0</v>
      </c>
      <c r="AC1101" s="46">
        <v>0</v>
      </c>
      <c r="AD1101" s="46" t="s">
        <v>0</v>
      </c>
      <c r="AE1101" s="1">
        <v>0</v>
      </c>
      <c r="AF1101" s="4">
        <v>0</v>
      </c>
      <c r="AG1101" s="4" t="s">
        <v>0</v>
      </c>
      <c r="AH1101" s="4">
        <v>0</v>
      </c>
      <c r="AI1101" s="4">
        <v>0</v>
      </c>
      <c r="AJ1101" s="4" t="s">
        <v>0</v>
      </c>
      <c r="AK1101" s="4">
        <v>0</v>
      </c>
      <c r="AL1101" s="4">
        <v>0</v>
      </c>
      <c r="AM1101" s="4" t="s">
        <v>1</v>
      </c>
      <c r="AN1101" s="4" t="s">
        <v>1</v>
      </c>
      <c r="AO1101" s="4" t="s">
        <v>1</v>
      </c>
      <c r="AP1101" s="4" t="s">
        <v>1</v>
      </c>
    </row>
    <row r="1102" spans="1:42" hidden="1" x14ac:dyDescent="0.25">
      <c r="A1102" s="2" t="s">
        <v>825</v>
      </c>
      <c r="B1102" s="47">
        <v>44135</v>
      </c>
      <c r="C1102" s="2" t="s">
        <v>6</v>
      </c>
      <c r="D1102" s="2" t="s">
        <v>43</v>
      </c>
      <c r="E1102" s="2" t="s">
        <v>225</v>
      </c>
      <c r="F1102" s="2" t="s">
        <v>477</v>
      </c>
      <c r="G1102" s="2" t="s">
        <v>3</v>
      </c>
      <c r="H1102" s="2" t="s">
        <v>2698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2699</v>
      </c>
      <c r="P1102" s="2" t="s">
        <v>2700</v>
      </c>
      <c r="Q1102" s="3">
        <v>5169684</v>
      </c>
      <c r="R1102" s="3">
        <v>0</v>
      </c>
      <c r="S1102" s="3">
        <v>4777604</v>
      </c>
      <c r="T1102" s="3">
        <v>338000</v>
      </c>
      <c r="U1102" s="3" t="s">
        <v>9</v>
      </c>
      <c r="V1102" s="3">
        <v>54080</v>
      </c>
      <c r="W1102" s="3">
        <v>0</v>
      </c>
      <c r="X1102" s="3" t="s">
        <v>0</v>
      </c>
      <c r="Y1102" s="3">
        <v>0</v>
      </c>
      <c r="Z1102" s="3">
        <v>0</v>
      </c>
      <c r="AA1102" s="2" t="s">
        <v>0</v>
      </c>
      <c r="AB1102" s="1">
        <v>0</v>
      </c>
      <c r="AC1102" s="46">
        <v>0</v>
      </c>
      <c r="AD1102" s="46" t="s">
        <v>0</v>
      </c>
      <c r="AE1102" s="1">
        <v>0</v>
      </c>
      <c r="AF1102" s="4">
        <v>0</v>
      </c>
      <c r="AG1102" s="4" t="s">
        <v>0</v>
      </c>
      <c r="AH1102" s="4">
        <v>0</v>
      </c>
      <c r="AI1102" s="4">
        <v>0</v>
      </c>
      <c r="AJ1102" s="4" t="s">
        <v>0</v>
      </c>
      <c r="AK1102" s="4">
        <v>0</v>
      </c>
      <c r="AL1102" s="4">
        <v>0</v>
      </c>
      <c r="AM1102" s="4" t="s">
        <v>1</v>
      </c>
      <c r="AN1102" s="4" t="s">
        <v>1</v>
      </c>
      <c r="AO1102" s="4" t="s">
        <v>1</v>
      </c>
      <c r="AP1102" s="4" t="s">
        <v>1</v>
      </c>
    </row>
    <row r="1103" spans="1:42" hidden="1" x14ac:dyDescent="0.25">
      <c r="A1103" s="2" t="s">
        <v>827</v>
      </c>
      <c r="B1103" s="47">
        <v>44135</v>
      </c>
      <c r="C1103" s="2" t="s">
        <v>6</v>
      </c>
      <c r="D1103" s="2" t="s">
        <v>43</v>
      </c>
      <c r="E1103" s="2" t="s">
        <v>225</v>
      </c>
      <c r="F1103" s="2" t="s">
        <v>477</v>
      </c>
      <c r="G1103" s="2" t="s">
        <v>3</v>
      </c>
      <c r="H1103" s="2" t="s">
        <v>2701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3">
        <v>367621410.74480003</v>
      </c>
      <c r="R1103" s="3">
        <v>0</v>
      </c>
      <c r="S1103" s="3">
        <v>279333117.02999997</v>
      </c>
      <c r="T1103" s="3">
        <v>0</v>
      </c>
      <c r="U1103" s="3" t="s">
        <v>0</v>
      </c>
      <c r="V1103" s="3">
        <v>0</v>
      </c>
      <c r="W1103" s="3">
        <v>76110598.030000016</v>
      </c>
      <c r="X1103" s="3" t="s">
        <v>9</v>
      </c>
      <c r="Y1103" s="3">
        <v>12177695.684800001</v>
      </c>
      <c r="Z1103" s="3">
        <v>0</v>
      </c>
      <c r="AA1103" s="2" t="s">
        <v>0</v>
      </c>
      <c r="AB1103" s="1">
        <v>0</v>
      </c>
      <c r="AC1103" s="46">
        <v>0</v>
      </c>
      <c r="AD1103" s="46" t="s">
        <v>0</v>
      </c>
      <c r="AE1103" s="1">
        <v>0</v>
      </c>
      <c r="AF1103" s="4">
        <v>0</v>
      </c>
      <c r="AG1103" s="4" t="s">
        <v>0</v>
      </c>
      <c r="AH1103" s="4">
        <v>0</v>
      </c>
      <c r="AI1103" s="4">
        <v>0</v>
      </c>
      <c r="AJ1103" s="4" t="s">
        <v>0</v>
      </c>
      <c r="AK1103" s="4">
        <v>0</v>
      </c>
      <c r="AL1103" s="4">
        <v>0</v>
      </c>
      <c r="AM1103" s="4" t="s">
        <v>1</v>
      </c>
      <c r="AN1103" s="4" t="s">
        <v>1</v>
      </c>
      <c r="AO1103" s="4" t="s">
        <v>1</v>
      </c>
      <c r="AP1103" s="4" t="s">
        <v>1</v>
      </c>
    </row>
    <row r="1104" spans="1:42" hidden="1" x14ac:dyDescent="0.25">
      <c r="A1104" s="2" t="s">
        <v>828</v>
      </c>
      <c r="B1104" s="47">
        <v>44135</v>
      </c>
      <c r="C1104" s="2" t="s">
        <v>6</v>
      </c>
      <c r="D1104" s="2" t="s">
        <v>43</v>
      </c>
      <c r="E1104" s="2" t="s">
        <v>221</v>
      </c>
      <c r="F1104" s="2" t="s">
        <v>2289</v>
      </c>
      <c r="G1104" s="2" t="s">
        <v>3</v>
      </c>
      <c r="H1104" s="2" t="s">
        <v>2702</v>
      </c>
      <c r="I1104" s="1"/>
      <c r="J1104" s="1"/>
      <c r="K1104" s="1"/>
      <c r="L1104" s="1"/>
      <c r="M1104" s="1">
        <v>0</v>
      </c>
      <c r="N1104" s="2"/>
      <c r="O1104" s="2" t="s">
        <v>2</v>
      </c>
      <c r="P1104" s="2"/>
      <c r="Q1104" s="3">
        <v>123857698.7</v>
      </c>
      <c r="R1104" s="3">
        <v>0</v>
      </c>
      <c r="S1104" s="3">
        <v>123857698.7</v>
      </c>
      <c r="T1104" s="3">
        <v>0</v>
      </c>
      <c r="U1104" s="3" t="s">
        <v>0</v>
      </c>
      <c r="V1104" s="3">
        <v>0</v>
      </c>
      <c r="W1104" s="3">
        <v>0</v>
      </c>
      <c r="X1104" s="3" t="s">
        <v>0</v>
      </c>
      <c r="Y1104" s="3">
        <v>0</v>
      </c>
      <c r="Z1104" s="3">
        <v>0</v>
      </c>
      <c r="AA1104" s="2" t="s">
        <v>0</v>
      </c>
      <c r="AB1104" s="1">
        <v>0</v>
      </c>
      <c r="AC1104" s="46">
        <v>0</v>
      </c>
      <c r="AD1104" s="46" t="s">
        <v>0</v>
      </c>
      <c r="AE1104" s="1">
        <v>0</v>
      </c>
      <c r="AF1104" s="4">
        <v>0</v>
      </c>
      <c r="AG1104" s="4" t="s">
        <v>0</v>
      </c>
      <c r="AH1104" s="4">
        <v>0</v>
      </c>
      <c r="AI1104" s="4">
        <v>0</v>
      </c>
      <c r="AJ1104" s="4" t="s">
        <v>0</v>
      </c>
      <c r="AK1104" s="4">
        <v>0</v>
      </c>
      <c r="AL1104" s="4">
        <v>0</v>
      </c>
      <c r="AM1104" s="4" t="s">
        <v>1</v>
      </c>
      <c r="AN1104" s="4" t="s">
        <v>1</v>
      </c>
      <c r="AO1104" s="4" t="s">
        <v>1</v>
      </c>
      <c r="AP1104" s="4" t="s">
        <v>1</v>
      </c>
    </row>
    <row r="1105" spans="1:42" hidden="1" x14ac:dyDescent="0.25">
      <c r="A1105" s="2" t="s">
        <v>829</v>
      </c>
      <c r="B1105" s="47">
        <v>44135</v>
      </c>
      <c r="C1105" s="2" t="s">
        <v>6</v>
      </c>
      <c r="D1105" s="2" t="s">
        <v>43</v>
      </c>
      <c r="E1105" s="2" t="s">
        <v>221</v>
      </c>
      <c r="F1105" s="2" t="s">
        <v>2289</v>
      </c>
      <c r="G1105" s="2" t="s">
        <v>13</v>
      </c>
      <c r="H1105" s="2" t="s">
        <v>2703</v>
      </c>
      <c r="I1105" s="1"/>
      <c r="J1105" s="1"/>
      <c r="K1105" s="1"/>
      <c r="L1105" s="1"/>
      <c r="M1105" s="1">
        <v>0</v>
      </c>
      <c r="N1105" s="2"/>
      <c r="O1105" s="2" t="s">
        <v>2</v>
      </c>
      <c r="P1105" s="2"/>
      <c r="Q1105" s="3">
        <v>-1650000</v>
      </c>
      <c r="R1105" s="3">
        <v>0</v>
      </c>
      <c r="S1105" s="3">
        <v>-1650000</v>
      </c>
      <c r="T1105" s="3">
        <v>0</v>
      </c>
      <c r="U1105" s="3" t="s">
        <v>0</v>
      </c>
      <c r="V1105" s="3">
        <v>0</v>
      </c>
      <c r="W1105" s="3">
        <v>0</v>
      </c>
      <c r="X1105" s="3" t="s">
        <v>0</v>
      </c>
      <c r="Y1105" s="3">
        <v>0</v>
      </c>
      <c r="Z1105" s="3">
        <v>0</v>
      </c>
      <c r="AA1105" s="2" t="s">
        <v>0</v>
      </c>
      <c r="AB1105" s="1">
        <v>0</v>
      </c>
      <c r="AC1105" s="46">
        <v>0</v>
      </c>
      <c r="AD1105" s="46" t="s">
        <v>0</v>
      </c>
      <c r="AE1105" s="1">
        <v>0</v>
      </c>
      <c r="AF1105" s="4">
        <v>0</v>
      </c>
      <c r="AG1105" s="4" t="s">
        <v>0</v>
      </c>
      <c r="AH1105" s="4">
        <v>0</v>
      </c>
      <c r="AI1105" s="4">
        <v>0</v>
      </c>
      <c r="AJ1105" s="4" t="s">
        <v>0</v>
      </c>
      <c r="AK1105" s="4">
        <v>0</v>
      </c>
      <c r="AL1105" s="4">
        <v>0</v>
      </c>
      <c r="AM1105" s="4" t="s">
        <v>1</v>
      </c>
      <c r="AN1105" s="4" t="s">
        <v>1</v>
      </c>
      <c r="AO1105" s="4" t="s">
        <v>1</v>
      </c>
      <c r="AP1105" s="4" t="s">
        <v>1</v>
      </c>
    </row>
    <row r="1106" spans="1:42" hidden="1" x14ac:dyDescent="0.25">
      <c r="A1106" s="2" t="s">
        <v>830</v>
      </c>
      <c r="B1106" s="47">
        <v>44135</v>
      </c>
      <c r="C1106" s="2" t="s">
        <v>28</v>
      </c>
      <c r="D1106" s="2" t="s">
        <v>43</v>
      </c>
      <c r="E1106" s="2" t="s">
        <v>218</v>
      </c>
      <c r="F1106" s="2" t="s">
        <v>0</v>
      </c>
      <c r="G1106" s="2" t="s">
        <v>3</v>
      </c>
      <c r="H1106" s="2" t="s">
        <v>2704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3">
        <v>88048286.284000009</v>
      </c>
      <c r="R1106" s="3">
        <v>0</v>
      </c>
      <c r="S1106" s="3">
        <v>67772612.180000007</v>
      </c>
      <c r="T1106" s="3">
        <v>0</v>
      </c>
      <c r="U1106" s="3" t="s">
        <v>0</v>
      </c>
      <c r="V1106" s="3">
        <v>0</v>
      </c>
      <c r="W1106" s="3">
        <v>17479029.399999999</v>
      </c>
      <c r="X1106" s="3" t="s">
        <v>9</v>
      </c>
      <c r="Y1106" s="3">
        <v>2796644.7039999999</v>
      </c>
      <c r="Z1106" s="3">
        <v>0</v>
      </c>
      <c r="AA1106" s="2" t="s">
        <v>0</v>
      </c>
      <c r="AB1106" s="1">
        <v>0</v>
      </c>
      <c r="AC1106" s="46">
        <v>0</v>
      </c>
      <c r="AD1106" s="46" t="s">
        <v>0</v>
      </c>
      <c r="AE1106" s="1">
        <v>0</v>
      </c>
      <c r="AF1106" s="4">
        <v>0</v>
      </c>
      <c r="AG1106" s="4" t="s">
        <v>0</v>
      </c>
      <c r="AH1106" s="4">
        <v>0</v>
      </c>
      <c r="AI1106" s="4">
        <v>0</v>
      </c>
      <c r="AJ1106" s="4" t="s">
        <v>0</v>
      </c>
      <c r="AK1106" s="4">
        <v>0</v>
      </c>
      <c r="AL1106" s="4">
        <v>0</v>
      </c>
      <c r="AM1106" s="4" t="s">
        <v>1</v>
      </c>
      <c r="AN1106" s="4" t="s">
        <v>1</v>
      </c>
      <c r="AO1106" s="4" t="s">
        <v>1</v>
      </c>
      <c r="AP1106" s="4" t="s">
        <v>1</v>
      </c>
    </row>
    <row r="1107" spans="1:42" hidden="1" x14ac:dyDescent="0.25">
      <c r="A1107" s="2" t="s">
        <v>831</v>
      </c>
      <c r="B1107" s="47">
        <v>44135</v>
      </c>
      <c r="C1107" s="2" t="s">
        <v>28</v>
      </c>
      <c r="D1107" s="2" t="s">
        <v>43</v>
      </c>
      <c r="E1107" s="2" t="s">
        <v>218</v>
      </c>
      <c r="F1107" s="2" t="s">
        <v>1</v>
      </c>
      <c r="G1107" s="2" t="s">
        <v>3</v>
      </c>
      <c r="H1107" s="2" t="s">
        <v>1678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841</v>
      </c>
      <c r="P1107" s="2" t="s">
        <v>842</v>
      </c>
      <c r="Q1107" s="3">
        <v>2541760</v>
      </c>
      <c r="R1107" s="3">
        <v>0</v>
      </c>
      <c r="S1107" s="3">
        <v>2541760</v>
      </c>
      <c r="T1107" s="3">
        <v>0</v>
      </c>
      <c r="U1107" s="3" t="s">
        <v>0</v>
      </c>
      <c r="V1107" s="3">
        <v>0</v>
      </c>
      <c r="W1107" s="3">
        <v>0</v>
      </c>
      <c r="X1107" s="3" t="s">
        <v>0</v>
      </c>
      <c r="Y1107" s="3">
        <v>0</v>
      </c>
      <c r="Z1107" s="3">
        <v>0</v>
      </c>
      <c r="AA1107" s="2" t="s">
        <v>0</v>
      </c>
      <c r="AB1107" s="1">
        <v>0</v>
      </c>
      <c r="AC1107" s="46">
        <v>0</v>
      </c>
      <c r="AD1107" s="46" t="s">
        <v>0</v>
      </c>
      <c r="AE1107" s="1">
        <v>0</v>
      </c>
      <c r="AF1107" s="4">
        <v>0</v>
      </c>
      <c r="AG1107" s="4" t="s">
        <v>0</v>
      </c>
      <c r="AH1107" s="4">
        <v>0</v>
      </c>
      <c r="AI1107" s="4">
        <v>0</v>
      </c>
      <c r="AJ1107" s="4" t="s">
        <v>0</v>
      </c>
      <c r="AK1107" s="4">
        <v>0</v>
      </c>
      <c r="AL1107" s="4">
        <v>0</v>
      </c>
      <c r="AM1107" s="4" t="s">
        <v>1</v>
      </c>
      <c r="AN1107" s="4" t="s">
        <v>1</v>
      </c>
      <c r="AO1107" s="4" t="s">
        <v>1</v>
      </c>
      <c r="AP1107" s="4" t="s">
        <v>1</v>
      </c>
    </row>
    <row r="1108" spans="1:42" hidden="1" x14ac:dyDescent="0.25">
      <c r="A1108" s="2" t="s">
        <v>832</v>
      </c>
      <c r="B1108" s="47">
        <v>44135</v>
      </c>
      <c r="C1108" s="2" t="s">
        <v>28</v>
      </c>
      <c r="D1108" s="2" t="s">
        <v>43</v>
      </c>
      <c r="E1108" s="2" t="s">
        <v>218</v>
      </c>
      <c r="F1108" s="2" t="s">
        <v>0</v>
      </c>
      <c r="G1108" s="2" t="s">
        <v>3</v>
      </c>
      <c r="H1108" s="2" t="s">
        <v>2705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3">
        <v>7951808</v>
      </c>
      <c r="R1108" s="3">
        <v>0</v>
      </c>
      <c r="S1108" s="3">
        <v>7384800</v>
      </c>
      <c r="T1108" s="3">
        <v>0</v>
      </c>
      <c r="U1108" s="3" t="s">
        <v>0</v>
      </c>
      <c r="V1108" s="3">
        <v>0</v>
      </c>
      <c r="W1108" s="3">
        <v>488800</v>
      </c>
      <c r="X1108" s="3" t="s">
        <v>0</v>
      </c>
      <c r="Y1108" s="3">
        <v>78208</v>
      </c>
      <c r="Z1108" s="3">
        <v>0</v>
      </c>
      <c r="AA1108" s="2" t="s">
        <v>0</v>
      </c>
      <c r="AB1108" s="1">
        <v>0</v>
      </c>
      <c r="AC1108" s="46">
        <v>0</v>
      </c>
      <c r="AD1108" s="46" t="s">
        <v>0</v>
      </c>
      <c r="AE1108" s="1">
        <v>0</v>
      </c>
      <c r="AF1108" s="4">
        <v>0</v>
      </c>
      <c r="AG1108" s="4" t="s">
        <v>0</v>
      </c>
      <c r="AH1108" s="4">
        <v>0</v>
      </c>
      <c r="AI1108" s="4">
        <v>0</v>
      </c>
      <c r="AJ1108" s="4" t="s">
        <v>0</v>
      </c>
      <c r="AK1108" s="4">
        <v>0</v>
      </c>
      <c r="AL1108" s="4">
        <v>0</v>
      </c>
      <c r="AM1108" s="4" t="s">
        <v>1</v>
      </c>
      <c r="AN1108" s="4" t="s">
        <v>1</v>
      </c>
      <c r="AO1108" s="4" t="s">
        <v>1</v>
      </c>
      <c r="AP1108" s="4" t="s">
        <v>1</v>
      </c>
    </row>
    <row r="1109" spans="1:42" hidden="1" x14ac:dyDescent="0.25">
      <c r="A1109" s="2" t="s">
        <v>834</v>
      </c>
      <c r="B1109" s="47">
        <v>44135</v>
      </c>
      <c r="C1109" s="2" t="s">
        <v>28</v>
      </c>
      <c r="D1109" s="2" t="s">
        <v>43</v>
      </c>
      <c r="E1109" s="2" t="s">
        <v>218</v>
      </c>
      <c r="F1109" s="2" t="s">
        <v>1</v>
      </c>
      <c r="G1109" s="2" t="s">
        <v>3</v>
      </c>
      <c r="H1109" s="2" t="s">
        <v>2706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</v>
      </c>
      <c r="P1109" s="2" t="s">
        <v>1</v>
      </c>
      <c r="Q1109" s="3">
        <v>91873745.315599993</v>
      </c>
      <c r="R1109" s="3">
        <v>0</v>
      </c>
      <c r="S1109" s="3">
        <v>78039637.620000005</v>
      </c>
      <c r="T1109" s="3">
        <v>0</v>
      </c>
      <c r="U1109" s="3" t="s">
        <v>0</v>
      </c>
      <c r="V1109" s="3">
        <v>0</v>
      </c>
      <c r="W1109" s="3">
        <v>11925954.91</v>
      </c>
      <c r="X1109" s="3" t="s">
        <v>0</v>
      </c>
      <c r="Y1109" s="3">
        <v>1908152.7856000001</v>
      </c>
      <c r="Z1109" s="3">
        <v>0</v>
      </c>
      <c r="AA1109" s="2" t="s">
        <v>0</v>
      </c>
      <c r="AB1109" s="1">
        <v>0</v>
      </c>
      <c r="AC1109" s="46">
        <v>0</v>
      </c>
      <c r="AD1109" s="46" t="s">
        <v>0</v>
      </c>
      <c r="AE1109" s="1">
        <v>0</v>
      </c>
      <c r="AF1109" s="4">
        <v>0</v>
      </c>
      <c r="AG1109" s="4" t="s">
        <v>0</v>
      </c>
      <c r="AH1109" s="4">
        <v>0</v>
      </c>
      <c r="AI1109" s="4">
        <v>0</v>
      </c>
      <c r="AJ1109" s="4" t="s">
        <v>0</v>
      </c>
      <c r="AK1109" s="4">
        <v>0</v>
      </c>
      <c r="AL1109" s="4">
        <v>0</v>
      </c>
      <c r="AM1109" s="4" t="s">
        <v>1</v>
      </c>
      <c r="AN1109" s="4" t="s">
        <v>1</v>
      </c>
      <c r="AO1109" s="4" t="s">
        <v>1</v>
      </c>
      <c r="AP1109" s="4" t="s">
        <v>1</v>
      </c>
    </row>
    <row r="1110" spans="1:42" hidden="1" x14ac:dyDescent="0.25">
      <c r="A1110" s="2" t="s">
        <v>835</v>
      </c>
      <c r="B1110" s="47">
        <v>44135</v>
      </c>
      <c r="C1110" s="2" t="s">
        <v>28</v>
      </c>
      <c r="D1110" s="2" t="s">
        <v>43</v>
      </c>
      <c r="E1110" s="2" t="s">
        <v>218</v>
      </c>
      <c r="F1110" s="2" t="s">
        <v>1</v>
      </c>
      <c r="G1110" s="2" t="s">
        <v>3</v>
      </c>
      <c r="H1110" s="2" t="s">
        <v>2707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2708</v>
      </c>
      <c r="P1110" s="2" t="s">
        <v>2709</v>
      </c>
      <c r="Q1110" s="3">
        <v>2076544.4</v>
      </c>
      <c r="R1110" s="3">
        <v>0</v>
      </c>
      <c r="S1110" s="3">
        <v>612578</v>
      </c>
      <c r="T1110" s="3">
        <v>1262040</v>
      </c>
      <c r="U1110" s="3" t="s">
        <v>9</v>
      </c>
      <c r="V1110" s="3">
        <v>201926.39999999999</v>
      </c>
      <c r="W1110" s="3">
        <v>0</v>
      </c>
      <c r="X1110" s="3" t="s">
        <v>0</v>
      </c>
      <c r="Y1110" s="3">
        <v>0</v>
      </c>
      <c r="Z1110" s="3">
        <v>0</v>
      </c>
      <c r="AA1110" s="2" t="s">
        <v>0</v>
      </c>
      <c r="AB1110" s="1">
        <v>0</v>
      </c>
      <c r="AC1110" s="46">
        <v>0</v>
      </c>
      <c r="AD1110" s="46" t="s">
        <v>0</v>
      </c>
      <c r="AE1110" s="1">
        <v>0</v>
      </c>
      <c r="AF1110" s="4">
        <v>0</v>
      </c>
      <c r="AG1110" s="4" t="s">
        <v>0</v>
      </c>
      <c r="AH1110" s="4">
        <v>0</v>
      </c>
      <c r="AI1110" s="4">
        <v>0</v>
      </c>
      <c r="AJ1110" s="4" t="s">
        <v>0</v>
      </c>
      <c r="AK1110" s="4">
        <v>0</v>
      </c>
      <c r="AL1110" s="4">
        <v>0</v>
      </c>
      <c r="AM1110" s="4" t="s">
        <v>1</v>
      </c>
      <c r="AN1110" s="4" t="s">
        <v>1</v>
      </c>
      <c r="AO1110" s="4" t="s">
        <v>1</v>
      </c>
      <c r="AP1110" s="4" t="s">
        <v>1</v>
      </c>
    </row>
    <row r="1111" spans="1:42" hidden="1" x14ac:dyDescent="0.25">
      <c r="A1111" s="2" t="s">
        <v>836</v>
      </c>
      <c r="B1111" s="47">
        <v>44135</v>
      </c>
      <c r="C1111" s="2" t="s">
        <v>36</v>
      </c>
      <c r="D1111" s="2" t="s">
        <v>39</v>
      </c>
      <c r="E1111" s="2" t="s">
        <v>214</v>
      </c>
      <c r="F1111" s="2" t="s">
        <v>2446</v>
      </c>
      <c r="G1111" s="2" t="s">
        <v>3</v>
      </c>
      <c r="H1111" s="2" t="s">
        <v>2710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3">
        <v>163469505.12200004</v>
      </c>
      <c r="R1111" s="3">
        <v>0</v>
      </c>
      <c r="S1111" s="3">
        <v>149921912.74000001</v>
      </c>
      <c r="T1111" s="3">
        <v>0</v>
      </c>
      <c r="U1111" s="3" t="s">
        <v>0</v>
      </c>
      <c r="V1111" s="3">
        <v>0</v>
      </c>
      <c r="W1111" s="3">
        <v>11678958.949999999</v>
      </c>
      <c r="X1111" s="3" t="s">
        <v>0</v>
      </c>
      <c r="Y1111" s="3">
        <v>1868633.4319999993</v>
      </c>
      <c r="Z1111" s="3">
        <v>0</v>
      </c>
      <c r="AA1111" s="2" t="s">
        <v>0</v>
      </c>
      <c r="AB1111" s="1">
        <v>0</v>
      </c>
      <c r="AC1111" s="46">
        <v>0</v>
      </c>
      <c r="AD1111" s="46" t="s">
        <v>0</v>
      </c>
      <c r="AE1111" s="1">
        <v>0</v>
      </c>
      <c r="AF1111" s="4">
        <v>0</v>
      </c>
      <c r="AG1111" s="4" t="s">
        <v>0</v>
      </c>
      <c r="AH1111" s="4">
        <v>0</v>
      </c>
      <c r="AI1111" s="4">
        <v>0</v>
      </c>
      <c r="AJ1111" s="4" t="s">
        <v>0</v>
      </c>
      <c r="AK1111" s="4">
        <v>0</v>
      </c>
      <c r="AL1111" s="4">
        <v>0</v>
      </c>
      <c r="AM1111" s="4" t="s">
        <v>1</v>
      </c>
      <c r="AN1111" s="4" t="s">
        <v>1</v>
      </c>
      <c r="AO1111" s="4" t="s">
        <v>1</v>
      </c>
      <c r="AP1111" s="4" t="s">
        <v>1</v>
      </c>
    </row>
    <row r="1112" spans="1:42" hidden="1" x14ac:dyDescent="0.25">
      <c r="A1112" s="2" t="s">
        <v>837</v>
      </c>
      <c r="B1112" s="47">
        <v>44135</v>
      </c>
      <c r="C1112" s="2" t="s">
        <v>6</v>
      </c>
      <c r="D1112" s="2" t="s">
        <v>39</v>
      </c>
      <c r="E1112" s="2" t="s">
        <v>216</v>
      </c>
      <c r="F1112" s="2" t="s">
        <v>2711</v>
      </c>
      <c r="G1112" s="2" t="s">
        <v>3</v>
      </c>
      <c r="H1112" s="2" t="s">
        <v>2712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3">
        <v>486398096.07840002</v>
      </c>
      <c r="R1112" s="3">
        <v>0</v>
      </c>
      <c r="S1112" s="3">
        <v>398244727.2299999</v>
      </c>
      <c r="T1112" s="3">
        <v>0</v>
      </c>
      <c r="U1112" s="3" t="s">
        <v>0</v>
      </c>
      <c r="V1112" s="3">
        <v>0</v>
      </c>
      <c r="W1112" s="3">
        <v>75994283.489999995</v>
      </c>
      <c r="X1112" s="3" t="s">
        <v>0</v>
      </c>
      <c r="Y1112" s="3">
        <v>12159085.358400002</v>
      </c>
      <c r="Z1112" s="3">
        <v>0</v>
      </c>
      <c r="AA1112" s="2" t="s">
        <v>0</v>
      </c>
      <c r="AB1112" s="1">
        <v>0</v>
      </c>
      <c r="AC1112" s="46">
        <v>0</v>
      </c>
      <c r="AD1112" s="46" t="s">
        <v>0</v>
      </c>
      <c r="AE1112" s="1">
        <v>0</v>
      </c>
      <c r="AF1112" s="4">
        <v>0</v>
      </c>
      <c r="AG1112" s="4" t="s">
        <v>0</v>
      </c>
      <c r="AH1112" s="4">
        <v>0</v>
      </c>
      <c r="AI1112" s="4">
        <v>0</v>
      </c>
      <c r="AJ1112" s="4" t="s">
        <v>0</v>
      </c>
      <c r="AK1112" s="4">
        <v>0</v>
      </c>
      <c r="AL1112" s="4">
        <v>0</v>
      </c>
      <c r="AM1112" s="4" t="s">
        <v>1</v>
      </c>
      <c r="AN1112" s="4" t="s">
        <v>1</v>
      </c>
      <c r="AO1112" s="4" t="s">
        <v>1</v>
      </c>
      <c r="AP1112" s="4" t="s">
        <v>1</v>
      </c>
    </row>
    <row r="1113" spans="1:42" hidden="1" x14ac:dyDescent="0.25">
      <c r="A1113" s="2" t="s">
        <v>838</v>
      </c>
      <c r="B1113" s="47">
        <v>44135</v>
      </c>
      <c r="C1113" s="2" t="s">
        <v>28</v>
      </c>
      <c r="D1113" s="2" t="s">
        <v>39</v>
      </c>
      <c r="E1113" s="2" t="s">
        <v>4</v>
      </c>
      <c r="F1113" s="2" t="s">
        <v>0</v>
      </c>
      <c r="G1113" s="2" t="s">
        <v>3</v>
      </c>
      <c r="H1113" s="2" t="s">
        <v>2713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3">
        <v>45854797.011600003</v>
      </c>
      <c r="R1113" s="3">
        <v>0</v>
      </c>
      <c r="S1113" s="3">
        <v>36708142.769999996</v>
      </c>
      <c r="T1113" s="3">
        <v>0</v>
      </c>
      <c r="U1113" s="3" t="s">
        <v>0</v>
      </c>
      <c r="V1113" s="3">
        <v>0</v>
      </c>
      <c r="W1113" s="3">
        <v>7885046.7600000007</v>
      </c>
      <c r="X1113" s="3" t="s">
        <v>9</v>
      </c>
      <c r="Y1113" s="3">
        <v>1261607.4816000001</v>
      </c>
      <c r="Z1113" s="3">
        <v>0</v>
      </c>
      <c r="AA1113" s="2" t="s">
        <v>0</v>
      </c>
      <c r="AB1113" s="1">
        <v>0</v>
      </c>
      <c r="AC1113" s="46">
        <v>0</v>
      </c>
      <c r="AD1113" s="46" t="s">
        <v>0</v>
      </c>
      <c r="AE1113" s="1">
        <v>0</v>
      </c>
      <c r="AF1113" s="4">
        <v>0</v>
      </c>
      <c r="AG1113" s="4" t="s">
        <v>0</v>
      </c>
      <c r="AH1113" s="4">
        <v>0</v>
      </c>
      <c r="AI1113" s="4">
        <v>0</v>
      </c>
      <c r="AJ1113" s="4" t="s">
        <v>0</v>
      </c>
      <c r="AK1113" s="4">
        <v>0</v>
      </c>
      <c r="AL1113" s="4">
        <v>0</v>
      </c>
      <c r="AM1113" s="4" t="s">
        <v>1</v>
      </c>
      <c r="AN1113" s="4" t="s">
        <v>1</v>
      </c>
      <c r="AO1113" s="4" t="s">
        <v>1</v>
      </c>
      <c r="AP1113" s="4" t="s">
        <v>1</v>
      </c>
    </row>
    <row r="1114" spans="1:42" hidden="1" x14ac:dyDescent="0.25">
      <c r="A1114" s="2" t="s">
        <v>839</v>
      </c>
      <c r="B1114" s="47">
        <v>44135</v>
      </c>
      <c r="C1114" s="2" t="s">
        <v>28</v>
      </c>
      <c r="D1114" s="2" t="s">
        <v>39</v>
      </c>
      <c r="E1114" s="2" t="s">
        <v>4</v>
      </c>
      <c r="F1114" s="2" t="s">
        <v>1</v>
      </c>
      <c r="G1114" s="2" t="s">
        <v>3</v>
      </c>
      <c r="H1114" s="2" t="s">
        <v>2714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3">
        <v>55708313.443999998</v>
      </c>
      <c r="R1114" s="3">
        <v>0</v>
      </c>
      <c r="S1114" s="3">
        <v>34989678.839999996</v>
      </c>
      <c r="T1114" s="3">
        <v>0</v>
      </c>
      <c r="U1114" s="3" t="s">
        <v>0</v>
      </c>
      <c r="V1114" s="3">
        <v>0</v>
      </c>
      <c r="W1114" s="3">
        <v>17860891.899999999</v>
      </c>
      <c r="X1114" s="3" t="s">
        <v>9</v>
      </c>
      <c r="Y1114" s="3">
        <v>2857742.7039999999</v>
      </c>
      <c r="Z1114" s="3">
        <v>0</v>
      </c>
      <c r="AA1114" s="2" t="s">
        <v>0</v>
      </c>
      <c r="AB1114" s="1">
        <v>0</v>
      </c>
      <c r="AC1114" s="46">
        <v>0</v>
      </c>
      <c r="AD1114" s="46" t="s">
        <v>0</v>
      </c>
      <c r="AE1114" s="1">
        <v>0</v>
      </c>
      <c r="AF1114" s="4">
        <v>0</v>
      </c>
      <c r="AG1114" s="4" t="s">
        <v>0</v>
      </c>
      <c r="AH1114" s="4">
        <v>0</v>
      </c>
      <c r="AI1114" s="4">
        <v>0</v>
      </c>
      <c r="AJ1114" s="4" t="s">
        <v>0</v>
      </c>
      <c r="AK1114" s="4">
        <v>0</v>
      </c>
      <c r="AL1114" s="4">
        <v>0</v>
      </c>
      <c r="AM1114" s="4" t="s">
        <v>1</v>
      </c>
      <c r="AN1114" s="4" t="s">
        <v>1</v>
      </c>
      <c r="AO1114" s="4" t="s">
        <v>1</v>
      </c>
      <c r="AP1114" s="4" t="s">
        <v>1</v>
      </c>
    </row>
    <row r="1115" spans="1:42" hidden="1" x14ac:dyDescent="0.25">
      <c r="A1115" s="2" t="s">
        <v>840</v>
      </c>
      <c r="B1115" s="47">
        <v>44135</v>
      </c>
      <c r="C1115" s="2" t="s">
        <v>28</v>
      </c>
      <c r="D1115" s="2" t="s">
        <v>39</v>
      </c>
      <c r="E1115" s="2" t="s">
        <v>4</v>
      </c>
      <c r="F1115" s="2" t="s">
        <v>1</v>
      </c>
      <c r="G1115" s="2" t="s">
        <v>3</v>
      </c>
      <c r="H1115" s="2" t="s">
        <v>2715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2716</v>
      </c>
      <c r="P1115" s="2" t="s">
        <v>2717</v>
      </c>
      <c r="Q1115" s="3">
        <v>5350075.9976000004</v>
      </c>
      <c r="R1115" s="3">
        <v>0</v>
      </c>
      <c r="S1115" s="3">
        <v>635284.00000000047</v>
      </c>
      <c r="T1115" s="3">
        <v>4064475.86</v>
      </c>
      <c r="U1115" s="3" t="s">
        <v>9</v>
      </c>
      <c r="V1115" s="3">
        <v>650316.13760000002</v>
      </c>
      <c r="W1115" s="3">
        <v>0</v>
      </c>
      <c r="X1115" s="3" t="s">
        <v>0</v>
      </c>
      <c r="Y1115" s="3">
        <v>0</v>
      </c>
      <c r="Z1115" s="3">
        <v>0</v>
      </c>
      <c r="AA1115" s="2" t="s">
        <v>0</v>
      </c>
      <c r="AB1115" s="1">
        <v>0</v>
      </c>
      <c r="AC1115" s="46">
        <v>0</v>
      </c>
      <c r="AD1115" s="46" t="s">
        <v>0</v>
      </c>
      <c r="AE1115" s="1">
        <v>0</v>
      </c>
      <c r="AF1115" s="4">
        <v>0</v>
      </c>
      <c r="AG1115" s="4" t="s">
        <v>0</v>
      </c>
      <c r="AH1115" s="4">
        <v>0</v>
      </c>
      <c r="AI1115" s="4">
        <v>0</v>
      </c>
      <c r="AJ1115" s="4" t="s">
        <v>0</v>
      </c>
      <c r="AK1115" s="4">
        <v>0</v>
      </c>
      <c r="AL1115" s="4">
        <v>0</v>
      </c>
      <c r="AM1115" s="4" t="s">
        <v>1</v>
      </c>
      <c r="AN1115" s="4" t="s">
        <v>1</v>
      </c>
      <c r="AO1115" s="4" t="s">
        <v>1</v>
      </c>
      <c r="AP1115" s="4" t="s">
        <v>1</v>
      </c>
    </row>
    <row r="1116" spans="1:42" hidden="1" x14ac:dyDescent="0.25">
      <c r="A1116" s="2" t="s">
        <v>843</v>
      </c>
      <c r="B1116" s="47">
        <v>44135</v>
      </c>
      <c r="C1116" s="2" t="s">
        <v>28</v>
      </c>
      <c r="D1116" s="2" t="s">
        <v>39</v>
      </c>
      <c r="E1116" s="2" t="s">
        <v>4</v>
      </c>
      <c r="F1116" s="2" t="s">
        <v>1</v>
      </c>
      <c r="G1116" s="2" t="s">
        <v>3</v>
      </c>
      <c r="H1116" s="2" t="s">
        <v>2718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2716</v>
      </c>
      <c r="P1116" s="2" t="s">
        <v>2717</v>
      </c>
      <c r="Q1116" s="3">
        <v>9848888.3999939002</v>
      </c>
      <c r="R1116" s="3">
        <v>0</v>
      </c>
      <c r="S1116" s="3">
        <v>1547650</v>
      </c>
      <c r="T1116" s="3">
        <v>7156240</v>
      </c>
      <c r="U1116" s="3" t="s">
        <v>9</v>
      </c>
      <c r="V1116" s="3">
        <v>1144998.4000091599</v>
      </c>
      <c r="W1116" s="3">
        <v>0</v>
      </c>
      <c r="X1116" s="3" t="s">
        <v>0</v>
      </c>
      <c r="Y1116" s="3">
        <v>0</v>
      </c>
      <c r="Z1116" s="3">
        <v>0</v>
      </c>
      <c r="AA1116" s="2" t="s">
        <v>0</v>
      </c>
      <c r="AB1116" s="1">
        <v>0</v>
      </c>
      <c r="AC1116" s="46">
        <v>0</v>
      </c>
      <c r="AD1116" s="46" t="s">
        <v>0</v>
      </c>
      <c r="AE1116" s="1">
        <v>0</v>
      </c>
      <c r="AF1116" s="4">
        <v>0</v>
      </c>
      <c r="AG1116" s="4" t="s">
        <v>0</v>
      </c>
      <c r="AH1116" s="4">
        <v>0</v>
      </c>
      <c r="AI1116" s="4">
        <v>0</v>
      </c>
      <c r="AJ1116" s="4" t="s">
        <v>0</v>
      </c>
      <c r="AK1116" s="4">
        <v>0</v>
      </c>
      <c r="AL1116" s="4">
        <v>0</v>
      </c>
      <c r="AM1116" s="4" t="s">
        <v>1</v>
      </c>
      <c r="AN1116" s="4" t="s">
        <v>1</v>
      </c>
      <c r="AO1116" s="4" t="s">
        <v>1</v>
      </c>
      <c r="AP1116" s="4" t="s">
        <v>1</v>
      </c>
    </row>
    <row r="1117" spans="1:42" hidden="1" x14ac:dyDescent="0.25">
      <c r="A1117" s="2" t="s">
        <v>844</v>
      </c>
      <c r="B1117" s="47">
        <v>44135</v>
      </c>
      <c r="C1117" s="2" t="s">
        <v>28</v>
      </c>
      <c r="D1117" s="2" t="s">
        <v>39</v>
      </c>
      <c r="E1117" s="2" t="s">
        <v>4</v>
      </c>
      <c r="F1117" s="2" t="s">
        <v>1</v>
      </c>
      <c r="G1117" s="2" t="s">
        <v>3</v>
      </c>
      <c r="H1117" s="2" t="s">
        <v>2719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3">
        <v>69669018.327199996</v>
      </c>
      <c r="R1117" s="3">
        <v>0</v>
      </c>
      <c r="S1117" s="3">
        <v>37687083.559999995</v>
      </c>
      <c r="T1117" s="3">
        <v>0</v>
      </c>
      <c r="U1117" s="3" t="s">
        <v>0</v>
      </c>
      <c r="V1117" s="3">
        <v>0</v>
      </c>
      <c r="W1117" s="3">
        <v>27570633.420000002</v>
      </c>
      <c r="X1117" s="3" t="s">
        <v>0</v>
      </c>
      <c r="Y1117" s="3">
        <v>4411301.3471999997</v>
      </c>
      <c r="Z1117" s="3">
        <v>0</v>
      </c>
      <c r="AA1117" s="2" t="s">
        <v>0</v>
      </c>
      <c r="AB1117" s="1">
        <v>0</v>
      </c>
      <c r="AC1117" s="46">
        <v>0</v>
      </c>
      <c r="AD1117" s="46" t="s">
        <v>0</v>
      </c>
      <c r="AE1117" s="1">
        <v>0</v>
      </c>
      <c r="AF1117" s="4">
        <v>0</v>
      </c>
      <c r="AG1117" s="4" t="s">
        <v>0</v>
      </c>
      <c r="AH1117" s="4">
        <v>0</v>
      </c>
      <c r="AI1117" s="4">
        <v>0</v>
      </c>
      <c r="AJ1117" s="4" t="s">
        <v>0</v>
      </c>
      <c r="AK1117" s="4">
        <v>0</v>
      </c>
      <c r="AL1117" s="4">
        <v>0</v>
      </c>
      <c r="AM1117" s="4" t="s">
        <v>1</v>
      </c>
      <c r="AN1117" s="4" t="s">
        <v>1</v>
      </c>
      <c r="AO1117" s="4" t="s">
        <v>1</v>
      </c>
      <c r="AP1117" s="4" t="s">
        <v>1</v>
      </c>
    </row>
    <row r="1118" spans="1:42" hidden="1" x14ac:dyDescent="0.25">
      <c r="A1118" s="2" t="s">
        <v>845</v>
      </c>
      <c r="B1118" s="47">
        <v>44135</v>
      </c>
      <c r="C1118" s="2" t="s">
        <v>6</v>
      </c>
      <c r="D1118" s="2" t="s">
        <v>34</v>
      </c>
      <c r="E1118" s="2" t="s">
        <v>210</v>
      </c>
      <c r="F1118" s="2" t="s">
        <v>385</v>
      </c>
      <c r="G1118" s="2" t="s">
        <v>3</v>
      </c>
      <c r="H1118" s="2" t="s">
        <v>2720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3">
        <v>23699947.528800003</v>
      </c>
      <c r="R1118" s="3">
        <v>0</v>
      </c>
      <c r="S1118" s="3">
        <v>19409482</v>
      </c>
      <c r="T1118" s="3">
        <v>0</v>
      </c>
      <c r="U1118" s="3" t="s">
        <v>0</v>
      </c>
      <c r="V1118" s="3">
        <v>0</v>
      </c>
      <c r="W1118" s="3">
        <v>3698677.1799999997</v>
      </c>
      <c r="X1118" s="3" t="s">
        <v>0</v>
      </c>
      <c r="Y1118" s="3">
        <v>591788.34880000004</v>
      </c>
      <c r="Z1118" s="3">
        <v>0</v>
      </c>
      <c r="AA1118" s="2" t="s">
        <v>0</v>
      </c>
      <c r="AB1118" s="1">
        <v>0</v>
      </c>
      <c r="AC1118" s="46">
        <v>0</v>
      </c>
      <c r="AD1118" s="46" t="s">
        <v>0</v>
      </c>
      <c r="AE1118" s="1">
        <v>0</v>
      </c>
      <c r="AF1118" s="4">
        <v>0</v>
      </c>
      <c r="AG1118" s="4" t="s">
        <v>0</v>
      </c>
      <c r="AH1118" s="4">
        <v>0</v>
      </c>
      <c r="AI1118" s="4">
        <v>0</v>
      </c>
      <c r="AJ1118" s="4" t="s">
        <v>0</v>
      </c>
      <c r="AK1118" s="4">
        <v>0</v>
      </c>
      <c r="AL1118" s="4">
        <v>0</v>
      </c>
      <c r="AM1118" s="4" t="s">
        <v>1</v>
      </c>
      <c r="AN1118" s="4" t="s">
        <v>1</v>
      </c>
      <c r="AO1118" s="4" t="s">
        <v>1</v>
      </c>
      <c r="AP1118" s="4" t="s">
        <v>1</v>
      </c>
    </row>
    <row r="1119" spans="1:42" hidden="1" x14ac:dyDescent="0.25">
      <c r="A1119" s="2" t="s">
        <v>846</v>
      </c>
      <c r="B1119" s="47">
        <v>44135</v>
      </c>
      <c r="C1119" s="2" t="s">
        <v>6</v>
      </c>
      <c r="D1119" s="2" t="s">
        <v>34</v>
      </c>
      <c r="E1119" s="2" t="s">
        <v>210</v>
      </c>
      <c r="F1119" s="2" t="s">
        <v>385</v>
      </c>
      <c r="G1119" s="2" t="s">
        <v>3</v>
      </c>
      <c r="H1119" s="2" t="s">
        <v>2721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2722</v>
      </c>
      <c r="P1119" s="2" t="s">
        <v>2723</v>
      </c>
      <c r="Q1119" s="3">
        <v>15619947.808</v>
      </c>
      <c r="R1119" s="3">
        <v>0</v>
      </c>
      <c r="S1119" s="3">
        <v>11688077</v>
      </c>
      <c r="T1119" s="3">
        <v>3389543.8</v>
      </c>
      <c r="U1119" s="3" t="s">
        <v>9</v>
      </c>
      <c r="V1119" s="3">
        <v>542327.00800000003</v>
      </c>
      <c r="W1119" s="3">
        <v>0</v>
      </c>
      <c r="X1119" s="3" t="s">
        <v>0</v>
      </c>
      <c r="Y1119" s="3">
        <v>0</v>
      </c>
      <c r="Z1119" s="3">
        <v>0</v>
      </c>
      <c r="AA1119" s="2" t="s">
        <v>0</v>
      </c>
      <c r="AB1119" s="1">
        <v>0</v>
      </c>
      <c r="AC1119" s="46">
        <v>0</v>
      </c>
      <c r="AD1119" s="46" t="s">
        <v>0</v>
      </c>
      <c r="AE1119" s="1">
        <v>0</v>
      </c>
      <c r="AF1119" s="4">
        <v>0</v>
      </c>
      <c r="AG1119" s="4" t="s">
        <v>0</v>
      </c>
      <c r="AH1119" s="4">
        <v>0</v>
      </c>
      <c r="AI1119" s="4">
        <v>0</v>
      </c>
      <c r="AJ1119" s="4" t="s">
        <v>0</v>
      </c>
      <c r="AK1119" s="4">
        <v>0</v>
      </c>
      <c r="AL1119" s="4">
        <v>0</v>
      </c>
      <c r="AM1119" s="4" t="s">
        <v>1</v>
      </c>
      <c r="AN1119" s="4" t="s">
        <v>1</v>
      </c>
      <c r="AO1119" s="4" t="s">
        <v>1</v>
      </c>
      <c r="AP1119" s="4" t="s">
        <v>1</v>
      </c>
    </row>
    <row r="1120" spans="1:42" hidden="1" x14ac:dyDescent="0.25">
      <c r="A1120" s="2" t="s">
        <v>847</v>
      </c>
      <c r="B1120" s="47">
        <v>44135</v>
      </c>
      <c r="C1120" s="2" t="s">
        <v>6</v>
      </c>
      <c r="D1120" s="2" t="s">
        <v>34</v>
      </c>
      <c r="E1120" s="2" t="s">
        <v>210</v>
      </c>
      <c r="F1120" s="2" t="s">
        <v>385</v>
      </c>
      <c r="G1120" s="2" t="s">
        <v>3</v>
      </c>
      <c r="H1120" s="2" t="s">
        <v>2724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3">
        <v>661665088.66920018</v>
      </c>
      <c r="R1120" s="3">
        <v>0</v>
      </c>
      <c r="S1120" s="3">
        <v>451782048.14999998</v>
      </c>
      <c r="T1120" s="3">
        <v>0</v>
      </c>
      <c r="U1120" s="3" t="s">
        <v>0</v>
      </c>
      <c r="V1120" s="3">
        <v>0</v>
      </c>
      <c r="W1120" s="3">
        <v>180933655.62000003</v>
      </c>
      <c r="X1120" s="3" t="s">
        <v>0</v>
      </c>
      <c r="Y1120" s="3">
        <v>28949384.899199996</v>
      </c>
      <c r="Z1120" s="3">
        <v>0</v>
      </c>
      <c r="AA1120" s="2" t="s">
        <v>0</v>
      </c>
      <c r="AB1120" s="1">
        <v>0</v>
      </c>
      <c r="AC1120" s="46">
        <v>0</v>
      </c>
      <c r="AD1120" s="46" t="s">
        <v>0</v>
      </c>
      <c r="AE1120" s="1">
        <v>0</v>
      </c>
      <c r="AF1120" s="4">
        <v>0</v>
      </c>
      <c r="AG1120" s="4" t="s">
        <v>0</v>
      </c>
      <c r="AH1120" s="4">
        <v>0</v>
      </c>
      <c r="AI1120" s="4">
        <v>0</v>
      </c>
      <c r="AJ1120" s="4" t="s">
        <v>0</v>
      </c>
      <c r="AK1120" s="4">
        <v>0</v>
      </c>
      <c r="AL1120" s="4">
        <v>0</v>
      </c>
      <c r="AM1120" s="4" t="s">
        <v>1</v>
      </c>
      <c r="AN1120" s="4" t="s">
        <v>1</v>
      </c>
      <c r="AO1120" s="4" t="s">
        <v>1</v>
      </c>
      <c r="AP1120" s="4" t="s">
        <v>1</v>
      </c>
    </row>
    <row r="1121" spans="1:42" hidden="1" x14ac:dyDescent="0.25">
      <c r="A1121" s="2" t="s">
        <v>848</v>
      </c>
      <c r="B1121" s="47">
        <v>44135</v>
      </c>
      <c r="C1121" s="2" t="s">
        <v>28</v>
      </c>
      <c r="D1121" s="2" t="s">
        <v>34</v>
      </c>
      <c r="E1121" s="2" t="s">
        <v>33</v>
      </c>
      <c r="F1121" s="2" t="s">
        <v>1</v>
      </c>
      <c r="G1121" s="2" t="s">
        <v>3</v>
      </c>
      <c r="H1121" s="2" t="s">
        <v>2725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3">
        <v>238628158.71759999</v>
      </c>
      <c r="R1121" s="3">
        <v>0</v>
      </c>
      <c r="S1121" s="3">
        <v>129080831.14000002</v>
      </c>
      <c r="T1121" s="3">
        <v>0</v>
      </c>
      <c r="U1121" s="3" t="s">
        <v>0</v>
      </c>
      <c r="V1121" s="3">
        <v>0</v>
      </c>
      <c r="W1121" s="3">
        <v>94437351.360000014</v>
      </c>
      <c r="X1121" s="3" t="s">
        <v>9</v>
      </c>
      <c r="Y1121" s="3">
        <v>15109976.217600005</v>
      </c>
      <c r="Z1121" s="3">
        <v>0</v>
      </c>
      <c r="AA1121" s="2" t="s">
        <v>0</v>
      </c>
      <c r="AB1121" s="1">
        <v>0</v>
      </c>
      <c r="AC1121" s="46">
        <v>0</v>
      </c>
      <c r="AD1121" s="46" t="s">
        <v>0</v>
      </c>
      <c r="AE1121" s="1">
        <v>0</v>
      </c>
      <c r="AF1121" s="4">
        <v>0</v>
      </c>
      <c r="AG1121" s="4" t="s">
        <v>0</v>
      </c>
      <c r="AH1121" s="4">
        <v>0</v>
      </c>
      <c r="AI1121" s="4">
        <v>0</v>
      </c>
      <c r="AJ1121" s="4" t="s">
        <v>0</v>
      </c>
      <c r="AK1121" s="4">
        <v>0</v>
      </c>
      <c r="AL1121" s="4">
        <v>0</v>
      </c>
      <c r="AM1121" s="4" t="s">
        <v>1</v>
      </c>
      <c r="AN1121" s="4" t="s">
        <v>1</v>
      </c>
      <c r="AO1121" s="4" t="s">
        <v>1</v>
      </c>
      <c r="AP1121" s="4" t="s">
        <v>1</v>
      </c>
    </row>
    <row r="1122" spans="1:42" hidden="1" x14ac:dyDescent="0.25">
      <c r="A1122" s="2" t="s">
        <v>849</v>
      </c>
      <c r="B1122" s="47">
        <v>44135</v>
      </c>
      <c r="C1122" s="2" t="s">
        <v>28</v>
      </c>
      <c r="D1122" s="2" t="s">
        <v>34</v>
      </c>
      <c r="E1122" s="2" t="s">
        <v>33</v>
      </c>
      <c r="F1122" s="2" t="s">
        <v>1</v>
      </c>
      <c r="G1122" s="2" t="s">
        <v>13</v>
      </c>
      <c r="H1122" s="2" t="s">
        <v>1</v>
      </c>
      <c r="I1122" s="1" t="s">
        <v>2726</v>
      </c>
      <c r="J1122" s="1" t="s">
        <v>1</v>
      </c>
      <c r="K1122" s="1" t="s">
        <v>2727</v>
      </c>
      <c r="L1122" s="1" t="s">
        <v>2728</v>
      </c>
      <c r="M1122" s="1">
        <v>20020</v>
      </c>
      <c r="N1122" s="2" t="s">
        <v>12</v>
      </c>
      <c r="O1122" s="2" t="s">
        <v>2729</v>
      </c>
      <c r="P1122" s="2" t="s">
        <v>2730</v>
      </c>
      <c r="Q1122" s="3">
        <v>-235248</v>
      </c>
      <c r="R1122" s="3">
        <v>0</v>
      </c>
      <c r="S1122" s="3">
        <v>0</v>
      </c>
      <c r="T1122" s="3">
        <v>0</v>
      </c>
      <c r="U1122" s="3" t="s">
        <v>0</v>
      </c>
      <c r="V1122" s="3">
        <v>0</v>
      </c>
      <c r="W1122" s="3">
        <v>-202800</v>
      </c>
      <c r="X1122" s="3" t="s">
        <v>9</v>
      </c>
      <c r="Y1122" s="3">
        <v>-32448</v>
      </c>
      <c r="Z1122" s="3">
        <v>0</v>
      </c>
      <c r="AA1122" s="2" t="s">
        <v>0</v>
      </c>
      <c r="AB1122" s="1">
        <v>0</v>
      </c>
      <c r="AC1122" s="46">
        <v>0</v>
      </c>
      <c r="AD1122" s="46" t="s">
        <v>0</v>
      </c>
      <c r="AE1122" s="1">
        <v>0</v>
      </c>
      <c r="AF1122" s="4">
        <v>0</v>
      </c>
      <c r="AG1122" s="4" t="s">
        <v>0</v>
      </c>
      <c r="AH1122" s="4">
        <v>0</v>
      </c>
      <c r="AI1122" s="4">
        <v>0</v>
      </c>
      <c r="AJ1122" s="4" t="s">
        <v>0</v>
      </c>
      <c r="AK1122" s="4">
        <v>0</v>
      </c>
      <c r="AL1122" s="4">
        <v>0</v>
      </c>
      <c r="AM1122" s="4" t="s">
        <v>1</v>
      </c>
      <c r="AN1122" s="4" t="s">
        <v>1</v>
      </c>
      <c r="AO1122" s="4" t="s">
        <v>1</v>
      </c>
      <c r="AP1122" s="4" t="s">
        <v>1</v>
      </c>
    </row>
    <row r="1123" spans="1:42" hidden="1" x14ac:dyDescent="0.25">
      <c r="A1123" s="2" t="s">
        <v>850</v>
      </c>
      <c r="B1123" s="47">
        <v>44135</v>
      </c>
      <c r="C1123" s="2" t="s">
        <v>6</v>
      </c>
      <c r="D1123" s="2" t="s">
        <v>27</v>
      </c>
      <c r="E1123" s="2" t="s">
        <v>204</v>
      </c>
      <c r="F1123" s="2" t="s">
        <v>2287</v>
      </c>
      <c r="G1123" s="2" t="s">
        <v>3</v>
      </c>
      <c r="H1123" s="2" t="s">
        <v>2731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3">
        <v>522805916.16520005</v>
      </c>
      <c r="R1123" s="3">
        <v>0</v>
      </c>
      <c r="S1123" s="3">
        <v>381958739.69</v>
      </c>
      <c r="T1123" s="3">
        <v>0</v>
      </c>
      <c r="U1123" s="3" t="s">
        <v>0</v>
      </c>
      <c r="V1123" s="3">
        <v>0</v>
      </c>
      <c r="W1123" s="3">
        <v>121419979.72000001</v>
      </c>
      <c r="X1123" s="3" t="s">
        <v>0</v>
      </c>
      <c r="Y1123" s="3">
        <v>19427196.755200002</v>
      </c>
      <c r="Z1123" s="3">
        <v>0</v>
      </c>
      <c r="AA1123" s="2" t="s">
        <v>0</v>
      </c>
      <c r="AB1123" s="1">
        <v>0</v>
      </c>
      <c r="AC1123" s="46">
        <v>0</v>
      </c>
      <c r="AD1123" s="46" t="s">
        <v>0</v>
      </c>
      <c r="AE1123" s="1">
        <v>0</v>
      </c>
      <c r="AF1123" s="4">
        <v>0</v>
      </c>
      <c r="AG1123" s="4" t="s">
        <v>0</v>
      </c>
      <c r="AH1123" s="4">
        <v>0</v>
      </c>
      <c r="AI1123" s="4">
        <v>0</v>
      </c>
      <c r="AJ1123" s="4" t="s">
        <v>0</v>
      </c>
      <c r="AK1123" s="4">
        <v>0</v>
      </c>
      <c r="AL1123" s="4">
        <v>0</v>
      </c>
      <c r="AM1123" s="4" t="s">
        <v>1</v>
      </c>
      <c r="AN1123" s="4" t="s">
        <v>1</v>
      </c>
      <c r="AO1123" s="4" t="s">
        <v>1</v>
      </c>
      <c r="AP1123" s="4" t="s">
        <v>1</v>
      </c>
    </row>
    <row r="1124" spans="1:42" hidden="1" x14ac:dyDescent="0.25">
      <c r="A1124" s="2" t="s">
        <v>851</v>
      </c>
      <c r="B1124" s="47">
        <v>44135</v>
      </c>
      <c r="C1124" s="2" t="s">
        <v>6</v>
      </c>
      <c r="D1124" s="2" t="s">
        <v>27</v>
      </c>
      <c r="E1124" s="2" t="s">
        <v>204</v>
      </c>
      <c r="F1124" s="2" t="s">
        <v>2287</v>
      </c>
      <c r="G1124" s="2" t="s">
        <v>13</v>
      </c>
      <c r="H1124" s="2" t="s">
        <v>1</v>
      </c>
      <c r="I1124" s="1" t="s">
        <v>2732</v>
      </c>
      <c r="J1124" s="1" t="s">
        <v>1</v>
      </c>
      <c r="K1124" s="1" t="s">
        <v>2733</v>
      </c>
      <c r="L1124" s="1" t="s">
        <v>2734</v>
      </c>
      <c r="M1124" s="1">
        <v>26241047.370000001</v>
      </c>
      <c r="N1124" s="2" t="s">
        <v>12</v>
      </c>
      <c r="O1124" s="2" t="s">
        <v>2735</v>
      </c>
      <c r="P1124" s="2" t="s">
        <v>2736</v>
      </c>
      <c r="Q1124" s="3">
        <v>-26241047.372000001</v>
      </c>
      <c r="R1124" s="3">
        <v>0</v>
      </c>
      <c r="S1124" s="3">
        <v>-12387960</v>
      </c>
      <c r="T1124" s="3">
        <v>0</v>
      </c>
      <c r="U1124" s="3" t="s">
        <v>0</v>
      </c>
      <c r="V1124" s="3">
        <v>0</v>
      </c>
      <c r="W1124" s="3">
        <v>-11942316.699999999</v>
      </c>
      <c r="X1124" s="3" t="s">
        <v>9</v>
      </c>
      <c r="Y1124" s="3">
        <v>-1910770.672</v>
      </c>
      <c r="Z1124" s="3">
        <v>0</v>
      </c>
      <c r="AA1124" s="2" t="s">
        <v>0</v>
      </c>
      <c r="AB1124" s="1">
        <v>0</v>
      </c>
      <c r="AC1124" s="46">
        <v>0</v>
      </c>
      <c r="AD1124" s="46" t="s">
        <v>0</v>
      </c>
      <c r="AE1124" s="1">
        <v>0</v>
      </c>
      <c r="AF1124" s="4">
        <v>0</v>
      </c>
      <c r="AG1124" s="4" t="s">
        <v>0</v>
      </c>
      <c r="AH1124" s="4">
        <v>0</v>
      </c>
      <c r="AI1124" s="4">
        <v>0</v>
      </c>
      <c r="AJ1124" s="4" t="s">
        <v>0</v>
      </c>
      <c r="AK1124" s="4">
        <v>0</v>
      </c>
      <c r="AL1124" s="4">
        <v>0</v>
      </c>
      <c r="AM1124" s="4" t="s">
        <v>1</v>
      </c>
      <c r="AN1124" s="4" t="s">
        <v>1</v>
      </c>
      <c r="AO1124" s="4" t="s">
        <v>1</v>
      </c>
      <c r="AP1124" s="4" t="s">
        <v>1</v>
      </c>
    </row>
    <row r="1125" spans="1:42" hidden="1" x14ac:dyDescent="0.25">
      <c r="A1125" s="2" t="s">
        <v>853</v>
      </c>
      <c r="B1125" s="47">
        <v>44135</v>
      </c>
      <c r="C1125" s="2" t="s">
        <v>28</v>
      </c>
      <c r="D1125" s="2" t="s">
        <v>27</v>
      </c>
      <c r="E1125" s="2" t="s">
        <v>257</v>
      </c>
      <c r="F1125" s="2" t="s">
        <v>1</v>
      </c>
      <c r="G1125" s="2" t="s">
        <v>3</v>
      </c>
      <c r="H1125" s="2" t="s">
        <v>2737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3">
        <v>270460260.3664</v>
      </c>
      <c r="R1125" s="3">
        <v>0</v>
      </c>
      <c r="S1125" s="3">
        <v>188339231.63000003</v>
      </c>
      <c r="T1125" s="3">
        <v>0</v>
      </c>
      <c r="U1125" s="3" t="s">
        <v>0</v>
      </c>
      <c r="V1125" s="3">
        <v>0</v>
      </c>
      <c r="W1125" s="3">
        <v>70793990.289999992</v>
      </c>
      <c r="X1125" s="3" t="s">
        <v>0</v>
      </c>
      <c r="Y1125" s="3">
        <v>11327038.446400002</v>
      </c>
      <c r="Z1125" s="3">
        <v>0</v>
      </c>
      <c r="AA1125" s="2" t="s">
        <v>0</v>
      </c>
      <c r="AB1125" s="1">
        <v>0</v>
      </c>
      <c r="AC1125" s="46">
        <v>0</v>
      </c>
      <c r="AD1125" s="46" t="s">
        <v>0</v>
      </c>
      <c r="AE1125" s="1">
        <v>0</v>
      </c>
      <c r="AF1125" s="4">
        <v>0</v>
      </c>
      <c r="AG1125" s="4" t="s">
        <v>0</v>
      </c>
      <c r="AH1125" s="4">
        <v>0</v>
      </c>
      <c r="AI1125" s="4">
        <v>0</v>
      </c>
      <c r="AJ1125" s="4" t="s">
        <v>0</v>
      </c>
      <c r="AK1125" s="4">
        <v>0</v>
      </c>
      <c r="AL1125" s="4">
        <v>0</v>
      </c>
      <c r="AM1125" s="4" t="s">
        <v>1</v>
      </c>
      <c r="AN1125" s="4" t="s">
        <v>1</v>
      </c>
      <c r="AO1125" s="4" t="s">
        <v>1</v>
      </c>
      <c r="AP1125" s="4" t="s">
        <v>1</v>
      </c>
    </row>
    <row r="1126" spans="1:42" hidden="1" x14ac:dyDescent="0.25">
      <c r="A1126" s="2" t="s">
        <v>855</v>
      </c>
      <c r="B1126" s="47">
        <v>44135</v>
      </c>
      <c r="C1126" s="2" t="s">
        <v>6</v>
      </c>
      <c r="D1126" s="2" t="s">
        <v>25</v>
      </c>
      <c r="E1126" s="2" t="s">
        <v>198</v>
      </c>
      <c r="F1126" s="2" t="s">
        <v>534</v>
      </c>
      <c r="G1126" s="2" t="s">
        <v>3</v>
      </c>
      <c r="H1126" s="2" t="s">
        <v>2738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3">
        <v>363077291.29759997</v>
      </c>
      <c r="R1126" s="3">
        <v>0</v>
      </c>
      <c r="S1126" s="3">
        <v>265246036.50999999</v>
      </c>
      <c r="T1126" s="3">
        <v>0</v>
      </c>
      <c r="U1126" s="3" t="s">
        <v>0</v>
      </c>
      <c r="V1126" s="3">
        <v>0</v>
      </c>
      <c r="W1126" s="3">
        <v>84337288.610000014</v>
      </c>
      <c r="X1126" s="3" t="s">
        <v>0</v>
      </c>
      <c r="Y1126" s="3">
        <v>13493966.177599998</v>
      </c>
      <c r="Z1126" s="3">
        <v>0</v>
      </c>
      <c r="AA1126" s="2" t="s">
        <v>0</v>
      </c>
      <c r="AB1126" s="1">
        <v>0</v>
      </c>
      <c r="AC1126" s="46">
        <v>0</v>
      </c>
      <c r="AD1126" s="46" t="s">
        <v>0</v>
      </c>
      <c r="AE1126" s="1">
        <v>0</v>
      </c>
      <c r="AF1126" s="4">
        <v>0</v>
      </c>
      <c r="AG1126" s="4" t="s">
        <v>0</v>
      </c>
      <c r="AH1126" s="4">
        <v>0</v>
      </c>
      <c r="AI1126" s="4">
        <v>0</v>
      </c>
      <c r="AJ1126" s="4" t="s">
        <v>0</v>
      </c>
      <c r="AK1126" s="4">
        <v>0</v>
      </c>
      <c r="AL1126" s="4">
        <v>0</v>
      </c>
      <c r="AM1126" s="4" t="s">
        <v>1</v>
      </c>
      <c r="AN1126" s="4" t="s">
        <v>1</v>
      </c>
      <c r="AO1126" s="4" t="s">
        <v>1</v>
      </c>
      <c r="AP1126" s="4" t="s">
        <v>1</v>
      </c>
    </row>
    <row r="1127" spans="1:42" hidden="1" x14ac:dyDescent="0.25">
      <c r="A1127" s="2" t="s">
        <v>856</v>
      </c>
      <c r="B1127" s="47">
        <v>44135</v>
      </c>
      <c r="C1127" s="2" t="s">
        <v>28</v>
      </c>
      <c r="D1127" s="2" t="s">
        <v>25</v>
      </c>
      <c r="E1127" s="2" t="s">
        <v>370</v>
      </c>
      <c r="F1127" s="2" t="s">
        <v>1</v>
      </c>
      <c r="G1127" s="2" t="s">
        <v>3</v>
      </c>
      <c r="H1127" s="2" t="s">
        <v>2739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</v>
      </c>
      <c r="P1127" s="2" t="s">
        <v>1</v>
      </c>
      <c r="Q1127" s="3">
        <v>87985502.730399996</v>
      </c>
      <c r="R1127" s="3">
        <v>0</v>
      </c>
      <c r="S1127" s="3">
        <v>65109178.469999999</v>
      </c>
      <c r="T1127" s="3">
        <v>0</v>
      </c>
      <c r="U1127" s="3" t="s">
        <v>0</v>
      </c>
      <c r="V1127" s="3">
        <v>0</v>
      </c>
      <c r="W1127" s="3">
        <v>19720969.190000001</v>
      </c>
      <c r="X1127" s="3" t="s">
        <v>0</v>
      </c>
      <c r="Y1127" s="3">
        <v>3155355.0704000001</v>
      </c>
      <c r="Z1127" s="3">
        <v>0</v>
      </c>
      <c r="AA1127" s="2" t="s">
        <v>0</v>
      </c>
      <c r="AB1127" s="1">
        <v>0</v>
      </c>
      <c r="AC1127" s="46">
        <v>0</v>
      </c>
      <c r="AD1127" s="46" t="s">
        <v>0</v>
      </c>
      <c r="AE1127" s="1">
        <v>0</v>
      </c>
      <c r="AF1127" s="4">
        <v>0</v>
      </c>
      <c r="AG1127" s="4" t="s">
        <v>0</v>
      </c>
      <c r="AH1127" s="4">
        <v>0</v>
      </c>
      <c r="AI1127" s="4">
        <v>0</v>
      </c>
      <c r="AJ1127" s="4" t="s">
        <v>0</v>
      </c>
      <c r="AK1127" s="4">
        <v>0</v>
      </c>
      <c r="AL1127" s="4">
        <v>0</v>
      </c>
      <c r="AM1127" s="4" t="s">
        <v>1</v>
      </c>
      <c r="AN1127" s="4" t="s">
        <v>1</v>
      </c>
      <c r="AO1127" s="4" t="s">
        <v>1</v>
      </c>
      <c r="AP1127" s="4" t="s">
        <v>1</v>
      </c>
    </row>
    <row r="1128" spans="1:42" hidden="1" x14ac:dyDescent="0.25">
      <c r="A1128" s="2" t="s">
        <v>857</v>
      </c>
      <c r="B1128" s="47">
        <v>44135</v>
      </c>
      <c r="C1128" s="2" t="s">
        <v>28</v>
      </c>
      <c r="D1128" s="2" t="s">
        <v>25</v>
      </c>
      <c r="E1128" s="2" t="s">
        <v>370</v>
      </c>
      <c r="F1128" s="2" t="s">
        <v>1</v>
      </c>
      <c r="G1128" s="2" t="s">
        <v>3</v>
      </c>
      <c r="H1128" s="2" t="s">
        <v>2740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2741</v>
      </c>
      <c r="P1128" s="2" t="s">
        <v>2598</v>
      </c>
      <c r="Q1128" s="3">
        <v>2381808</v>
      </c>
      <c r="R1128" s="3">
        <v>0</v>
      </c>
      <c r="S1128" s="3">
        <v>2351648</v>
      </c>
      <c r="T1128" s="3">
        <v>26000</v>
      </c>
      <c r="U1128" s="3" t="s">
        <v>9</v>
      </c>
      <c r="V1128" s="3">
        <v>4160</v>
      </c>
      <c r="W1128" s="3">
        <v>0</v>
      </c>
      <c r="X1128" s="3" t="s">
        <v>0</v>
      </c>
      <c r="Y1128" s="3">
        <v>0</v>
      </c>
      <c r="Z1128" s="3">
        <v>0</v>
      </c>
      <c r="AA1128" s="2" t="s">
        <v>0</v>
      </c>
      <c r="AB1128" s="1">
        <v>0</v>
      </c>
      <c r="AC1128" s="46">
        <v>0</v>
      </c>
      <c r="AD1128" s="46" t="s">
        <v>0</v>
      </c>
      <c r="AE1128" s="1">
        <v>0</v>
      </c>
      <c r="AF1128" s="4">
        <v>0</v>
      </c>
      <c r="AG1128" s="4" t="s">
        <v>0</v>
      </c>
      <c r="AH1128" s="4">
        <v>0</v>
      </c>
      <c r="AI1128" s="4">
        <v>0</v>
      </c>
      <c r="AJ1128" s="4" t="s">
        <v>0</v>
      </c>
      <c r="AK1128" s="4">
        <v>0</v>
      </c>
      <c r="AL1128" s="4">
        <v>0</v>
      </c>
      <c r="AM1128" s="4" t="s">
        <v>1</v>
      </c>
      <c r="AN1128" s="4" t="s">
        <v>1</v>
      </c>
      <c r="AO1128" s="4" t="s">
        <v>1</v>
      </c>
      <c r="AP1128" s="4" t="s">
        <v>1</v>
      </c>
    </row>
    <row r="1129" spans="1:42" hidden="1" x14ac:dyDescent="0.25">
      <c r="A1129" s="2" t="s">
        <v>858</v>
      </c>
      <c r="B1129" s="47">
        <v>44135</v>
      </c>
      <c r="C1129" s="2" t="s">
        <v>28</v>
      </c>
      <c r="D1129" s="2" t="s">
        <v>25</v>
      </c>
      <c r="E1129" s="2" t="s">
        <v>370</v>
      </c>
      <c r="F1129" s="2" t="s">
        <v>1</v>
      </c>
      <c r="G1129" s="2" t="s">
        <v>3</v>
      </c>
      <c r="H1129" s="2" t="s">
        <v>2742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3">
        <v>47992292.959999993</v>
      </c>
      <c r="R1129" s="3">
        <v>0</v>
      </c>
      <c r="S1129" s="3">
        <v>38447361.719999999</v>
      </c>
      <c r="T1129" s="3">
        <v>0</v>
      </c>
      <c r="U1129" s="3" t="s">
        <v>0</v>
      </c>
      <c r="V1129" s="3">
        <v>0</v>
      </c>
      <c r="W1129" s="3">
        <v>8228389</v>
      </c>
      <c r="X1129" s="3" t="s">
        <v>0</v>
      </c>
      <c r="Y1129" s="3">
        <v>1316542.24</v>
      </c>
      <c r="Z1129" s="3">
        <v>0</v>
      </c>
      <c r="AA1129" s="2" t="s">
        <v>0</v>
      </c>
      <c r="AB1129" s="1">
        <v>0</v>
      </c>
      <c r="AC1129" s="46">
        <v>0</v>
      </c>
      <c r="AD1129" s="46" t="s">
        <v>0</v>
      </c>
      <c r="AE1129" s="1">
        <v>0</v>
      </c>
      <c r="AF1129" s="4">
        <v>0</v>
      </c>
      <c r="AG1129" s="4" t="s">
        <v>0</v>
      </c>
      <c r="AH1129" s="4">
        <v>0</v>
      </c>
      <c r="AI1129" s="4">
        <v>0</v>
      </c>
      <c r="AJ1129" s="4" t="s">
        <v>0</v>
      </c>
      <c r="AK1129" s="4">
        <v>0</v>
      </c>
      <c r="AL1129" s="4">
        <v>0</v>
      </c>
      <c r="AM1129" s="4" t="s">
        <v>1</v>
      </c>
      <c r="AN1129" s="4" t="s">
        <v>1</v>
      </c>
      <c r="AO1129" s="4" t="s">
        <v>1</v>
      </c>
      <c r="AP1129" s="4" t="s">
        <v>1</v>
      </c>
    </row>
    <row r="1130" spans="1:42" hidden="1" x14ac:dyDescent="0.25">
      <c r="A1130" s="2" t="s">
        <v>859</v>
      </c>
      <c r="B1130" s="47">
        <v>44135</v>
      </c>
      <c r="C1130" s="2" t="s">
        <v>28</v>
      </c>
      <c r="D1130" s="2" t="s">
        <v>25</v>
      </c>
      <c r="E1130" s="2" t="s">
        <v>370</v>
      </c>
      <c r="F1130" s="2" t="s">
        <v>1</v>
      </c>
      <c r="G1130" s="2" t="s">
        <v>3</v>
      </c>
      <c r="H1130" s="2" t="s">
        <v>2743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2744</v>
      </c>
      <c r="P1130" s="2" t="s">
        <v>2745</v>
      </c>
      <c r="Q1130" s="3">
        <v>13165551.9</v>
      </c>
      <c r="R1130" s="3">
        <v>0</v>
      </c>
      <c r="S1130" s="3">
        <v>4604937.5</v>
      </c>
      <c r="T1130" s="3">
        <v>7379840</v>
      </c>
      <c r="U1130" s="3" t="s">
        <v>9</v>
      </c>
      <c r="V1130" s="3">
        <v>1180774.3999999999</v>
      </c>
      <c r="W1130" s="3">
        <v>0</v>
      </c>
      <c r="X1130" s="3" t="s">
        <v>0</v>
      </c>
      <c r="Y1130" s="3">
        <v>0</v>
      </c>
      <c r="Z1130" s="3">
        <v>0</v>
      </c>
      <c r="AA1130" s="2" t="s">
        <v>0</v>
      </c>
      <c r="AB1130" s="1">
        <v>0</v>
      </c>
      <c r="AC1130" s="46">
        <v>0</v>
      </c>
      <c r="AD1130" s="46" t="s">
        <v>0</v>
      </c>
      <c r="AE1130" s="1">
        <v>0</v>
      </c>
      <c r="AF1130" s="4">
        <v>0</v>
      </c>
      <c r="AG1130" s="4" t="s">
        <v>0</v>
      </c>
      <c r="AH1130" s="4">
        <v>0</v>
      </c>
      <c r="AI1130" s="4">
        <v>0</v>
      </c>
      <c r="AJ1130" s="4" t="s">
        <v>0</v>
      </c>
      <c r="AK1130" s="4">
        <v>0</v>
      </c>
      <c r="AL1130" s="4">
        <v>0</v>
      </c>
      <c r="AM1130" s="4" t="s">
        <v>1</v>
      </c>
      <c r="AN1130" s="4" t="s">
        <v>1</v>
      </c>
      <c r="AO1130" s="4" t="s">
        <v>1</v>
      </c>
      <c r="AP1130" s="4" t="s">
        <v>1</v>
      </c>
    </row>
    <row r="1131" spans="1:42" hidden="1" x14ac:dyDescent="0.25">
      <c r="A1131" s="2" t="s">
        <v>860</v>
      </c>
      <c r="B1131" s="47">
        <v>44135</v>
      </c>
      <c r="C1131" s="2" t="s">
        <v>28</v>
      </c>
      <c r="D1131" s="2" t="s">
        <v>25</v>
      </c>
      <c r="E1131" s="2" t="s">
        <v>370</v>
      </c>
      <c r="F1131" s="2" t="s">
        <v>1</v>
      </c>
      <c r="G1131" s="2" t="s">
        <v>3</v>
      </c>
      <c r="H1131" s="2" t="s">
        <v>2746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3">
        <v>6565436.7999999998</v>
      </c>
      <c r="R1131" s="3">
        <v>0</v>
      </c>
      <c r="S1131" s="3">
        <v>4337216</v>
      </c>
      <c r="T1131" s="3">
        <v>0</v>
      </c>
      <c r="U1131" s="3" t="s">
        <v>0</v>
      </c>
      <c r="V1131" s="3">
        <v>0</v>
      </c>
      <c r="W1131" s="3">
        <v>1920880</v>
      </c>
      <c r="X1131" s="3" t="s">
        <v>9</v>
      </c>
      <c r="Y1131" s="3">
        <v>307340.79999999999</v>
      </c>
      <c r="Z1131" s="3">
        <v>0</v>
      </c>
      <c r="AA1131" s="2" t="s">
        <v>0</v>
      </c>
      <c r="AB1131" s="1">
        <v>0</v>
      </c>
      <c r="AC1131" s="46">
        <v>0</v>
      </c>
      <c r="AD1131" s="46" t="s">
        <v>0</v>
      </c>
      <c r="AE1131" s="1">
        <v>0</v>
      </c>
      <c r="AF1131" s="4">
        <v>0</v>
      </c>
      <c r="AG1131" s="4" t="s">
        <v>0</v>
      </c>
      <c r="AH1131" s="4">
        <v>0</v>
      </c>
      <c r="AI1131" s="4">
        <v>0</v>
      </c>
      <c r="AJ1131" s="4" t="s">
        <v>0</v>
      </c>
      <c r="AK1131" s="4">
        <v>0</v>
      </c>
      <c r="AL1131" s="4">
        <v>0</v>
      </c>
      <c r="AM1131" s="4" t="s">
        <v>1</v>
      </c>
      <c r="AN1131" s="4" t="s">
        <v>1</v>
      </c>
      <c r="AO1131" s="4" t="s">
        <v>1</v>
      </c>
      <c r="AP1131" s="4" t="s">
        <v>1</v>
      </c>
    </row>
    <row r="1132" spans="1:42" hidden="1" x14ac:dyDescent="0.25">
      <c r="A1132" s="2" t="s">
        <v>861</v>
      </c>
      <c r="B1132" s="47">
        <v>44135</v>
      </c>
      <c r="C1132" s="2" t="s">
        <v>28</v>
      </c>
      <c r="D1132" s="2" t="s">
        <v>25</v>
      </c>
      <c r="E1132" s="2" t="s">
        <v>370</v>
      </c>
      <c r="F1132" s="2" t="s">
        <v>1</v>
      </c>
      <c r="G1132" s="2" t="s">
        <v>3</v>
      </c>
      <c r="H1132" s="2" t="s">
        <v>2747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2748</v>
      </c>
      <c r="P1132" s="2" t="s">
        <v>2749</v>
      </c>
      <c r="Q1132" s="3">
        <v>2609800</v>
      </c>
      <c r="R1132" s="3">
        <v>0</v>
      </c>
      <c r="S1132" s="3">
        <v>2609800</v>
      </c>
      <c r="T1132" s="3">
        <v>0</v>
      </c>
      <c r="U1132" s="3" t="s">
        <v>0</v>
      </c>
      <c r="V1132" s="3">
        <v>0</v>
      </c>
      <c r="W1132" s="3">
        <v>0</v>
      </c>
      <c r="X1132" s="3" t="s">
        <v>0</v>
      </c>
      <c r="Y1132" s="3">
        <v>0</v>
      </c>
      <c r="Z1132" s="3">
        <v>0</v>
      </c>
      <c r="AA1132" s="2" t="s">
        <v>0</v>
      </c>
      <c r="AB1132" s="1">
        <v>0</v>
      </c>
      <c r="AC1132" s="46">
        <v>0</v>
      </c>
      <c r="AD1132" s="46" t="s">
        <v>0</v>
      </c>
      <c r="AE1132" s="1">
        <v>0</v>
      </c>
      <c r="AF1132" s="4">
        <v>0</v>
      </c>
      <c r="AG1132" s="4" t="s">
        <v>0</v>
      </c>
      <c r="AH1132" s="4">
        <v>0</v>
      </c>
      <c r="AI1132" s="4">
        <v>0</v>
      </c>
      <c r="AJ1132" s="4" t="s">
        <v>0</v>
      </c>
      <c r="AK1132" s="4">
        <v>0</v>
      </c>
      <c r="AL1132" s="4">
        <v>0</v>
      </c>
      <c r="AM1132" s="4" t="s">
        <v>1</v>
      </c>
      <c r="AN1132" s="4" t="s">
        <v>1</v>
      </c>
      <c r="AO1132" s="4" t="s">
        <v>1</v>
      </c>
      <c r="AP1132" s="4" t="s">
        <v>1</v>
      </c>
    </row>
    <row r="1133" spans="1:42" hidden="1" x14ac:dyDescent="0.25">
      <c r="A1133" s="2" t="s">
        <v>863</v>
      </c>
      <c r="B1133" s="47">
        <v>44135</v>
      </c>
      <c r="C1133" s="2" t="s">
        <v>6</v>
      </c>
      <c r="D1133" s="2" t="s">
        <v>23</v>
      </c>
      <c r="E1133" s="2" t="s">
        <v>196</v>
      </c>
      <c r="F1133" s="2" t="s">
        <v>914</v>
      </c>
      <c r="G1133" s="2" t="s">
        <v>3</v>
      </c>
      <c r="H1133" s="2" t="s">
        <v>2750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3">
        <v>100605852.14719999</v>
      </c>
      <c r="R1133" s="3">
        <v>0</v>
      </c>
      <c r="S1133" s="3">
        <v>66429568.000000015</v>
      </c>
      <c r="T1133" s="3">
        <v>0</v>
      </c>
      <c r="U1133" s="3" t="s">
        <v>0</v>
      </c>
      <c r="V1133" s="3">
        <v>0</v>
      </c>
      <c r="W1133" s="3">
        <v>29462313.920000002</v>
      </c>
      <c r="X1133" s="3" t="s">
        <v>0</v>
      </c>
      <c r="Y1133" s="3">
        <v>4713970.2271999996</v>
      </c>
      <c r="Z1133" s="3">
        <v>0</v>
      </c>
      <c r="AA1133" s="2" t="s">
        <v>0</v>
      </c>
      <c r="AB1133" s="1">
        <v>0</v>
      </c>
      <c r="AC1133" s="46">
        <v>0</v>
      </c>
      <c r="AD1133" s="46" t="s">
        <v>0</v>
      </c>
      <c r="AE1133" s="1">
        <v>0</v>
      </c>
      <c r="AF1133" s="4">
        <v>0</v>
      </c>
      <c r="AG1133" s="4" t="s">
        <v>0</v>
      </c>
      <c r="AH1133" s="4">
        <v>0</v>
      </c>
      <c r="AI1133" s="4">
        <v>0</v>
      </c>
      <c r="AJ1133" s="4" t="s">
        <v>0</v>
      </c>
      <c r="AK1133" s="4">
        <v>0</v>
      </c>
      <c r="AL1133" s="4">
        <v>0</v>
      </c>
      <c r="AM1133" s="4" t="s">
        <v>1</v>
      </c>
      <c r="AN1133" s="4" t="s">
        <v>1</v>
      </c>
      <c r="AO1133" s="4" t="s">
        <v>1</v>
      </c>
      <c r="AP1133" s="4" t="s">
        <v>1</v>
      </c>
    </row>
    <row r="1134" spans="1:42" hidden="1" x14ac:dyDescent="0.25">
      <c r="A1134" s="2" t="s">
        <v>864</v>
      </c>
      <c r="B1134" s="47">
        <v>44135</v>
      </c>
      <c r="C1134" s="2" t="s">
        <v>6</v>
      </c>
      <c r="D1134" s="2" t="s">
        <v>23</v>
      </c>
      <c r="E1134" s="2" t="s">
        <v>196</v>
      </c>
      <c r="F1134" s="2" t="s">
        <v>914</v>
      </c>
      <c r="G1134" s="2" t="s">
        <v>3</v>
      </c>
      <c r="H1134" s="2" t="s">
        <v>2751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371</v>
      </c>
      <c r="P1134" s="2" t="s">
        <v>923</v>
      </c>
      <c r="Q1134" s="3">
        <v>5228338.2</v>
      </c>
      <c r="R1134" s="3">
        <v>0</v>
      </c>
      <c r="S1134" s="3">
        <v>4229439</v>
      </c>
      <c r="T1134" s="3">
        <v>861120</v>
      </c>
      <c r="U1134" s="3" t="s">
        <v>9</v>
      </c>
      <c r="V1134" s="3">
        <v>137779.20000000001</v>
      </c>
      <c r="W1134" s="3">
        <v>0</v>
      </c>
      <c r="X1134" s="3" t="s">
        <v>0</v>
      </c>
      <c r="Y1134" s="3">
        <v>0</v>
      </c>
      <c r="Z1134" s="3">
        <v>0</v>
      </c>
      <c r="AA1134" s="2" t="s">
        <v>0</v>
      </c>
      <c r="AB1134" s="1">
        <v>0</v>
      </c>
      <c r="AC1134" s="46">
        <v>0</v>
      </c>
      <c r="AD1134" s="46" t="s">
        <v>0</v>
      </c>
      <c r="AE1134" s="1">
        <v>0</v>
      </c>
      <c r="AF1134" s="4">
        <v>0</v>
      </c>
      <c r="AG1134" s="4" t="s">
        <v>0</v>
      </c>
      <c r="AH1134" s="4">
        <v>0</v>
      </c>
      <c r="AI1134" s="4">
        <v>0</v>
      </c>
      <c r="AJ1134" s="4" t="s">
        <v>0</v>
      </c>
      <c r="AK1134" s="4">
        <v>0</v>
      </c>
      <c r="AL1134" s="4">
        <v>0</v>
      </c>
      <c r="AM1134" s="4" t="s">
        <v>1</v>
      </c>
      <c r="AN1134" s="4" t="s">
        <v>1</v>
      </c>
      <c r="AO1134" s="4" t="s">
        <v>1</v>
      </c>
      <c r="AP1134" s="4" t="s">
        <v>1</v>
      </c>
    </row>
    <row r="1135" spans="1:42" hidden="1" x14ac:dyDescent="0.25">
      <c r="A1135" s="2" t="s">
        <v>865</v>
      </c>
      <c r="B1135" s="47">
        <v>44135</v>
      </c>
      <c r="C1135" s="2" t="s">
        <v>6</v>
      </c>
      <c r="D1135" s="2" t="s">
        <v>23</v>
      </c>
      <c r="E1135" s="2" t="s">
        <v>196</v>
      </c>
      <c r="F1135" s="2" t="s">
        <v>914</v>
      </c>
      <c r="G1135" s="2" t="s">
        <v>3</v>
      </c>
      <c r="H1135" s="2" t="s">
        <v>2752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3">
        <v>288365325.29119998</v>
      </c>
      <c r="R1135" s="3">
        <v>0</v>
      </c>
      <c r="S1135" s="3">
        <v>230578641.67000002</v>
      </c>
      <c r="T1135" s="3">
        <v>0</v>
      </c>
      <c r="U1135" s="3" t="s">
        <v>0</v>
      </c>
      <c r="V1135" s="3">
        <v>0</v>
      </c>
      <c r="W1135" s="3">
        <v>49816106.57</v>
      </c>
      <c r="X1135" s="3" t="s">
        <v>9</v>
      </c>
      <c r="Y1135" s="3">
        <v>7970577.0511999987</v>
      </c>
      <c r="Z1135" s="3">
        <v>0</v>
      </c>
      <c r="AA1135" s="2" t="s">
        <v>0</v>
      </c>
      <c r="AB1135" s="1">
        <v>0</v>
      </c>
      <c r="AC1135" s="46">
        <v>0</v>
      </c>
      <c r="AD1135" s="46" t="s">
        <v>0</v>
      </c>
      <c r="AE1135" s="1">
        <v>0</v>
      </c>
      <c r="AF1135" s="4">
        <v>0</v>
      </c>
      <c r="AG1135" s="4" t="s">
        <v>0</v>
      </c>
      <c r="AH1135" s="4">
        <v>0</v>
      </c>
      <c r="AI1135" s="4">
        <v>0</v>
      </c>
      <c r="AJ1135" s="4" t="s">
        <v>0</v>
      </c>
      <c r="AK1135" s="4">
        <v>0</v>
      </c>
      <c r="AL1135" s="4">
        <v>0</v>
      </c>
      <c r="AM1135" s="4" t="s">
        <v>1</v>
      </c>
      <c r="AN1135" s="4" t="s">
        <v>1</v>
      </c>
      <c r="AO1135" s="4" t="s">
        <v>1</v>
      </c>
      <c r="AP1135" s="4" t="s">
        <v>1</v>
      </c>
    </row>
    <row r="1136" spans="1:42" hidden="1" x14ac:dyDescent="0.25">
      <c r="A1136" s="2" t="s">
        <v>866</v>
      </c>
      <c r="B1136" s="47">
        <v>44135</v>
      </c>
      <c r="C1136" s="2" t="s">
        <v>6</v>
      </c>
      <c r="D1136" s="2" t="s">
        <v>23</v>
      </c>
      <c r="E1136" s="2" t="s">
        <v>196</v>
      </c>
      <c r="F1136" s="2" t="s">
        <v>914</v>
      </c>
      <c r="G1136" s="2" t="s">
        <v>3</v>
      </c>
      <c r="H1136" s="2" t="s">
        <v>2753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2754</v>
      </c>
      <c r="P1136" s="2" t="s">
        <v>2755</v>
      </c>
      <c r="Q1136" s="3">
        <v>5058679.5999999996</v>
      </c>
      <c r="R1136" s="3">
        <v>0</v>
      </c>
      <c r="S1136" s="3">
        <v>5058679.5999999996</v>
      </c>
      <c r="T1136" s="3">
        <v>0</v>
      </c>
      <c r="U1136" s="3" t="s">
        <v>0</v>
      </c>
      <c r="V1136" s="3">
        <v>0</v>
      </c>
      <c r="W1136" s="3">
        <v>0</v>
      </c>
      <c r="X1136" s="3" t="s">
        <v>0</v>
      </c>
      <c r="Y1136" s="3">
        <v>0</v>
      </c>
      <c r="Z1136" s="3">
        <v>0</v>
      </c>
      <c r="AA1136" s="2" t="s">
        <v>0</v>
      </c>
      <c r="AB1136" s="1">
        <v>0</v>
      </c>
      <c r="AC1136" s="46">
        <v>0</v>
      </c>
      <c r="AD1136" s="46" t="s">
        <v>0</v>
      </c>
      <c r="AE1136" s="1">
        <v>0</v>
      </c>
      <c r="AF1136" s="4">
        <v>0</v>
      </c>
      <c r="AG1136" s="4" t="s">
        <v>0</v>
      </c>
      <c r="AH1136" s="4">
        <v>0</v>
      </c>
      <c r="AI1136" s="4">
        <v>0</v>
      </c>
      <c r="AJ1136" s="4" t="s">
        <v>0</v>
      </c>
      <c r="AK1136" s="4">
        <v>0</v>
      </c>
      <c r="AL1136" s="4">
        <v>0</v>
      </c>
      <c r="AM1136" s="4" t="s">
        <v>1</v>
      </c>
      <c r="AN1136" s="4" t="s">
        <v>1</v>
      </c>
      <c r="AO1136" s="4" t="s">
        <v>1</v>
      </c>
      <c r="AP1136" s="4" t="s">
        <v>1</v>
      </c>
    </row>
    <row r="1137" spans="1:42" hidden="1" x14ac:dyDescent="0.25">
      <c r="A1137" s="2" t="s">
        <v>867</v>
      </c>
      <c r="B1137" s="47">
        <v>44135</v>
      </c>
      <c r="C1137" s="2" t="s">
        <v>6</v>
      </c>
      <c r="D1137" s="2" t="s">
        <v>23</v>
      </c>
      <c r="E1137" s="2" t="s">
        <v>196</v>
      </c>
      <c r="F1137" s="2" t="s">
        <v>914</v>
      </c>
      <c r="G1137" s="2" t="s">
        <v>3</v>
      </c>
      <c r="H1137" s="2" t="s">
        <v>2756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3">
        <v>42426110.008000001</v>
      </c>
      <c r="R1137" s="3">
        <v>0</v>
      </c>
      <c r="S1137" s="3">
        <v>28270602.400000002</v>
      </c>
      <c r="T1137" s="3">
        <v>0</v>
      </c>
      <c r="U1137" s="3" t="s">
        <v>0</v>
      </c>
      <c r="V1137" s="3">
        <v>0</v>
      </c>
      <c r="W1137" s="3">
        <v>12203023.800000001</v>
      </c>
      <c r="X1137" s="3" t="s">
        <v>9</v>
      </c>
      <c r="Y1137" s="3">
        <v>1952483.808</v>
      </c>
      <c r="Z1137" s="3">
        <v>0</v>
      </c>
      <c r="AA1137" s="2" t="s">
        <v>0</v>
      </c>
      <c r="AB1137" s="1">
        <v>0</v>
      </c>
      <c r="AC1137" s="46">
        <v>0</v>
      </c>
      <c r="AD1137" s="46" t="s">
        <v>0</v>
      </c>
      <c r="AE1137" s="1">
        <v>0</v>
      </c>
      <c r="AF1137" s="4">
        <v>0</v>
      </c>
      <c r="AG1137" s="4" t="s">
        <v>0</v>
      </c>
      <c r="AH1137" s="4">
        <v>0</v>
      </c>
      <c r="AI1137" s="4">
        <v>0</v>
      </c>
      <c r="AJ1137" s="4" t="s">
        <v>0</v>
      </c>
      <c r="AK1137" s="4">
        <v>0</v>
      </c>
      <c r="AL1137" s="4">
        <v>0</v>
      </c>
      <c r="AM1137" s="4" t="s">
        <v>1</v>
      </c>
      <c r="AN1137" s="4" t="s">
        <v>1</v>
      </c>
      <c r="AO1137" s="4" t="s">
        <v>1</v>
      </c>
      <c r="AP1137" s="4" t="s">
        <v>1</v>
      </c>
    </row>
    <row r="1138" spans="1:42" hidden="1" x14ac:dyDescent="0.25">
      <c r="A1138" s="2" t="s">
        <v>868</v>
      </c>
      <c r="B1138" s="47">
        <v>44135</v>
      </c>
      <c r="C1138" s="2" t="s">
        <v>6</v>
      </c>
      <c r="D1138" s="2" t="s">
        <v>21</v>
      </c>
      <c r="E1138" s="2" t="s">
        <v>188</v>
      </c>
      <c r="F1138" s="2" t="s">
        <v>474</v>
      </c>
      <c r="G1138" s="2" t="s">
        <v>3</v>
      </c>
      <c r="H1138" s="2" t="s">
        <v>2757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3">
        <v>183016315.02079999</v>
      </c>
      <c r="R1138" s="3">
        <v>0</v>
      </c>
      <c r="S1138" s="3">
        <v>145145135.12</v>
      </c>
      <c r="T1138" s="3">
        <v>0</v>
      </c>
      <c r="U1138" s="3" t="s">
        <v>0</v>
      </c>
      <c r="V1138" s="3">
        <v>0</v>
      </c>
      <c r="W1138" s="3">
        <v>32647568.880000003</v>
      </c>
      <c r="X1138" s="3" t="s">
        <v>0</v>
      </c>
      <c r="Y1138" s="3">
        <v>5223611.020800001</v>
      </c>
      <c r="Z1138" s="3">
        <v>0</v>
      </c>
      <c r="AA1138" s="2" t="s">
        <v>0</v>
      </c>
      <c r="AB1138" s="1">
        <v>0</v>
      </c>
      <c r="AC1138" s="46">
        <v>0</v>
      </c>
      <c r="AD1138" s="46" t="s">
        <v>0</v>
      </c>
      <c r="AE1138" s="1">
        <v>0</v>
      </c>
      <c r="AF1138" s="4">
        <v>0</v>
      </c>
      <c r="AG1138" s="4" t="s">
        <v>0</v>
      </c>
      <c r="AH1138" s="4">
        <v>0</v>
      </c>
      <c r="AI1138" s="4">
        <v>0</v>
      </c>
      <c r="AJ1138" s="4" t="s">
        <v>0</v>
      </c>
      <c r="AK1138" s="4">
        <v>0</v>
      </c>
      <c r="AL1138" s="4">
        <v>0</v>
      </c>
      <c r="AM1138" s="4" t="s">
        <v>1</v>
      </c>
      <c r="AN1138" s="4" t="s">
        <v>1</v>
      </c>
      <c r="AO1138" s="4" t="s">
        <v>1</v>
      </c>
      <c r="AP1138" s="4" t="s">
        <v>1</v>
      </c>
    </row>
    <row r="1139" spans="1:42" hidden="1" x14ac:dyDescent="0.25">
      <c r="A1139" s="2" t="s">
        <v>869</v>
      </c>
      <c r="B1139" s="47">
        <v>44135</v>
      </c>
      <c r="C1139" s="2" t="s">
        <v>6</v>
      </c>
      <c r="D1139" s="2" t="s">
        <v>21</v>
      </c>
      <c r="E1139" s="2" t="s">
        <v>188</v>
      </c>
      <c r="F1139" s="2" t="s">
        <v>474</v>
      </c>
      <c r="G1139" s="2" t="s">
        <v>3</v>
      </c>
      <c r="H1139" s="2" t="s">
        <v>2758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2759</v>
      </c>
      <c r="P1139" s="2" t="s">
        <v>2760</v>
      </c>
      <c r="Q1139" s="3">
        <v>3298510.8</v>
      </c>
      <c r="R1139" s="3">
        <v>0</v>
      </c>
      <c r="S1139" s="3">
        <v>2026362</v>
      </c>
      <c r="T1139" s="3">
        <v>1096680</v>
      </c>
      <c r="U1139" s="3" t="s">
        <v>9</v>
      </c>
      <c r="V1139" s="3">
        <v>175468.79999999999</v>
      </c>
      <c r="W1139" s="3">
        <v>0</v>
      </c>
      <c r="X1139" s="3" t="s">
        <v>0</v>
      </c>
      <c r="Y1139" s="3">
        <v>0</v>
      </c>
      <c r="Z1139" s="3">
        <v>0</v>
      </c>
      <c r="AA1139" s="2" t="s">
        <v>0</v>
      </c>
      <c r="AB1139" s="1">
        <v>0</v>
      </c>
      <c r="AC1139" s="46">
        <v>0</v>
      </c>
      <c r="AD1139" s="46" t="s">
        <v>0</v>
      </c>
      <c r="AE1139" s="1">
        <v>0</v>
      </c>
      <c r="AF1139" s="4">
        <v>0</v>
      </c>
      <c r="AG1139" s="4" t="s">
        <v>0</v>
      </c>
      <c r="AH1139" s="4">
        <v>0</v>
      </c>
      <c r="AI1139" s="4">
        <v>0</v>
      </c>
      <c r="AJ1139" s="4" t="s">
        <v>0</v>
      </c>
      <c r="AK1139" s="4">
        <v>0</v>
      </c>
      <c r="AL1139" s="4">
        <v>0</v>
      </c>
      <c r="AM1139" s="4" t="s">
        <v>1</v>
      </c>
      <c r="AN1139" s="4" t="s">
        <v>1</v>
      </c>
      <c r="AO1139" s="4" t="s">
        <v>1</v>
      </c>
      <c r="AP1139" s="4" t="s">
        <v>1</v>
      </c>
    </row>
    <row r="1140" spans="1:42" hidden="1" x14ac:dyDescent="0.25">
      <c r="A1140" s="2" t="s">
        <v>871</v>
      </c>
      <c r="B1140" s="47">
        <v>44135</v>
      </c>
      <c r="C1140" s="2" t="s">
        <v>6</v>
      </c>
      <c r="D1140" s="2" t="s">
        <v>21</v>
      </c>
      <c r="E1140" s="2" t="s">
        <v>188</v>
      </c>
      <c r="F1140" s="2" t="s">
        <v>474</v>
      </c>
      <c r="G1140" s="2" t="s">
        <v>3</v>
      </c>
      <c r="H1140" s="2" t="s">
        <v>2761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3">
        <v>68657697.904799998</v>
      </c>
      <c r="R1140" s="3">
        <v>0</v>
      </c>
      <c r="S1140" s="3">
        <v>59222760.439999998</v>
      </c>
      <c r="T1140" s="3">
        <v>0</v>
      </c>
      <c r="U1140" s="3" t="s">
        <v>0</v>
      </c>
      <c r="V1140" s="3">
        <v>0</v>
      </c>
      <c r="W1140" s="3">
        <v>8133566.7800000003</v>
      </c>
      <c r="X1140" s="3" t="s">
        <v>9</v>
      </c>
      <c r="Y1140" s="3">
        <v>1301370.6848000002</v>
      </c>
      <c r="Z1140" s="3">
        <v>0</v>
      </c>
      <c r="AA1140" s="2" t="s">
        <v>0</v>
      </c>
      <c r="AB1140" s="1">
        <v>0</v>
      </c>
      <c r="AC1140" s="46">
        <v>0</v>
      </c>
      <c r="AD1140" s="46" t="s">
        <v>0</v>
      </c>
      <c r="AE1140" s="1">
        <v>0</v>
      </c>
      <c r="AF1140" s="4">
        <v>0</v>
      </c>
      <c r="AG1140" s="4" t="s">
        <v>0</v>
      </c>
      <c r="AH1140" s="4">
        <v>0</v>
      </c>
      <c r="AI1140" s="4">
        <v>0</v>
      </c>
      <c r="AJ1140" s="4" t="s">
        <v>0</v>
      </c>
      <c r="AK1140" s="4">
        <v>0</v>
      </c>
      <c r="AL1140" s="4">
        <v>0</v>
      </c>
      <c r="AM1140" s="4" t="s">
        <v>1</v>
      </c>
      <c r="AN1140" s="4" t="s">
        <v>1</v>
      </c>
      <c r="AO1140" s="4" t="s">
        <v>1</v>
      </c>
      <c r="AP1140" s="4" t="s">
        <v>1</v>
      </c>
    </row>
    <row r="1141" spans="1:42" hidden="1" x14ac:dyDescent="0.25">
      <c r="A1141" s="2" t="s">
        <v>873</v>
      </c>
      <c r="B1141" s="47">
        <v>44135</v>
      </c>
      <c r="C1141" s="2" t="s">
        <v>6</v>
      </c>
      <c r="D1141" s="2" t="s">
        <v>21</v>
      </c>
      <c r="E1141" s="2" t="s">
        <v>188</v>
      </c>
      <c r="F1141" s="2" t="s">
        <v>474</v>
      </c>
      <c r="G1141" s="2" t="s">
        <v>3</v>
      </c>
      <c r="H1141" s="2" t="s">
        <v>2762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2763</v>
      </c>
      <c r="P1141" s="2" t="s">
        <v>2764</v>
      </c>
      <c r="Q1141" s="3">
        <v>104173105.43640003</v>
      </c>
      <c r="R1141" s="3">
        <v>0</v>
      </c>
      <c r="S1141" s="3">
        <v>12717200</v>
      </c>
      <c r="T1141" s="3">
        <v>78841297.790000007</v>
      </c>
      <c r="U1141" s="3" t="s">
        <v>9</v>
      </c>
      <c r="V1141" s="3">
        <v>12614607.646400001</v>
      </c>
      <c r="W1141" s="3">
        <v>0</v>
      </c>
      <c r="X1141" s="3" t="s">
        <v>0</v>
      </c>
      <c r="Y1141" s="3">
        <v>0</v>
      </c>
      <c r="Z1141" s="3">
        <v>0</v>
      </c>
      <c r="AA1141" s="2" t="s">
        <v>0</v>
      </c>
      <c r="AB1141" s="1">
        <v>0</v>
      </c>
      <c r="AC1141" s="46">
        <v>0</v>
      </c>
      <c r="AD1141" s="46" t="s">
        <v>0</v>
      </c>
      <c r="AE1141" s="1">
        <v>0</v>
      </c>
      <c r="AF1141" s="4">
        <v>0</v>
      </c>
      <c r="AG1141" s="4" t="s">
        <v>0</v>
      </c>
      <c r="AH1141" s="4">
        <v>0</v>
      </c>
      <c r="AI1141" s="4">
        <v>0</v>
      </c>
      <c r="AJ1141" s="4" t="s">
        <v>0</v>
      </c>
      <c r="AK1141" s="4">
        <v>0</v>
      </c>
      <c r="AL1141" s="4">
        <v>0</v>
      </c>
      <c r="AM1141" s="4" t="s">
        <v>1</v>
      </c>
      <c r="AN1141" s="4" t="s">
        <v>1</v>
      </c>
      <c r="AO1141" s="4" t="s">
        <v>1</v>
      </c>
      <c r="AP1141" s="4" t="s">
        <v>1</v>
      </c>
    </row>
    <row r="1142" spans="1:42" hidden="1" x14ac:dyDescent="0.25">
      <c r="A1142" s="2" t="s">
        <v>875</v>
      </c>
      <c r="B1142" s="47">
        <v>44135</v>
      </c>
      <c r="C1142" s="2" t="s">
        <v>6</v>
      </c>
      <c r="D1142" s="2" t="s">
        <v>21</v>
      </c>
      <c r="E1142" s="2" t="s">
        <v>188</v>
      </c>
      <c r="F1142" s="2" t="s">
        <v>474</v>
      </c>
      <c r="G1142" s="2" t="s">
        <v>3</v>
      </c>
      <c r="H1142" s="2" t="s">
        <v>2765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3">
        <v>355763231.91959995</v>
      </c>
      <c r="R1142" s="3">
        <v>0</v>
      </c>
      <c r="S1142" s="3">
        <v>281548223.46999997</v>
      </c>
      <c r="T1142" s="3">
        <v>0</v>
      </c>
      <c r="U1142" s="3" t="s">
        <v>0</v>
      </c>
      <c r="V1142" s="3">
        <v>0</v>
      </c>
      <c r="W1142" s="3">
        <v>63978455.559999995</v>
      </c>
      <c r="X1142" s="3" t="s">
        <v>9</v>
      </c>
      <c r="Y1142" s="3">
        <v>10236552.889600003</v>
      </c>
      <c r="Z1142" s="3">
        <v>0</v>
      </c>
      <c r="AA1142" s="2" t="s">
        <v>0</v>
      </c>
      <c r="AB1142" s="1">
        <v>0</v>
      </c>
      <c r="AC1142" s="46">
        <v>0</v>
      </c>
      <c r="AD1142" s="46" t="s">
        <v>0</v>
      </c>
      <c r="AE1142" s="1">
        <v>0</v>
      </c>
      <c r="AF1142" s="4">
        <v>0</v>
      </c>
      <c r="AG1142" s="4" t="s">
        <v>0</v>
      </c>
      <c r="AH1142" s="4">
        <v>0</v>
      </c>
      <c r="AI1142" s="4">
        <v>0</v>
      </c>
      <c r="AJ1142" s="4" t="s">
        <v>0</v>
      </c>
      <c r="AK1142" s="4">
        <v>0</v>
      </c>
      <c r="AL1142" s="4">
        <v>0</v>
      </c>
      <c r="AM1142" s="4" t="s">
        <v>1</v>
      </c>
      <c r="AN1142" s="4" t="s">
        <v>1</v>
      </c>
      <c r="AO1142" s="4" t="s">
        <v>1</v>
      </c>
      <c r="AP1142" s="4" t="s">
        <v>1</v>
      </c>
    </row>
    <row r="1143" spans="1:42" hidden="1" x14ac:dyDescent="0.25">
      <c r="A1143" s="2" t="s">
        <v>876</v>
      </c>
      <c r="B1143" s="47">
        <v>44135</v>
      </c>
      <c r="C1143" s="2" t="s">
        <v>6</v>
      </c>
      <c r="D1143" s="2" t="s">
        <v>21</v>
      </c>
      <c r="E1143" s="2" t="s">
        <v>188</v>
      </c>
      <c r="F1143" s="2" t="s">
        <v>474</v>
      </c>
      <c r="G1143" s="2" t="s">
        <v>13</v>
      </c>
      <c r="H1143" s="2" t="s">
        <v>1</v>
      </c>
      <c r="I1143" s="1" t="s">
        <v>1691</v>
      </c>
      <c r="J1143" s="1" t="s">
        <v>1</v>
      </c>
      <c r="K1143" s="1" t="s">
        <v>2766</v>
      </c>
      <c r="L1143" s="1" t="s">
        <v>2734</v>
      </c>
      <c r="M1143" s="1">
        <v>1889158</v>
      </c>
      <c r="N1143" s="2" t="s">
        <v>12</v>
      </c>
      <c r="O1143" s="2" t="s">
        <v>2767</v>
      </c>
      <c r="P1143" s="2" t="s">
        <v>2768</v>
      </c>
      <c r="Q1143" s="3">
        <v>-491814</v>
      </c>
      <c r="R1143" s="3">
        <v>0</v>
      </c>
      <c r="S1143" s="3">
        <v>-491814</v>
      </c>
      <c r="T1143" s="3">
        <v>0</v>
      </c>
      <c r="U1143" s="3" t="s">
        <v>0</v>
      </c>
      <c r="V1143" s="3">
        <v>0</v>
      </c>
      <c r="W1143" s="3">
        <v>0</v>
      </c>
      <c r="X1143" s="3" t="s">
        <v>0</v>
      </c>
      <c r="Y1143" s="3">
        <v>0</v>
      </c>
      <c r="Z1143" s="3">
        <v>0</v>
      </c>
      <c r="AA1143" s="2" t="s">
        <v>0</v>
      </c>
      <c r="AB1143" s="1">
        <v>0</v>
      </c>
      <c r="AC1143" s="46">
        <v>0</v>
      </c>
      <c r="AD1143" s="46" t="s">
        <v>0</v>
      </c>
      <c r="AE1143" s="1">
        <v>0</v>
      </c>
      <c r="AF1143" s="4">
        <v>0</v>
      </c>
      <c r="AG1143" s="4" t="s">
        <v>0</v>
      </c>
      <c r="AH1143" s="4">
        <v>0</v>
      </c>
      <c r="AI1143" s="4">
        <v>0</v>
      </c>
      <c r="AJ1143" s="4" t="s">
        <v>0</v>
      </c>
      <c r="AK1143" s="4">
        <v>0</v>
      </c>
      <c r="AL1143" s="4">
        <v>0</v>
      </c>
      <c r="AM1143" s="4" t="s">
        <v>1</v>
      </c>
      <c r="AN1143" s="4" t="s">
        <v>1</v>
      </c>
      <c r="AO1143" s="4" t="s">
        <v>1</v>
      </c>
      <c r="AP1143" s="4" t="s">
        <v>1</v>
      </c>
    </row>
    <row r="1144" spans="1:42" hidden="1" x14ac:dyDescent="0.25">
      <c r="A1144" s="2" t="s">
        <v>877</v>
      </c>
      <c r="B1144" s="47">
        <v>44135</v>
      </c>
      <c r="C1144" s="2" t="s">
        <v>6</v>
      </c>
      <c r="D1144" s="2" t="s">
        <v>19</v>
      </c>
      <c r="E1144" s="2" t="s">
        <v>186</v>
      </c>
      <c r="F1144" s="2" t="s">
        <v>472</v>
      </c>
      <c r="G1144" s="2" t="s">
        <v>3</v>
      </c>
      <c r="H1144" s="2" t="s">
        <v>2769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3">
        <v>397372981.61159998</v>
      </c>
      <c r="R1144" s="3">
        <v>0</v>
      </c>
      <c r="S1144" s="3">
        <v>302034028.40999997</v>
      </c>
      <c r="T1144" s="3">
        <v>0</v>
      </c>
      <c r="U1144" s="3" t="s">
        <v>0</v>
      </c>
      <c r="V1144" s="3">
        <v>0</v>
      </c>
      <c r="W1144" s="3">
        <v>82188752.760000005</v>
      </c>
      <c r="X1144" s="3" t="s">
        <v>9</v>
      </c>
      <c r="Y1144" s="3">
        <v>13150200.441599997</v>
      </c>
      <c r="Z1144" s="3">
        <v>0</v>
      </c>
      <c r="AA1144" s="2" t="s">
        <v>0</v>
      </c>
      <c r="AB1144" s="1">
        <v>0</v>
      </c>
      <c r="AC1144" s="46">
        <v>0</v>
      </c>
      <c r="AD1144" s="46" t="s">
        <v>0</v>
      </c>
      <c r="AE1144" s="1">
        <v>0</v>
      </c>
      <c r="AF1144" s="4">
        <v>0</v>
      </c>
      <c r="AG1144" s="4" t="s">
        <v>0</v>
      </c>
      <c r="AH1144" s="4">
        <v>0</v>
      </c>
      <c r="AI1144" s="4">
        <v>0</v>
      </c>
      <c r="AJ1144" s="4" t="s">
        <v>0</v>
      </c>
      <c r="AK1144" s="4">
        <v>0</v>
      </c>
      <c r="AL1144" s="4">
        <v>0</v>
      </c>
      <c r="AM1144" s="4" t="s">
        <v>1</v>
      </c>
      <c r="AN1144" s="4" t="s">
        <v>1</v>
      </c>
      <c r="AO1144" s="4" t="s">
        <v>1</v>
      </c>
      <c r="AP1144" s="4" t="s">
        <v>1</v>
      </c>
    </row>
    <row r="1145" spans="1:42" hidden="1" x14ac:dyDescent="0.25">
      <c r="A1145" s="2" t="s">
        <v>878</v>
      </c>
      <c r="B1145" s="47">
        <v>44135</v>
      </c>
      <c r="C1145" s="2" t="s">
        <v>6</v>
      </c>
      <c r="D1145" s="2" t="s">
        <v>17</v>
      </c>
      <c r="E1145" s="2" t="s">
        <v>184</v>
      </c>
      <c r="F1145" s="2" t="s">
        <v>2770</v>
      </c>
      <c r="G1145" s="2" t="s">
        <v>3</v>
      </c>
      <c r="H1145" s="2" t="s">
        <v>2771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</v>
      </c>
      <c r="P1145" s="2" t="s">
        <v>1</v>
      </c>
      <c r="Q1145" s="3">
        <v>111438219.6548</v>
      </c>
      <c r="R1145" s="3">
        <v>0</v>
      </c>
      <c r="S1145" s="3">
        <v>90375688.109999999</v>
      </c>
      <c r="T1145" s="3">
        <v>0</v>
      </c>
      <c r="U1145" s="3" t="s">
        <v>0</v>
      </c>
      <c r="V1145" s="3">
        <v>0</v>
      </c>
      <c r="W1145" s="3">
        <v>18157354.780000001</v>
      </c>
      <c r="X1145" s="3" t="s">
        <v>9</v>
      </c>
      <c r="Y1145" s="3">
        <v>2905176.7648</v>
      </c>
      <c r="Z1145" s="3">
        <v>0</v>
      </c>
      <c r="AA1145" s="2" t="s">
        <v>0</v>
      </c>
      <c r="AB1145" s="1">
        <v>0</v>
      </c>
      <c r="AC1145" s="46">
        <v>0</v>
      </c>
      <c r="AD1145" s="46" t="s">
        <v>0</v>
      </c>
      <c r="AE1145" s="1">
        <v>0</v>
      </c>
      <c r="AF1145" s="4">
        <v>0</v>
      </c>
      <c r="AG1145" s="4" t="s">
        <v>0</v>
      </c>
      <c r="AH1145" s="4">
        <v>0</v>
      </c>
      <c r="AI1145" s="4">
        <v>0</v>
      </c>
      <c r="AJ1145" s="4" t="s">
        <v>0</v>
      </c>
      <c r="AK1145" s="4">
        <v>0</v>
      </c>
      <c r="AL1145" s="4">
        <v>0</v>
      </c>
      <c r="AM1145" s="4" t="s">
        <v>1</v>
      </c>
      <c r="AN1145" s="4" t="s">
        <v>1</v>
      </c>
      <c r="AO1145" s="4" t="s">
        <v>1</v>
      </c>
      <c r="AP1145" s="4" t="s">
        <v>1</v>
      </c>
    </row>
    <row r="1146" spans="1:42" hidden="1" x14ac:dyDescent="0.25">
      <c r="A1146" s="2" t="s">
        <v>879</v>
      </c>
      <c r="B1146" s="47">
        <v>44135</v>
      </c>
      <c r="C1146" s="2" t="s">
        <v>6</v>
      </c>
      <c r="D1146" s="2" t="s">
        <v>17</v>
      </c>
      <c r="E1146" s="2" t="s">
        <v>184</v>
      </c>
      <c r="F1146" s="2" t="s">
        <v>2770</v>
      </c>
      <c r="G1146" s="2" t="s">
        <v>3</v>
      </c>
      <c r="H1146" s="2" t="s">
        <v>2772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3">
        <v>6612855.9983999999</v>
      </c>
      <c r="R1146" s="3">
        <v>0</v>
      </c>
      <c r="S1146" s="3">
        <v>5202856</v>
      </c>
      <c r="T1146" s="3">
        <v>0</v>
      </c>
      <c r="U1146" s="3" t="s">
        <v>0</v>
      </c>
      <c r="V1146" s="3">
        <v>0</v>
      </c>
      <c r="W1146" s="3">
        <v>1215517.24</v>
      </c>
      <c r="X1146" s="3" t="s">
        <v>0</v>
      </c>
      <c r="Y1146" s="3">
        <v>194482.75839999999</v>
      </c>
      <c r="Z1146" s="3">
        <v>0</v>
      </c>
      <c r="AA1146" s="2" t="s">
        <v>0</v>
      </c>
      <c r="AB1146" s="1">
        <v>0</v>
      </c>
      <c r="AC1146" s="46">
        <v>0</v>
      </c>
      <c r="AD1146" s="46" t="s">
        <v>0</v>
      </c>
      <c r="AE1146" s="1">
        <v>0</v>
      </c>
      <c r="AF1146" s="4">
        <v>0</v>
      </c>
      <c r="AG1146" s="4" t="s">
        <v>0</v>
      </c>
      <c r="AH1146" s="4">
        <v>0</v>
      </c>
      <c r="AI1146" s="4">
        <v>0</v>
      </c>
      <c r="AJ1146" s="4" t="s">
        <v>0</v>
      </c>
      <c r="AK1146" s="4">
        <v>0</v>
      </c>
      <c r="AL1146" s="4">
        <v>0</v>
      </c>
      <c r="AM1146" s="4" t="s">
        <v>1</v>
      </c>
      <c r="AN1146" s="4" t="s">
        <v>1</v>
      </c>
      <c r="AO1146" s="4" t="s">
        <v>1</v>
      </c>
      <c r="AP1146" s="4" t="s">
        <v>1</v>
      </c>
    </row>
    <row r="1147" spans="1:42" hidden="1" x14ac:dyDescent="0.25">
      <c r="A1147" s="2" t="s">
        <v>880</v>
      </c>
      <c r="B1147" s="47">
        <v>44135</v>
      </c>
      <c r="C1147" s="2" t="s">
        <v>6</v>
      </c>
      <c r="D1147" s="2" t="s">
        <v>17</v>
      </c>
      <c r="E1147" s="2" t="s">
        <v>184</v>
      </c>
      <c r="F1147" s="2" t="s">
        <v>2770</v>
      </c>
      <c r="G1147" s="2" t="s">
        <v>3</v>
      </c>
      <c r="H1147" s="2" t="s">
        <v>2773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449</v>
      </c>
      <c r="P1147" s="2" t="s">
        <v>450</v>
      </c>
      <c r="Q1147" s="3">
        <v>8870162.5999999996</v>
      </c>
      <c r="R1147" s="3">
        <v>0</v>
      </c>
      <c r="S1147" s="3">
        <v>7637221.8000000007</v>
      </c>
      <c r="T1147" s="3">
        <v>1062880</v>
      </c>
      <c r="U1147" s="3" t="s">
        <v>9</v>
      </c>
      <c r="V1147" s="3">
        <v>170060.79999999999</v>
      </c>
      <c r="W1147" s="3">
        <v>0</v>
      </c>
      <c r="X1147" s="3" t="s">
        <v>0</v>
      </c>
      <c r="Y1147" s="3">
        <v>0</v>
      </c>
      <c r="Z1147" s="3">
        <v>0</v>
      </c>
      <c r="AA1147" s="2" t="s">
        <v>0</v>
      </c>
      <c r="AB1147" s="1">
        <v>0</v>
      </c>
      <c r="AC1147" s="46">
        <v>0</v>
      </c>
      <c r="AD1147" s="46" t="s">
        <v>0</v>
      </c>
      <c r="AE1147" s="1">
        <v>0</v>
      </c>
      <c r="AF1147" s="4">
        <v>0</v>
      </c>
      <c r="AG1147" s="4" t="s">
        <v>0</v>
      </c>
      <c r="AH1147" s="4">
        <v>0</v>
      </c>
      <c r="AI1147" s="4">
        <v>0</v>
      </c>
      <c r="AJ1147" s="4" t="s">
        <v>0</v>
      </c>
      <c r="AK1147" s="4">
        <v>0</v>
      </c>
      <c r="AL1147" s="4">
        <v>0</v>
      </c>
      <c r="AM1147" s="4" t="s">
        <v>1</v>
      </c>
      <c r="AN1147" s="4" t="s">
        <v>1</v>
      </c>
      <c r="AO1147" s="4" t="s">
        <v>1</v>
      </c>
      <c r="AP1147" s="4" t="s">
        <v>1</v>
      </c>
    </row>
    <row r="1148" spans="1:42" hidden="1" x14ac:dyDescent="0.25">
      <c r="A1148" s="2" t="s">
        <v>881</v>
      </c>
      <c r="B1148" s="47">
        <v>44135</v>
      </c>
      <c r="C1148" s="2" t="s">
        <v>6</v>
      </c>
      <c r="D1148" s="2" t="s">
        <v>17</v>
      </c>
      <c r="E1148" s="2" t="s">
        <v>184</v>
      </c>
      <c r="F1148" s="2" t="s">
        <v>2770</v>
      </c>
      <c r="G1148" s="2" t="s">
        <v>3</v>
      </c>
      <c r="H1148" s="2" t="s">
        <v>2774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3">
        <v>223177541.12760004</v>
      </c>
      <c r="R1148" s="3">
        <v>0</v>
      </c>
      <c r="S1148" s="3">
        <v>163587754.91000003</v>
      </c>
      <c r="T1148" s="3">
        <v>0</v>
      </c>
      <c r="U1148" s="3" t="s">
        <v>0</v>
      </c>
      <c r="V1148" s="3">
        <v>0</v>
      </c>
      <c r="W1148" s="3">
        <v>51370505.359999992</v>
      </c>
      <c r="X1148" s="3" t="s">
        <v>9</v>
      </c>
      <c r="Y1148" s="3">
        <v>8219280.8575999998</v>
      </c>
      <c r="Z1148" s="3">
        <v>0</v>
      </c>
      <c r="AA1148" s="2" t="s">
        <v>0</v>
      </c>
      <c r="AB1148" s="1">
        <v>0</v>
      </c>
      <c r="AC1148" s="46">
        <v>0</v>
      </c>
      <c r="AD1148" s="46" t="s">
        <v>0</v>
      </c>
      <c r="AE1148" s="1">
        <v>0</v>
      </c>
      <c r="AF1148" s="4">
        <v>0</v>
      </c>
      <c r="AG1148" s="4" t="s">
        <v>0</v>
      </c>
      <c r="AH1148" s="4">
        <v>0</v>
      </c>
      <c r="AI1148" s="4">
        <v>0</v>
      </c>
      <c r="AJ1148" s="4" t="s">
        <v>0</v>
      </c>
      <c r="AK1148" s="4">
        <v>0</v>
      </c>
      <c r="AL1148" s="4">
        <v>0</v>
      </c>
      <c r="AM1148" s="4" t="s">
        <v>1</v>
      </c>
      <c r="AN1148" s="4" t="s">
        <v>1</v>
      </c>
      <c r="AO1148" s="4" t="s">
        <v>1</v>
      </c>
      <c r="AP1148" s="4" t="s">
        <v>1</v>
      </c>
    </row>
    <row r="1149" spans="1:42" hidden="1" x14ac:dyDescent="0.25">
      <c r="A1149" s="2" t="s">
        <v>882</v>
      </c>
      <c r="B1149" s="47">
        <v>44135</v>
      </c>
      <c r="C1149" s="2" t="s">
        <v>6</v>
      </c>
      <c r="D1149" s="2" t="s">
        <v>14</v>
      </c>
      <c r="E1149" s="2" t="s">
        <v>182</v>
      </c>
      <c r="F1149" s="2" t="s">
        <v>2775</v>
      </c>
      <c r="G1149" s="2" t="s">
        <v>3</v>
      </c>
      <c r="H1149" s="2" t="s">
        <v>2776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3">
        <v>190215469.26879999</v>
      </c>
      <c r="R1149" s="3">
        <v>0</v>
      </c>
      <c r="S1149" s="3">
        <v>174763032.5</v>
      </c>
      <c r="T1149" s="3">
        <v>0</v>
      </c>
      <c r="U1149" s="3" t="s">
        <v>0</v>
      </c>
      <c r="V1149" s="3">
        <v>0</v>
      </c>
      <c r="W1149" s="3">
        <v>13321066.179999998</v>
      </c>
      <c r="X1149" s="3" t="s">
        <v>0</v>
      </c>
      <c r="Y1149" s="3">
        <v>2131370.5888</v>
      </c>
      <c r="Z1149" s="3">
        <v>0</v>
      </c>
      <c r="AA1149" s="2" t="s">
        <v>0</v>
      </c>
      <c r="AB1149" s="1">
        <v>0</v>
      </c>
      <c r="AC1149" s="46">
        <v>0</v>
      </c>
      <c r="AD1149" s="46" t="s">
        <v>0</v>
      </c>
      <c r="AE1149" s="1">
        <v>0</v>
      </c>
      <c r="AF1149" s="4">
        <v>0</v>
      </c>
      <c r="AG1149" s="4" t="s">
        <v>0</v>
      </c>
      <c r="AH1149" s="4">
        <v>0</v>
      </c>
      <c r="AI1149" s="4">
        <v>0</v>
      </c>
      <c r="AJ1149" s="4" t="s">
        <v>0</v>
      </c>
      <c r="AK1149" s="4">
        <v>0</v>
      </c>
      <c r="AL1149" s="4">
        <v>0</v>
      </c>
      <c r="AM1149" s="4" t="s">
        <v>1</v>
      </c>
      <c r="AN1149" s="4" t="s">
        <v>1</v>
      </c>
      <c r="AO1149" s="4" t="s">
        <v>1</v>
      </c>
      <c r="AP1149" s="4" t="s">
        <v>1</v>
      </c>
    </row>
    <row r="1150" spans="1:42" hidden="1" x14ac:dyDescent="0.25">
      <c r="A1150" s="2" t="s">
        <v>883</v>
      </c>
      <c r="B1150" s="47">
        <v>44135</v>
      </c>
      <c r="C1150" s="2" t="s">
        <v>6</v>
      </c>
      <c r="D1150" s="2" t="s">
        <v>10</v>
      </c>
      <c r="E1150" s="2" t="s">
        <v>179</v>
      </c>
      <c r="F1150" s="2" t="s">
        <v>2777</v>
      </c>
      <c r="G1150" s="2" t="s">
        <v>3</v>
      </c>
      <c r="H1150" s="2" t="s">
        <v>2778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3">
        <v>20791451.199999999</v>
      </c>
      <c r="R1150" s="3">
        <v>0</v>
      </c>
      <c r="S1150" s="3">
        <v>6558344</v>
      </c>
      <c r="T1150" s="3">
        <v>0</v>
      </c>
      <c r="U1150" s="3" t="s">
        <v>0</v>
      </c>
      <c r="V1150" s="3">
        <v>0</v>
      </c>
      <c r="W1150" s="3">
        <v>12269920</v>
      </c>
      <c r="X1150" s="3" t="s">
        <v>9</v>
      </c>
      <c r="Y1150" s="3">
        <v>1963187.2</v>
      </c>
      <c r="Z1150" s="3">
        <v>0</v>
      </c>
      <c r="AA1150" s="2" t="s">
        <v>0</v>
      </c>
      <c r="AB1150" s="1">
        <v>0</v>
      </c>
      <c r="AC1150" s="46">
        <v>0</v>
      </c>
      <c r="AD1150" s="46" t="s">
        <v>0</v>
      </c>
      <c r="AE1150" s="1">
        <v>0</v>
      </c>
      <c r="AF1150" s="4">
        <v>0</v>
      </c>
      <c r="AG1150" s="4" t="s">
        <v>0</v>
      </c>
      <c r="AH1150" s="4">
        <v>0</v>
      </c>
      <c r="AI1150" s="4">
        <v>0</v>
      </c>
      <c r="AJ1150" s="4" t="s">
        <v>0</v>
      </c>
      <c r="AK1150" s="4">
        <v>0</v>
      </c>
      <c r="AL1150" s="4">
        <v>0</v>
      </c>
      <c r="AM1150" s="4" t="s">
        <v>1</v>
      </c>
      <c r="AN1150" s="4" t="s">
        <v>1</v>
      </c>
      <c r="AO1150" s="4" t="s">
        <v>1</v>
      </c>
      <c r="AP1150" s="4" t="s">
        <v>1</v>
      </c>
    </row>
    <row r="1151" spans="1:42" hidden="1" x14ac:dyDescent="0.25">
      <c r="A1151" s="2" t="s">
        <v>884</v>
      </c>
      <c r="B1151" s="47">
        <v>44135</v>
      </c>
      <c r="C1151" s="2" t="s">
        <v>6</v>
      </c>
      <c r="D1151" s="2" t="s">
        <v>286</v>
      </c>
      <c r="E1151" s="2" t="s">
        <v>208</v>
      </c>
      <c r="F1151" s="2" t="s">
        <v>944</v>
      </c>
      <c r="G1151" s="2" t="s">
        <v>3</v>
      </c>
      <c r="H1151" s="2" t="s">
        <v>2779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</v>
      </c>
      <c r="P1151" s="2" t="s">
        <v>1</v>
      </c>
      <c r="Q1151" s="3">
        <v>4237000</v>
      </c>
      <c r="R1151" s="3">
        <v>0</v>
      </c>
      <c r="S1151" s="3">
        <v>4237000</v>
      </c>
      <c r="T1151" s="3">
        <v>0</v>
      </c>
      <c r="U1151" s="3" t="s">
        <v>0</v>
      </c>
      <c r="V1151" s="3">
        <v>0</v>
      </c>
      <c r="W1151" s="3">
        <v>0</v>
      </c>
      <c r="X1151" s="3" t="s">
        <v>0</v>
      </c>
      <c r="Y1151" s="3">
        <v>0</v>
      </c>
      <c r="Z1151" s="3">
        <v>0</v>
      </c>
      <c r="AA1151" s="2" t="s">
        <v>0</v>
      </c>
      <c r="AB1151" s="1">
        <v>0</v>
      </c>
      <c r="AC1151" s="46">
        <v>0</v>
      </c>
      <c r="AD1151" s="46" t="s">
        <v>0</v>
      </c>
      <c r="AE1151" s="1">
        <v>0</v>
      </c>
      <c r="AF1151" s="4">
        <v>0</v>
      </c>
      <c r="AG1151" s="4" t="s">
        <v>0</v>
      </c>
      <c r="AH1151" s="4">
        <v>0</v>
      </c>
      <c r="AI1151" s="4">
        <v>0</v>
      </c>
      <c r="AJ1151" s="4" t="s">
        <v>0</v>
      </c>
      <c r="AK1151" s="4">
        <v>0</v>
      </c>
      <c r="AL1151" s="4">
        <v>0</v>
      </c>
      <c r="AM1151" s="4" t="s">
        <v>1</v>
      </c>
      <c r="AN1151" s="4" t="s">
        <v>1</v>
      </c>
      <c r="AO1151" s="4" t="s">
        <v>1</v>
      </c>
      <c r="AP1151" s="4" t="s">
        <v>1</v>
      </c>
    </row>
    <row r="1152" spans="1:42" hidden="1" x14ac:dyDescent="0.25">
      <c r="A1152" s="2" t="s">
        <v>885</v>
      </c>
      <c r="B1152" s="47">
        <v>44135</v>
      </c>
      <c r="C1152" s="2" t="s">
        <v>6</v>
      </c>
      <c r="D1152" s="2" t="s">
        <v>286</v>
      </c>
      <c r="E1152" s="2" t="s">
        <v>208</v>
      </c>
      <c r="F1152" s="2" t="s">
        <v>944</v>
      </c>
      <c r="G1152" s="2" t="s">
        <v>3</v>
      </c>
      <c r="H1152" s="2" t="s">
        <v>2780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2143</v>
      </c>
      <c r="P1152" s="2" t="s">
        <v>2144</v>
      </c>
      <c r="Q1152" s="3">
        <v>1253600</v>
      </c>
      <c r="R1152" s="3">
        <v>0</v>
      </c>
      <c r="S1152" s="3">
        <v>1253600</v>
      </c>
      <c r="T1152" s="3">
        <v>0</v>
      </c>
      <c r="U1152" s="3" t="s">
        <v>0</v>
      </c>
      <c r="V1152" s="3">
        <v>0</v>
      </c>
      <c r="W1152" s="3">
        <v>0</v>
      </c>
      <c r="X1152" s="3" t="s">
        <v>0</v>
      </c>
      <c r="Y1152" s="3">
        <v>0</v>
      </c>
      <c r="Z1152" s="3">
        <v>0</v>
      </c>
      <c r="AA1152" s="2" t="s">
        <v>0</v>
      </c>
      <c r="AB1152" s="1">
        <v>0</v>
      </c>
      <c r="AC1152" s="46">
        <v>0</v>
      </c>
      <c r="AD1152" s="46" t="s">
        <v>0</v>
      </c>
      <c r="AE1152" s="1">
        <v>0</v>
      </c>
      <c r="AF1152" s="4">
        <v>0</v>
      </c>
      <c r="AG1152" s="4" t="s">
        <v>0</v>
      </c>
      <c r="AH1152" s="4">
        <v>0</v>
      </c>
      <c r="AI1152" s="4">
        <v>0</v>
      </c>
      <c r="AJ1152" s="4" t="s">
        <v>0</v>
      </c>
      <c r="AK1152" s="4">
        <v>0</v>
      </c>
      <c r="AL1152" s="4">
        <v>0</v>
      </c>
      <c r="AM1152" s="4" t="s">
        <v>1</v>
      </c>
      <c r="AN1152" s="4" t="s">
        <v>1</v>
      </c>
      <c r="AO1152" s="4" t="s">
        <v>1</v>
      </c>
      <c r="AP1152" s="4" t="s">
        <v>1</v>
      </c>
    </row>
    <row r="1153" spans="1:42" hidden="1" x14ac:dyDescent="0.25">
      <c r="A1153" s="2" t="s">
        <v>886</v>
      </c>
      <c r="B1153" s="47">
        <v>44135</v>
      </c>
      <c r="C1153" s="2" t="s">
        <v>6</v>
      </c>
      <c r="D1153" s="2" t="s">
        <v>286</v>
      </c>
      <c r="E1153" s="2" t="s">
        <v>208</v>
      </c>
      <c r="F1153" s="2" t="s">
        <v>944</v>
      </c>
      <c r="G1153" s="2" t="s">
        <v>3</v>
      </c>
      <c r="H1153" s="2" t="s">
        <v>2781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2</v>
      </c>
      <c r="P1153" s="2" t="s">
        <v>1</v>
      </c>
      <c r="Q1153" s="3">
        <v>152115362.41160002</v>
      </c>
      <c r="R1153" s="3">
        <v>0</v>
      </c>
      <c r="S1153" s="3">
        <v>127998671.23999999</v>
      </c>
      <c r="T1153" s="3">
        <v>0</v>
      </c>
      <c r="U1153" s="3" t="s">
        <v>0</v>
      </c>
      <c r="V1153" s="3">
        <v>0</v>
      </c>
      <c r="W1153" s="3">
        <v>20790251.010000002</v>
      </c>
      <c r="X1153" s="3" t="s">
        <v>0</v>
      </c>
      <c r="Y1153" s="3">
        <v>3326440.1615999998</v>
      </c>
      <c r="Z1153" s="3">
        <v>0</v>
      </c>
      <c r="AA1153" s="2" t="s">
        <v>0</v>
      </c>
      <c r="AB1153" s="1">
        <v>0</v>
      </c>
      <c r="AC1153" s="46">
        <v>0</v>
      </c>
      <c r="AD1153" s="46" t="s">
        <v>0</v>
      </c>
      <c r="AE1153" s="1">
        <v>0</v>
      </c>
      <c r="AF1153" s="4">
        <v>0</v>
      </c>
      <c r="AG1153" s="4" t="s">
        <v>0</v>
      </c>
      <c r="AH1153" s="4">
        <v>0</v>
      </c>
      <c r="AI1153" s="4">
        <v>0</v>
      </c>
      <c r="AJ1153" s="4" t="s">
        <v>0</v>
      </c>
      <c r="AK1153" s="4">
        <v>0</v>
      </c>
      <c r="AL1153" s="4">
        <v>0</v>
      </c>
      <c r="AM1153" s="4" t="s">
        <v>1</v>
      </c>
      <c r="AN1153" s="4" t="s">
        <v>1</v>
      </c>
      <c r="AO1153" s="4" t="s">
        <v>1</v>
      </c>
      <c r="AP1153" s="4" t="s">
        <v>1</v>
      </c>
    </row>
    <row r="1154" spans="1:42" hidden="1" x14ac:dyDescent="0.25">
      <c r="A1154" s="2" t="s">
        <v>887</v>
      </c>
      <c r="B1154" s="47">
        <v>44135</v>
      </c>
      <c r="C1154" s="2" t="s">
        <v>6</v>
      </c>
      <c r="D1154" s="2" t="s">
        <v>7</v>
      </c>
      <c r="E1154" s="2" t="s">
        <v>1953</v>
      </c>
      <c r="F1154" s="2" t="s">
        <v>2782</v>
      </c>
      <c r="G1154" s="2" t="s">
        <v>3</v>
      </c>
      <c r="H1154" s="2" t="s">
        <v>2783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3">
        <v>55243968</v>
      </c>
      <c r="R1154" s="3">
        <v>0</v>
      </c>
      <c r="S1154" s="3">
        <v>41858960</v>
      </c>
      <c r="T1154" s="3">
        <v>0</v>
      </c>
      <c r="U1154" s="3" t="s">
        <v>0</v>
      </c>
      <c r="V1154" s="3">
        <v>0</v>
      </c>
      <c r="W1154" s="3">
        <v>11538800</v>
      </c>
      <c r="X1154" s="3" t="s">
        <v>0</v>
      </c>
      <c r="Y1154" s="3">
        <v>1846207.9999999998</v>
      </c>
      <c r="Z1154" s="3">
        <v>0</v>
      </c>
      <c r="AA1154" s="2" t="s">
        <v>0</v>
      </c>
      <c r="AB1154" s="1">
        <v>0</v>
      </c>
      <c r="AC1154" s="46">
        <v>0</v>
      </c>
      <c r="AD1154" s="46" t="s">
        <v>0</v>
      </c>
      <c r="AE1154" s="1">
        <v>0</v>
      </c>
      <c r="AF1154" s="4">
        <v>0</v>
      </c>
      <c r="AG1154" s="4" t="s">
        <v>0</v>
      </c>
      <c r="AH1154" s="4">
        <v>0</v>
      </c>
      <c r="AI1154" s="4">
        <v>0</v>
      </c>
      <c r="AJ1154" s="4" t="s">
        <v>0</v>
      </c>
      <c r="AK1154" s="4">
        <v>0</v>
      </c>
      <c r="AL1154" s="4">
        <v>0</v>
      </c>
      <c r="AM1154" s="4" t="s">
        <v>1</v>
      </c>
      <c r="AN1154" s="4" t="s">
        <v>1</v>
      </c>
      <c r="AO1154" s="4" t="s">
        <v>1</v>
      </c>
      <c r="AP1154" s="4" t="s">
        <v>1</v>
      </c>
    </row>
    <row r="1155" spans="1:42" hidden="1" x14ac:dyDescent="0.25">
      <c r="A1155" s="2" t="s">
        <v>888</v>
      </c>
      <c r="B1155" s="47">
        <v>44135</v>
      </c>
      <c r="C1155" s="2" t="s">
        <v>6</v>
      </c>
      <c r="D1155" s="2" t="s">
        <v>5</v>
      </c>
      <c r="E1155" s="2" t="s">
        <v>176</v>
      </c>
      <c r="F1155" s="2" t="s">
        <v>0</v>
      </c>
      <c r="G1155" s="2" t="s">
        <v>3</v>
      </c>
      <c r="H1155" s="2" t="s">
        <v>2784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3">
        <v>342833177.72639996</v>
      </c>
      <c r="R1155" s="3">
        <v>0</v>
      </c>
      <c r="S1155" s="3">
        <v>279615898.17000002</v>
      </c>
      <c r="T1155" s="3">
        <v>0</v>
      </c>
      <c r="U1155" s="3" t="s">
        <v>0</v>
      </c>
      <c r="V1155" s="3">
        <v>0</v>
      </c>
      <c r="W1155" s="3">
        <v>54497654.789999999</v>
      </c>
      <c r="X1155" s="3" t="s">
        <v>0</v>
      </c>
      <c r="Y1155" s="3">
        <v>8719624.7664000001</v>
      </c>
      <c r="Z1155" s="3">
        <v>0</v>
      </c>
      <c r="AA1155" s="2" t="s">
        <v>0</v>
      </c>
      <c r="AB1155" s="1">
        <v>0</v>
      </c>
      <c r="AC1155" s="46">
        <v>0</v>
      </c>
      <c r="AD1155" s="46" t="s">
        <v>0</v>
      </c>
      <c r="AE1155" s="1">
        <v>0</v>
      </c>
      <c r="AF1155" s="4">
        <v>0</v>
      </c>
      <c r="AG1155" s="4" t="s">
        <v>0</v>
      </c>
      <c r="AH1155" s="4">
        <v>0</v>
      </c>
      <c r="AI1155" s="4">
        <v>0</v>
      </c>
      <c r="AJ1155" s="4" t="s">
        <v>0</v>
      </c>
      <c r="AK1155" s="4">
        <v>0</v>
      </c>
      <c r="AL1155" s="4">
        <v>0</v>
      </c>
      <c r="AM1155" s="4" t="s">
        <v>1</v>
      </c>
      <c r="AN1155" s="4" t="s">
        <v>1</v>
      </c>
      <c r="AO1155" s="4" t="s">
        <v>1</v>
      </c>
      <c r="AP1155" s="4" t="s">
        <v>1</v>
      </c>
    </row>
    <row r="1156" spans="1:42" hidden="1" x14ac:dyDescent="0.25">
      <c r="A1156" s="2" t="s">
        <v>889</v>
      </c>
      <c r="B1156" s="47">
        <v>44135</v>
      </c>
      <c r="C1156" s="2" t="s">
        <v>6</v>
      </c>
      <c r="D1156" s="2" t="s">
        <v>5</v>
      </c>
      <c r="E1156" s="2" t="s">
        <v>176</v>
      </c>
      <c r="F1156" s="2" t="s">
        <v>1310</v>
      </c>
      <c r="G1156" s="2" t="s">
        <v>3</v>
      </c>
      <c r="H1156" s="2" t="s">
        <v>2784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3">
        <v>342833177.73000002</v>
      </c>
      <c r="R1156" s="3">
        <v>0</v>
      </c>
      <c r="S1156" s="3">
        <v>279615898.17000002</v>
      </c>
      <c r="T1156" s="3">
        <v>0</v>
      </c>
      <c r="U1156" s="3" t="s">
        <v>0</v>
      </c>
      <c r="V1156" s="3">
        <v>0</v>
      </c>
      <c r="W1156" s="3">
        <v>54497654.789999999</v>
      </c>
      <c r="X1156" s="3" t="s">
        <v>0</v>
      </c>
      <c r="Y1156" s="3">
        <v>8719624.7664000001</v>
      </c>
      <c r="Z1156" s="3">
        <v>0</v>
      </c>
      <c r="AA1156" s="2" t="s">
        <v>0</v>
      </c>
      <c r="AB1156" s="1">
        <v>0</v>
      </c>
      <c r="AC1156" s="46">
        <v>0</v>
      </c>
      <c r="AD1156" s="46" t="s">
        <v>0</v>
      </c>
      <c r="AE1156" s="1">
        <v>0</v>
      </c>
      <c r="AF1156" s="4">
        <v>0</v>
      </c>
      <c r="AG1156" s="4" t="s">
        <v>0</v>
      </c>
      <c r="AH1156" s="4">
        <v>0</v>
      </c>
      <c r="AI1156" s="4">
        <v>0</v>
      </c>
      <c r="AJ1156" s="4" t="s">
        <v>0</v>
      </c>
      <c r="AK1156" s="4">
        <v>0</v>
      </c>
      <c r="AL1156" s="4">
        <v>0</v>
      </c>
      <c r="AM1156" s="4" t="s">
        <v>1</v>
      </c>
      <c r="AN1156" s="4" t="s">
        <v>1</v>
      </c>
      <c r="AO1156" s="4" t="s">
        <v>1</v>
      </c>
      <c r="AP1156" s="4" t="s">
        <v>1</v>
      </c>
    </row>
    <row r="1157" spans="1:42" hidden="1" x14ac:dyDescent="0.25">
      <c r="A1157" s="2"/>
      <c r="B1157" s="47"/>
      <c r="C1157" s="2"/>
      <c r="D1157" s="2"/>
      <c r="E1157" s="2"/>
      <c r="F1157" s="2"/>
      <c r="G1157" s="2"/>
      <c r="H1157" s="2"/>
      <c r="I1157" s="1"/>
      <c r="J1157" s="1"/>
      <c r="K1157" s="1"/>
      <c r="L1157" s="1"/>
      <c r="M1157" s="1"/>
      <c r="N1157" s="2"/>
      <c r="O1157" s="2"/>
      <c r="P1157" s="2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2"/>
      <c r="AB1157" s="1"/>
      <c r="AC1157" s="46"/>
      <c r="AD1157" s="46"/>
      <c r="AE1157" s="1"/>
    </row>
    <row r="1158" spans="1:42" hidden="1" x14ac:dyDescent="0.25">
      <c r="A1158" s="2"/>
      <c r="B1158" s="47"/>
      <c r="C1158" s="2"/>
      <c r="D1158" s="2"/>
      <c r="E1158" s="2"/>
      <c r="F1158" s="2"/>
      <c r="G1158" s="2"/>
      <c r="H1158" s="2"/>
      <c r="I1158" s="1"/>
      <c r="J1158" s="1"/>
      <c r="K1158" s="1"/>
      <c r="L1158" s="1"/>
      <c r="M1158" s="1"/>
      <c r="N1158" s="2"/>
      <c r="O1158" s="2"/>
      <c r="P1158" s="2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2"/>
      <c r="AB1158" s="1"/>
      <c r="AC1158" s="46"/>
      <c r="AD1158" s="46"/>
      <c r="AE1158" s="1"/>
    </row>
    <row r="1159" spans="1:42" hidden="1" x14ac:dyDescent="0.25">
      <c r="A1159" s="2"/>
      <c r="B1159" s="47"/>
      <c r="C1159" s="2"/>
      <c r="D1159" s="2"/>
      <c r="E1159" s="2"/>
      <c r="F1159" s="2"/>
      <c r="G1159" s="2"/>
      <c r="H1159" s="2"/>
      <c r="I1159" s="1"/>
      <c r="J1159" s="1"/>
      <c r="K1159" s="1"/>
      <c r="L1159" s="1"/>
      <c r="M1159" s="1"/>
      <c r="N1159" s="2"/>
      <c r="O1159" s="2"/>
      <c r="P1159" s="2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2"/>
      <c r="AB1159" s="1"/>
      <c r="AC1159" s="46"/>
      <c r="AD1159" s="46"/>
      <c r="AE1159" s="1"/>
    </row>
    <row r="1160" spans="1:42" hidden="1" x14ac:dyDescent="0.25">
      <c r="A1160" s="2"/>
      <c r="B1160" s="47"/>
      <c r="C1160" s="2"/>
      <c r="D1160" s="2"/>
      <c r="E1160" s="2"/>
      <c r="F1160" s="2"/>
      <c r="G1160" s="2"/>
      <c r="H1160" s="2"/>
      <c r="I1160" s="1"/>
      <c r="J1160" s="1"/>
      <c r="K1160" s="1"/>
      <c r="L1160" s="1"/>
      <c r="M1160" s="1"/>
      <c r="N1160" s="2"/>
      <c r="O1160" s="2"/>
      <c r="P1160" s="2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2"/>
      <c r="AB1160" s="1"/>
      <c r="AC1160" s="46"/>
      <c r="AD1160" s="46"/>
      <c r="AE1160" s="1"/>
    </row>
    <row r="1161" spans="1:42" hidden="1" x14ac:dyDescent="0.25">
      <c r="A1161" s="2"/>
      <c r="B1161" s="47"/>
      <c r="C1161" s="2"/>
      <c r="D1161" s="2"/>
      <c r="E1161" s="2"/>
      <c r="F1161" s="2"/>
      <c r="G1161" s="2"/>
      <c r="H1161" s="2"/>
      <c r="I1161" s="1"/>
      <c r="J1161" s="1"/>
      <c r="K1161" s="1"/>
      <c r="L1161" s="1"/>
      <c r="M1161" s="1"/>
      <c r="N1161" s="2"/>
      <c r="O1161" s="2"/>
      <c r="P1161" s="2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2"/>
      <c r="AB1161" s="1"/>
      <c r="AC1161" s="46"/>
      <c r="AD1161" s="46"/>
      <c r="AE1161" s="1"/>
    </row>
    <row r="1162" spans="1:42" hidden="1" x14ac:dyDescent="0.25">
      <c r="A1162" s="2"/>
      <c r="B1162" s="47"/>
      <c r="C1162" s="2"/>
      <c r="D1162" s="2"/>
      <c r="E1162" s="2"/>
      <c r="F1162" s="2"/>
      <c r="G1162" s="2"/>
      <c r="H1162" s="2"/>
      <c r="I1162" s="1"/>
      <c r="J1162" s="1"/>
      <c r="K1162" s="1"/>
      <c r="L1162" s="1"/>
      <c r="M1162" s="1"/>
      <c r="N1162" s="2"/>
      <c r="O1162" s="2"/>
      <c r="P1162" s="2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2"/>
      <c r="AB1162" s="1"/>
      <c r="AC1162" s="46"/>
      <c r="AD1162" s="46"/>
      <c r="AE1162" s="1"/>
    </row>
    <row r="1163" spans="1:42" hidden="1" x14ac:dyDescent="0.25">
      <c r="A1163" s="2"/>
      <c r="B1163" s="47"/>
      <c r="C1163" s="2"/>
      <c r="D1163" s="2"/>
      <c r="E1163" s="2"/>
      <c r="F1163" s="2"/>
      <c r="G1163" s="2"/>
      <c r="H1163" s="2"/>
      <c r="I1163" s="1"/>
      <c r="J1163" s="1"/>
      <c r="K1163" s="1"/>
      <c r="L1163" s="1"/>
      <c r="M1163" s="1"/>
      <c r="N1163" s="2"/>
      <c r="O1163" s="2"/>
      <c r="P1163" s="2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2"/>
      <c r="AB1163" s="1"/>
      <c r="AC1163" s="46"/>
      <c r="AD1163" s="46"/>
      <c r="AE1163" s="1"/>
    </row>
    <row r="1164" spans="1:42" hidden="1" x14ac:dyDescent="0.25">
      <c r="A1164" s="2"/>
      <c r="B1164" s="47"/>
      <c r="C1164" s="2"/>
      <c r="D1164" s="2"/>
      <c r="E1164" s="2"/>
      <c r="F1164" s="2"/>
      <c r="G1164" s="2"/>
      <c r="H1164" s="2"/>
      <c r="I1164" s="1"/>
      <c r="J1164" s="1"/>
      <c r="K1164" s="1"/>
      <c r="L1164" s="1"/>
      <c r="M1164" s="1"/>
      <c r="N1164" s="2"/>
      <c r="O1164" s="2"/>
      <c r="P1164" s="2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2"/>
      <c r="AB1164" s="1"/>
      <c r="AC1164" s="46"/>
      <c r="AD1164" s="46"/>
      <c r="AE1164" s="1"/>
    </row>
    <row r="1165" spans="1:42" hidden="1" x14ac:dyDescent="0.25">
      <c r="A1165" s="2"/>
      <c r="B1165" s="47"/>
      <c r="C1165" s="2"/>
      <c r="D1165" s="2"/>
      <c r="E1165" s="2"/>
      <c r="F1165" s="2"/>
      <c r="G1165" s="2"/>
      <c r="H1165" s="2"/>
      <c r="I1165" s="1"/>
      <c r="J1165" s="1"/>
      <c r="K1165" s="1"/>
      <c r="L1165" s="1"/>
      <c r="M1165" s="1"/>
      <c r="N1165" s="2"/>
      <c r="O1165" s="2"/>
      <c r="P1165" s="2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2"/>
      <c r="AB1165" s="1"/>
      <c r="AC1165" s="46"/>
      <c r="AD1165" s="46"/>
      <c r="AE1165" s="1"/>
    </row>
    <row r="1166" spans="1:42" hidden="1" x14ac:dyDescent="0.25">
      <c r="A1166" s="2"/>
      <c r="B1166" s="47"/>
      <c r="C1166" s="2"/>
      <c r="D1166" s="2"/>
      <c r="E1166" s="2"/>
      <c r="F1166" s="2"/>
      <c r="G1166" s="2"/>
      <c r="H1166" s="2"/>
      <c r="I1166" s="1"/>
      <c r="J1166" s="1"/>
      <c r="K1166" s="1"/>
      <c r="L1166" s="1"/>
      <c r="M1166" s="1"/>
      <c r="N1166" s="2"/>
      <c r="O1166" s="2"/>
      <c r="P1166" s="2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2"/>
      <c r="AB1166" s="1"/>
      <c r="AC1166" s="46"/>
      <c r="AD1166" s="46"/>
      <c r="AE1166" s="1"/>
    </row>
    <row r="1167" spans="1:42" hidden="1" x14ac:dyDescent="0.25">
      <c r="A1167" s="2"/>
      <c r="B1167" s="47"/>
      <c r="C1167" s="2"/>
      <c r="D1167" s="2"/>
      <c r="E1167" s="2"/>
      <c r="F1167" s="2"/>
      <c r="G1167" s="2"/>
      <c r="H1167" s="2"/>
      <c r="I1167" s="1"/>
      <c r="J1167" s="1"/>
      <c r="K1167" s="1"/>
      <c r="L1167" s="1"/>
      <c r="M1167" s="1"/>
      <c r="N1167" s="2"/>
      <c r="O1167" s="2"/>
      <c r="P1167" s="2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2"/>
      <c r="AB1167" s="1"/>
      <c r="AC1167" s="46"/>
      <c r="AD1167" s="46"/>
      <c r="AE1167" s="1"/>
    </row>
    <row r="1168" spans="1:42" hidden="1" x14ac:dyDescent="0.25">
      <c r="A1168" s="2"/>
      <c r="B1168" s="47"/>
      <c r="C1168" s="2"/>
      <c r="D1168" s="2"/>
      <c r="E1168" s="2"/>
      <c r="F1168" s="2"/>
      <c r="G1168" s="2"/>
      <c r="H1168" s="2"/>
      <c r="I1168" s="1"/>
      <c r="J1168" s="1"/>
      <c r="K1168" s="1"/>
      <c r="L1168" s="1"/>
      <c r="M1168" s="1"/>
      <c r="N1168" s="2"/>
      <c r="O1168" s="2"/>
      <c r="P1168" s="2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2"/>
      <c r="AB1168" s="1"/>
      <c r="AC1168" s="46"/>
      <c r="AD1168" s="46"/>
      <c r="AE1168" s="1"/>
    </row>
    <row r="1169" spans="1:31" hidden="1" x14ac:dyDescent="0.25">
      <c r="A1169" s="2"/>
      <c r="B1169" s="47"/>
      <c r="C1169" s="2"/>
      <c r="D1169" s="2"/>
      <c r="E1169" s="2"/>
      <c r="F1169" s="2"/>
      <c r="G1169" s="2"/>
      <c r="H1169" s="2"/>
      <c r="I1169" s="1"/>
      <c r="J1169" s="1"/>
      <c r="K1169" s="1"/>
      <c r="L1169" s="1"/>
      <c r="M1169" s="1"/>
      <c r="N1169" s="2"/>
      <c r="O1169" s="2"/>
      <c r="P1169" s="2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2"/>
      <c r="AB1169" s="1"/>
      <c r="AC1169" s="46"/>
      <c r="AD1169" s="46"/>
      <c r="AE1169" s="1"/>
    </row>
    <row r="1170" spans="1:31" hidden="1" x14ac:dyDescent="0.25">
      <c r="A1170" s="2"/>
      <c r="B1170" s="47"/>
      <c r="C1170" s="2"/>
      <c r="D1170" s="2"/>
      <c r="E1170" s="2"/>
      <c r="F1170" s="2"/>
      <c r="G1170" s="2"/>
      <c r="H1170" s="2"/>
      <c r="I1170" s="1"/>
      <c r="J1170" s="1"/>
      <c r="K1170" s="1"/>
      <c r="L1170" s="1"/>
      <c r="M1170" s="1"/>
      <c r="N1170" s="2"/>
      <c r="O1170" s="2"/>
      <c r="P1170" s="2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2"/>
      <c r="AB1170" s="1"/>
      <c r="AC1170" s="46"/>
      <c r="AD1170" s="46"/>
      <c r="AE1170" s="1"/>
    </row>
    <row r="1171" spans="1:31" hidden="1" x14ac:dyDescent="0.25">
      <c r="A1171" s="2"/>
      <c r="B1171" s="47"/>
      <c r="C1171" s="2"/>
      <c r="D1171" s="2"/>
      <c r="E1171" s="2"/>
      <c r="F1171" s="2"/>
      <c r="G1171" s="2"/>
      <c r="H1171" s="2"/>
      <c r="I1171" s="1"/>
      <c r="J1171" s="1"/>
      <c r="K1171" s="1"/>
      <c r="L1171" s="1"/>
      <c r="M1171" s="1"/>
      <c r="N1171" s="2"/>
      <c r="O1171" s="2"/>
      <c r="P1171" s="2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2"/>
      <c r="AB1171" s="1"/>
      <c r="AC1171" s="46"/>
      <c r="AD1171" s="46"/>
      <c r="AE1171" s="1"/>
    </row>
    <row r="1172" spans="1:31" hidden="1" x14ac:dyDescent="0.25">
      <c r="A1172" s="2"/>
      <c r="B1172" s="47"/>
      <c r="C1172" s="2"/>
      <c r="D1172" s="2"/>
      <c r="E1172" s="2"/>
      <c r="F1172" s="2"/>
      <c r="G1172" s="2"/>
      <c r="H1172" s="2"/>
      <c r="I1172" s="1"/>
      <c r="J1172" s="1"/>
      <c r="K1172" s="1"/>
      <c r="L1172" s="1"/>
      <c r="M1172" s="1"/>
      <c r="N1172" s="2"/>
      <c r="O1172" s="2"/>
      <c r="P1172" s="2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2"/>
      <c r="AB1172" s="1"/>
      <c r="AC1172" s="46"/>
      <c r="AD1172" s="46"/>
      <c r="AE1172" s="1"/>
    </row>
    <row r="1173" spans="1:31" hidden="1" x14ac:dyDescent="0.25">
      <c r="A1173" s="2"/>
      <c r="B1173" s="47"/>
      <c r="C1173" s="2"/>
      <c r="D1173" s="2"/>
      <c r="E1173" s="2"/>
      <c r="F1173" s="2"/>
      <c r="G1173" s="2"/>
      <c r="H1173" s="2"/>
      <c r="I1173" s="1"/>
      <c r="J1173" s="1"/>
      <c r="K1173" s="1"/>
      <c r="L1173" s="1"/>
      <c r="M1173" s="1"/>
      <c r="N1173" s="2"/>
      <c r="O1173" s="2"/>
      <c r="P1173" s="2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2"/>
      <c r="AB1173" s="1"/>
      <c r="AC1173" s="46"/>
      <c r="AD1173" s="46"/>
      <c r="AE1173" s="1"/>
    </row>
    <row r="1174" spans="1:31" hidden="1" x14ac:dyDescent="0.25">
      <c r="A1174" s="2"/>
      <c r="B1174" s="47"/>
      <c r="C1174" s="2"/>
      <c r="D1174" s="2"/>
      <c r="E1174" s="2"/>
      <c r="F1174" s="2"/>
      <c r="G1174" s="2"/>
      <c r="H1174" s="2"/>
      <c r="I1174" s="1"/>
      <c r="J1174" s="1"/>
      <c r="K1174" s="1"/>
      <c r="L1174" s="1"/>
      <c r="M1174" s="1"/>
      <c r="N1174" s="2"/>
      <c r="O1174" s="2"/>
      <c r="P1174" s="2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2"/>
      <c r="AB1174" s="1"/>
      <c r="AC1174" s="46"/>
      <c r="AD1174" s="46"/>
      <c r="AE1174" s="1"/>
    </row>
    <row r="1175" spans="1:31" hidden="1" x14ac:dyDescent="0.25">
      <c r="A1175" s="2"/>
      <c r="B1175" s="47"/>
      <c r="C1175" s="2"/>
      <c r="D1175" s="2"/>
      <c r="E1175" s="2"/>
      <c r="F1175" s="2"/>
      <c r="G1175" s="2"/>
      <c r="H1175" s="2"/>
      <c r="I1175" s="1"/>
      <c r="J1175" s="1"/>
      <c r="K1175" s="1"/>
      <c r="L1175" s="1"/>
      <c r="M1175" s="1"/>
      <c r="N1175" s="2"/>
      <c r="O1175" s="2"/>
      <c r="P1175" s="2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2"/>
      <c r="AB1175" s="1"/>
      <c r="AC1175" s="46"/>
      <c r="AD1175" s="46"/>
      <c r="AE1175" s="1"/>
    </row>
    <row r="1176" spans="1:31" hidden="1" x14ac:dyDescent="0.25">
      <c r="A1176" s="2"/>
      <c r="B1176" s="47"/>
      <c r="C1176" s="2"/>
      <c r="D1176" s="2"/>
      <c r="E1176" s="2"/>
      <c r="F1176" s="2"/>
      <c r="G1176" s="2"/>
      <c r="H1176" s="2"/>
      <c r="I1176" s="1"/>
      <c r="J1176" s="1"/>
      <c r="K1176" s="1"/>
      <c r="L1176" s="1"/>
      <c r="M1176" s="1"/>
      <c r="N1176" s="2"/>
      <c r="O1176" s="2"/>
      <c r="P1176" s="2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2"/>
      <c r="AB1176" s="1"/>
      <c r="AC1176" s="46"/>
      <c r="AD1176" s="46"/>
      <c r="AE1176" s="1"/>
    </row>
    <row r="1177" spans="1:31" hidden="1" x14ac:dyDescent="0.25">
      <c r="A1177" s="2"/>
      <c r="B1177" s="47"/>
      <c r="C1177" s="2"/>
      <c r="D1177" s="2"/>
      <c r="E1177" s="2"/>
      <c r="F1177" s="2"/>
      <c r="G1177" s="2"/>
      <c r="H1177" s="2"/>
      <c r="I1177" s="1"/>
      <c r="J1177" s="1"/>
      <c r="K1177" s="1"/>
      <c r="L1177" s="1"/>
      <c r="M1177" s="1"/>
      <c r="N1177" s="2"/>
      <c r="O1177" s="2"/>
      <c r="P1177" s="2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2"/>
      <c r="AB1177" s="1"/>
      <c r="AC1177" s="46"/>
      <c r="AD1177" s="46"/>
      <c r="AE1177" s="1"/>
    </row>
    <row r="1178" spans="1:31" hidden="1" x14ac:dyDescent="0.25">
      <c r="A1178" s="2"/>
      <c r="B1178" s="47"/>
      <c r="C1178" s="2"/>
      <c r="D1178" s="2"/>
      <c r="E1178" s="2"/>
      <c r="F1178" s="2"/>
      <c r="G1178" s="2"/>
      <c r="H1178" s="2"/>
      <c r="I1178" s="1"/>
      <c r="J1178" s="1"/>
      <c r="K1178" s="1"/>
      <c r="L1178" s="1"/>
      <c r="M1178" s="1"/>
      <c r="N1178" s="2"/>
      <c r="O1178" s="2"/>
      <c r="P1178" s="2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2"/>
      <c r="AB1178" s="1"/>
      <c r="AC1178" s="46"/>
      <c r="AD1178" s="46"/>
      <c r="AE1178" s="1"/>
    </row>
    <row r="1179" spans="1:31" hidden="1" x14ac:dyDescent="0.25">
      <c r="A1179" s="2"/>
      <c r="B1179" s="47"/>
      <c r="C1179" s="2"/>
      <c r="D1179" s="2"/>
      <c r="E1179" s="2"/>
      <c r="F1179" s="2"/>
      <c r="G1179" s="2"/>
      <c r="H1179" s="2"/>
      <c r="I1179" s="1"/>
      <c r="J1179" s="1"/>
      <c r="K1179" s="1"/>
      <c r="L1179" s="1"/>
      <c r="M1179" s="1"/>
      <c r="N1179" s="2"/>
      <c r="O1179" s="2"/>
      <c r="P1179" s="2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2"/>
      <c r="AB1179" s="1"/>
      <c r="AC1179" s="46"/>
      <c r="AD1179" s="46"/>
      <c r="AE1179" s="1"/>
    </row>
    <row r="1180" spans="1:31" hidden="1" x14ac:dyDescent="0.25">
      <c r="A1180" s="2"/>
      <c r="B1180" s="47"/>
      <c r="C1180" s="2"/>
      <c r="D1180" s="2"/>
      <c r="E1180" s="2"/>
      <c r="F1180" s="2"/>
      <c r="G1180" s="2"/>
      <c r="H1180" s="2"/>
      <c r="I1180" s="1"/>
      <c r="J1180" s="1"/>
      <c r="K1180" s="1"/>
      <c r="L1180" s="1"/>
      <c r="M1180" s="1"/>
      <c r="N1180" s="2"/>
      <c r="O1180" s="2"/>
      <c r="P1180" s="2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2"/>
      <c r="AB1180" s="1"/>
      <c r="AC1180" s="46"/>
      <c r="AD1180" s="46"/>
      <c r="AE1180" s="1"/>
    </row>
    <row r="1181" spans="1:31" hidden="1" x14ac:dyDescent="0.25">
      <c r="A1181" s="2"/>
      <c r="B1181" s="47"/>
      <c r="C1181" s="2"/>
      <c r="D1181" s="2"/>
      <c r="E1181" s="2"/>
      <c r="F1181" s="2"/>
      <c r="G1181" s="2"/>
      <c r="H1181" s="2"/>
      <c r="I1181" s="1"/>
      <c r="J1181" s="1"/>
      <c r="K1181" s="1"/>
      <c r="L1181" s="1"/>
      <c r="M1181" s="1"/>
      <c r="N1181" s="2"/>
      <c r="O1181" s="2"/>
      <c r="P1181" s="2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2"/>
      <c r="AB1181" s="1"/>
      <c r="AC1181" s="46"/>
      <c r="AD1181" s="46"/>
      <c r="AE1181" s="1"/>
    </row>
    <row r="1182" spans="1:31" hidden="1" x14ac:dyDescent="0.25">
      <c r="A1182" s="2"/>
      <c r="B1182" s="47"/>
      <c r="C1182" s="2"/>
      <c r="D1182" s="2"/>
      <c r="E1182" s="2"/>
      <c r="F1182" s="2"/>
      <c r="G1182" s="2"/>
      <c r="H1182" s="2"/>
      <c r="I1182" s="1"/>
      <c r="J1182" s="1"/>
      <c r="K1182" s="1"/>
      <c r="L1182" s="1"/>
      <c r="M1182" s="1"/>
      <c r="N1182" s="2"/>
      <c r="O1182" s="2"/>
      <c r="P1182" s="2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2"/>
      <c r="AB1182" s="1"/>
      <c r="AC1182" s="46"/>
      <c r="AD1182" s="46"/>
      <c r="AE1182" s="1"/>
    </row>
    <row r="1183" spans="1:31" hidden="1" x14ac:dyDescent="0.25">
      <c r="A1183" s="2"/>
      <c r="B1183" s="47"/>
      <c r="C1183" s="2"/>
      <c r="D1183" s="2"/>
      <c r="E1183" s="2"/>
      <c r="F1183" s="2"/>
      <c r="G1183" s="2"/>
      <c r="H1183" s="2"/>
      <c r="I1183" s="1"/>
      <c r="J1183" s="1"/>
      <c r="K1183" s="1"/>
      <c r="L1183" s="1"/>
      <c r="M1183" s="1"/>
      <c r="N1183" s="2"/>
      <c r="O1183" s="2"/>
      <c r="P1183" s="2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2"/>
      <c r="AB1183" s="1"/>
      <c r="AC1183" s="46"/>
      <c r="AD1183" s="46"/>
      <c r="AE1183" s="1"/>
    </row>
    <row r="1184" spans="1:31" hidden="1" x14ac:dyDescent="0.25">
      <c r="A1184" s="2"/>
      <c r="B1184" s="47"/>
      <c r="C1184" s="2"/>
      <c r="D1184" s="2"/>
      <c r="E1184" s="2"/>
      <c r="F1184" s="2"/>
      <c r="G1184" s="2"/>
      <c r="H1184" s="2"/>
      <c r="I1184" s="1"/>
      <c r="J1184" s="1"/>
      <c r="K1184" s="1"/>
      <c r="L1184" s="1"/>
      <c r="M1184" s="1"/>
      <c r="N1184" s="2"/>
      <c r="O1184" s="2"/>
      <c r="P1184" s="2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2"/>
      <c r="AB1184" s="1"/>
      <c r="AC1184" s="46"/>
      <c r="AD1184" s="46"/>
      <c r="AE1184" s="1"/>
    </row>
    <row r="1185" spans="1:31" hidden="1" x14ac:dyDescent="0.25">
      <c r="A1185" s="2"/>
      <c r="B1185" s="47"/>
      <c r="C1185" s="2"/>
      <c r="D1185" s="2"/>
      <c r="E1185" s="2"/>
      <c r="F1185" s="2"/>
      <c r="G1185" s="2"/>
      <c r="H1185" s="2"/>
      <c r="I1185" s="1"/>
      <c r="J1185" s="1"/>
      <c r="K1185" s="1"/>
      <c r="L1185" s="1"/>
      <c r="M1185" s="1"/>
      <c r="N1185" s="2"/>
      <c r="O1185" s="2"/>
      <c r="P1185" s="2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2"/>
      <c r="AB1185" s="1"/>
      <c r="AC1185" s="46"/>
      <c r="AD1185" s="46"/>
      <c r="AE1185" s="1"/>
    </row>
    <row r="1186" spans="1:31" hidden="1" x14ac:dyDescent="0.25">
      <c r="A1186" s="2"/>
      <c r="B1186" s="47"/>
      <c r="C1186" s="2"/>
      <c r="D1186" s="2"/>
      <c r="E1186" s="2"/>
      <c r="F1186" s="2"/>
      <c r="G1186" s="2"/>
      <c r="H1186" s="2"/>
      <c r="I1186" s="1"/>
      <c r="J1186" s="1"/>
      <c r="K1186" s="1"/>
      <c r="L1186" s="1"/>
      <c r="M1186" s="1"/>
      <c r="N1186" s="2"/>
      <c r="O1186" s="2"/>
      <c r="P1186" s="2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2"/>
      <c r="AB1186" s="1"/>
      <c r="AC1186" s="46"/>
      <c r="AD1186" s="46"/>
      <c r="AE1186" s="1"/>
    </row>
    <row r="1187" spans="1:31" hidden="1" x14ac:dyDescent="0.25">
      <c r="A1187" s="2"/>
      <c r="B1187" s="47"/>
      <c r="C1187" s="2"/>
      <c r="D1187" s="2"/>
      <c r="E1187" s="2"/>
      <c r="F1187" s="2"/>
      <c r="G1187" s="2"/>
      <c r="H1187" s="2"/>
      <c r="I1187" s="1"/>
      <c r="J1187" s="1"/>
      <c r="K1187" s="1"/>
      <c r="L1187" s="1"/>
      <c r="M1187" s="1"/>
      <c r="N1187" s="2"/>
      <c r="O1187" s="2"/>
      <c r="P1187" s="2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2"/>
      <c r="AB1187" s="1"/>
      <c r="AC1187" s="46"/>
      <c r="AD1187" s="46"/>
      <c r="AE1187" s="1"/>
    </row>
    <row r="1188" spans="1:31" hidden="1" x14ac:dyDescent="0.25">
      <c r="A1188" s="2"/>
      <c r="B1188" s="47"/>
      <c r="C1188" s="2"/>
      <c r="D1188" s="2"/>
      <c r="E1188" s="2"/>
      <c r="F1188" s="2"/>
      <c r="G1188" s="2"/>
      <c r="H1188" s="2"/>
      <c r="I1188" s="1"/>
      <c r="J1188" s="1"/>
      <c r="K1188" s="1"/>
      <c r="L1188" s="1"/>
      <c r="M1188" s="1"/>
      <c r="N1188" s="2"/>
      <c r="O1188" s="2"/>
      <c r="P1188" s="2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2"/>
      <c r="AB1188" s="1"/>
      <c r="AC1188" s="46"/>
      <c r="AD1188" s="46"/>
      <c r="AE1188" s="1"/>
    </row>
    <row r="1189" spans="1:31" hidden="1" x14ac:dyDescent="0.25">
      <c r="A1189" s="2"/>
      <c r="B1189" s="47"/>
      <c r="C1189" s="2"/>
      <c r="D1189" s="2"/>
      <c r="E1189" s="2"/>
      <c r="F1189" s="2"/>
      <c r="G1189" s="2"/>
      <c r="H1189" s="2"/>
      <c r="I1189" s="1"/>
      <c r="J1189" s="1"/>
      <c r="K1189" s="1"/>
      <c r="L1189" s="1"/>
      <c r="M1189" s="1"/>
      <c r="N1189" s="2"/>
      <c r="O1189" s="2"/>
      <c r="P1189" s="2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2"/>
      <c r="AB1189" s="1"/>
      <c r="AC1189" s="46"/>
      <c r="AD1189" s="46"/>
      <c r="AE1189" s="1"/>
    </row>
    <row r="1190" spans="1:31" hidden="1" x14ac:dyDescent="0.25">
      <c r="A1190" s="2"/>
      <c r="B1190" s="47"/>
      <c r="C1190" s="2"/>
      <c r="D1190" s="2"/>
      <c r="E1190" s="2"/>
      <c r="F1190" s="2"/>
      <c r="G1190" s="2"/>
      <c r="H1190" s="2"/>
      <c r="I1190" s="1"/>
      <c r="J1190" s="1"/>
      <c r="K1190" s="1"/>
      <c r="L1190" s="1"/>
      <c r="M1190" s="1"/>
      <c r="N1190" s="2"/>
      <c r="O1190" s="2"/>
      <c r="P1190" s="2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2"/>
      <c r="AB1190" s="1"/>
      <c r="AC1190" s="46"/>
      <c r="AD1190" s="46"/>
      <c r="AE1190" s="1"/>
    </row>
    <row r="1191" spans="1:31" hidden="1" x14ac:dyDescent="0.25">
      <c r="A1191" s="2"/>
      <c r="B1191" s="47"/>
      <c r="C1191" s="2"/>
      <c r="D1191" s="2"/>
      <c r="E1191" s="2"/>
      <c r="F1191" s="2"/>
      <c r="G1191" s="2"/>
      <c r="H1191" s="2"/>
      <c r="I1191" s="1"/>
      <c r="J1191" s="1"/>
      <c r="K1191" s="1"/>
      <c r="L1191" s="1"/>
      <c r="M1191" s="1"/>
      <c r="N1191" s="2"/>
      <c r="O1191" s="2"/>
      <c r="P1191" s="2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2"/>
      <c r="AB1191" s="1"/>
      <c r="AC1191" s="46"/>
      <c r="AD1191" s="46"/>
      <c r="AE1191" s="1"/>
    </row>
    <row r="1192" spans="1:31" hidden="1" x14ac:dyDescent="0.25">
      <c r="A1192" s="2"/>
      <c r="B1192" s="47"/>
      <c r="C1192" s="2"/>
      <c r="D1192" s="2"/>
      <c r="E1192" s="2"/>
      <c r="F1192" s="2"/>
      <c r="G1192" s="2"/>
      <c r="H1192" s="2"/>
      <c r="I1192" s="1"/>
      <c r="J1192" s="1"/>
      <c r="K1192" s="1"/>
      <c r="L1192" s="1"/>
      <c r="M1192" s="1"/>
      <c r="N1192" s="2"/>
      <c r="O1192" s="2"/>
      <c r="P1192" s="2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2"/>
      <c r="AB1192" s="1"/>
      <c r="AC1192" s="46"/>
      <c r="AD1192" s="46"/>
      <c r="AE1192" s="1"/>
    </row>
    <row r="1193" spans="1:31" hidden="1" x14ac:dyDescent="0.25">
      <c r="A1193" s="2"/>
      <c r="B1193" s="47"/>
      <c r="C1193" s="2"/>
      <c r="D1193" s="2"/>
      <c r="E1193" s="2"/>
      <c r="F1193" s="2"/>
      <c r="G1193" s="2"/>
      <c r="H1193" s="2"/>
      <c r="I1193" s="1"/>
      <c r="J1193" s="1"/>
      <c r="K1193" s="1"/>
      <c r="L1193" s="1"/>
      <c r="M1193" s="1"/>
      <c r="N1193" s="2"/>
      <c r="O1193" s="2"/>
      <c r="P1193" s="2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2"/>
      <c r="AB1193" s="1"/>
      <c r="AC1193" s="46"/>
      <c r="AD1193" s="46"/>
      <c r="AE1193" s="1"/>
    </row>
    <row r="1194" spans="1:31" hidden="1" x14ac:dyDescent="0.25">
      <c r="A1194" s="2"/>
      <c r="B1194" s="47"/>
      <c r="C1194" s="2"/>
      <c r="D1194" s="2"/>
      <c r="E1194" s="2"/>
      <c r="F1194" s="2"/>
      <c r="G1194" s="2"/>
      <c r="H1194" s="2"/>
      <c r="I1194" s="1"/>
      <c r="J1194" s="1"/>
      <c r="K1194" s="1"/>
      <c r="L1194" s="1"/>
      <c r="M1194" s="1"/>
      <c r="N1194" s="2"/>
      <c r="O1194" s="2"/>
      <c r="P1194" s="2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2"/>
      <c r="AB1194" s="1"/>
      <c r="AC1194" s="46"/>
      <c r="AD1194" s="46"/>
      <c r="AE1194" s="1"/>
    </row>
    <row r="1195" spans="1:31" hidden="1" x14ac:dyDescent="0.25">
      <c r="A1195" s="2"/>
      <c r="B1195" s="47"/>
      <c r="C1195" s="2"/>
      <c r="D1195" s="2"/>
      <c r="E1195" s="2"/>
      <c r="F1195" s="2"/>
      <c r="G1195" s="2"/>
      <c r="H1195" s="2"/>
      <c r="I1195" s="1"/>
      <c r="J1195" s="1"/>
      <c r="K1195" s="1"/>
      <c r="L1195" s="1"/>
      <c r="M1195" s="1"/>
      <c r="N1195" s="2"/>
      <c r="O1195" s="2"/>
      <c r="P1195" s="2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2"/>
      <c r="AB1195" s="1"/>
      <c r="AC1195" s="46"/>
      <c r="AD1195" s="46"/>
      <c r="AE1195" s="1"/>
    </row>
    <row r="1196" spans="1:31" hidden="1" x14ac:dyDescent="0.25">
      <c r="A1196" s="2"/>
      <c r="B1196" s="47"/>
      <c r="C1196" s="2"/>
      <c r="D1196" s="2"/>
      <c r="E1196" s="2"/>
      <c r="F1196" s="2"/>
      <c r="G1196" s="2"/>
      <c r="H1196" s="2"/>
      <c r="I1196" s="1"/>
      <c r="J1196" s="1"/>
      <c r="K1196" s="1"/>
      <c r="L1196" s="1"/>
      <c r="M1196" s="1"/>
      <c r="N1196" s="2"/>
      <c r="O1196" s="2"/>
      <c r="P1196" s="2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2"/>
      <c r="AB1196" s="1"/>
      <c r="AC1196" s="46"/>
      <c r="AD1196" s="46"/>
      <c r="AE1196" s="1"/>
    </row>
    <row r="1197" spans="1:31" hidden="1" x14ac:dyDescent="0.25">
      <c r="A1197" s="2"/>
      <c r="B1197" s="47"/>
      <c r="C1197" s="2"/>
      <c r="D1197" s="2"/>
      <c r="E1197" s="2"/>
      <c r="F1197" s="2"/>
      <c r="G1197" s="2"/>
      <c r="H1197" s="2"/>
      <c r="I1197" s="1"/>
      <c r="J1197" s="1"/>
      <c r="K1197" s="1"/>
      <c r="L1197" s="1"/>
      <c r="M1197" s="1"/>
      <c r="N1197" s="2"/>
      <c r="O1197" s="2"/>
      <c r="P1197" s="2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2"/>
      <c r="AB1197" s="1"/>
      <c r="AC1197" s="46"/>
      <c r="AD1197" s="46"/>
      <c r="AE1197" s="1"/>
    </row>
    <row r="1198" spans="1:31" hidden="1" x14ac:dyDescent="0.25">
      <c r="A1198" s="2"/>
      <c r="B1198" s="47"/>
      <c r="C1198" s="2"/>
      <c r="D1198" s="2"/>
      <c r="E1198" s="2"/>
      <c r="F1198" s="2"/>
      <c r="G1198" s="2"/>
      <c r="H1198" s="2"/>
      <c r="I1198" s="1"/>
      <c r="J1198" s="1"/>
      <c r="K1198" s="1"/>
      <c r="L1198" s="1"/>
      <c r="M1198" s="1"/>
      <c r="N1198" s="2"/>
      <c r="O1198" s="2"/>
      <c r="P1198" s="2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2"/>
      <c r="AB1198" s="1"/>
      <c r="AC1198" s="46"/>
      <c r="AD1198" s="46"/>
      <c r="AE1198" s="1"/>
    </row>
    <row r="1199" spans="1:31" hidden="1" x14ac:dyDescent="0.25">
      <c r="A1199" s="2"/>
      <c r="B1199" s="47"/>
      <c r="C1199" s="2"/>
      <c r="D1199" s="2"/>
      <c r="E1199" s="2"/>
      <c r="F1199" s="2"/>
      <c r="G1199" s="2"/>
      <c r="H1199" s="2"/>
      <c r="I1199" s="1"/>
      <c r="J1199" s="1"/>
      <c r="K1199" s="1"/>
      <c r="L1199" s="1"/>
      <c r="M1199" s="1"/>
      <c r="N1199" s="2"/>
      <c r="O1199" s="2"/>
      <c r="P1199" s="2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2"/>
      <c r="AB1199" s="1"/>
      <c r="AC1199" s="46"/>
      <c r="AD1199" s="46"/>
      <c r="AE1199" s="1"/>
    </row>
    <row r="1200" spans="1:31" hidden="1" x14ac:dyDescent="0.25">
      <c r="A1200" s="2"/>
      <c r="B1200" s="47"/>
      <c r="C1200" s="2"/>
      <c r="D1200" s="2"/>
      <c r="E1200" s="2"/>
      <c r="F1200" s="2"/>
      <c r="G1200" s="2"/>
      <c r="H1200" s="2"/>
      <c r="I1200" s="1"/>
      <c r="J1200" s="1"/>
      <c r="K1200" s="1"/>
      <c r="L1200" s="1"/>
      <c r="M1200" s="1"/>
      <c r="N1200" s="2"/>
      <c r="O1200" s="2"/>
      <c r="P1200" s="2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2"/>
      <c r="AB1200" s="1"/>
      <c r="AC1200" s="46"/>
      <c r="AD1200" s="46"/>
      <c r="AE1200" s="1"/>
    </row>
    <row r="1201" spans="1:31" hidden="1" x14ac:dyDescent="0.25">
      <c r="A1201" s="2"/>
      <c r="B1201" s="47"/>
      <c r="C1201" s="2"/>
      <c r="D1201" s="2"/>
      <c r="E1201" s="2"/>
      <c r="F1201" s="2"/>
      <c r="G1201" s="2"/>
      <c r="H1201" s="2"/>
      <c r="I1201" s="1"/>
      <c r="J1201" s="1"/>
      <c r="K1201" s="1"/>
      <c r="L1201" s="1"/>
      <c r="M1201" s="1"/>
      <c r="N1201" s="2"/>
      <c r="O1201" s="2"/>
      <c r="P1201" s="2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2"/>
      <c r="AB1201" s="1"/>
      <c r="AC1201" s="46"/>
      <c r="AD1201" s="46"/>
      <c r="AE1201" s="1"/>
    </row>
    <row r="1202" spans="1:31" hidden="1" x14ac:dyDescent="0.25">
      <c r="A1202" s="2"/>
      <c r="B1202" s="47"/>
      <c r="C1202" s="2"/>
      <c r="D1202" s="2"/>
      <c r="E1202" s="2"/>
      <c r="F1202" s="2"/>
      <c r="G1202" s="2"/>
      <c r="H1202" s="2"/>
      <c r="I1202" s="1"/>
      <c r="J1202" s="1"/>
      <c r="K1202" s="1"/>
      <c r="L1202" s="1"/>
      <c r="M1202" s="1"/>
      <c r="N1202" s="2"/>
      <c r="O1202" s="2"/>
      <c r="P1202" s="2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2"/>
      <c r="AB1202" s="1"/>
      <c r="AC1202" s="46"/>
      <c r="AD1202" s="46"/>
      <c r="AE1202" s="1"/>
    </row>
    <row r="1203" spans="1:31" hidden="1" x14ac:dyDescent="0.25">
      <c r="A1203" s="2"/>
      <c r="B1203" s="47"/>
      <c r="C1203" s="2"/>
      <c r="D1203" s="2"/>
      <c r="E1203" s="2"/>
      <c r="F1203" s="2"/>
      <c r="G1203" s="2"/>
      <c r="H1203" s="2"/>
      <c r="I1203" s="1"/>
      <c r="J1203" s="1"/>
      <c r="K1203" s="1"/>
      <c r="L1203" s="1"/>
      <c r="M1203" s="1"/>
      <c r="N1203" s="2"/>
      <c r="O1203" s="2"/>
      <c r="P1203" s="2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2"/>
      <c r="AB1203" s="1"/>
      <c r="AC1203" s="46"/>
      <c r="AD1203" s="46"/>
      <c r="AE1203" s="1"/>
    </row>
    <row r="1204" spans="1:31" hidden="1" x14ac:dyDescent="0.25">
      <c r="A1204" s="2"/>
      <c r="B1204" s="47"/>
      <c r="C1204" s="2"/>
      <c r="D1204" s="2"/>
      <c r="E1204" s="2"/>
      <c r="F1204" s="2"/>
      <c r="G1204" s="2"/>
      <c r="H1204" s="2"/>
      <c r="I1204" s="1"/>
      <c r="J1204" s="1"/>
      <c r="K1204" s="1"/>
      <c r="L1204" s="1"/>
      <c r="M1204" s="1"/>
      <c r="N1204" s="2"/>
      <c r="O1204" s="2"/>
      <c r="P1204" s="2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2"/>
      <c r="AB1204" s="1"/>
      <c r="AC1204" s="46"/>
      <c r="AD1204" s="46"/>
      <c r="AE1204" s="1"/>
    </row>
    <row r="1205" spans="1:31" hidden="1" x14ac:dyDescent="0.25">
      <c r="A1205" s="2"/>
      <c r="B1205" s="47"/>
      <c r="C1205" s="2"/>
      <c r="D1205" s="2"/>
      <c r="E1205" s="2"/>
      <c r="F1205" s="2"/>
      <c r="G1205" s="2"/>
      <c r="H1205" s="2"/>
      <c r="I1205" s="1"/>
      <c r="J1205" s="1"/>
      <c r="K1205" s="1"/>
      <c r="L1205" s="1"/>
      <c r="M1205" s="1"/>
      <c r="N1205" s="2"/>
      <c r="O1205" s="2"/>
      <c r="P1205" s="2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2"/>
      <c r="AB1205" s="1"/>
      <c r="AC1205" s="46"/>
      <c r="AD1205" s="46"/>
      <c r="AE1205" s="1"/>
    </row>
    <row r="1206" spans="1:31" hidden="1" x14ac:dyDescent="0.25">
      <c r="A1206" s="2"/>
      <c r="B1206" s="47"/>
      <c r="C1206" s="2"/>
      <c r="D1206" s="2"/>
      <c r="E1206" s="2"/>
      <c r="F1206" s="2"/>
      <c r="G1206" s="2"/>
      <c r="H1206" s="2"/>
      <c r="I1206" s="1"/>
      <c r="J1206" s="1"/>
      <c r="K1206" s="1"/>
      <c r="L1206" s="1"/>
      <c r="M1206" s="1"/>
      <c r="N1206" s="2"/>
      <c r="O1206" s="2"/>
      <c r="P1206" s="2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2"/>
      <c r="AB1206" s="1"/>
      <c r="AC1206" s="46"/>
      <c r="AD1206" s="46"/>
      <c r="AE1206" s="1"/>
    </row>
    <row r="1207" spans="1:31" hidden="1" x14ac:dyDescent="0.25">
      <c r="A1207" s="2"/>
      <c r="B1207" s="47"/>
      <c r="C1207" s="2"/>
      <c r="D1207" s="2"/>
      <c r="E1207" s="2"/>
      <c r="F1207" s="2"/>
      <c r="G1207" s="2"/>
      <c r="H1207" s="2"/>
      <c r="I1207" s="1"/>
      <c r="J1207" s="1"/>
      <c r="K1207" s="1"/>
      <c r="L1207" s="1"/>
      <c r="M1207" s="1"/>
      <c r="N1207" s="2"/>
      <c r="O1207" s="2"/>
      <c r="P1207" s="2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2"/>
      <c r="AB1207" s="1"/>
      <c r="AC1207" s="46"/>
      <c r="AD1207" s="46"/>
      <c r="AE1207" s="1"/>
    </row>
    <row r="1208" spans="1:31" hidden="1" x14ac:dyDescent="0.25">
      <c r="A1208" s="2"/>
      <c r="B1208" s="47"/>
      <c r="C1208" s="2"/>
      <c r="D1208" s="2"/>
      <c r="E1208" s="2"/>
      <c r="F1208" s="2"/>
      <c r="G1208" s="2"/>
      <c r="H1208" s="2"/>
      <c r="I1208" s="1"/>
      <c r="J1208" s="1"/>
      <c r="K1208" s="1"/>
      <c r="L1208" s="1"/>
      <c r="M1208" s="1"/>
      <c r="N1208" s="2"/>
      <c r="O1208" s="2"/>
      <c r="P1208" s="2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2"/>
      <c r="AB1208" s="1"/>
      <c r="AC1208" s="46"/>
      <c r="AD1208" s="46"/>
      <c r="AE1208" s="1"/>
    </row>
    <row r="1209" spans="1:31" hidden="1" x14ac:dyDescent="0.25">
      <c r="A1209" s="2"/>
      <c r="B1209" s="47"/>
      <c r="C1209" s="2"/>
      <c r="D1209" s="2"/>
      <c r="E1209" s="2"/>
      <c r="F1209" s="2"/>
      <c r="G1209" s="2"/>
      <c r="H1209" s="2"/>
      <c r="I1209" s="1"/>
      <c r="J1209" s="1"/>
      <c r="K1209" s="1"/>
      <c r="L1209" s="1"/>
      <c r="M1209" s="1"/>
      <c r="N1209" s="2"/>
      <c r="O1209" s="2"/>
      <c r="P1209" s="2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2"/>
      <c r="AB1209" s="1"/>
      <c r="AC1209" s="46"/>
      <c r="AD1209" s="46"/>
      <c r="AE1209" s="1"/>
    </row>
    <row r="1210" spans="1:31" hidden="1" x14ac:dyDescent="0.25">
      <c r="A1210" s="2"/>
      <c r="B1210" s="47"/>
      <c r="C1210" s="2"/>
      <c r="D1210" s="2"/>
      <c r="E1210" s="2"/>
      <c r="F1210" s="2"/>
      <c r="G1210" s="2"/>
      <c r="H1210" s="2"/>
      <c r="I1210" s="1"/>
      <c r="J1210" s="1"/>
      <c r="K1210" s="1"/>
      <c r="L1210" s="1"/>
      <c r="M1210" s="1"/>
      <c r="N1210" s="2"/>
      <c r="O1210" s="2"/>
      <c r="P1210" s="2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2"/>
      <c r="AB1210" s="1"/>
      <c r="AC1210" s="46"/>
      <c r="AD1210" s="46"/>
      <c r="AE1210" s="1"/>
    </row>
    <row r="1211" spans="1:31" hidden="1" x14ac:dyDescent="0.25">
      <c r="A1211" s="2"/>
      <c r="B1211" s="47"/>
      <c r="C1211" s="2"/>
      <c r="D1211" s="2"/>
      <c r="E1211" s="2"/>
      <c r="F1211" s="2"/>
      <c r="G1211" s="2"/>
      <c r="H1211" s="2"/>
      <c r="I1211" s="1"/>
      <c r="J1211" s="1"/>
      <c r="K1211" s="1"/>
      <c r="L1211" s="1"/>
      <c r="M1211" s="1"/>
      <c r="N1211" s="2"/>
      <c r="O1211" s="2"/>
      <c r="P1211" s="2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2"/>
      <c r="AB1211" s="1"/>
      <c r="AC1211" s="46"/>
      <c r="AD1211" s="46"/>
      <c r="AE1211" s="1"/>
    </row>
    <row r="1212" spans="1:31" hidden="1" x14ac:dyDescent="0.25">
      <c r="A1212" s="2"/>
      <c r="B1212" s="47"/>
      <c r="C1212" s="2"/>
      <c r="D1212" s="2"/>
      <c r="E1212" s="2"/>
      <c r="F1212" s="2"/>
      <c r="G1212" s="2"/>
      <c r="H1212" s="2"/>
      <c r="I1212" s="1"/>
      <c r="J1212" s="1"/>
      <c r="K1212" s="1"/>
      <c r="L1212" s="1"/>
      <c r="M1212" s="1"/>
      <c r="N1212" s="2"/>
      <c r="O1212" s="2"/>
      <c r="P1212" s="2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2"/>
      <c r="AB1212" s="1"/>
      <c r="AC1212" s="46"/>
      <c r="AD1212" s="46"/>
      <c r="AE1212" s="1"/>
    </row>
    <row r="1213" spans="1:31" hidden="1" x14ac:dyDescent="0.25">
      <c r="A1213" s="2"/>
      <c r="B1213" s="47"/>
      <c r="C1213" s="2"/>
      <c r="D1213" s="2"/>
      <c r="E1213" s="2"/>
      <c r="F1213" s="2"/>
      <c r="G1213" s="2"/>
      <c r="H1213" s="2"/>
      <c r="I1213" s="1"/>
      <c r="J1213" s="1"/>
      <c r="K1213" s="1"/>
      <c r="L1213" s="1"/>
      <c r="M1213" s="1"/>
      <c r="N1213" s="2"/>
      <c r="O1213" s="2"/>
      <c r="P1213" s="2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2"/>
      <c r="AB1213" s="1"/>
      <c r="AC1213" s="46"/>
      <c r="AD1213" s="46"/>
      <c r="AE1213" s="1"/>
    </row>
    <row r="1214" spans="1:31" hidden="1" x14ac:dyDescent="0.25">
      <c r="A1214" s="2"/>
      <c r="B1214" s="47"/>
      <c r="C1214" s="2"/>
      <c r="D1214" s="2"/>
      <c r="E1214" s="2"/>
      <c r="F1214" s="2"/>
      <c r="G1214" s="2"/>
      <c r="H1214" s="2"/>
      <c r="I1214" s="1"/>
      <c r="J1214" s="1"/>
      <c r="K1214" s="1"/>
      <c r="L1214" s="1"/>
      <c r="M1214" s="1"/>
      <c r="N1214" s="2"/>
      <c r="O1214" s="2"/>
      <c r="P1214" s="2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2"/>
      <c r="AB1214" s="1"/>
      <c r="AC1214" s="46"/>
      <c r="AD1214" s="46"/>
      <c r="AE1214" s="1"/>
    </row>
    <row r="1215" spans="1:31" hidden="1" x14ac:dyDescent="0.25">
      <c r="A1215" s="2"/>
      <c r="B1215" s="47"/>
      <c r="C1215" s="2"/>
      <c r="D1215" s="2"/>
      <c r="E1215" s="2"/>
      <c r="F1215" s="2"/>
      <c r="G1215" s="2"/>
      <c r="H1215" s="2"/>
      <c r="I1215" s="1"/>
      <c r="J1215" s="1"/>
      <c r="K1215" s="1"/>
      <c r="L1215" s="1"/>
      <c r="M1215" s="1"/>
      <c r="N1215" s="2"/>
      <c r="O1215" s="2"/>
      <c r="P1215" s="2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2"/>
      <c r="AB1215" s="1"/>
      <c r="AC1215" s="46"/>
      <c r="AD1215" s="46"/>
      <c r="AE1215" s="1"/>
    </row>
    <row r="1216" spans="1:31" hidden="1" x14ac:dyDescent="0.25">
      <c r="A1216" s="2"/>
      <c r="B1216" s="47"/>
      <c r="C1216" s="2"/>
      <c r="D1216" s="2"/>
      <c r="E1216" s="2"/>
      <c r="F1216" s="2"/>
      <c r="G1216" s="2"/>
      <c r="H1216" s="2"/>
      <c r="I1216" s="1"/>
      <c r="J1216" s="1"/>
      <c r="K1216" s="1"/>
      <c r="L1216" s="1"/>
      <c r="M1216" s="1"/>
      <c r="N1216" s="2"/>
      <c r="O1216" s="2"/>
      <c r="P1216" s="2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2"/>
      <c r="AB1216" s="1"/>
      <c r="AC1216" s="46"/>
      <c r="AD1216" s="46"/>
      <c r="AE1216" s="1"/>
    </row>
    <row r="1217" spans="1:31" hidden="1" x14ac:dyDescent="0.25">
      <c r="A1217" s="2"/>
      <c r="B1217" s="47"/>
      <c r="C1217" s="2"/>
      <c r="D1217" s="2"/>
      <c r="E1217" s="2"/>
      <c r="F1217" s="2"/>
      <c r="G1217" s="2"/>
      <c r="H1217" s="2"/>
      <c r="I1217" s="1"/>
      <c r="J1217" s="1"/>
      <c r="K1217" s="1"/>
      <c r="L1217" s="1"/>
      <c r="M1217" s="1"/>
      <c r="N1217" s="2"/>
      <c r="O1217" s="2"/>
      <c r="P1217" s="2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2"/>
      <c r="AB1217" s="1"/>
      <c r="AC1217" s="46"/>
      <c r="AD1217" s="46"/>
      <c r="AE1217" s="1"/>
    </row>
    <row r="1218" spans="1:31" hidden="1" x14ac:dyDescent="0.25">
      <c r="A1218" s="2"/>
      <c r="B1218" s="47"/>
      <c r="C1218" s="2"/>
      <c r="D1218" s="2"/>
      <c r="E1218" s="2"/>
      <c r="F1218" s="2"/>
      <c r="G1218" s="2"/>
      <c r="H1218" s="2"/>
      <c r="I1218" s="1"/>
      <c r="J1218" s="1"/>
      <c r="K1218" s="1"/>
      <c r="L1218" s="1"/>
      <c r="M1218" s="1"/>
      <c r="N1218" s="2"/>
      <c r="O1218" s="2"/>
      <c r="P1218" s="2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2"/>
      <c r="AB1218" s="1"/>
      <c r="AC1218" s="46"/>
      <c r="AD1218" s="46"/>
      <c r="AE1218" s="1"/>
    </row>
    <row r="1219" spans="1:31" hidden="1" x14ac:dyDescent="0.25">
      <c r="A1219" s="2"/>
      <c r="B1219" s="47"/>
      <c r="C1219" s="2"/>
      <c r="D1219" s="2"/>
      <c r="E1219" s="2"/>
      <c r="F1219" s="2"/>
      <c r="G1219" s="2"/>
      <c r="H1219" s="2"/>
      <c r="I1219" s="1"/>
      <c r="J1219" s="1"/>
      <c r="K1219" s="1"/>
      <c r="L1219" s="1"/>
      <c r="M1219" s="1"/>
      <c r="N1219" s="2"/>
      <c r="O1219" s="2"/>
      <c r="P1219" s="2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2"/>
      <c r="AB1219" s="1"/>
      <c r="AC1219" s="46"/>
      <c r="AD1219" s="46"/>
      <c r="AE1219" s="1"/>
    </row>
    <row r="1220" spans="1:31" hidden="1" x14ac:dyDescent="0.25">
      <c r="A1220" s="2"/>
      <c r="B1220" s="47"/>
      <c r="C1220" s="2"/>
      <c r="D1220" s="2"/>
      <c r="E1220" s="2"/>
      <c r="F1220" s="2"/>
      <c r="G1220" s="2"/>
      <c r="H1220" s="2"/>
      <c r="I1220" s="1"/>
      <c r="J1220" s="1"/>
      <c r="K1220" s="1"/>
      <c r="L1220" s="1"/>
      <c r="M1220" s="1"/>
      <c r="N1220" s="2"/>
      <c r="O1220" s="2"/>
      <c r="P1220" s="2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2"/>
      <c r="AB1220" s="1"/>
      <c r="AC1220" s="46"/>
      <c r="AD1220" s="46"/>
      <c r="AE1220" s="1"/>
    </row>
    <row r="1221" spans="1:31" hidden="1" x14ac:dyDescent="0.25">
      <c r="A1221" s="2"/>
      <c r="B1221" s="47"/>
      <c r="C1221" s="2"/>
      <c r="D1221" s="2"/>
      <c r="E1221" s="2"/>
      <c r="F1221" s="2"/>
      <c r="G1221" s="2"/>
      <c r="H1221" s="2"/>
      <c r="I1221" s="1"/>
      <c r="J1221" s="1"/>
      <c r="K1221" s="1"/>
      <c r="L1221" s="1"/>
      <c r="M1221" s="1"/>
      <c r="N1221" s="2"/>
      <c r="O1221" s="2"/>
      <c r="P1221" s="2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2"/>
      <c r="AB1221" s="1"/>
      <c r="AC1221" s="46"/>
      <c r="AD1221" s="46"/>
      <c r="AE1221" s="1"/>
    </row>
    <row r="1222" spans="1:31" hidden="1" x14ac:dyDescent="0.25">
      <c r="A1222" s="2"/>
      <c r="B1222" s="47"/>
      <c r="C1222" s="2"/>
      <c r="D1222" s="2"/>
      <c r="E1222" s="2"/>
      <c r="F1222" s="2"/>
      <c r="G1222" s="2"/>
      <c r="H1222" s="2"/>
      <c r="I1222" s="1"/>
      <c r="J1222" s="1"/>
      <c r="K1222" s="1"/>
      <c r="L1222" s="1"/>
      <c r="M1222" s="1"/>
      <c r="N1222" s="2"/>
      <c r="O1222" s="2"/>
      <c r="P1222" s="2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2"/>
      <c r="AB1222" s="1"/>
      <c r="AC1222" s="46"/>
      <c r="AD1222" s="46"/>
      <c r="AE1222" s="1"/>
    </row>
    <row r="1223" spans="1:31" hidden="1" x14ac:dyDescent="0.25">
      <c r="A1223" s="2"/>
      <c r="B1223" s="47"/>
      <c r="C1223" s="2"/>
      <c r="D1223" s="2"/>
      <c r="E1223" s="2"/>
      <c r="F1223" s="2"/>
      <c r="G1223" s="2"/>
      <c r="H1223" s="2"/>
      <c r="I1223" s="1"/>
      <c r="J1223" s="1"/>
      <c r="K1223" s="1"/>
      <c r="L1223" s="1"/>
      <c r="M1223" s="1"/>
      <c r="N1223" s="2"/>
      <c r="O1223" s="2"/>
      <c r="P1223" s="2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2"/>
      <c r="AB1223" s="1"/>
      <c r="AC1223" s="46"/>
      <c r="AD1223" s="46"/>
      <c r="AE1223" s="1"/>
    </row>
    <row r="1224" spans="1:31" hidden="1" x14ac:dyDescent="0.25">
      <c r="A1224" s="2"/>
      <c r="B1224" s="47"/>
      <c r="C1224" s="2"/>
      <c r="D1224" s="2"/>
      <c r="E1224" s="2"/>
      <c r="F1224" s="2"/>
      <c r="G1224" s="2"/>
      <c r="H1224" s="2"/>
      <c r="I1224" s="1"/>
      <c r="J1224" s="1"/>
      <c r="K1224" s="1"/>
      <c r="L1224" s="1"/>
      <c r="M1224" s="1"/>
      <c r="N1224" s="2"/>
      <c r="O1224" s="2"/>
      <c r="P1224" s="2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2"/>
      <c r="AB1224" s="1"/>
      <c r="AC1224" s="46"/>
      <c r="AD1224" s="46"/>
      <c r="AE1224" s="1"/>
    </row>
    <row r="1225" spans="1:31" hidden="1" x14ac:dyDescent="0.25">
      <c r="A1225" s="2"/>
      <c r="B1225" s="47"/>
      <c r="C1225" s="2"/>
      <c r="D1225" s="2"/>
      <c r="E1225" s="2"/>
      <c r="F1225" s="2"/>
      <c r="G1225" s="2"/>
      <c r="H1225" s="2"/>
      <c r="I1225" s="1"/>
      <c r="J1225" s="1"/>
      <c r="K1225" s="1"/>
      <c r="L1225" s="1"/>
      <c r="M1225" s="1"/>
      <c r="N1225" s="2"/>
      <c r="O1225" s="2"/>
      <c r="P1225" s="2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2"/>
      <c r="AB1225" s="1"/>
      <c r="AC1225" s="46"/>
      <c r="AD1225" s="46"/>
      <c r="AE1225" s="1"/>
    </row>
    <row r="1226" spans="1:31" hidden="1" x14ac:dyDescent="0.25">
      <c r="A1226" s="2"/>
      <c r="B1226" s="47"/>
      <c r="C1226" s="2"/>
      <c r="D1226" s="2"/>
      <c r="E1226" s="2"/>
      <c r="F1226" s="2"/>
      <c r="G1226" s="2"/>
      <c r="H1226" s="2"/>
      <c r="I1226" s="1"/>
      <c r="J1226" s="1"/>
      <c r="K1226" s="1"/>
      <c r="L1226" s="1"/>
      <c r="M1226" s="1"/>
      <c r="N1226" s="2"/>
      <c r="O1226" s="2"/>
      <c r="P1226" s="2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2"/>
      <c r="AB1226" s="1"/>
      <c r="AC1226" s="46"/>
      <c r="AD1226" s="46"/>
      <c r="AE1226" s="1"/>
    </row>
    <row r="1227" spans="1:31" hidden="1" x14ac:dyDescent="0.25">
      <c r="A1227" s="2"/>
      <c r="B1227" s="47"/>
      <c r="C1227" s="2"/>
      <c r="D1227" s="2"/>
      <c r="E1227" s="2"/>
      <c r="F1227" s="2"/>
      <c r="G1227" s="2"/>
      <c r="H1227" s="2"/>
      <c r="I1227" s="1"/>
      <c r="J1227" s="1"/>
      <c r="K1227" s="1"/>
      <c r="L1227" s="1"/>
      <c r="M1227" s="1"/>
      <c r="N1227" s="2"/>
      <c r="O1227" s="2"/>
      <c r="P1227" s="2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2"/>
      <c r="AB1227" s="1"/>
      <c r="AC1227" s="46"/>
      <c r="AD1227" s="46"/>
      <c r="AE1227" s="1"/>
    </row>
    <row r="1228" spans="1:31" hidden="1" x14ac:dyDescent="0.25">
      <c r="A1228" s="2"/>
      <c r="B1228" s="47"/>
      <c r="C1228" s="2"/>
      <c r="D1228" s="2"/>
      <c r="E1228" s="2"/>
      <c r="F1228" s="2"/>
      <c r="G1228" s="2"/>
      <c r="H1228" s="2"/>
      <c r="I1228" s="1"/>
      <c r="J1228" s="1"/>
      <c r="K1228" s="1"/>
      <c r="L1228" s="1"/>
      <c r="M1228" s="1"/>
      <c r="N1228" s="2"/>
      <c r="O1228" s="2"/>
      <c r="P1228" s="2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2"/>
      <c r="AB1228" s="1"/>
      <c r="AC1228" s="46"/>
      <c r="AD1228" s="46"/>
      <c r="AE1228" s="1"/>
    </row>
    <row r="1229" spans="1:31" hidden="1" x14ac:dyDescent="0.25">
      <c r="A1229" s="2"/>
      <c r="B1229" s="47"/>
      <c r="C1229" s="2"/>
      <c r="D1229" s="2"/>
      <c r="E1229" s="2"/>
      <c r="F1229" s="2"/>
      <c r="G1229" s="2"/>
      <c r="H1229" s="2"/>
      <c r="I1229" s="1"/>
      <c r="J1229" s="1"/>
      <c r="K1229" s="1"/>
      <c r="L1229" s="1"/>
      <c r="M1229" s="1"/>
      <c r="N1229" s="2"/>
      <c r="O1229" s="2"/>
      <c r="P1229" s="2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2"/>
      <c r="AB1229" s="1"/>
      <c r="AC1229" s="46"/>
      <c r="AD1229" s="46"/>
      <c r="AE1229" s="1"/>
    </row>
    <row r="1230" spans="1:31" hidden="1" x14ac:dyDescent="0.25">
      <c r="A1230" s="2"/>
      <c r="B1230" s="47"/>
      <c r="C1230" s="2"/>
      <c r="D1230" s="2"/>
      <c r="E1230" s="2"/>
      <c r="F1230" s="2"/>
      <c r="G1230" s="2"/>
      <c r="H1230" s="2"/>
      <c r="I1230" s="1"/>
      <c r="J1230" s="1"/>
      <c r="K1230" s="1"/>
      <c r="L1230" s="1"/>
      <c r="M1230" s="1"/>
      <c r="N1230" s="2"/>
      <c r="O1230" s="2"/>
      <c r="P1230" s="2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2"/>
      <c r="AB1230" s="1"/>
      <c r="AC1230" s="46"/>
      <c r="AD1230" s="46"/>
      <c r="AE1230" s="1"/>
    </row>
    <row r="1231" spans="1:31" hidden="1" x14ac:dyDescent="0.25">
      <c r="A1231" s="2"/>
      <c r="B1231" s="47"/>
      <c r="C1231" s="2"/>
      <c r="D1231" s="2"/>
      <c r="E1231" s="2"/>
      <c r="F1231" s="2"/>
      <c r="G1231" s="2"/>
      <c r="H1231" s="2"/>
      <c r="I1231" s="1"/>
      <c r="J1231" s="1"/>
      <c r="K1231" s="1"/>
      <c r="L1231" s="1"/>
      <c r="M1231" s="1"/>
      <c r="N1231" s="2"/>
      <c r="O1231" s="2"/>
      <c r="P1231" s="2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2"/>
      <c r="AB1231" s="1"/>
      <c r="AC1231" s="46"/>
      <c r="AD1231" s="46"/>
      <c r="AE1231" s="1"/>
    </row>
    <row r="1232" spans="1:31" hidden="1" x14ac:dyDescent="0.25">
      <c r="A1232" s="2"/>
      <c r="B1232" s="47"/>
      <c r="C1232" s="2"/>
      <c r="D1232" s="2"/>
      <c r="E1232" s="2"/>
      <c r="F1232" s="2"/>
      <c r="G1232" s="2"/>
      <c r="H1232" s="2"/>
      <c r="I1232" s="1"/>
      <c r="J1232" s="1"/>
      <c r="K1232" s="1"/>
      <c r="L1232" s="1"/>
      <c r="M1232" s="1"/>
      <c r="N1232" s="2"/>
      <c r="O1232" s="2"/>
      <c r="P1232" s="2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2"/>
      <c r="AB1232" s="1"/>
      <c r="AC1232" s="46"/>
      <c r="AD1232" s="46"/>
      <c r="AE1232" s="1"/>
    </row>
    <row r="1233" spans="1:31" hidden="1" x14ac:dyDescent="0.25">
      <c r="A1233" s="2"/>
      <c r="B1233" s="47"/>
      <c r="C1233" s="2"/>
      <c r="D1233" s="2"/>
      <c r="E1233" s="2"/>
      <c r="F1233" s="2"/>
      <c r="G1233" s="2"/>
      <c r="H1233" s="2"/>
      <c r="I1233" s="1"/>
      <c r="J1233" s="1"/>
      <c r="K1233" s="1"/>
      <c r="L1233" s="1"/>
      <c r="M1233" s="1"/>
      <c r="N1233" s="2"/>
      <c r="O1233" s="2"/>
      <c r="P1233" s="2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2"/>
      <c r="AB1233" s="1"/>
      <c r="AC1233" s="46"/>
      <c r="AD1233" s="46"/>
      <c r="AE1233" s="1"/>
    </row>
    <row r="1234" spans="1:31" hidden="1" x14ac:dyDescent="0.25">
      <c r="A1234" s="2"/>
      <c r="B1234" s="47"/>
      <c r="C1234" s="2"/>
      <c r="D1234" s="2"/>
      <c r="E1234" s="2"/>
      <c r="F1234" s="2"/>
      <c r="G1234" s="2"/>
      <c r="H1234" s="2"/>
      <c r="I1234" s="1"/>
      <c r="J1234" s="1"/>
      <c r="K1234" s="1"/>
      <c r="L1234" s="1"/>
      <c r="M1234" s="1"/>
      <c r="N1234" s="2"/>
      <c r="O1234" s="2"/>
      <c r="P1234" s="2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2"/>
      <c r="AB1234" s="1"/>
      <c r="AC1234" s="46"/>
      <c r="AD1234" s="46"/>
      <c r="AE1234" s="1"/>
    </row>
    <row r="1235" spans="1:31" hidden="1" x14ac:dyDescent="0.25">
      <c r="A1235" s="2"/>
      <c r="B1235" s="47"/>
      <c r="C1235" s="2"/>
      <c r="D1235" s="2"/>
      <c r="E1235" s="2"/>
      <c r="F1235" s="2"/>
      <c r="G1235" s="2"/>
      <c r="H1235" s="2"/>
      <c r="I1235" s="1"/>
      <c r="J1235" s="1"/>
      <c r="K1235" s="1"/>
      <c r="L1235" s="1"/>
      <c r="M1235" s="1"/>
      <c r="N1235" s="2"/>
      <c r="O1235" s="2"/>
      <c r="P1235" s="2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2"/>
      <c r="AB1235" s="1"/>
      <c r="AC1235" s="46"/>
      <c r="AD1235" s="46"/>
      <c r="AE1235" s="1"/>
    </row>
    <row r="1236" spans="1:31" hidden="1" x14ac:dyDescent="0.25">
      <c r="A1236" s="2"/>
      <c r="B1236" s="47"/>
      <c r="C1236" s="2"/>
      <c r="D1236" s="2"/>
      <c r="E1236" s="2"/>
      <c r="F1236" s="2"/>
      <c r="G1236" s="2"/>
      <c r="H1236" s="2"/>
      <c r="I1236" s="1"/>
      <c r="J1236" s="1"/>
      <c r="K1236" s="1"/>
      <c r="L1236" s="1"/>
      <c r="M1236" s="1"/>
      <c r="N1236" s="2"/>
      <c r="O1236" s="2"/>
      <c r="P1236" s="2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2"/>
      <c r="AB1236" s="1"/>
      <c r="AC1236" s="46"/>
      <c r="AD1236" s="46"/>
      <c r="AE1236" s="1"/>
    </row>
    <row r="1237" spans="1:31" hidden="1" x14ac:dyDescent="0.25">
      <c r="A1237" s="2"/>
      <c r="B1237" s="47"/>
      <c r="C1237" s="2"/>
      <c r="D1237" s="2"/>
      <c r="E1237" s="2"/>
      <c r="F1237" s="2"/>
      <c r="G1237" s="2"/>
      <c r="H1237" s="2"/>
      <c r="I1237" s="1"/>
      <c r="J1237" s="1"/>
      <c r="K1237" s="1"/>
      <c r="L1237" s="1"/>
      <c r="M1237" s="1"/>
      <c r="N1237" s="2"/>
      <c r="O1237" s="2"/>
      <c r="P1237" s="2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2"/>
      <c r="AB1237" s="1"/>
      <c r="AC1237" s="46"/>
      <c r="AD1237" s="46"/>
      <c r="AE1237" s="1"/>
    </row>
    <row r="1238" spans="1:31" hidden="1" x14ac:dyDescent="0.25">
      <c r="A1238" s="2"/>
      <c r="B1238" s="47"/>
      <c r="C1238" s="2"/>
      <c r="D1238" s="2"/>
      <c r="E1238" s="2"/>
      <c r="F1238" s="2"/>
      <c r="G1238" s="2"/>
      <c r="H1238" s="2"/>
      <c r="I1238" s="1"/>
      <c r="J1238" s="1"/>
      <c r="K1238" s="1"/>
      <c r="L1238" s="1"/>
      <c r="M1238" s="1"/>
      <c r="N1238" s="2"/>
      <c r="O1238" s="2"/>
      <c r="P1238" s="2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2"/>
      <c r="AB1238" s="1"/>
      <c r="AC1238" s="46"/>
      <c r="AD1238" s="46"/>
      <c r="AE1238" s="1"/>
    </row>
    <row r="1239" spans="1:31" hidden="1" x14ac:dyDescent="0.25">
      <c r="A1239" s="2"/>
      <c r="B1239" s="47"/>
      <c r="C1239" s="2"/>
      <c r="D1239" s="2"/>
      <c r="E1239" s="2"/>
      <c r="F1239" s="2"/>
      <c r="G1239" s="2"/>
      <c r="H1239" s="2"/>
      <c r="I1239" s="1"/>
      <c r="J1239" s="1"/>
      <c r="K1239" s="1"/>
      <c r="L1239" s="1"/>
      <c r="M1239" s="1"/>
      <c r="N1239" s="2"/>
      <c r="O1239" s="2"/>
      <c r="P1239" s="2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2"/>
      <c r="AB1239" s="1"/>
      <c r="AC1239" s="46"/>
      <c r="AD1239" s="46"/>
      <c r="AE1239" s="1"/>
    </row>
    <row r="1240" spans="1:31" hidden="1" x14ac:dyDescent="0.25">
      <c r="A1240" s="2"/>
      <c r="B1240" s="47"/>
      <c r="C1240" s="2"/>
      <c r="D1240" s="2"/>
      <c r="E1240" s="2"/>
      <c r="F1240" s="2"/>
      <c r="G1240" s="2"/>
      <c r="H1240" s="2"/>
      <c r="I1240" s="1"/>
      <c r="J1240" s="1"/>
      <c r="K1240" s="1"/>
      <c r="L1240" s="1"/>
      <c r="M1240" s="1"/>
      <c r="N1240" s="2"/>
      <c r="O1240" s="2"/>
      <c r="P1240" s="2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2"/>
      <c r="AB1240" s="1"/>
      <c r="AC1240" s="46"/>
      <c r="AD1240" s="46"/>
      <c r="AE1240" s="1"/>
    </row>
    <row r="1241" spans="1:31" hidden="1" x14ac:dyDescent="0.25">
      <c r="A1241" s="2"/>
      <c r="B1241" s="47"/>
      <c r="C1241" s="2"/>
      <c r="D1241" s="2"/>
      <c r="E1241" s="2"/>
      <c r="F1241" s="2"/>
      <c r="G1241" s="2"/>
      <c r="H1241" s="2"/>
      <c r="I1241" s="1"/>
      <c r="J1241" s="1"/>
      <c r="K1241" s="1"/>
      <c r="L1241" s="1"/>
      <c r="M1241" s="1"/>
      <c r="N1241" s="2"/>
      <c r="O1241" s="2"/>
      <c r="P1241" s="2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2"/>
      <c r="AB1241" s="1"/>
      <c r="AC1241" s="46"/>
      <c r="AD1241" s="46"/>
      <c r="AE1241" s="1"/>
    </row>
    <row r="1242" spans="1:31" hidden="1" x14ac:dyDescent="0.25">
      <c r="A1242" s="2"/>
      <c r="B1242" s="47"/>
      <c r="C1242" s="2"/>
      <c r="D1242" s="2"/>
      <c r="E1242" s="2"/>
      <c r="F1242" s="2"/>
      <c r="G1242" s="2"/>
      <c r="H1242" s="2"/>
      <c r="I1242" s="1"/>
      <c r="J1242" s="1"/>
      <c r="K1242" s="1"/>
      <c r="L1242" s="1"/>
      <c r="M1242" s="1"/>
      <c r="N1242" s="2"/>
      <c r="O1242" s="2"/>
      <c r="P1242" s="2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2"/>
      <c r="AB1242" s="1"/>
      <c r="AC1242" s="46"/>
      <c r="AD1242" s="46"/>
      <c r="AE1242" s="1"/>
    </row>
    <row r="1243" spans="1:31" hidden="1" x14ac:dyDescent="0.25">
      <c r="A1243" s="2"/>
      <c r="B1243" s="47"/>
      <c r="C1243" s="2"/>
      <c r="D1243" s="2"/>
      <c r="E1243" s="2"/>
      <c r="F1243" s="2"/>
      <c r="G1243" s="2"/>
      <c r="H1243" s="2"/>
      <c r="I1243" s="1"/>
      <c r="J1243" s="1"/>
      <c r="K1243" s="1"/>
      <c r="L1243" s="1"/>
      <c r="M1243" s="1"/>
      <c r="N1243" s="2"/>
      <c r="O1243" s="2"/>
      <c r="P1243" s="2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2"/>
      <c r="AB1243" s="1"/>
      <c r="AC1243" s="46"/>
      <c r="AD1243" s="46"/>
      <c r="AE1243" s="1"/>
    </row>
    <row r="1244" spans="1:31" hidden="1" x14ac:dyDescent="0.25">
      <c r="A1244" s="2"/>
      <c r="B1244" s="47"/>
      <c r="C1244" s="2"/>
      <c r="D1244" s="2"/>
      <c r="E1244" s="2"/>
      <c r="F1244" s="2"/>
      <c r="G1244" s="2"/>
      <c r="H1244" s="2"/>
      <c r="I1244" s="1"/>
      <c r="J1244" s="1"/>
      <c r="K1244" s="1"/>
      <c r="L1244" s="1"/>
      <c r="M1244" s="1"/>
      <c r="N1244" s="2"/>
      <c r="O1244" s="2"/>
      <c r="P1244" s="2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2"/>
      <c r="AB1244" s="1"/>
      <c r="AC1244" s="46"/>
      <c r="AD1244" s="46"/>
      <c r="AE1244" s="1"/>
    </row>
    <row r="1245" spans="1:31" hidden="1" x14ac:dyDescent="0.25">
      <c r="A1245" s="2"/>
      <c r="B1245" s="47"/>
      <c r="C1245" s="2"/>
      <c r="D1245" s="2"/>
      <c r="E1245" s="2"/>
      <c r="F1245" s="2"/>
      <c r="G1245" s="2"/>
      <c r="H1245" s="2"/>
      <c r="I1245" s="1"/>
      <c r="J1245" s="1"/>
      <c r="K1245" s="1"/>
      <c r="L1245" s="1"/>
      <c r="M1245" s="1"/>
      <c r="N1245" s="2"/>
      <c r="O1245" s="2"/>
      <c r="P1245" s="2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2"/>
      <c r="AB1245" s="1"/>
      <c r="AC1245" s="46"/>
      <c r="AD1245" s="46"/>
      <c r="AE1245" s="1"/>
    </row>
    <row r="1246" spans="1:31" hidden="1" x14ac:dyDescent="0.25">
      <c r="A1246" s="2"/>
      <c r="B1246" s="47"/>
      <c r="C1246" s="2"/>
      <c r="D1246" s="2"/>
      <c r="E1246" s="2"/>
      <c r="F1246" s="2"/>
      <c r="G1246" s="2"/>
      <c r="H1246" s="2"/>
      <c r="I1246" s="1"/>
      <c r="J1246" s="1"/>
      <c r="K1246" s="1"/>
      <c r="L1246" s="1"/>
      <c r="M1246" s="1"/>
      <c r="N1246" s="2"/>
      <c r="O1246" s="2"/>
      <c r="P1246" s="2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2"/>
      <c r="AB1246" s="1"/>
      <c r="AC1246" s="46"/>
      <c r="AD1246" s="46"/>
      <c r="AE1246" s="1"/>
    </row>
    <row r="1247" spans="1:31" hidden="1" x14ac:dyDescent="0.25">
      <c r="A1247" s="2"/>
      <c r="B1247" s="47"/>
      <c r="C1247" s="2"/>
      <c r="D1247" s="2"/>
      <c r="E1247" s="2"/>
      <c r="F1247" s="2"/>
      <c r="G1247" s="2"/>
      <c r="H1247" s="2"/>
      <c r="I1247" s="1"/>
      <c r="J1247" s="1"/>
      <c r="K1247" s="1"/>
      <c r="L1247" s="1"/>
      <c r="M1247" s="1"/>
      <c r="N1247" s="2"/>
      <c r="O1247" s="2"/>
      <c r="P1247" s="2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2"/>
      <c r="AB1247" s="1"/>
      <c r="AC1247" s="46"/>
      <c r="AD1247" s="46"/>
      <c r="AE1247" s="1"/>
    </row>
    <row r="1248" spans="1:31" hidden="1" x14ac:dyDescent="0.25">
      <c r="A1248" s="2"/>
      <c r="B1248" s="47"/>
      <c r="C1248" s="2"/>
      <c r="D1248" s="2"/>
      <c r="E1248" s="2"/>
      <c r="F1248" s="2"/>
      <c r="G1248" s="2"/>
      <c r="H1248" s="2"/>
      <c r="I1248" s="1"/>
      <c r="J1248" s="1"/>
      <c r="K1248" s="1"/>
      <c r="L1248" s="1"/>
      <c r="M1248" s="1"/>
      <c r="N1248" s="2"/>
      <c r="O1248" s="2"/>
      <c r="P1248" s="2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2"/>
      <c r="AB1248" s="1"/>
      <c r="AC1248" s="46"/>
      <c r="AD1248" s="46"/>
      <c r="AE1248" s="1"/>
    </row>
    <row r="1249" spans="1:31" hidden="1" x14ac:dyDescent="0.25">
      <c r="A1249" s="2"/>
      <c r="B1249" s="47"/>
      <c r="C1249" s="2"/>
      <c r="D1249" s="2"/>
      <c r="E1249" s="2"/>
      <c r="F1249" s="2"/>
      <c r="G1249" s="2"/>
      <c r="H1249" s="2"/>
      <c r="I1249" s="1"/>
      <c r="J1249" s="1"/>
      <c r="K1249" s="1"/>
      <c r="L1249" s="1"/>
      <c r="M1249" s="1"/>
      <c r="N1249" s="2"/>
      <c r="O1249" s="2"/>
      <c r="P1249" s="2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2"/>
      <c r="AB1249" s="1"/>
      <c r="AC1249" s="46"/>
      <c r="AD1249" s="46"/>
      <c r="AE1249" s="1"/>
    </row>
    <row r="1250" spans="1:31" hidden="1" x14ac:dyDescent="0.25">
      <c r="A1250" s="2"/>
      <c r="B1250" s="47"/>
      <c r="C1250" s="2"/>
      <c r="D1250" s="2"/>
      <c r="E1250" s="2"/>
      <c r="F1250" s="2"/>
      <c r="G1250" s="2"/>
      <c r="H1250" s="2"/>
      <c r="I1250" s="1"/>
      <c r="J1250" s="1"/>
      <c r="K1250" s="1"/>
      <c r="L1250" s="1"/>
      <c r="M1250" s="1"/>
      <c r="N1250" s="2"/>
      <c r="O1250" s="2"/>
      <c r="P1250" s="2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2"/>
      <c r="AB1250" s="1"/>
      <c r="AC1250" s="46"/>
      <c r="AD1250" s="46"/>
      <c r="AE1250" s="1"/>
    </row>
    <row r="1251" spans="1:31" hidden="1" x14ac:dyDescent="0.25">
      <c r="A1251" s="2"/>
      <c r="B1251" s="47"/>
      <c r="C1251" s="2"/>
      <c r="D1251" s="2"/>
      <c r="E1251" s="2"/>
      <c r="F1251" s="2"/>
      <c r="G1251" s="2"/>
      <c r="H1251" s="2"/>
      <c r="I1251" s="1"/>
      <c r="J1251" s="1"/>
      <c r="K1251" s="1"/>
      <c r="L1251" s="1"/>
      <c r="M1251" s="1"/>
      <c r="N1251" s="2"/>
      <c r="O1251" s="2"/>
      <c r="P1251" s="2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2"/>
      <c r="AB1251" s="1"/>
      <c r="AC1251" s="46"/>
      <c r="AD1251" s="46"/>
      <c r="AE1251" s="1"/>
    </row>
    <row r="1252" spans="1:31" hidden="1" x14ac:dyDescent="0.25">
      <c r="A1252" s="2"/>
      <c r="B1252" s="47"/>
      <c r="C1252" s="2"/>
      <c r="D1252" s="2"/>
      <c r="E1252" s="2"/>
      <c r="F1252" s="2"/>
      <c r="G1252" s="2"/>
      <c r="H1252" s="2"/>
      <c r="I1252" s="1"/>
      <c r="J1252" s="1"/>
      <c r="K1252" s="1"/>
      <c r="L1252" s="1"/>
      <c r="M1252" s="1"/>
      <c r="N1252" s="2"/>
      <c r="O1252" s="2"/>
      <c r="P1252" s="2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2"/>
      <c r="AB1252" s="1"/>
      <c r="AC1252" s="46"/>
      <c r="AD1252" s="46"/>
      <c r="AE1252" s="1"/>
    </row>
    <row r="1253" spans="1:31" hidden="1" x14ac:dyDescent="0.25">
      <c r="A1253" s="2"/>
      <c r="B1253" s="47"/>
      <c r="C1253" s="2"/>
      <c r="D1253" s="2"/>
      <c r="E1253" s="2"/>
      <c r="F1253" s="2"/>
      <c r="G1253" s="2"/>
      <c r="H1253" s="2"/>
      <c r="I1253" s="1"/>
      <c r="J1253" s="1"/>
      <c r="K1253" s="1"/>
      <c r="L1253" s="1"/>
      <c r="M1253" s="1"/>
      <c r="N1253" s="2"/>
      <c r="O1253" s="2"/>
      <c r="P1253" s="2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2"/>
      <c r="AB1253" s="1"/>
      <c r="AC1253" s="46"/>
      <c r="AD1253" s="46"/>
      <c r="AE1253" s="1"/>
    </row>
    <row r="1254" spans="1:31" hidden="1" x14ac:dyDescent="0.25">
      <c r="A1254" s="2"/>
      <c r="B1254" s="47"/>
      <c r="C1254" s="2"/>
      <c r="D1254" s="2"/>
      <c r="E1254" s="2"/>
      <c r="F1254" s="2"/>
      <c r="G1254" s="2"/>
      <c r="H1254" s="2"/>
      <c r="I1254" s="1"/>
      <c r="J1254" s="1"/>
      <c r="K1254" s="1"/>
      <c r="L1254" s="1"/>
      <c r="M1254" s="1"/>
      <c r="N1254" s="2"/>
      <c r="O1254" s="2"/>
      <c r="P1254" s="2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2"/>
      <c r="AB1254" s="1"/>
      <c r="AC1254" s="46"/>
      <c r="AD1254" s="46"/>
      <c r="AE1254" s="1"/>
    </row>
    <row r="1255" spans="1:31" hidden="1" x14ac:dyDescent="0.25">
      <c r="A1255" s="2"/>
      <c r="B1255" s="47"/>
      <c r="C1255" s="2"/>
      <c r="D1255" s="2"/>
      <c r="E1255" s="2"/>
      <c r="F1255" s="2"/>
      <c r="G1255" s="2"/>
      <c r="H1255" s="2"/>
      <c r="I1255" s="1"/>
      <c r="J1255" s="1"/>
      <c r="K1255" s="1"/>
      <c r="L1255" s="1"/>
      <c r="M1255" s="1"/>
      <c r="N1255" s="2"/>
      <c r="O1255" s="2"/>
      <c r="P1255" s="2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2"/>
      <c r="AB1255" s="1"/>
      <c r="AC1255" s="46"/>
      <c r="AD1255" s="46"/>
      <c r="AE1255" s="1"/>
    </row>
    <row r="1256" spans="1:31" hidden="1" x14ac:dyDescent="0.25">
      <c r="A1256" s="2"/>
      <c r="B1256" s="47"/>
      <c r="C1256" s="2"/>
      <c r="D1256" s="2"/>
      <c r="E1256" s="2"/>
      <c r="F1256" s="2"/>
      <c r="G1256" s="2"/>
      <c r="H1256" s="2"/>
      <c r="I1256" s="1"/>
      <c r="J1256" s="1"/>
      <c r="K1256" s="1"/>
      <c r="L1256" s="1"/>
      <c r="M1256" s="1"/>
      <c r="N1256" s="2"/>
      <c r="O1256" s="2"/>
      <c r="P1256" s="2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2"/>
      <c r="AB1256" s="1"/>
      <c r="AC1256" s="46"/>
      <c r="AD1256" s="46"/>
      <c r="AE1256" s="1"/>
    </row>
    <row r="1257" spans="1:31" hidden="1" x14ac:dyDescent="0.25">
      <c r="A1257" s="2"/>
      <c r="B1257" s="47"/>
      <c r="C1257" s="2"/>
      <c r="D1257" s="2"/>
      <c r="E1257" s="2"/>
      <c r="F1257" s="2"/>
      <c r="G1257" s="2"/>
      <c r="H1257" s="2"/>
      <c r="I1257" s="1"/>
      <c r="J1257" s="1"/>
      <c r="K1257" s="1"/>
      <c r="L1257" s="1"/>
      <c r="M1257" s="1"/>
      <c r="N1257" s="2"/>
      <c r="O1257" s="2"/>
      <c r="P1257" s="2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2"/>
      <c r="AB1257" s="1"/>
      <c r="AC1257" s="46"/>
      <c r="AD1257" s="46"/>
      <c r="AE1257" s="1"/>
    </row>
    <row r="1258" spans="1:31" hidden="1" x14ac:dyDescent="0.25">
      <c r="A1258" s="2"/>
      <c r="B1258" s="47"/>
      <c r="C1258" s="2"/>
      <c r="D1258" s="2"/>
      <c r="E1258" s="2"/>
      <c r="F1258" s="2"/>
      <c r="G1258" s="2"/>
      <c r="H1258" s="2"/>
      <c r="I1258" s="1"/>
      <c r="J1258" s="1"/>
      <c r="K1258" s="1"/>
      <c r="L1258" s="1"/>
      <c r="M1258" s="1"/>
      <c r="N1258" s="2"/>
      <c r="O1258" s="2"/>
      <c r="P1258" s="2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2"/>
      <c r="AB1258" s="1"/>
      <c r="AC1258" s="46"/>
      <c r="AD1258" s="46"/>
      <c r="AE1258" s="1"/>
    </row>
    <row r="1259" spans="1:31" hidden="1" x14ac:dyDescent="0.25">
      <c r="A1259" s="2"/>
      <c r="B1259" s="47"/>
      <c r="C1259" s="2"/>
      <c r="D1259" s="2"/>
      <c r="E1259" s="2"/>
      <c r="F1259" s="2"/>
      <c r="G1259" s="2"/>
      <c r="H1259" s="2"/>
      <c r="I1259" s="1"/>
      <c r="J1259" s="1"/>
      <c r="K1259" s="1"/>
      <c r="L1259" s="1"/>
      <c r="M1259" s="1"/>
      <c r="N1259" s="2"/>
      <c r="O1259" s="2"/>
      <c r="P1259" s="2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2"/>
      <c r="AB1259" s="1"/>
      <c r="AC1259" s="46"/>
      <c r="AD1259" s="46"/>
      <c r="AE1259" s="1"/>
    </row>
    <row r="1260" spans="1:31" hidden="1" x14ac:dyDescent="0.25">
      <c r="A1260" s="2"/>
      <c r="B1260" s="47"/>
      <c r="C1260" s="2"/>
      <c r="D1260" s="2"/>
      <c r="E1260" s="2"/>
      <c r="F1260" s="2"/>
      <c r="G1260" s="2"/>
      <c r="H1260" s="2"/>
      <c r="I1260" s="1"/>
      <c r="J1260" s="1"/>
      <c r="K1260" s="1"/>
      <c r="L1260" s="1"/>
      <c r="M1260" s="1"/>
      <c r="N1260" s="2"/>
      <c r="O1260" s="2"/>
      <c r="P1260" s="2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2"/>
      <c r="AB1260" s="1"/>
      <c r="AC1260" s="46"/>
      <c r="AD1260" s="46"/>
      <c r="AE1260" s="1"/>
    </row>
    <row r="1261" spans="1:31" hidden="1" x14ac:dyDescent="0.25">
      <c r="A1261" s="2"/>
      <c r="B1261" s="47"/>
      <c r="C1261" s="2"/>
      <c r="D1261" s="2"/>
      <c r="E1261" s="2"/>
      <c r="F1261" s="2"/>
      <c r="G1261" s="2"/>
      <c r="H1261" s="2"/>
      <c r="I1261" s="1"/>
      <c r="J1261" s="1"/>
      <c r="K1261" s="1"/>
      <c r="L1261" s="1"/>
      <c r="M1261" s="1"/>
      <c r="N1261" s="2"/>
      <c r="O1261" s="2"/>
      <c r="P1261" s="2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2"/>
      <c r="AB1261" s="1"/>
      <c r="AC1261" s="46"/>
      <c r="AD1261" s="46"/>
      <c r="AE1261" s="1"/>
    </row>
    <row r="1262" spans="1:31" hidden="1" x14ac:dyDescent="0.25">
      <c r="A1262" s="2"/>
      <c r="B1262" s="47"/>
      <c r="C1262" s="2"/>
      <c r="D1262" s="2"/>
      <c r="E1262" s="2"/>
      <c r="F1262" s="2"/>
      <c r="G1262" s="2"/>
      <c r="H1262" s="2"/>
      <c r="I1262" s="1"/>
      <c r="J1262" s="1"/>
      <c r="K1262" s="1"/>
      <c r="L1262" s="1"/>
      <c r="M1262" s="1"/>
      <c r="N1262" s="2"/>
      <c r="O1262" s="2"/>
      <c r="P1262" s="2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2"/>
      <c r="AB1262" s="1"/>
      <c r="AC1262" s="46"/>
      <c r="AD1262" s="46"/>
      <c r="AE1262" s="1"/>
    </row>
    <row r="1263" spans="1:31" hidden="1" x14ac:dyDescent="0.25">
      <c r="A1263" s="2"/>
      <c r="B1263" s="47"/>
      <c r="C1263" s="2"/>
      <c r="D1263" s="2"/>
      <c r="E1263" s="2"/>
      <c r="F1263" s="2"/>
      <c r="G1263" s="2"/>
      <c r="H1263" s="2"/>
      <c r="I1263" s="1"/>
      <c r="J1263" s="1"/>
      <c r="K1263" s="1"/>
      <c r="L1263" s="1"/>
      <c r="M1263" s="1"/>
      <c r="N1263" s="2"/>
      <c r="O1263" s="2"/>
      <c r="P1263" s="2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2"/>
      <c r="AB1263" s="1"/>
      <c r="AC1263" s="46"/>
      <c r="AD1263" s="46"/>
      <c r="AE1263" s="1"/>
    </row>
    <row r="1264" spans="1:31" hidden="1" x14ac:dyDescent="0.25">
      <c r="A1264" s="2"/>
      <c r="B1264" s="47"/>
      <c r="C1264" s="2"/>
      <c r="D1264" s="2"/>
      <c r="E1264" s="2"/>
      <c r="F1264" s="2"/>
      <c r="G1264" s="2"/>
      <c r="H1264" s="2"/>
      <c r="I1264" s="1"/>
      <c r="J1264" s="1"/>
      <c r="K1264" s="1"/>
      <c r="L1264" s="1"/>
      <c r="M1264" s="1"/>
      <c r="N1264" s="2"/>
      <c r="O1264" s="2"/>
      <c r="P1264" s="2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2"/>
      <c r="AB1264" s="1"/>
      <c r="AC1264" s="46"/>
      <c r="AD1264" s="46"/>
      <c r="AE1264" s="1"/>
    </row>
    <row r="1265" spans="1:31" hidden="1" x14ac:dyDescent="0.25">
      <c r="A1265" s="2"/>
      <c r="B1265" s="47"/>
      <c r="C1265" s="2"/>
      <c r="D1265" s="2"/>
      <c r="E1265" s="2"/>
      <c r="F1265" s="2"/>
      <c r="G1265" s="2"/>
      <c r="H1265" s="2"/>
      <c r="I1265" s="1"/>
      <c r="J1265" s="1"/>
      <c r="K1265" s="1"/>
      <c r="L1265" s="1"/>
      <c r="M1265" s="1"/>
      <c r="N1265" s="2"/>
      <c r="O1265" s="2"/>
      <c r="P1265" s="2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2"/>
      <c r="AB1265" s="1"/>
      <c r="AC1265" s="46"/>
      <c r="AD1265" s="46"/>
      <c r="AE1265" s="1"/>
    </row>
    <row r="1266" spans="1:31" hidden="1" x14ac:dyDescent="0.25">
      <c r="A1266" s="2"/>
      <c r="B1266" s="47"/>
      <c r="C1266" s="2"/>
      <c r="D1266" s="2"/>
      <c r="E1266" s="2"/>
      <c r="F1266" s="2"/>
      <c r="G1266" s="2"/>
      <c r="H1266" s="2"/>
      <c r="I1266" s="1"/>
      <c r="J1266" s="1"/>
      <c r="K1266" s="1"/>
      <c r="L1266" s="1"/>
      <c r="M1266" s="1"/>
      <c r="N1266" s="2"/>
      <c r="O1266" s="2"/>
      <c r="P1266" s="2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2"/>
      <c r="AB1266" s="1"/>
      <c r="AC1266" s="46"/>
      <c r="AD1266" s="46"/>
      <c r="AE1266" s="1"/>
    </row>
    <row r="1267" spans="1:31" hidden="1" x14ac:dyDescent="0.25">
      <c r="A1267" s="2"/>
      <c r="B1267" s="47"/>
      <c r="C1267" s="2"/>
      <c r="D1267" s="2"/>
      <c r="E1267" s="2"/>
      <c r="F1267" s="2"/>
      <c r="G1267" s="2"/>
      <c r="H1267" s="2"/>
      <c r="I1267" s="1"/>
      <c r="J1267" s="1"/>
      <c r="K1267" s="1"/>
      <c r="L1267" s="1"/>
      <c r="M1267" s="1"/>
      <c r="N1267" s="2"/>
      <c r="O1267" s="2"/>
      <c r="P1267" s="2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2"/>
      <c r="AB1267" s="1"/>
      <c r="AC1267" s="46"/>
      <c r="AD1267" s="46"/>
      <c r="AE1267" s="1"/>
    </row>
    <row r="1268" spans="1:31" hidden="1" x14ac:dyDescent="0.25">
      <c r="A1268" s="2"/>
      <c r="B1268" s="47"/>
      <c r="C1268" s="2"/>
      <c r="D1268" s="2"/>
      <c r="E1268" s="2"/>
      <c r="F1268" s="2"/>
      <c r="G1268" s="2"/>
      <c r="H1268" s="2"/>
      <c r="I1268" s="1"/>
      <c r="J1268" s="1"/>
      <c r="K1268" s="1"/>
      <c r="L1268" s="1"/>
      <c r="M1268" s="1"/>
      <c r="N1268" s="2"/>
      <c r="O1268" s="2"/>
      <c r="P1268" s="2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2"/>
      <c r="AB1268" s="1"/>
      <c r="AC1268" s="46"/>
      <c r="AD1268" s="46"/>
      <c r="AE1268" s="1"/>
    </row>
    <row r="1269" spans="1:31" hidden="1" x14ac:dyDescent="0.25">
      <c r="A1269" s="2"/>
      <c r="B1269" s="47"/>
      <c r="C1269" s="2"/>
      <c r="D1269" s="2"/>
      <c r="E1269" s="2"/>
      <c r="F1269" s="2"/>
      <c r="G1269" s="2"/>
      <c r="H1269" s="2"/>
      <c r="I1269" s="1"/>
      <c r="J1269" s="1"/>
      <c r="K1269" s="1"/>
      <c r="L1269" s="1"/>
      <c r="M1269" s="1"/>
      <c r="N1269" s="2"/>
      <c r="O1269" s="2"/>
      <c r="P1269" s="2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2"/>
      <c r="AB1269" s="1"/>
      <c r="AC1269" s="46"/>
      <c r="AD1269" s="46"/>
      <c r="AE1269" s="1"/>
    </row>
    <row r="1270" spans="1:31" hidden="1" x14ac:dyDescent="0.25">
      <c r="A1270" s="2"/>
      <c r="B1270" s="47"/>
      <c r="C1270" s="2"/>
      <c r="D1270" s="2"/>
      <c r="E1270" s="2"/>
      <c r="F1270" s="2"/>
      <c r="G1270" s="2"/>
      <c r="H1270" s="2"/>
      <c r="I1270" s="1"/>
      <c r="J1270" s="1"/>
      <c r="K1270" s="1"/>
      <c r="L1270" s="1"/>
      <c r="M1270" s="1"/>
      <c r="N1270" s="2"/>
      <c r="O1270" s="2"/>
      <c r="P1270" s="2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2"/>
      <c r="AB1270" s="1"/>
      <c r="AC1270" s="46"/>
      <c r="AD1270" s="46"/>
      <c r="AE1270" s="1"/>
    </row>
    <row r="1271" spans="1:31" hidden="1" x14ac:dyDescent="0.25">
      <c r="A1271" s="2"/>
      <c r="B1271" s="47"/>
      <c r="C1271" s="2"/>
      <c r="D1271" s="2"/>
      <c r="E1271" s="2"/>
      <c r="F1271" s="2"/>
      <c r="G1271" s="2"/>
      <c r="H1271" s="2"/>
      <c r="I1271" s="1"/>
      <c r="J1271" s="1"/>
      <c r="K1271" s="1"/>
      <c r="L1271" s="1"/>
      <c r="M1271" s="1"/>
      <c r="N1271" s="2"/>
      <c r="O1271" s="2"/>
      <c r="P1271" s="2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2"/>
      <c r="AB1271" s="1"/>
      <c r="AC1271" s="46"/>
      <c r="AD1271" s="46"/>
      <c r="AE1271" s="1"/>
    </row>
    <row r="1272" spans="1:31" hidden="1" x14ac:dyDescent="0.25">
      <c r="A1272" s="2"/>
      <c r="B1272" s="47"/>
      <c r="C1272" s="2"/>
      <c r="D1272" s="2"/>
      <c r="E1272" s="2"/>
      <c r="F1272" s="2"/>
      <c r="G1272" s="2"/>
      <c r="H1272" s="2"/>
      <c r="I1272" s="1"/>
      <c r="J1272" s="1"/>
      <c r="K1272" s="1"/>
      <c r="L1272" s="1"/>
      <c r="M1272" s="1"/>
      <c r="N1272" s="2"/>
      <c r="O1272" s="2"/>
      <c r="P1272" s="2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2"/>
      <c r="AB1272" s="1"/>
      <c r="AC1272" s="46"/>
      <c r="AD1272" s="46"/>
      <c r="AE1272" s="1"/>
    </row>
    <row r="1273" spans="1:31" hidden="1" x14ac:dyDescent="0.25">
      <c r="A1273" s="2"/>
      <c r="B1273" s="47"/>
      <c r="C1273" s="2"/>
      <c r="D1273" s="2"/>
      <c r="E1273" s="2"/>
      <c r="F1273" s="2"/>
      <c r="G1273" s="2"/>
      <c r="H1273" s="2"/>
      <c r="I1273" s="1"/>
      <c r="J1273" s="1"/>
      <c r="K1273" s="1"/>
      <c r="L1273" s="1"/>
      <c r="M1273" s="1"/>
      <c r="N1273" s="2"/>
      <c r="O1273" s="2"/>
      <c r="P1273" s="2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2"/>
      <c r="AB1273" s="1"/>
      <c r="AC1273" s="46"/>
      <c r="AD1273" s="46"/>
      <c r="AE1273" s="1"/>
    </row>
    <row r="1274" spans="1:31" hidden="1" x14ac:dyDescent="0.25">
      <c r="A1274" s="2"/>
      <c r="B1274" s="47"/>
      <c r="C1274" s="2"/>
      <c r="D1274" s="2"/>
      <c r="E1274" s="2"/>
      <c r="F1274" s="2"/>
      <c r="G1274" s="2"/>
      <c r="H1274" s="2"/>
      <c r="I1274" s="1"/>
      <c r="J1274" s="1"/>
      <c r="K1274" s="1"/>
      <c r="L1274" s="1"/>
      <c r="M1274" s="1"/>
      <c r="N1274" s="2"/>
      <c r="O1274" s="2"/>
      <c r="P1274" s="2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2"/>
      <c r="AB1274" s="1"/>
      <c r="AC1274" s="1"/>
      <c r="AD1274" s="2"/>
      <c r="AE1274" s="1"/>
    </row>
    <row r="1275" spans="1:31" hidden="1" x14ac:dyDescent="0.25">
      <c r="A1275" s="2"/>
      <c r="B1275" s="47"/>
      <c r="C1275" s="2"/>
      <c r="D1275" s="2"/>
      <c r="E1275" s="2"/>
      <c r="F1275" s="2"/>
      <c r="G1275" s="2"/>
      <c r="H1275" s="2"/>
      <c r="I1275" s="1"/>
      <c r="J1275" s="1"/>
      <c r="K1275" s="1"/>
      <c r="L1275" s="1"/>
      <c r="M1275" s="1"/>
      <c r="N1275" s="2"/>
      <c r="O1275" s="2"/>
      <c r="P1275" s="2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2"/>
      <c r="AB1275" s="1"/>
      <c r="AC1275" s="1"/>
      <c r="AD1275" s="2"/>
      <c r="AE1275" s="1"/>
    </row>
    <row r="1276" spans="1:31" hidden="1" x14ac:dyDescent="0.25">
      <c r="A1276" s="2"/>
      <c r="B1276" s="47"/>
      <c r="C1276" s="2"/>
      <c r="D1276" s="2"/>
      <c r="E1276" s="2"/>
      <c r="F1276" s="2"/>
      <c r="G1276" s="2"/>
      <c r="H1276" s="2"/>
      <c r="I1276" s="1"/>
      <c r="J1276" s="1"/>
      <c r="K1276" s="1"/>
      <c r="L1276" s="1"/>
      <c r="M1276" s="1"/>
      <c r="N1276" s="2"/>
      <c r="O1276" s="2"/>
      <c r="P1276" s="2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2"/>
      <c r="AB1276" s="1"/>
      <c r="AC1276" s="1"/>
      <c r="AD1276" s="2"/>
      <c r="AE1276" s="1"/>
    </row>
    <row r="1277" spans="1:31" hidden="1" x14ac:dyDescent="0.25">
      <c r="A1277" s="2"/>
      <c r="B1277" s="47"/>
      <c r="C1277" s="2"/>
      <c r="D1277" s="2"/>
      <c r="E1277" s="2"/>
      <c r="F1277" s="2"/>
      <c r="G1277" s="2"/>
      <c r="H1277" s="2"/>
      <c r="I1277" s="1"/>
      <c r="J1277" s="1"/>
      <c r="K1277" s="1"/>
      <c r="L1277" s="1"/>
      <c r="M1277" s="1"/>
      <c r="N1277" s="2"/>
      <c r="O1277" s="2"/>
      <c r="P1277" s="2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2"/>
      <c r="AB1277" s="1"/>
      <c r="AC1277" s="1"/>
      <c r="AD1277" s="2"/>
      <c r="AE1277" s="1"/>
    </row>
    <row r="1278" spans="1:31" hidden="1" x14ac:dyDescent="0.25">
      <c r="A1278" s="2"/>
      <c r="B1278" s="47"/>
      <c r="C1278" s="2"/>
      <c r="D1278" s="2"/>
      <c r="E1278" s="2"/>
      <c r="F1278" s="2"/>
      <c r="G1278" s="2"/>
      <c r="H1278" s="2"/>
      <c r="I1278" s="1"/>
      <c r="J1278" s="1"/>
      <c r="K1278" s="1"/>
      <c r="L1278" s="1"/>
      <c r="M1278" s="1"/>
      <c r="N1278" s="2"/>
      <c r="O1278" s="2"/>
      <c r="P1278" s="2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2"/>
      <c r="AB1278" s="1"/>
      <c r="AC1278" s="1"/>
      <c r="AD1278" s="2"/>
      <c r="AE1278" s="1"/>
    </row>
    <row r="1279" spans="1:31" hidden="1" x14ac:dyDescent="0.25">
      <c r="A1279" s="2"/>
      <c r="B1279" s="47"/>
      <c r="C1279" s="2"/>
      <c r="D1279" s="2"/>
      <c r="E1279" s="2"/>
      <c r="F1279" s="2"/>
      <c r="G1279" s="2"/>
      <c r="H1279" s="2"/>
      <c r="I1279" s="1"/>
      <c r="J1279" s="1"/>
      <c r="K1279" s="1"/>
      <c r="L1279" s="1"/>
      <c r="M1279" s="1"/>
      <c r="N1279" s="2"/>
      <c r="O1279" s="2"/>
      <c r="P1279" s="2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2"/>
      <c r="AB1279" s="1"/>
      <c r="AC1279" s="1"/>
      <c r="AD1279" s="2"/>
      <c r="AE1279" s="1"/>
    </row>
    <row r="1280" spans="1:31" hidden="1" x14ac:dyDescent="0.25">
      <c r="A1280" s="2"/>
      <c r="B1280" s="47"/>
      <c r="C1280" s="2"/>
      <c r="D1280" s="2"/>
      <c r="E1280" s="2"/>
      <c r="F1280" s="2"/>
      <c r="G1280" s="2"/>
      <c r="H1280" s="2"/>
      <c r="I1280" s="1"/>
      <c r="J1280" s="1"/>
      <c r="K1280" s="1"/>
      <c r="L1280" s="1"/>
      <c r="M1280" s="1"/>
      <c r="N1280" s="2"/>
      <c r="O1280" s="2"/>
      <c r="P1280" s="2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2"/>
      <c r="AB1280" s="1"/>
      <c r="AC1280" s="1"/>
      <c r="AD1280" s="2"/>
      <c r="AE1280" s="1"/>
    </row>
    <row r="1281" spans="1:31" hidden="1" x14ac:dyDescent="0.25">
      <c r="A1281" s="2"/>
      <c r="B1281" s="47"/>
      <c r="C1281" s="2"/>
      <c r="D1281" s="2"/>
      <c r="E1281" s="2"/>
      <c r="F1281" s="2"/>
      <c r="G1281" s="2"/>
      <c r="H1281" s="2"/>
      <c r="I1281" s="1"/>
      <c r="J1281" s="1"/>
      <c r="K1281" s="1"/>
      <c r="L1281" s="1"/>
      <c r="M1281" s="1"/>
      <c r="N1281" s="2"/>
      <c r="O1281" s="2"/>
      <c r="P1281" s="2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2"/>
      <c r="AB1281" s="1"/>
      <c r="AC1281" s="1"/>
      <c r="AD1281" s="2"/>
      <c r="AE1281" s="1"/>
    </row>
    <row r="1282" spans="1:31" hidden="1" x14ac:dyDescent="0.25">
      <c r="A1282" s="2"/>
      <c r="B1282" s="47"/>
      <c r="C1282" s="2"/>
      <c r="D1282" s="2"/>
      <c r="E1282" s="2"/>
      <c r="F1282" s="2"/>
      <c r="G1282" s="2"/>
      <c r="H1282" s="2"/>
      <c r="I1282" s="1"/>
      <c r="J1282" s="1"/>
      <c r="K1282" s="1"/>
      <c r="L1282" s="1"/>
      <c r="M1282" s="1"/>
      <c r="N1282" s="2"/>
      <c r="O1282" s="2"/>
      <c r="P1282" s="2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2"/>
      <c r="AB1282" s="1"/>
      <c r="AC1282" s="1"/>
      <c r="AD1282" s="2"/>
      <c r="AE1282" s="1"/>
    </row>
    <row r="1283" spans="1:31" hidden="1" x14ac:dyDescent="0.25">
      <c r="A1283" s="2"/>
      <c r="B1283" s="47"/>
      <c r="C1283" s="2"/>
      <c r="D1283" s="2"/>
      <c r="E1283" s="2"/>
      <c r="F1283" s="2"/>
      <c r="G1283" s="2"/>
      <c r="H1283" s="2"/>
      <c r="I1283" s="1"/>
      <c r="J1283" s="1"/>
      <c r="K1283" s="1"/>
      <c r="L1283" s="1"/>
      <c r="M1283" s="1"/>
      <c r="N1283" s="2"/>
      <c r="O1283" s="2"/>
      <c r="P1283" s="2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2"/>
      <c r="AB1283" s="1"/>
      <c r="AC1283" s="1"/>
      <c r="AD1283" s="2"/>
      <c r="AE1283" s="1"/>
    </row>
    <row r="1284" spans="1:31" hidden="1" x14ac:dyDescent="0.25">
      <c r="A1284" s="2"/>
      <c r="B1284" s="47"/>
      <c r="C1284" s="2"/>
      <c r="D1284" s="2"/>
      <c r="E1284" s="2"/>
      <c r="F1284" s="2"/>
      <c r="G1284" s="2"/>
      <c r="H1284" s="2"/>
      <c r="I1284" s="1"/>
      <c r="J1284" s="1"/>
      <c r="K1284" s="1"/>
      <c r="L1284" s="1"/>
      <c r="M1284" s="1"/>
      <c r="N1284" s="2"/>
      <c r="O1284" s="2"/>
      <c r="P1284" s="2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2"/>
      <c r="AB1284" s="1"/>
      <c r="AC1284" s="1"/>
      <c r="AD1284" s="2"/>
      <c r="AE1284" s="1"/>
    </row>
    <row r="1285" spans="1:31" hidden="1" x14ac:dyDescent="0.25">
      <c r="A1285" s="2"/>
      <c r="B1285" s="47"/>
      <c r="C1285" s="2"/>
      <c r="D1285" s="2"/>
      <c r="E1285" s="2"/>
      <c r="F1285" s="2"/>
      <c r="G1285" s="2"/>
      <c r="H1285" s="2"/>
      <c r="I1285" s="1"/>
      <c r="J1285" s="1"/>
      <c r="K1285" s="1"/>
      <c r="L1285" s="1"/>
      <c r="M1285" s="1"/>
      <c r="N1285" s="2"/>
      <c r="O1285" s="2"/>
      <c r="P1285" s="2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2"/>
      <c r="AB1285" s="1"/>
      <c r="AC1285" s="1"/>
      <c r="AD1285" s="2"/>
      <c r="AE1285" s="1"/>
    </row>
    <row r="1286" spans="1:31" hidden="1" x14ac:dyDescent="0.25">
      <c r="A1286" s="2"/>
      <c r="B1286" s="47"/>
      <c r="C1286" s="2"/>
      <c r="D1286" s="2"/>
      <c r="E1286" s="2"/>
      <c r="F1286" s="2"/>
      <c r="G1286" s="2"/>
      <c r="H1286" s="2"/>
      <c r="I1286" s="1"/>
      <c r="J1286" s="1"/>
      <c r="K1286" s="1"/>
      <c r="L1286" s="1"/>
      <c r="M1286" s="1"/>
      <c r="N1286" s="2"/>
      <c r="O1286" s="2"/>
      <c r="P1286" s="2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2"/>
      <c r="AB1286" s="1"/>
      <c r="AC1286" s="1"/>
      <c r="AD1286" s="2"/>
      <c r="AE1286" s="1"/>
    </row>
    <row r="1287" spans="1:31" hidden="1" x14ac:dyDescent="0.25">
      <c r="A1287" s="2"/>
      <c r="B1287" s="47"/>
      <c r="C1287" s="2"/>
      <c r="D1287" s="2"/>
      <c r="E1287" s="2"/>
      <c r="F1287" s="2"/>
      <c r="G1287" s="2"/>
      <c r="H1287" s="2"/>
      <c r="I1287" s="1"/>
      <c r="J1287" s="1"/>
      <c r="K1287" s="1"/>
      <c r="L1287" s="1"/>
      <c r="M1287" s="1"/>
      <c r="N1287" s="2"/>
      <c r="O1287" s="2"/>
      <c r="P1287" s="2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2"/>
      <c r="AB1287" s="1"/>
      <c r="AC1287" s="1"/>
      <c r="AD1287" s="2"/>
      <c r="AE1287" s="1"/>
    </row>
    <row r="1288" spans="1:31" hidden="1" x14ac:dyDescent="0.25">
      <c r="A1288" s="2"/>
      <c r="B1288" s="47"/>
      <c r="C1288" s="2"/>
      <c r="D1288" s="2"/>
      <c r="E1288" s="2"/>
      <c r="F1288" s="2"/>
      <c r="G1288" s="2"/>
      <c r="H1288" s="2"/>
      <c r="I1288" s="1"/>
      <c r="J1288" s="1"/>
      <c r="K1288" s="1"/>
      <c r="L1288" s="1"/>
      <c r="M1288" s="1"/>
      <c r="N1288" s="2"/>
      <c r="O1288" s="2"/>
      <c r="P1288" s="2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2"/>
      <c r="AB1288" s="1"/>
      <c r="AC1288" s="1"/>
      <c r="AD1288" s="2"/>
      <c r="AE1288" s="1"/>
    </row>
    <row r="1289" spans="1:31" hidden="1" x14ac:dyDescent="0.25">
      <c r="A1289" s="2"/>
      <c r="B1289" s="47"/>
      <c r="C1289" s="2"/>
      <c r="D1289" s="2"/>
      <c r="E1289" s="2"/>
      <c r="F1289" s="2"/>
      <c r="G1289" s="2"/>
      <c r="H1289" s="2"/>
      <c r="I1289" s="1"/>
      <c r="J1289" s="1"/>
      <c r="K1289" s="1"/>
      <c r="L1289" s="1"/>
      <c r="M1289" s="1"/>
      <c r="N1289" s="2"/>
      <c r="O1289" s="2"/>
      <c r="P1289" s="2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2"/>
      <c r="AB1289" s="1"/>
      <c r="AC1289" s="1"/>
      <c r="AD1289" s="2"/>
      <c r="AE1289" s="1"/>
    </row>
    <row r="1290" spans="1:31" hidden="1" x14ac:dyDescent="0.25">
      <c r="A1290" s="2"/>
      <c r="B1290" s="47"/>
      <c r="C1290" s="2"/>
      <c r="D1290" s="2"/>
      <c r="E1290" s="2"/>
      <c r="F1290" s="2"/>
      <c r="G1290" s="2"/>
      <c r="H1290" s="2"/>
      <c r="I1290" s="1"/>
      <c r="J1290" s="1"/>
      <c r="K1290" s="1"/>
      <c r="L1290" s="1"/>
      <c r="M1290" s="1"/>
      <c r="N1290" s="2"/>
      <c r="O1290" s="2"/>
      <c r="P1290" s="2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2"/>
      <c r="AB1290" s="1"/>
      <c r="AC1290" s="1"/>
      <c r="AD1290" s="2"/>
      <c r="AE1290" s="1"/>
    </row>
    <row r="1291" spans="1:31" hidden="1" x14ac:dyDescent="0.25">
      <c r="A1291" s="2"/>
      <c r="B1291" s="47"/>
      <c r="C1291" s="2"/>
      <c r="D1291" s="2"/>
      <c r="E1291" s="46"/>
      <c r="F1291" s="50"/>
      <c r="G1291" s="46"/>
      <c r="H1291" s="46"/>
      <c r="I1291" s="1"/>
      <c r="J1291" s="1"/>
      <c r="K1291" s="1"/>
      <c r="L1291" s="1"/>
      <c r="M1291" s="1"/>
      <c r="N1291" s="2"/>
      <c r="O1291" s="2"/>
      <c r="P1291" s="2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2"/>
      <c r="AB1291" s="1"/>
      <c r="AC1291" s="1"/>
      <c r="AD1291" s="2"/>
      <c r="AE1291" s="1"/>
    </row>
    <row r="1292" spans="1:31" hidden="1" x14ac:dyDescent="0.25">
      <c r="A1292" s="2"/>
      <c r="B1292" s="47"/>
      <c r="C1292" s="2"/>
      <c r="D1292" s="2"/>
      <c r="E1292" s="2"/>
      <c r="F1292" s="2"/>
      <c r="G1292" s="2"/>
      <c r="H1292" s="2"/>
      <c r="I1292" s="1"/>
      <c r="J1292" s="1"/>
      <c r="K1292" s="1"/>
      <c r="L1292" s="1"/>
      <c r="M1292" s="1"/>
      <c r="N1292" s="2"/>
      <c r="O1292" s="2"/>
      <c r="P1292" s="2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2"/>
      <c r="AB1292" s="1"/>
      <c r="AC1292" s="1"/>
      <c r="AD1292" s="2"/>
      <c r="AE1292" s="1"/>
    </row>
    <row r="1293" spans="1:31" hidden="1" x14ac:dyDescent="0.25">
      <c r="A1293" s="2"/>
      <c r="B1293" s="47"/>
      <c r="C1293" s="2"/>
      <c r="D1293" s="2"/>
      <c r="E1293" s="2"/>
      <c r="F1293" s="2"/>
      <c r="G1293" s="2"/>
      <c r="H1293" s="2"/>
      <c r="I1293" s="1"/>
      <c r="J1293" s="1"/>
      <c r="K1293" s="1"/>
      <c r="L1293" s="1"/>
      <c r="M1293" s="1"/>
      <c r="N1293" s="2"/>
      <c r="O1293" s="2"/>
      <c r="P1293" s="2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2"/>
      <c r="AB1293" s="1"/>
      <c r="AC1293" s="1"/>
      <c r="AD1293" s="2"/>
      <c r="AE1293" s="1"/>
    </row>
    <row r="1294" spans="1:31" hidden="1" x14ac:dyDescent="0.25">
      <c r="A1294" s="2"/>
      <c r="B1294" s="47"/>
      <c r="C1294" s="2"/>
      <c r="D1294" s="2"/>
      <c r="E1294" s="2"/>
      <c r="F1294" s="2"/>
      <c r="G1294" s="2"/>
      <c r="H1294" s="2"/>
      <c r="I1294" s="1"/>
      <c r="J1294" s="1"/>
      <c r="K1294" s="1"/>
      <c r="L1294" s="1"/>
      <c r="M1294" s="1"/>
      <c r="N1294" s="2"/>
      <c r="O1294" s="2"/>
      <c r="P1294" s="2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2"/>
      <c r="AB1294" s="1"/>
      <c r="AC1294" s="1"/>
      <c r="AD1294" s="2"/>
      <c r="AE1294" s="1"/>
    </row>
    <row r="1295" spans="1:31" hidden="1" x14ac:dyDescent="0.25">
      <c r="A1295" s="2"/>
      <c r="B1295" s="47"/>
      <c r="C1295" s="2"/>
      <c r="D1295" s="2"/>
      <c r="E1295" s="2"/>
      <c r="F1295" s="2"/>
      <c r="G1295" s="2"/>
      <c r="H1295" s="2"/>
      <c r="I1295" s="1"/>
      <c r="J1295" s="1"/>
      <c r="K1295" s="1"/>
      <c r="L1295" s="1"/>
      <c r="M1295" s="1"/>
      <c r="N1295" s="2"/>
      <c r="O1295" s="2"/>
      <c r="P1295" s="2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2"/>
      <c r="AB1295" s="1"/>
      <c r="AC1295" s="1"/>
      <c r="AD1295" s="2"/>
      <c r="AE1295" s="1"/>
    </row>
    <row r="1296" spans="1:31" hidden="1" x14ac:dyDescent="0.25">
      <c r="A1296" s="2"/>
      <c r="B1296" s="47"/>
      <c r="C1296" s="2"/>
      <c r="D1296" s="2"/>
      <c r="E1296" s="2"/>
      <c r="F1296" s="2"/>
      <c r="G1296" s="2"/>
      <c r="H1296" s="2"/>
      <c r="I1296" s="1"/>
      <c r="J1296" s="1"/>
      <c r="K1296" s="1"/>
      <c r="L1296" s="1"/>
      <c r="M1296" s="1"/>
      <c r="N1296" s="2"/>
      <c r="O1296" s="2"/>
      <c r="P1296" s="2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2"/>
      <c r="AB1296" s="1"/>
      <c r="AC1296" s="1"/>
      <c r="AD1296" s="2"/>
      <c r="AE1296" s="1"/>
    </row>
    <row r="1297" spans="1:31" hidden="1" x14ac:dyDescent="0.25">
      <c r="A1297" s="2"/>
      <c r="B1297" s="47"/>
      <c r="C1297" s="2"/>
      <c r="D1297" s="2"/>
      <c r="E1297" s="2"/>
      <c r="F1297" s="2"/>
      <c r="G1297" s="2"/>
      <c r="H1297" s="2"/>
      <c r="I1297" s="1"/>
      <c r="J1297" s="1"/>
      <c r="K1297" s="1"/>
      <c r="L1297" s="1"/>
      <c r="M1297" s="1"/>
      <c r="N1297" s="2"/>
      <c r="O1297" s="2"/>
      <c r="P1297" s="2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2"/>
      <c r="AB1297" s="1"/>
      <c r="AC1297" s="1"/>
      <c r="AD1297" s="2"/>
      <c r="AE1297" s="1"/>
    </row>
    <row r="1298" spans="1:31" hidden="1" x14ac:dyDescent="0.25">
      <c r="A1298" s="2"/>
      <c r="B1298" s="47"/>
      <c r="C1298" s="2"/>
      <c r="D1298" s="2"/>
      <c r="E1298" s="2"/>
      <c r="F1298" s="2"/>
      <c r="G1298" s="2"/>
      <c r="H1298" s="2"/>
      <c r="I1298" s="1"/>
      <c r="J1298" s="1"/>
      <c r="K1298" s="1"/>
      <c r="L1298" s="1"/>
      <c r="M1298" s="1"/>
      <c r="N1298" s="2"/>
      <c r="O1298" s="2"/>
      <c r="P1298" s="2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2"/>
      <c r="AB1298" s="1"/>
      <c r="AC1298" s="1"/>
      <c r="AD1298" s="2"/>
      <c r="AE1298" s="1"/>
    </row>
    <row r="1299" spans="1:31" hidden="1" x14ac:dyDescent="0.25">
      <c r="A1299" s="2"/>
      <c r="B1299" s="47"/>
      <c r="C1299" s="2"/>
      <c r="D1299" s="2"/>
      <c r="E1299" s="2"/>
      <c r="F1299" s="2"/>
      <c r="G1299" s="2"/>
      <c r="H1299" s="2"/>
      <c r="I1299" s="1"/>
      <c r="J1299" s="1"/>
      <c r="K1299" s="1"/>
      <c r="L1299" s="1"/>
      <c r="M1299" s="1"/>
      <c r="N1299" s="2"/>
      <c r="O1299" s="2"/>
      <c r="P1299" s="2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2"/>
      <c r="AB1299" s="1"/>
      <c r="AC1299" s="1"/>
      <c r="AD1299" s="2"/>
      <c r="AE1299" s="1"/>
    </row>
    <row r="1300" spans="1:31" hidden="1" x14ac:dyDescent="0.25">
      <c r="A1300" s="2"/>
      <c r="B1300" s="47"/>
      <c r="C1300" s="2"/>
      <c r="D1300" s="2"/>
      <c r="E1300" s="2"/>
      <c r="F1300" s="2"/>
      <c r="G1300" s="2"/>
      <c r="H1300" s="2"/>
      <c r="I1300" s="1"/>
      <c r="J1300" s="1"/>
      <c r="K1300" s="1"/>
      <c r="L1300" s="1"/>
      <c r="M1300" s="1"/>
      <c r="N1300" s="2"/>
      <c r="O1300" s="2"/>
      <c r="P1300" s="2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2"/>
      <c r="AB1300" s="1"/>
      <c r="AC1300" s="1"/>
      <c r="AD1300" s="2"/>
      <c r="AE1300" s="1"/>
    </row>
    <row r="1301" spans="1:31" hidden="1" x14ac:dyDescent="0.25">
      <c r="A1301" s="2"/>
      <c r="B1301" s="47"/>
      <c r="C1301" s="2"/>
      <c r="D1301" s="2"/>
      <c r="E1301" s="2"/>
      <c r="F1301" s="2"/>
      <c r="G1301" s="2"/>
      <c r="H1301" s="2"/>
      <c r="I1301" s="1"/>
      <c r="J1301" s="1"/>
      <c r="K1301" s="1"/>
      <c r="L1301" s="1"/>
      <c r="M1301" s="1"/>
      <c r="N1301" s="2"/>
      <c r="O1301" s="2"/>
      <c r="P1301" s="2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2"/>
      <c r="AB1301" s="1"/>
      <c r="AC1301" s="1"/>
      <c r="AD1301" s="2"/>
      <c r="AE1301" s="1"/>
    </row>
    <row r="1302" spans="1:31" hidden="1" x14ac:dyDescent="0.25">
      <c r="A1302" s="2"/>
      <c r="B1302" s="47"/>
      <c r="C1302" s="2"/>
      <c r="D1302" s="2"/>
      <c r="E1302" s="2"/>
      <c r="F1302" s="2"/>
      <c r="G1302" s="2"/>
      <c r="H1302" s="2"/>
      <c r="I1302" s="1"/>
      <c r="J1302" s="1"/>
      <c r="K1302" s="1"/>
      <c r="L1302" s="1"/>
      <c r="M1302" s="1"/>
      <c r="N1302" s="2"/>
      <c r="O1302" s="2"/>
      <c r="P1302" s="2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2"/>
      <c r="AB1302" s="1"/>
      <c r="AC1302" s="1"/>
      <c r="AD1302" s="2"/>
      <c r="AE1302" s="1"/>
    </row>
    <row r="1303" spans="1:31" hidden="1" x14ac:dyDescent="0.25">
      <c r="A1303" s="2"/>
      <c r="B1303" s="47"/>
      <c r="C1303" s="2"/>
      <c r="D1303" s="2"/>
      <c r="E1303" s="2"/>
      <c r="F1303" s="2"/>
      <c r="G1303" s="2"/>
      <c r="H1303" s="2"/>
      <c r="I1303" s="1"/>
      <c r="J1303" s="1"/>
      <c r="K1303" s="1"/>
      <c r="L1303" s="1"/>
      <c r="M1303" s="1"/>
      <c r="N1303" s="2"/>
      <c r="O1303" s="2"/>
      <c r="P1303" s="2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2"/>
      <c r="AB1303" s="1"/>
      <c r="AC1303" s="1"/>
      <c r="AD1303" s="2"/>
      <c r="AE1303" s="1"/>
    </row>
    <row r="1304" spans="1:31" hidden="1" x14ac:dyDescent="0.25">
      <c r="A1304" s="2"/>
      <c r="B1304" s="47"/>
      <c r="C1304" s="2"/>
      <c r="D1304" s="2"/>
      <c r="E1304" s="2"/>
      <c r="F1304" s="2"/>
      <c r="G1304" s="2"/>
      <c r="H1304" s="2"/>
      <c r="I1304" s="1"/>
      <c r="J1304" s="1"/>
      <c r="K1304" s="1"/>
      <c r="L1304" s="1"/>
      <c r="M1304" s="1"/>
      <c r="N1304" s="2"/>
      <c r="O1304" s="2"/>
      <c r="P1304" s="2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2"/>
      <c r="AB1304" s="1"/>
      <c r="AC1304" s="1"/>
      <c r="AD1304" s="2"/>
      <c r="AE1304" s="1"/>
    </row>
    <row r="1305" spans="1:31" hidden="1" x14ac:dyDescent="0.25">
      <c r="A1305" s="2"/>
      <c r="B1305" s="47"/>
      <c r="C1305" s="2"/>
      <c r="D1305" s="2"/>
      <c r="E1305" s="2"/>
      <c r="F1305" s="2"/>
      <c r="G1305" s="2"/>
      <c r="H1305" s="2"/>
      <c r="I1305" s="1"/>
      <c r="J1305" s="1"/>
      <c r="K1305" s="1"/>
      <c r="L1305" s="1"/>
      <c r="M1305" s="1"/>
      <c r="N1305" s="2"/>
      <c r="O1305" s="2"/>
      <c r="P1305" s="2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2"/>
      <c r="AB1305" s="1"/>
      <c r="AC1305" s="1"/>
      <c r="AD1305" s="2"/>
      <c r="AE1305" s="1"/>
    </row>
    <row r="1306" spans="1:31" hidden="1" x14ac:dyDescent="0.25">
      <c r="A1306" s="2"/>
      <c r="B1306" s="47"/>
      <c r="C1306" s="2"/>
      <c r="D1306" s="2"/>
      <c r="E1306" s="2"/>
      <c r="F1306" s="2"/>
      <c r="G1306" s="2"/>
      <c r="H1306" s="2"/>
      <c r="I1306" s="1"/>
      <c r="J1306" s="1"/>
      <c r="K1306" s="1"/>
      <c r="L1306" s="1"/>
      <c r="M1306" s="1"/>
      <c r="N1306" s="2"/>
      <c r="O1306" s="2"/>
      <c r="P1306" s="2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2"/>
      <c r="AB1306" s="1"/>
      <c r="AC1306" s="1"/>
      <c r="AD1306" s="2"/>
      <c r="AE1306" s="1"/>
    </row>
    <row r="1307" spans="1:31" hidden="1" x14ac:dyDescent="0.25">
      <c r="A1307" s="2"/>
      <c r="B1307" s="47"/>
      <c r="C1307" s="2"/>
      <c r="D1307" s="2"/>
      <c r="E1307" s="2"/>
      <c r="F1307" s="2"/>
      <c r="G1307" s="2"/>
      <c r="H1307" s="2"/>
      <c r="I1307" s="1"/>
      <c r="J1307" s="1"/>
      <c r="K1307" s="1"/>
      <c r="L1307" s="1"/>
      <c r="M1307" s="1"/>
      <c r="N1307" s="2"/>
      <c r="O1307" s="2"/>
      <c r="P1307" s="2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2"/>
      <c r="AB1307" s="1"/>
      <c r="AC1307" s="1"/>
      <c r="AD1307" s="2"/>
      <c r="AE1307" s="1"/>
    </row>
    <row r="1308" spans="1:31" hidden="1" x14ac:dyDescent="0.25">
      <c r="A1308" s="2"/>
      <c r="B1308" s="47"/>
      <c r="C1308" s="2"/>
      <c r="D1308" s="2"/>
      <c r="E1308" s="2"/>
      <c r="F1308" s="2"/>
      <c r="G1308" s="2"/>
      <c r="H1308" s="2"/>
      <c r="I1308" s="1"/>
      <c r="J1308" s="1"/>
      <c r="K1308" s="1"/>
      <c r="L1308" s="1"/>
      <c r="M1308" s="1"/>
      <c r="N1308" s="2"/>
      <c r="O1308" s="2"/>
      <c r="P1308" s="2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2"/>
      <c r="AB1308" s="1"/>
      <c r="AC1308" s="1"/>
      <c r="AD1308" s="2"/>
      <c r="AE1308" s="1"/>
    </row>
    <row r="1309" spans="1:31" hidden="1" x14ac:dyDescent="0.25">
      <c r="A1309" s="2"/>
      <c r="B1309" s="47"/>
      <c r="C1309" s="2"/>
      <c r="D1309" s="2"/>
      <c r="E1309" s="2"/>
      <c r="F1309" s="2"/>
      <c r="G1309" s="2"/>
      <c r="H1309" s="2"/>
      <c r="I1309" s="1"/>
      <c r="J1309" s="1"/>
      <c r="K1309" s="1"/>
      <c r="L1309" s="1"/>
      <c r="M1309" s="1"/>
      <c r="N1309" s="2"/>
      <c r="O1309" s="2"/>
      <c r="P1309" s="2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2"/>
      <c r="AB1309" s="1"/>
      <c r="AC1309" s="1"/>
      <c r="AD1309" s="2"/>
      <c r="AE1309" s="1"/>
    </row>
    <row r="1310" spans="1:31" hidden="1" x14ac:dyDescent="0.25">
      <c r="A1310" s="2"/>
      <c r="B1310" s="47"/>
      <c r="C1310" s="2"/>
      <c r="D1310" s="2"/>
      <c r="E1310" s="2"/>
      <c r="F1310" s="2"/>
      <c r="G1310" s="2"/>
      <c r="H1310" s="2"/>
      <c r="I1310" s="1"/>
      <c r="J1310" s="1"/>
      <c r="K1310" s="1"/>
      <c r="L1310" s="1"/>
      <c r="M1310" s="1"/>
      <c r="N1310" s="2"/>
      <c r="O1310" s="2"/>
      <c r="P1310" s="2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2"/>
      <c r="AB1310" s="1"/>
      <c r="AC1310" s="1"/>
      <c r="AD1310" s="2"/>
      <c r="AE1310" s="1"/>
    </row>
    <row r="1311" spans="1:31" hidden="1" x14ac:dyDescent="0.25">
      <c r="A1311" s="2"/>
      <c r="B1311" s="47"/>
      <c r="C1311" s="2"/>
      <c r="D1311" s="2"/>
      <c r="E1311" s="2"/>
      <c r="F1311" s="2"/>
      <c r="G1311" s="2"/>
      <c r="H1311" s="2"/>
      <c r="I1311" s="1"/>
      <c r="J1311" s="1"/>
      <c r="K1311" s="1"/>
      <c r="L1311" s="1"/>
      <c r="M1311" s="1"/>
      <c r="N1311" s="2"/>
      <c r="O1311" s="2"/>
      <c r="P1311" s="2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2"/>
      <c r="AB1311" s="1"/>
      <c r="AC1311" s="1"/>
      <c r="AD1311" s="2"/>
      <c r="AE1311" s="1"/>
    </row>
    <row r="1312" spans="1:31" hidden="1" x14ac:dyDescent="0.25">
      <c r="A1312" s="2"/>
      <c r="B1312" s="47"/>
      <c r="C1312" s="2"/>
      <c r="D1312" s="2"/>
      <c r="E1312" s="2"/>
      <c r="F1312" s="2"/>
      <c r="G1312" s="2"/>
      <c r="H1312" s="2"/>
      <c r="I1312" s="1"/>
      <c r="J1312" s="1"/>
      <c r="K1312" s="1"/>
      <c r="L1312" s="1"/>
      <c r="M1312" s="1"/>
      <c r="N1312" s="2"/>
      <c r="O1312" s="2"/>
      <c r="P1312" s="2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2"/>
      <c r="AB1312" s="1"/>
      <c r="AC1312" s="1"/>
      <c r="AD1312" s="2"/>
      <c r="AE1312" s="1"/>
    </row>
    <row r="1313" spans="1:31" hidden="1" x14ac:dyDescent="0.25">
      <c r="A1313" s="2"/>
      <c r="B1313" s="47"/>
      <c r="C1313" s="2"/>
      <c r="D1313" s="2"/>
      <c r="E1313" s="2"/>
      <c r="F1313" s="2"/>
      <c r="G1313" s="2"/>
      <c r="H1313" s="2"/>
      <c r="I1313" s="1"/>
      <c r="J1313" s="1"/>
      <c r="K1313" s="1"/>
      <c r="L1313" s="1"/>
      <c r="M1313" s="1"/>
      <c r="N1313" s="2"/>
      <c r="O1313" s="2"/>
      <c r="P1313" s="2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2"/>
      <c r="AB1313" s="1"/>
      <c r="AC1313" s="1"/>
      <c r="AD1313" s="2"/>
      <c r="AE1313" s="1"/>
    </row>
    <row r="1314" spans="1:31" hidden="1" x14ac:dyDescent="0.25">
      <c r="A1314" s="2"/>
      <c r="B1314" s="47"/>
      <c r="C1314" s="2"/>
      <c r="D1314" s="2"/>
      <c r="E1314" s="2"/>
      <c r="F1314" s="2"/>
      <c r="G1314" s="2"/>
      <c r="H1314" s="2"/>
      <c r="I1314" s="1"/>
      <c r="J1314" s="1"/>
      <c r="K1314" s="1"/>
      <c r="L1314" s="1"/>
      <c r="M1314" s="1"/>
      <c r="N1314" s="2"/>
      <c r="O1314" s="2"/>
      <c r="P1314" s="2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2"/>
      <c r="AB1314" s="1"/>
      <c r="AC1314" s="1"/>
      <c r="AD1314" s="2"/>
      <c r="AE1314" s="1"/>
    </row>
    <row r="1315" spans="1:31" hidden="1" x14ac:dyDescent="0.25">
      <c r="A1315" s="2"/>
      <c r="B1315" s="47"/>
      <c r="C1315" s="2"/>
      <c r="D1315" s="2"/>
      <c r="E1315" s="2"/>
      <c r="F1315" s="2"/>
      <c r="G1315" s="2"/>
      <c r="H1315" s="2"/>
      <c r="I1315" s="1"/>
      <c r="J1315" s="1"/>
      <c r="K1315" s="1"/>
      <c r="L1315" s="1"/>
      <c r="M1315" s="1"/>
      <c r="N1315" s="2"/>
      <c r="O1315" s="2"/>
      <c r="P1315" s="2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2"/>
      <c r="AB1315" s="1"/>
      <c r="AC1315" s="1"/>
      <c r="AD1315" s="2"/>
      <c r="AE1315" s="1"/>
    </row>
    <row r="1316" spans="1:31" hidden="1" x14ac:dyDescent="0.25">
      <c r="A1316" s="2"/>
      <c r="B1316" s="47"/>
      <c r="C1316" s="2"/>
      <c r="D1316" s="2"/>
      <c r="E1316" s="2"/>
      <c r="F1316" s="2"/>
      <c r="G1316" s="2"/>
      <c r="H1316" s="2"/>
      <c r="I1316" s="1"/>
      <c r="J1316" s="1"/>
      <c r="K1316" s="1"/>
      <c r="L1316" s="1"/>
      <c r="M1316" s="1"/>
      <c r="N1316" s="2"/>
      <c r="O1316" s="2"/>
      <c r="P1316" s="2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2"/>
      <c r="AB1316" s="1"/>
      <c r="AC1316" s="1"/>
      <c r="AD1316" s="2"/>
      <c r="AE1316" s="1"/>
    </row>
    <row r="1317" spans="1:31" hidden="1" x14ac:dyDescent="0.25">
      <c r="A1317" s="2"/>
      <c r="B1317" s="47"/>
      <c r="C1317" s="2"/>
      <c r="D1317" s="2"/>
      <c r="E1317" s="46"/>
      <c r="F1317" s="2"/>
      <c r="G1317" s="2"/>
      <c r="H1317" s="2"/>
      <c r="I1317" s="1"/>
      <c r="J1317" s="1"/>
      <c r="K1317" s="1"/>
      <c r="L1317" s="1"/>
      <c r="M1317" s="1"/>
      <c r="N1317" s="2"/>
      <c r="O1317" s="2"/>
      <c r="P1317" s="2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2"/>
      <c r="AB1317" s="1"/>
      <c r="AC1317" s="1"/>
      <c r="AD1317" s="2"/>
      <c r="AE1317" s="1"/>
    </row>
    <row r="1318" spans="1:31" hidden="1" x14ac:dyDescent="0.25">
      <c r="A1318" s="2"/>
      <c r="B1318" s="47"/>
      <c r="C1318" s="2"/>
      <c r="D1318" s="2"/>
      <c r="E1318" s="2"/>
      <c r="F1318" s="2"/>
      <c r="G1318" s="2"/>
      <c r="H1318" s="2"/>
      <c r="I1318" s="1"/>
      <c r="J1318" s="1"/>
      <c r="K1318" s="1"/>
      <c r="L1318" s="1"/>
      <c r="M1318" s="1"/>
      <c r="N1318" s="2"/>
      <c r="O1318" s="2"/>
      <c r="P1318" s="2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2"/>
      <c r="AB1318" s="1"/>
      <c r="AC1318" s="1"/>
      <c r="AD1318" s="2"/>
      <c r="AE1318" s="1"/>
    </row>
    <row r="1319" spans="1:31" hidden="1" x14ac:dyDescent="0.25">
      <c r="A1319" s="2"/>
      <c r="B1319" s="47"/>
      <c r="C1319" s="2"/>
      <c r="D1319" s="2"/>
      <c r="E1319" s="2"/>
      <c r="F1319" s="2"/>
      <c r="G1319" s="2"/>
      <c r="H1319" s="2"/>
      <c r="I1319" s="1"/>
      <c r="J1319" s="1"/>
      <c r="K1319" s="1"/>
      <c r="L1319" s="1"/>
      <c r="M1319" s="1"/>
      <c r="N1319" s="2"/>
      <c r="O1319" s="2"/>
      <c r="P1319" s="2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2"/>
      <c r="AB1319" s="1"/>
      <c r="AC1319" s="1"/>
      <c r="AD1319" s="2"/>
      <c r="AE1319" s="1"/>
    </row>
    <row r="1320" spans="1:31" hidden="1" x14ac:dyDescent="0.25">
      <c r="A1320" s="2"/>
      <c r="B1320" s="47"/>
      <c r="C1320" s="2"/>
      <c r="D1320" s="2"/>
      <c r="E1320" s="2"/>
      <c r="F1320" s="2"/>
      <c r="G1320" s="2"/>
      <c r="H1320" s="2"/>
      <c r="I1320" s="1"/>
      <c r="J1320" s="1"/>
      <c r="K1320" s="1"/>
      <c r="L1320" s="1"/>
      <c r="M1320" s="1"/>
      <c r="N1320" s="2"/>
      <c r="O1320" s="2"/>
      <c r="P1320" s="2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2"/>
      <c r="AB1320" s="1"/>
      <c r="AC1320" s="1"/>
      <c r="AD1320" s="2"/>
      <c r="AE1320" s="1"/>
    </row>
    <row r="1321" spans="1:31" hidden="1" x14ac:dyDescent="0.25">
      <c r="A1321" s="2"/>
      <c r="B1321" s="47"/>
      <c r="C1321" s="2"/>
      <c r="D1321" s="2"/>
      <c r="E1321" s="2"/>
      <c r="F1321" s="2"/>
      <c r="G1321" s="2"/>
      <c r="H1321" s="2"/>
      <c r="I1321" s="1"/>
      <c r="J1321" s="1"/>
      <c r="K1321" s="1"/>
      <c r="L1321" s="1"/>
      <c r="M1321" s="1"/>
      <c r="N1321" s="2"/>
      <c r="O1321" s="2"/>
      <c r="P1321" s="2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2"/>
      <c r="AB1321" s="1"/>
      <c r="AC1321" s="1"/>
      <c r="AD1321" s="2"/>
      <c r="AE1321" s="1"/>
    </row>
    <row r="1322" spans="1:31" hidden="1" x14ac:dyDescent="0.25">
      <c r="A1322" s="2"/>
      <c r="B1322" s="47"/>
      <c r="C1322" s="2"/>
      <c r="D1322" s="2"/>
      <c r="E1322" s="2"/>
      <c r="F1322" s="2"/>
      <c r="G1322" s="2"/>
      <c r="H1322" s="2"/>
      <c r="I1322" s="1"/>
      <c r="J1322" s="1"/>
      <c r="K1322" s="1"/>
      <c r="L1322" s="1"/>
      <c r="M1322" s="1"/>
      <c r="N1322" s="2"/>
      <c r="O1322" s="2"/>
      <c r="P1322" s="2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2"/>
      <c r="AB1322" s="1"/>
      <c r="AC1322" s="1"/>
      <c r="AD1322" s="2"/>
      <c r="AE1322" s="1"/>
    </row>
    <row r="1323" spans="1:31" hidden="1" x14ac:dyDescent="0.25">
      <c r="A1323" s="2"/>
      <c r="B1323" s="47"/>
      <c r="C1323" s="2"/>
      <c r="D1323" s="2"/>
      <c r="E1323" s="2"/>
      <c r="F1323" s="2"/>
      <c r="G1323" s="2"/>
      <c r="H1323" s="2"/>
      <c r="I1323" s="1"/>
      <c r="J1323" s="1"/>
      <c r="K1323" s="1"/>
      <c r="L1323" s="1"/>
      <c r="M1323" s="1"/>
      <c r="N1323" s="2"/>
      <c r="O1323" s="2"/>
      <c r="P1323" s="2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2"/>
      <c r="AB1323" s="1"/>
      <c r="AC1323" s="1"/>
      <c r="AD1323" s="2"/>
      <c r="AE1323" s="1"/>
    </row>
    <row r="1324" spans="1:31" hidden="1" x14ac:dyDescent="0.25">
      <c r="A1324" s="2"/>
      <c r="B1324" s="47"/>
      <c r="C1324" s="2"/>
      <c r="D1324" s="2"/>
      <c r="E1324" s="2"/>
      <c r="F1324" s="2"/>
      <c r="G1324" s="2"/>
      <c r="H1324" s="2"/>
      <c r="I1324" s="1"/>
      <c r="J1324" s="1"/>
      <c r="K1324" s="1"/>
      <c r="L1324" s="1"/>
      <c r="M1324" s="1"/>
      <c r="N1324" s="2"/>
      <c r="O1324" s="2"/>
      <c r="P1324" s="2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2"/>
      <c r="AB1324" s="1"/>
      <c r="AC1324" s="1"/>
      <c r="AD1324" s="2"/>
      <c r="AE1324" s="1"/>
    </row>
    <row r="1325" spans="1:31" hidden="1" x14ac:dyDescent="0.25">
      <c r="A1325" s="2"/>
      <c r="B1325" s="47"/>
      <c r="C1325" s="2"/>
      <c r="D1325" s="2"/>
      <c r="E1325" s="2"/>
      <c r="F1325" s="2"/>
      <c r="G1325" s="2"/>
      <c r="H1325" s="2"/>
      <c r="I1325" s="1"/>
      <c r="J1325" s="1"/>
      <c r="K1325" s="1"/>
      <c r="L1325" s="1"/>
      <c r="M1325" s="1"/>
      <c r="N1325" s="2"/>
      <c r="O1325" s="2"/>
      <c r="P1325" s="2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2"/>
      <c r="AB1325" s="1"/>
      <c r="AC1325" s="1"/>
      <c r="AD1325" s="2"/>
      <c r="AE1325" s="1"/>
    </row>
    <row r="1326" spans="1:31" hidden="1" x14ac:dyDescent="0.25">
      <c r="A1326" s="2"/>
      <c r="B1326" s="47"/>
      <c r="C1326" s="2"/>
      <c r="D1326" s="2"/>
      <c r="E1326" s="2"/>
      <c r="F1326" s="2"/>
      <c r="G1326" s="2"/>
      <c r="H1326" s="2"/>
      <c r="I1326" s="1"/>
      <c r="J1326" s="1"/>
      <c r="K1326" s="1"/>
      <c r="L1326" s="1"/>
      <c r="M1326" s="1"/>
      <c r="N1326" s="2"/>
      <c r="O1326" s="2"/>
      <c r="P1326" s="2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2"/>
      <c r="AB1326" s="1"/>
      <c r="AC1326" s="1"/>
      <c r="AD1326" s="2"/>
      <c r="AE1326" s="1"/>
    </row>
    <row r="1327" spans="1:31" hidden="1" x14ac:dyDescent="0.25">
      <c r="A1327" s="2"/>
      <c r="B1327" s="47"/>
      <c r="C1327" s="2"/>
      <c r="D1327" s="2"/>
      <c r="E1327" s="2"/>
      <c r="F1327" s="2"/>
      <c r="G1327" s="2"/>
      <c r="H1327" s="2"/>
      <c r="I1327" s="1"/>
      <c r="J1327" s="1"/>
      <c r="K1327" s="1"/>
      <c r="L1327" s="1"/>
      <c r="M1327" s="1"/>
      <c r="N1327" s="2"/>
      <c r="O1327" s="2"/>
      <c r="P1327" s="2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2"/>
      <c r="AB1327" s="1"/>
      <c r="AC1327" s="1"/>
      <c r="AD1327" s="2"/>
      <c r="AE1327" s="1"/>
    </row>
    <row r="1328" spans="1:31" hidden="1" x14ac:dyDescent="0.25">
      <c r="A1328" s="2"/>
      <c r="B1328" s="47"/>
      <c r="C1328" s="2"/>
      <c r="D1328" s="2"/>
      <c r="E1328" s="2"/>
      <c r="F1328" s="2"/>
      <c r="G1328" s="2"/>
      <c r="H1328" s="2"/>
      <c r="I1328" s="1"/>
      <c r="J1328" s="1"/>
      <c r="K1328" s="1"/>
      <c r="L1328" s="1"/>
      <c r="M1328" s="1"/>
      <c r="N1328" s="2"/>
      <c r="O1328" s="2"/>
      <c r="P1328" s="2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2"/>
      <c r="AB1328" s="1"/>
      <c r="AC1328" s="1"/>
      <c r="AD1328" s="2"/>
      <c r="AE1328" s="1"/>
    </row>
    <row r="1329" spans="1:31" hidden="1" x14ac:dyDescent="0.25">
      <c r="A1329" s="2"/>
      <c r="B1329" s="47"/>
      <c r="C1329" s="2"/>
      <c r="D1329" s="2"/>
      <c r="E1329" s="2"/>
      <c r="F1329" s="2"/>
      <c r="G1329" s="2"/>
      <c r="H1329" s="2"/>
      <c r="I1329" s="1"/>
      <c r="J1329" s="1"/>
      <c r="K1329" s="1"/>
      <c r="L1329" s="1"/>
      <c r="M1329" s="1"/>
      <c r="N1329" s="2"/>
      <c r="O1329" s="2"/>
      <c r="P1329" s="2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2"/>
      <c r="AB1329" s="1"/>
      <c r="AC1329" s="1"/>
      <c r="AD1329" s="2"/>
      <c r="AE1329" s="1"/>
    </row>
    <row r="1330" spans="1:31" hidden="1" x14ac:dyDescent="0.25">
      <c r="A1330" s="2"/>
      <c r="B1330" s="47"/>
      <c r="C1330" s="2"/>
      <c r="D1330" s="2"/>
      <c r="E1330" s="2"/>
      <c r="F1330" s="2"/>
      <c r="G1330" s="2"/>
      <c r="H1330" s="2"/>
      <c r="I1330" s="1"/>
      <c r="J1330" s="1"/>
      <c r="K1330" s="1"/>
      <c r="L1330" s="1"/>
      <c r="M1330" s="1"/>
      <c r="N1330" s="2"/>
      <c r="O1330" s="2"/>
      <c r="P1330" s="2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2"/>
      <c r="AB1330" s="1"/>
      <c r="AC1330" s="1"/>
      <c r="AD1330" s="2"/>
      <c r="AE1330" s="1"/>
    </row>
    <row r="1331" spans="1:31" hidden="1" x14ac:dyDescent="0.25">
      <c r="A1331" s="2"/>
      <c r="B1331" s="47"/>
      <c r="C1331" s="2"/>
      <c r="D1331" s="2"/>
      <c r="E1331" s="2"/>
      <c r="F1331" s="2"/>
      <c r="G1331" s="2"/>
      <c r="H1331" s="2"/>
      <c r="I1331" s="1"/>
      <c r="J1331" s="1"/>
      <c r="K1331" s="1"/>
      <c r="L1331" s="1"/>
      <c r="M1331" s="1"/>
      <c r="N1331" s="2"/>
      <c r="O1331" s="2"/>
      <c r="P1331" s="2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2"/>
      <c r="AB1331" s="1"/>
      <c r="AC1331" s="1"/>
      <c r="AD1331" s="2"/>
      <c r="AE1331" s="1"/>
    </row>
    <row r="1332" spans="1:31" hidden="1" x14ac:dyDescent="0.25">
      <c r="A1332" s="2"/>
      <c r="B1332" s="47"/>
      <c r="C1332" s="2"/>
      <c r="D1332" s="2"/>
      <c r="E1332" s="2"/>
      <c r="F1332" s="2"/>
      <c r="G1332" s="2"/>
      <c r="H1332" s="2"/>
      <c r="I1332" s="1"/>
      <c r="J1332" s="1"/>
      <c r="K1332" s="1"/>
      <c r="L1332" s="1"/>
      <c r="M1332" s="1"/>
      <c r="N1332" s="2"/>
      <c r="O1332" s="2"/>
      <c r="P1332" s="2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2"/>
      <c r="AB1332" s="1"/>
      <c r="AC1332" s="1"/>
      <c r="AD1332" s="2"/>
      <c r="AE1332" s="1"/>
    </row>
    <row r="1333" spans="1:31" hidden="1" x14ac:dyDescent="0.25">
      <c r="A1333" s="2"/>
      <c r="B1333" s="47"/>
      <c r="C1333" s="2"/>
      <c r="D1333" s="2"/>
      <c r="E1333" s="2"/>
      <c r="F1333" s="2"/>
      <c r="G1333" s="2"/>
      <c r="H1333" s="2"/>
      <c r="I1333" s="1"/>
      <c r="J1333" s="1"/>
      <c r="K1333" s="1"/>
      <c r="L1333" s="1"/>
      <c r="M1333" s="1"/>
      <c r="N1333" s="2"/>
      <c r="O1333" s="2"/>
      <c r="P1333" s="2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2"/>
      <c r="AB1333" s="1"/>
      <c r="AC1333" s="1"/>
      <c r="AD1333" s="2"/>
      <c r="AE1333" s="1"/>
    </row>
    <row r="1334" spans="1:31" hidden="1" x14ac:dyDescent="0.25">
      <c r="A1334" s="2"/>
      <c r="B1334" s="47"/>
      <c r="C1334" s="2"/>
      <c r="D1334" s="2"/>
      <c r="E1334" s="2"/>
      <c r="F1334" s="2"/>
      <c r="G1334" s="2"/>
      <c r="H1334" s="2"/>
      <c r="I1334" s="1"/>
      <c r="J1334" s="1"/>
      <c r="K1334" s="1"/>
      <c r="L1334" s="1"/>
      <c r="M1334" s="1"/>
      <c r="N1334" s="2"/>
      <c r="O1334" s="2"/>
      <c r="P1334" s="2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2"/>
      <c r="AB1334" s="1"/>
      <c r="AC1334" s="1"/>
      <c r="AD1334" s="2"/>
      <c r="AE1334" s="1"/>
    </row>
    <row r="1335" spans="1:31" hidden="1" x14ac:dyDescent="0.25">
      <c r="A1335" s="2"/>
      <c r="B1335" s="47"/>
      <c r="C1335" s="2"/>
      <c r="D1335" s="2"/>
      <c r="E1335" s="2"/>
      <c r="F1335" s="2"/>
      <c r="G1335" s="2"/>
      <c r="H1335" s="2"/>
      <c r="I1335" s="1"/>
      <c r="J1335" s="1"/>
      <c r="K1335" s="1"/>
      <c r="L1335" s="1"/>
      <c r="M1335" s="1"/>
      <c r="N1335" s="2"/>
      <c r="O1335" s="2"/>
      <c r="P1335" s="2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2"/>
      <c r="AB1335" s="1"/>
      <c r="AC1335" s="1"/>
      <c r="AD1335" s="2"/>
      <c r="AE1335" s="1"/>
    </row>
    <row r="1336" spans="1:31" hidden="1" x14ac:dyDescent="0.25">
      <c r="A1336" s="2"/>
      <c r="B1336" s="47"/>
      <c r="C1336" s="2"/>
      <c r="D1336" s="2"/>
      <c r="E1336" s="2"/>
      <c r="F1336" s="2"/>
      <c r="G1336" s="2"/>
      <c r="H1336" s="2"/>
      <c r="I1336" s="1"/>
      <c r="J1336" s="1"/>
      <c r="K1336" s="1"/>
      <c r="L1336" s="1"/>
      <c r="M1336" s="1"/>
      <c r="N1336" s="2"/>
      <c r="O1336" s="2"/>
      <c r="P1336" s="2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2"/>
      <c r="AB1336" s="1"/>
      <c r="AC1336" s="1"/>
      <c r="AD1336" s="2"/>
      <c r="AE1336" s="1"/>
    </row>
    <row r="1337" spans="1:31" hidden="1" x14ac:dyDescent="0.25">
      <c r="A1337" s="2"/>
      <c r="B1337" s="47"/>
      <c r="C1337" s="2"/>
      <c r="D1337" s="2"/>
      <c r="E1337" s="2"/>
      <c r="F1337" s="2"/>
      <c r="G1337" s="2"/>
      <c r="H1337" s="2"/>
      <c r="I1337" s="1"/>
      <c r="J1337" s="1"/>
      <c r="K1337" s="1"/>
      <c r="L1337" s="1"/>
      <c r="M1337" s="1"/>
      <c r="N1337" s="2"/>
      <c r="O1337" s="2"/>
      <c r="P1337" s="2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2"/>
      <c r="AB1337" s="1"/>
      <c r="AC1337" s="1"/>
      <c r="AD1337" s="2"/>
      <c r="AE1337" s="1"/>
    </row>
    <row r="1338" spans="1:31" hidden="1" x14ac:dyDescent="0.25">
      <c r="A1338" s="2"/>
      <c r="B1338" s="47"/>
      <c r="C1338" s="2"/>
      <c r="D1338" s="2"/>
      <c r="E1338" s="2"/>
      <c r="F1338" s="2"/>
      <c r="G1338" s="2"/>
      <c r="H1338" s="2"/>
      <c r="I1338" s="1"/>
      <c r="J1338" s="1"/>
      <c r="K1338" s="1"/>
      <c r="L1338" s="1"/>
      <c r="M1338" s="1"/>
      <c r="N1338" s="2"/>
      <c r="O1338" s="2"/>
      <c r="P1338" s="2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2"/>
      <c r="AB1338" s="1"/>
      <c r="AC1338" s="1"/>
      <c r="AD1338" s="2"/>
      <c r="AE1338" s="1"/>
    </row>
    <row r="1339" spans="1:31" hidden="1" x14ac:dyDescent="0.25">
      <c r="A1339" s="2"/>
      <c r="B1339" s="47"/>
      <c r="C1339" s="2"/>
      <c r="D1339" s="2"/>
      <c r="E1339" s="2"/>
      <c r="F1339" s="2"/>
      <c r="G1339" s="2"/>
      <c r="H1339" s="2"/>
      <c r="I1339" s="1"/>
      <c r="J1339" s="1"/>
      <c r="K1339" s="1"/>
      <c r="L1339" s="1"/>
      <c r="M1339" s="1"/>
      <c r="N1339" s="2"/>
      <c r="O1339" s="2"/>
      <c r="P1339" s="2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2"/>
      <c r="AB1339" s="1"/>
      <c r="AC1339" s="1"/>
      <c r="AD1339" s="2"/>
      <c r="AE1339" s="1"/>
    </row>
    <row r="1340" spans="1:31" hidden="1" x14ac:dyDescent="0.25">
      <c r="A1340" s="2"/>
      <c r="B1340" s="47"/>
      <c r="C1340" s="2"/>
      <c r="D1340" s="2"/>
      <c r="E1340" s="2"/>
      <c r="F1340" s="2"/>
      <c r="G1340" s="2"/>
      <c r="H1340" s="2"/>
      <c r="I1340" s="1"/>
      <c r="J1340" s="1"/>
      <c r="K1340" s="1"/>
      <c r="L1340" s="1"/>
      <c r="M1340" s="1"/>
      <c r="N1340" s="2"/>
      <c r="O1340" s="2"/>
      <c r="P1340" s="2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2"/>
      <c r="AB1340" s="1"/>
      <c r="AC1340" s="1"/>
      <c r="AD1340" s="2"/>
      <c r="AE1340" s="1"/>
    </row>
    <row r="1341" spans="1:31" hidden="1" x14ac:dyDescent="0.25">
      <c r="A1341" s="2"/>
      <c r="B1341" s="47"/>
      <c r="C1341" s="2"/>
      <c r="D1341" s="2"/>
      <c r="E1341" s="2"/>
      <c r="F1341" s="2"/>
      <c r="G1341" s="2"/>
      <c r="H1341" s="2"/>
      <c r="I1341" s="1"/>
      <c r="J1341" s="1"/>
      <c r="K1341" s="1"/>
      <c r="L1341" s="1"/>
      <c r="M1341" s="1"/>
      <c r="N1341" s="2"/>
      <c r="O1341" s="2"/>
      <c r="P1341" s="2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2"/>
      <c r="AB1341" s="1"/>
      <c r="AC1341" s="1"/>
      <c r="AD1341" s="2"/>
      <c r="AE1341" s="1"/>
    </row>
    <row r="1342" spans="1:31" hidden="1" x14ac:dyDescent="0.25">
      <c r="A1342" s="2"/>
      <c r="B1342" s="47"/>
      <c r="C1342" s="2"/>
      <c r="D1342" s="2"/>
      <c r="E1342" s="2"/>
      <c r="F1342" s="2"/>
      <c r="G1342" s="2"/>
      <c r="H1342" s="2"/>
      <c r="I1342" s="1"/>
      <c r="J1342" s="1"/>
      <c r="K1342" s="1"/>
      <c r="L1342" s="1"/>
      <c r="M1342" s="1"/>
      <c r="N1342" s="2"/>
      <c r="O1342" s="2"/>
      <c r="P1342" s="2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2"/>
      <c r="AB1342" s="1"/>
      <c r="AC1342" s="1"/>
      <c r="AD1342" s="2"/>
      <c r="AE1342" s="1"/>
    </row>
    <row r="1343" spans="1:31" hidden="1" x14ac:dyDescent="0.25">
      <c r="A1343" s="2"/>
      <c r="B1343" s="47"/>
      <c r="C1343" s="2"/>
      <c r="D1343" s="2"/>
      <c r="E1343" s="2"/>
      <c r="F1343" s="2"/>
      <c r="G1343" s="2"/>
      <c r="H1343" s="2"/>
      <c r="I1343" s="1"/>
      <c r="J1343" s="1"/>
      <c r="K1343" s="1"/>
      <c r="L1343" s="1"/>
      <c r="M1343" s="1"/>
      <c r="N1343" s="2"/>
      <c r="O1343" s="2"/>
      <c r="P1343" s="2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2"/>
      <c r="AB1343" s="1"/>
      <c r="AC1343" s="1"/>
      <c r="AD1343" s="2"/>
      <c r="AE1343" s="1"/>
    </row>
    <row r="1344" spans="1:31" hidden="1" x14ac:dyDescent="0.25">
      <c r="A1344" s="2"/>
      <c r="B1344" s="47"/>
      <c r="C1344" s="2"/>
      <c r="D1344" s="2"/>
      <c r="E1344" s="2"/>
      <c r="F1344" s="2"/>
      <c r="G1344" s="2"/>
      <c r="H1344" s="2"/>
      <c r="I1344" s="1"/>
      <c r="J1344" s="1"/>
      <c r="K1344" s="1"/>
      <c r="L1344" s="1"/>
      <c r="M1344" s="1"/>
      <c r="N1344" s="2"/>
      <c r="O1344" s="2"/>
      <c r="P1344" s="2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2"/>
      <c r="AB1344" s="1"/>
      <c r="AC1344" s="1"/>
      <c r="AD1344" s="2"/>
      <c r="AE1344" s="1"/>
    </row>
    <row r="1345" spans="1:31" hidden="1" x14ac:dyDescent="0.25">
      <c r="A1345" s="2"/>
      <c r="B1345" s="47"/>
      <c r="C1345" s="2"/>
      <c r="D1345" s="2"/>
      <c r="E1345" s="46"/>
      <c r="F1345" s="2"/>
      <c r="G1345" s="2"/>
      <c r="H1345" s="2"/>
      <c r="I1345" s="1"/>
      <c r="J1345" s="1"/>
      <c r="K1345" s="1"/>
      <c r="L1345" s="1"/>
      <c r="M1345" s="1"/>
      <c r="N1345" s="2"/>
      <c r="O1345" s="2"/>
      <c r="P1345" s="2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2"/>
      <c r="AB1345" s="1"/>
      <c r="AC1345" s="1"/>
      <c r="AD1345" s="2"/>
      <c r="AE1345" s="1"/>
    </row>
    <row r="1346" spans="1:31" hidden="1" x14ac:dyDescent="0.25">
      <c r="A1346" s="2"/>
      <c r="B1346" s="47"/>
      <c r="C1346" s="2"/>
      <c r="D1346" s="2"/>
      <c r="E1346" s="2"/>
      <c r="F1346" s="2"/>
      <c r="G1346" s="2"/>
      <c r="H1346" s="2"/>
      <c r="I1346" s="1"/>
      <c r="J1346" s="1"/>
      <c r="K1346" s="1"/>
      <c r="L1346" s="1"/>
      <c r="M1346" s="1"/>
      <c r="N1346" s="2"/>
      <c r="O1346" s="2"/>
      <c r="P1346" s="2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2"/>
      <c r="AB1346" s="1"/>
      <c r="AC1346" s="1"/>
      <c r="AD1346" s="2"/>
      <c r="AE1346" s="1"/>
    </row>
    <row r="1347" spans="1:31" hidden="1" x14ac:dyDescent="0.25">
      <c r="A1347" s="2"/>
      <c r="B1347" s="47"/>
      <c r="C1347" s="2"/>
      <c r="D1347" s="2"/>
      <c r="E1347" s="2"/>
      <c r="F1347" s="2"/>
      <c r="G1347" s="2"/>
      <c r="H1347" s="2"/>
      <c r="I1347" s="1"/>
      <c r="J1347" s="1"/>
      <c r="K1347" s="1"/>
      <c r="L1347" s="1"/>
      <c r="M1347" s="1"/>
      <c r="N1347" s="2"/>
      <c r="O1347" s="2"/>
      <c r="P1347" s="2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2"/>
      <c r="AB1347" s="1"/>
      <c r="AC1347" s="1"/>
      <c r="AD1347" s="2"/>
      <c r="AE1347" s="1"/>
    </row>
    <row r="1348" spans="1:31" hidden="1" x14ac:dyDescent="0.25">
      <c r="A1348" s="2"/>
      <c r="B1348" s="47"/>
      <c r="C1348" s="2"/>
      <c r="D1348" s="2"/>
      <c r="E1348" s="2"/>
      <c r="F1348" s="2"/>
      <c r="G1348" s="2"/>
      <c r="H1348" s="2"/>
      <c r="I1348" s="1"/>
      <c r="J1348" s="1"/>
      <c r="K1348" s="1"/>
      <c r="L1348" s="1"/>
      <c r="M1348" s="1"/>
      <c r="N1348" s="2"/>
      <c r="O1348" s="2"/>
      <c r="P1348" s="2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2"/>
      <c r="AB1348" s="1"/>
      <c r="AC1348" s="1"/>
      <c r="AD1348" s="2"/>
      <c r="AE1348" s="1"/>
    </row>
    <row r="1349" spans="1:31" hidden="1" x14ac:dyDescent="0.25">
      <c r="A1349" s="2"/>
      <c r="B1349" s="47"/>
      <c r="C1349" s="2"/>
      <c r="D1349" s="2"/>
      <c r="E1349" s="2"/>
      <c r="F1349" s="2"/>
      <c r="G1349" s="2"/>
      <c r="H1349" s="2"/>
      <c r="I1349" s="1"/>
      <c r="J1349" s="1"/>
      <c r="K1349" s="1"/>
      <c r="L1349" s="1"/>
      <c r="M1349" s="1"/>
      <c r="N1349" s="2"/>
      <c r="O1349" s="2"/>
      <c r="P1349" s="2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2"/>
      <c r="AB1349" s="1"/>
      <c r="AC1349" s="1"/>
      <c r="AD1349" s="2"/>
      <c r="AE1349" s="1"/>
    </row>
    <row r="1350" spans="1:31" hidden="1" x14ac:dyDescent="0.25">
      <c r="A1350" s="2"/>
      <c r="B1350" s="47"/>
      <c r="C1350" s="2"/>
      <c r="D1350" s="2"/>
      <c r="E1350" s="2"/>
      <c r="F1350" s="2"/>
      <c r="G1350" s="2"/>
      <c r="H1350" s="2"/>
      <c r="I1350" s="1"/>
      <c r="J1350" s="1"/>
      <c r="K1350" s="1"/>
      <c r="L1350" s="1"/>
      <c r="M1350" s="1"/>
      <c r="N1350" s="2"/>
      <c r="O1350" s="2"/>
      <c r="P1350" s="2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2"/>
      <c r="AB1350" s="1"/>
      <c r="AC1350" s="1"/>
      <c r="AD1350" s="2"/>
      <c r="AE1350" s="1"/>
    </row>
    <row r="1351" spans="1:31" hidden="1" x14ac:dyDescent="0.25">
      <c r="A1351" s="2"/>
      <c r="B1351" s="47"/>
      <c r="C1351" s="2"/>
      <c r="D1351" s="2"/>
      <c r="E1351" s="2"/>
      <c r="F1351" s="2"/>
      <c r="G1351" s="2"/>
      <c r="H1351" s="2"/>
      <c r="I1351" s="1"/>
      <c r="J1351" s="1"/>
      <c r="K1351" s="1"/>
      <c r="L1351" s="1"/>
      <c r="M1351" s="1"/>
      <c r="N1351" s="2"/>
      <c r="O1351" s="2"/>
      <c r="P1351" s="2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2"/>
      <c r="AB1351" s="1"/>
      <c r="AC1351" s="1"/>
      <c r="AD1351" s="2"/>
      <c r="AE1351" s="1"/>
    </row>
    <row r="1352" spans="1:31" hidden="1" x14ac:dyDescent="0.25">
      <c r="A1352" s="2"/>
      <c r="B1352" s="47"/>
      <c r="C1352" s="2"/>
      <c r="D1352" s="2"/>
      <c r="E1352" s="2"/>
      <c r="F1352" s="2"/>
      <c r="G1352" s="2"/>
      <c r="H1352" s="2"/>
      <c r="I1352" s="1"/>
      <c r="J1352" s="1"/>
      <c r="K1352" s="1"/>
      <c r="L1352" s="1"/>
      <c r="M1352" s="1"/>
      <c r="N1352" s="2"/>
      <c r="O1352" s="2"/>
      <c r="P1352" s="2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2"/>
      <c r="AB1352" s="1"/>
      <c r="AC1352" s="1"/>
      <c r="AD1352" s="2"/>
      <c r="AE1352" s="1"/>
    </row>
    <row r="1353" spans="1:31" hidden="1" x14ac:dyDescent="0.25">
      <c r="A1353" s="2"/>
      <c r="B1353" s="47"/>
      <c r="C1353" s="2"/>
      <c r="D1353" s="2"/>
      <c r="E1353" s="2"/>
      <c r="F1353" s="2"/>
      <c r="G1353" s="2"/>
      <c r="H1353" s="2"/>
      <c r="I1353" s="1"/>
      <c r="J1353" s="1"/>
      <c r="K1353" s="1"/>
      <c r="L1353" s="1"/>
      <c r="M1353" s="1"/>
      <c r="N1353" s="2"/>
      <c r="O1353" s="2"/>
      <c r="P1353" s="2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2"/>
      <c r="AB1353" s="1"/>
      <c r="AC1353" s="1"/>
      <c r="AD1353" s="2"/>
      <c r="AE1353" s="1"/>
    </row>
    <row r="1354" spans="1:31" hidden="1" x14ac:dyDescent="0.25">
      <c r="A1354" s="2"/>
      <c r="B1354" s="47"/>
      <c r="C1354" s="2"/>
      <c r="D1354" s="2"/>
      <c r="E1354" s="2"/>
      <c r="F1354" s="2"/>
      <c r="G1354" s="2"/>
      <c r="H1354" s="2"/>
      <c r="I1354" s="1"/>
      <c r="J1354" s="1"/>
      <c r="K1354" s="1"/>
      <c r="L1354" s="1"/>
      <c r="M1354" s="1"/>
      <c r="N1354" s="2"/>
      <c r="O1354" s="2"/>
      <c r="P1354" s="2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2"/>
      <c r="AB1354" s="1"/>
      <c r="AC1354" s="1"/>
      <c r="AD1354" s="2"/>
      <c r="AE1354" s="1"/>
    </row>
    <row r="1355" spans="1:31" hidden="1" x14ac:dyDescent="0.25">
      <c r="A1355" s="2"/>
      <c r="B1355" s="47"/>
      <c r="C1355" s="2"/>
      <c r="D1355" s="2"/>
      <c r="E1355" s="2"/>
      <c r="F1355" s="2"/>
      <c r="G1355" s="2"/>
      <c r="H1355" s="2"/>
      <c r="I1355" s="1"/>
      <c r="J1355" s="1"/>
      <c r="K1355" s="1"/>
      <c r="L1355" s="1"/>
      <c r="M1355" s="1"/>
      <c r="N1355" s="2"/>
      <c r="O1355" s="2"/>
      <c r="P1355" s="2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2"/>
      <c r="AB1355" s="1"/>
      <c r="AC1355" s="1"/>
      <c r="AD1355" s="2"/>
      <c r="AE1355" s="1"/>
    </row>
    <row r="1356" spans="1:31" hidden="1" x14ac:dyDescent="0.25">
      <c r="A1356" s="2"/>
      <c r="B1356" s="47"/>
      <c r="C1356" s="2"/>
      <c r="D1356" s="2"/>
      <c r="E1356" s="2"/>
      <c r="F1356" s="2"/>
      <c r="G1356" s="2"/>
      <c r="H1356" s="2"/>
      <c r="I1356" s="1"/>
      <c r="J1356" s="1"/>
      <c r="K1356" s="1"/>
      <c r="L1356" s="1"/>
      <c r="M1356" s="1"/>
      <c r="N1356" s="2"/>
      <c r="O1356" s="2"/>
      <c r="P1356" s="2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2"/>
      <c r="AB1356" s="1"/>
      <c r="AC1356" s="1"/>
      <c r="AD1356" s="2"/>
      <c r="AE1356" s="1"/>
    </row>
    <row r="1357" spans="1:31" hidden="1" x14ac:dyDescent="0.25">
      <c r="A1357" s="2"/>
      <c r="B1357" s="47"/>
      <c r="C1357" s="2"/>
      <c r="D1357" s="2"/>
      <c r="E1357" s="2"/>
      <c r="F1357" s="2"/>
      <c r="G1357" s="2"/>
      <c r="H1357" s="2"/>
      <c r="I1357" s="1"/>
      <c r="J1357" s="1"/>
      <c r="K1357" s="1"/>
      <c r="L1357" s="1"/>
      <c r="M1357" s="1"/>
      <c r="N1357" s="2"/>
      <c r="O1357" s="2"/>
      <c r="P1357" s="2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2"/>
      <c r="AB1357" s="1"/>
      <c r="AC1357" s="1"/>
      <c r="AD1357" s="2"/>
      <c r="AE1357" s="1"/>
    </row>
    <row r="1358" spans="1:31" hidden="1" x14ac:dyDescent="0.25">
      <c r="A1358" s="2"/>
      <c r="B1358" s="47"/>
      <c r="C1358" s="2"/>
      <c r="D1358" s="2"/>
      <c r="E1358" s="2"/>
      <c r="F1358" s="2"/>
      <c r="G1358" s="2"/>
      <c r="H1358" s="2"/>
      <c r="I1358" s="1"/>
      <c r="J1358" s="1"/>
      <c r="K1358" s="1"/>
      <c r="L1358" s="1"/>
      <c r="M1358" s="1"/>
      <c r="N1358" s="2"/>
      <c r="O1358" s="2"/>
      <c r="P1358" s="2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2"/>
      <c r="AB1358" s="1"/>
      <c r="AC1358" s="1"/>
      <c r="AD1358" s="2"/>
      <c r="AE1358" s="1"/>
    </row>
    <row r="1359" spans="1:31" hidden="1" x14ac:dyDescent="0.25">
      <c r="A1359" s="2"/>
      <c r="B1359" s="47"/>
      <c r="C1359" s="2"/>
      <c r="D1359" s="2"/>
      <c r="E1359" s="2"/>
      <c r="F1359" s="2"/>
      <c r="G1359" s="2"/>
      <c r="H1359" s="2"/>
      <c r="I1359" s="1"/>
      <c r="J1359" s="1"/>
      <c r="K1359" s="1"/>
      <c r="L1359" s="1"/>
      <c r="M1359" s="1"/>
      <c r="N1359" s="2"/>
      <c r="O1359" s="2"/>
      <c r="P1359" s="2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2"/>
      <c r="AB1359" s="1"/>
      <c r="AC1359" s="1"/>
      <c r="AD1359" s="2"/>
      <c r="AE1359" s="1"/>
    </row>
    <row r="1360" spans="1:31" hidden="1" x14ac:dyDescent="0.25">
      <c r="A1360" s="2"/>
      <c r="B1360" s="47"/>
      <c r="C1360" s="2"/>
      <c r="D1360" s="2"/>
      <c r="E1360" s="2"/>
      <c r="F1360" s="2"/>
      <c r="G1360" s="2"/>
      <c r="H1360" s="2"/>
      <c r="I1360" s="1"/>
      <c r="J1360" s="1"/>
      <c r="K1360" s="1"/>
      <c r="L1360" s="1"/>
      <c r="M1360" s="1"/>
      <c r="N1360" s="2"/>
      <c r="O1360" s="2"/>
      <c r="P1360" s="2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2"/>
      <c r="AB1360" s="1"/>
      <c r="AC1360" s="1"/>
      <c r="AD1360" s="2"/>
      <c r="AE1360" s="1"/>
    </row>
    <row r="1361" spans="1:31" hidden="1" x14ac:dyDescent="0.25">
      <c r="A1361" s="2"/>
      <c r="B1361" s="47"/>
      <c r="C1361" s="2"/>
      <c r="D1361" s="2"/>
      <c r="E1361" s="2"/>
      <c r="F1361" s="2"/>
      <c r="G1361" s="2"/>
      <c r="H1361" s="2"/>
      <c r="I1361" s="1"/>
      <c r="J1361" s="1"/>
      <c r="K1361" s="1"/>
      <c r="L1361" s="1"/>
      <c r="M1361" s="1"/>
      <c r="N1361" s="2"/>
      <c r="O1361" s="2"/>
      <c r="P1361" s="2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2"/>
      <c r="AB1361" s="1"/>
      <c r="AC1361" s="1"/>
      <c r="AD1361" s="2"/>
      <c r="AE1361" s="1"/>
    </row>
    <row r="1362" spans="1:31" hidden="1" x14ac:dyDescent="0.25">
      <c r="A1362" s="2"/>
      <c r="B1362" s="47"/>
      <c r="C1362" s="2"/>
      <c r="D1362" s="2"/>
      <c r="E1362" s="2"/>
      <c r="F1362" s="2"/>
      <c r="G1362" s="2"/>
      <c r="H1362" s="2"/>
      <c r="I1362" s="1"/>
      <c r="J1362" s="1"/>
      <c r="K1362" s="1"/>
      <c r="L1362" s="1"/>
      <c r="M1362" s="1"/>
      <c r="N1362" s="2"/>
      <c r="O1362" s="2"/>
      <c r="P1362" s="2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2"/>
      <c r="AB1362" s="1"/>
      <c r="AC1362" s="1"/>
      <c r="AD1362" s="2"/>
      <c r="AE1362" s="1"/>
    </row>
    <row r="1363" spans="1:31" hidden="1" x14ac:dyDescent="0.25">
      <c r="A1363" s="2"/>
      <c r="B1363" s="47"/>
      <c r="C1363" s="2"/>
      <c r="D1363" s="2"/>
      <c r="E1363" s="2"/>
      <c r="F1363" s="2"/>
      <c r="G1363" s="2"/>
      <c r="H1363" s="2"/>
      <c r="I1363" s="1"/>
      <c r="J1363" s="1"/>
      <c r="K1363" s="1"/>
      <c r="L1363" s="1"/>
      <c r="M1363" s="1"/>
      <c r="N1363" s="2"/>
      <c r="O1363" s="2"/>
      <c r="P1363" s="2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2"/>
      <c r="AB1363" s="1"/>
      <c r="AC1363" s="1"/>
      <c r="AD1363" s="2"/>
      <c r="AE1363" s="1"/>
    </row>
    <row r="1364" spans="1:31" hidden="1" x14ac:dyDescent="0.25">
      <c r="A1364" s="2"/>
      <c r="B1364" s="47"/>
      <c r="C1364" s="2"/>
      <c r="D1364" s="2"/>
      <c r="E1364" s="2"/>
      <c r="F1364" s="2"/>
      <c r="G1364" s="2"/>
      <c r="H1364" s="2"/>
      <c r="I1364" s="1"/>
      <c r="J1364" s="1"/>
      <c r="K1364" s="1"/>
      <c r="L1364" s="1"/>
      <c r="M1364" s="1"/>
      <c r="N1364" s="2"/>
      <c r="O1364" s="2"/>
      <c r="P1364" s="2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2"/>
      <c r="AB1364" s="1"/>
      <c r="AC1364" s="1"/>
      <c r="AD1364" s="2"/>
      <c r="AE1364" s="1"/>
    </row>
    <row r="1365" spans="1:31" hidden="1" x14ac:dyDescent="0.25">
      <c r="A1365" s="2"/>
      <c r="B1365" s="47"/>
      <c r="C1365" s="2"/>
      <c r="D1365" s="2"/>
      <c r="E1365" s="2"/>
      <c r="F1365" s="2"/>
      <c r="G1365" s="2"/>
      <c r="H1365" s="2"/>
      <c r="I1365" s="1"/>
      <c r="J1365" s="1"/>
      <c r="K1365" s="1"/>
      <c r="L1365" s="1"/>
      <c r="M1365" s="1"/>
      <c r="N1365" s="2"/>
      <c r="O1365" s="2"/>
      <c r="P1365" s="2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2"/>
      <c r="AB1365" s="1"/>
      <c r="AC1365" s="1"/>
      <c r="AD1365" s="2"/>
      <c r="AE1365" s="1"/>
    </row>
    <row r="1366" spans="1:31" hidden="1" x14ac:dyDescent="0.25">
      <c r="A1366" s="2"/>
      <c r="B1366" s="47"/>
      <c r="C1366" s="2"/>
      <c r="D1366" s="2"/>
      <c r="E1366" s="2"/>
      <c r="F1366" s="2"/>
      <c r="G1366" s="2"/>
      <c r="H1366" s="2"/>
      <c r="I1366" s="1"/>
      <c r="J1366" s="1"/>
      <c r="K1366" s="1"/>
      <c r="L1366" s="1"/>
      <c r="M1366" s="1"/>
      <c r="N1366" s="2"/>
      <c r="O1366" s="2"/>
      <c r="P1366" s="2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2"/>
      <c r="AB1366" s="1"/>
      <c r="AC1366" s="1"/>
      <c r="AD1366" s="2"/>
      <c r="AE1366" s="1"/>
    </row>
    <row r="1367" spans="1:31" hidden="1" x14ac:dyDescent="0.25">
      <c r="A1367" s="2"/>
      <c r="B1367" s="47"/>
      <c r="C1367" s="2"/>
      <c r="D1367" s="2"/>
      <c r="E1367" s="2"/>
      <c r="F1367" s="2"/>
      <c r="G1367" s="2"/>
      <c r="H1367" s="2"/>
      <c r="I1367" s="1"/>
      <c r="J1367" s="1"/>
      <c r="K1367" s="1"/>
      <c r="L1367" s="1"/>
      <c r="M1367" s="1"/>
      <c r="N1367" s="2"/>
      <c r="O1367" s="2"/>
      <c r="P1367" s="2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2"/>
      <c r="AB1367" s="1"/>
      <c r="AC1367" s="1"/>
      <c r="AD1367" s="2"/>
      <c r="AE1367" s="1"/>
    </row>
    <row r="1368" spans="1:31" hidden="1" x14ac:dyDescent="0.25">
      <c r="A1368" s="2"/>
      <c r="B1368" s="47"/>
      <c r="C1368" s="2"/>
      <c r="D1368" s="2"/>
      <c r="E1368" s="2"/>
      <c r="F1368" s="2"/>
      <c r="G1368" s="2"/>
      <c r="H1368" s="2"/>
      <c r="I1368" s="1"/>
      <c r="J1368" s="1"/>
      <c r="K1368" s="1"/>
      <c r="L1368" s="1"/>
      <c r="M1368" s="1"/>
      <c r="N1368" s="2"/>
      <c r="O1368" s="2"/>
      <c r="P1368" s="2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2"/>
      <c r="AB1368" s="1"/>
      <c r="AC1368" s="1"/>
      <c r="AD1368" s="2"/>
      <c r="AE1368" s="1"/>
    </row>
    <row r="1369" spans="1:31" hidden="1" x14ac:dyDescent="0.25">
      <c r="A1369" s="2"/>
      <c r="B1369" s="47"/>
      <c r="C1369" s="2"/>
      <c r="D1369" s="2"/>
      <c r="E1369" s="2"/>
      <c r="F1369" s="2"/>
      <c r="G1369" s="2"/>
      <c r="H1369" s="2"/>
      <c r="I1369" s="1"/>
      <c r="J1369" s="1"/>
      <c r="K1369" s="1"/>
      <c r="L1369" s="1"/>
      <c r="M1369" s="1"/>
      <c r="N1369" s="2"/>
      <c r="O1369" s="2"/>
      <c r="P1369" s="2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2"/>
      <c r="AB1369" s="1"/>
      <c r="AC1369" s="1"/>
      <c r="AD1369" s="2"/>
      <c r="AE1369" s="1"/>
    </row>
    <row r="1370" spans="1:31" hidden="1" x14ac:dyDescent="0.25">
      <c r="A1370" s="2"/>
      <c r="B1370" s="47"/>
      <c r="C1370" s="2"/>
      <c r="D1370" s="2"/>
      <c r="E1370" s="2"/>
      <c r="F1370" s="2"/>
      <c r="G1370" s="2"/>
      <c r="H1370" s="2"/>
      <c r="I1370" s="1"/>
      <c r="J1370" s="1"/>
      <c r="K1370" s="1"/>
      <c r="L1370" s="1"/>
      <c r="M1370" s="1"/>
      <c r="N1370" s="2"/>
      <c r="O1370" s="2"/>
      <c r="P1370" s="2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2"/>
      <c r="AB1370" s="1"/>
      <c r="AC1370" s="1"/>
      <c r="AD1370" s="2"/>
      <c r="AE1370" s="1"/>
    </row>
    <row r="1371" spans="1:31" hidden="1" x14ac:dyDescent="0.25">
      <c r="A1371" s="2"/>
      <c r="B1371" s="47"/>
      <c r="C1371" s="2"/>
      <c r="D1371" s="2"/>
      <c r="E1371" s="2"/>
      <c r="F1371" s="2"/>
      <c r="G1371" s="2"/>
      <c r="H1371" s="2"/>
      <c r="I1371" s="1"/>
      <c r="J1371" s="1"/>
      <c r="K1371" s="1"/>
      <c r="L1371" s="1"/>
      <c r="M1371" s="1"/>
      <c r="N1371" s="2"/>
      <c r="O1371" s="2"/>
      <c r="P1371" s="2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2"/>
      <c r="AB1371" s="1"/>
      <c r="AC1371" s="1"/>
      <c r="AD1371" s="2"/>
      <c r="AE1371" s="1"/>
    </row>
    <row r="1372" spans="1:31" hidden="1" x14ac:dyDescent="0.25">
      <c r="A1372" s="2"/>
      <c r="B1372" s="47"/>
      <c r="C1372" s="2"/>
      <c r="D1372" s="2"/>
      <c r="E1372" s="46"/>
      <c r="F1372" s="2"/>
      <c r="G1372" s="2"/>
      <c r="H1372" s="2"/>
      <c r="I1372" s="1"/>
      <c r="J1372" s="1"/>
      <c r="K1372" s="1"/>
      <c r="L1372" s="1"/>
      <c r="M1372" s="1"/>
      <c r="N1372" s="2"/>
      <c r="O1372" s="2"/>
      <c r="P1372" s="2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2"/>
      <c r="AB1372" s="1"/>
      <c r="AC1372" s="1"/>
      <c r="AD1372" s="2"/>
      <c r="AE1372" s="1"/>
    </row>
    <row r="1373" spans="1:31" hidden="1" x14ac:dyDescent="0.25">
      <c r="A1373" s="2"/>
      <c r="B1373" s="47"/>
      <c r="C1373" s="2"/>
      <c r="D1373" s="2"/>
      <c r="E1373" s="2"/>
      <c r="F1373" s="2"/>
      <c r="G1373" s="2"/>
      <c r="H1373" s="2"/>
      <c r="I1373" s="1"/>
      <c r="J1373" s="1"/>
      <c r="K1373" s="1"/>
      <c r="L1373" s="1"/>
      <c r="M1373" s="1"/>
      <c r="N1373" s="2"/>
      <c r="O1373" s="2"/>
      <c r="P1373" s="2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2"/>
      <c r="AB1373" s="1"/>
      <c r="AC1373" s="1"/>
      <c r="AD1373" s="2"/>
      <c r="AE1373" s="1"/>
    </row>
    <row r="1374" spans="1:31" hidden="1" x14ac:dyDescent="0.25">
      <c r="A1374" s="2"/>
      <c r="B1374" s="47"/>
      <c r="C1374" s="2"/>
      <c r="D1374" s="2"/>
      <c r="E1374" s="2"/>
      <c r="F1374" s="2"/>
      <c r="G1374" s="2"/>
      <c r="H1374" s="2"/>
      <c r="I1374" s="1"/>
      <c r="J1374" s="1"/>
      <c r="K1374" s="1"/>
      <c r="L1374" s="1"/>
      <c r="M1374" s="1"/>
      <c r="N1374" s="2"/>
      <c r="O1374" s="2"/>
      <c r="P1374" s="2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2"/>
      <c r="AB1374" s="1"/>
      <c r="AC1374" s="1"/>
      <c r="AD1374" s="2"/>
      <c r="AE1374" s="1"/>
    </row>
    <row r="1375" spans="1:31" hidden="1" x14ac:dyDescent="0.25">
      <c r="A1375" s="2"/>
      <c r="B1375" s="47"/>
      <c r="C1375" s="2"/>
      <c r="D1375" s="2"/>
      <c r="E1375" s="2"/>
      <c r="F1375" s="2"/>
      <c r="G1375" s="2"/>
      <c r="H1375" s="2"/>
      <c r="I1375" s="1"/>
      <c r="J1375" s="1"/>
      <c r="K1375" s="1"/>
      <c r="L1375" s="1"/>
      <c r="M1375" s="1"/>
      <c r="N1375" s="2"/>
      <c r="O1375" s="2"/>
      <c r="P1375" s="2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2"/>
      <c r="AB1375" s="1"/>
      <c r="AC1375" s="1"/>
      <c r="AD1375" s="2"/>
      <c r="AE1375" s="1"/>
    </row>
    <row r="1376" spans="1:31" hidden="1" x14ac:dyDescent="0.25">
      <c r="A1376" s="2"/>
      <c r="B1376" s="47"/>
      <c r="C1376" s="2"/>
      <c r="D1376" s="2"/>
      <c r="E1376" s="2"/>
      <c r="F1376" s="2"/>
      <c r="G1376" s="2"/>
      <c r="H1376" s="2"/>
      <c r="I1376" s="1"/>
      <c r="J1376" s="1"/>
      <c r="K1376" s="1"/>
      <c r="L1376" s="1"/>
      <c r="M1376" s="1"/>
      <c r="N1376" s="2"/>
      <c r="O1376" s="2"/>
      <c r="P1376" s="2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2"/>
      <c r="AB1376" s="1"/>
      <c r="AC1376" s="1"/>
      <c r="AD1376" s="2"/>
      <c r="AE1376" s="1"/>
    </row>
    <row r="1377" spans="1:31" hidden="1" x14ac:dyDescent="0.25">
      <c r="A1377" s="2"/>
      <c r="B1377" s="47"/>
      <c r="C1377" s="2"/>
      <c r="D1377" s="2"/>
      <c r="E1377" s="2"/>
      <c r="F1377" s="2"/>
      <c r="G1377" s="2"/>
      <c r="H1377" s="2"/>
      <c r="I1377" s="1"/>
      <c r="J1377" s="1"/>
      <c r="K1377" s="1"/>
      <c r="L1377" s="1"/>
      <c r="M1377" s="1"/>
      <c r="N1377" s="2"/>
      <c r="O1377" s="2"/>
      <c r="P1377" s="2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2"/>
      <c r="AB1377" s="1"/>
      <c r="AC1377" s="1"/>
      <c r="AD1377" s="2"/>
      <c r="AE1377" s="1"/>
    </row>
    <row r="1378" spans="1:31" hidden="1" x14ac:dyDescent="0.25">
      <c r="A1378" s="2"/>
      <c r="B1378" s="47"/>
      <c r="C1378" s="2"/>
      <c r="D1378" s="2"/>
      <c r="E1378" s="2"/>
      <c r="F1378" s="2"/>
      <c r="G1378" s="2"/>
      <c r="H1378" s="2"/>
      <c r="I1378" s="1"/>
      <c r="J1378" s="1"/>
      <c r="K1378" s="1"/>
      <c r="L1378" s="1"/>
      <c r="M1378" s="1"/>
      <c r="N1378" s="2"/>
      <c r="O1378" s="2"/>
      <c r="P1378" s="2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2"/>
      <c r="AB1378" s="1"/>
      <c r="AC1378" s="1"/>
      <c r="AD1378" s="2"/>
      <c r="AE1378" s="1"/>
    </row>
    <row r="1379" spans="1:31" hidden="1" x14ac:dyDescent="0.25">
      <c r="A1379" s="2"/>
      <c r="B1379" s="47"/>
      <c r="C1379" s="2"/>
      <c r="D1379" s="2"/>
      <c r="E1379" s="2"/>
      <c r="F1379" s="2"/>
      <c r="G1379" s="2"/>
      <c r="H1379" s="2"/>
      <c r="I1379" s="1"/>
      <c r="J1379" s="1"/>
      <c r="K1379" s="1"/>
      <c r="L1379" s="1"/>
      <c r="M1379" s="1"/>
      <c r="N1379" s="2"/>
      <c r="O1379" s="2"/>
      <c r="P1379" s="2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2"/>
      <c r="AB1379" s="1"/>
      <c r="AC1379" s="1"/>
      <c r="AD1379" s="2"/>
      <c r="AE1379" s="1"/>
    </row>
    <row r="1380" spans="1:31" hidden="1" x14ac:dyDescent="0.25">
      <c r="A1380" s="2"/>
      <c r="B1380" s="47"/>
      <c r="C1380" s="2"/>
      <c r="D1380" s="2"/>
      <c r="E1380" s="2"/>
      <c r="F1380" s="2"/>
      <c r="G1380" s="2"/>
      <c r="H1380" s="2"/>
      <c r="I1380" s="1"/>
      <c r="J1380" s="1"/>
      <c r="K1380" s="1"/>
      <c r="L1380" s="1"/>
      <c r="M1380" s="1"/>
      <c r="N1380" s="2"/>
      <c r="O1380" s="2"/>
      <c r="P1380" s="2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2"/>
      <c r="AB1380" s="1"/>
      <c r="AC1380" s="1"/>
      <c r="AD1380" s="2"/>
      <c r="AE1380" s="1"/>
    </row>
    <row r="1381" spans="1:31" hidden="1" x14ac:dyDescent="0.25">
      <c r="A1381" s="2"/>
      <c r="B1381" s="47"/>
      <c r="C1381" s="2"/>
      <c r="D1381" s="2"/>
      <c r="E1381" s="2"/>
      <c r="F1381" s="2"/>
      <c r="G1381" s="2"/>
      <c r="H1381" s="2"/>
      <c r="I1381" s="1"/>
      <c r="J1381" s="1"/>
      <c r="K1381" s="1"/>
      <c r="L1381" s="1"/>
      <c r="M1381" s="1"/>
      <c r="N1381" s="2"/>
      <c r="O1381" s="2"/>
      <c r="P1381" s="2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2"/>
      <c r="AB1381" s="1"/>
      <c r="AC1381" s="1"/>
      <c r="AD1381" s="2"/>
      <c r="AE1381" s="1"/>
    </row>
    <row r="1382" spans="1:31" hidden="1" x14ac:dyDescent="0.25">
      <c r="A1382" s="2"/>
      <c r="B1382" s="47"/>
      <c r="C1382" s="2"/>
      <c r="D1382" s="2"/>
      <c r="E1382" s="2"/>
      <c r="F1382" s="2"/>
      <c r="G1382" s="2"/>
      <c r="H1382" s="2"/>
      <c r="I1382" s="1"/>
      <c r="J1382" s="1"/>
      <c r="K1382" s="1"/>
      <c r="L1382" s="1"/>
      <c r="M1382" s="1"/>
      <c r="N1382" s="2"/>
      <c r="O1382" s="2"/>
      <c r="P1382" s="2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2"/>
      <c r="AB1382" s="1"/>
      <c r="AC1382" s="1"/>
      <c r="AD1382" s="2"/>
      <c r="AE1382" s="1"/>
    </row>
    <row r="1383" spans="1:31" hidden="1" x14ac:dyDescent="0.25">
      <c r="A1383" s="2"/>
      <c r="B1383" s="47"/>
      <c r="C1383" s="2"/>
      <c r="D1383" s="2"/>
      <c r="E1383" s="2"/>
      <c r="F1383" s="2"/>
      <c r="G1383" s="2"/>
      <c r="H1383" s="2"/>
      <c r="I1383" s="1"/>
      <c r="J1383" s="1"/>
      <c r="K1383" s="1"/>
      <c r="L1383" s="1"/>
      <c r="M1383" s="1"/>
      <c r="N1383" s="2"/>
      <c r="O1383" s="2"/>
      <c r="P1383" s="2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2"/>
      <c r="AB1383" s="1"/>
      <c r="AC1383" s="1"/>
      <c r="AD1383" s="2"/>
      <c r="AE1383" s="1"/>
    </row>
    <row r="1384" spans="1:31" hidden="1" x14ac:dyDescent="0.25">
      <c r="A1384" s="2"/>
      <c r="B1384" s="47"/>
      <c r="C1384" s="2"/>
      <c r="D1384" s="2"/>
      <c r="E1384" s="2"/>
      <c r="F1384" s="2"/>
      <c r="G1384" s="2"/>
      <c r="H1384" s="2"/>
      <c r="I1384" s="1"/>
      <c r="J1384" s="1"/>
      <c r="K1384" s="1"/>
      <c r="L1384" s="1"/>
      <c r="M1384" s="1"/>
      <c r="N1384" s="2"/>
      <c r="O1384" s="2"/>
      <c r="P1384" s="2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2"/>
      <c r="AB1384" s="1"/>
      <c r="AC1384" s="1"/>
      <c r="AD1384" s="2"/>
      <c r="AE1384" s="1"/>
    </row>
    <row r="1385" spans="1:31" hidden="1" x14ac:dyDescent="0.25">
      <c r="A1385" s="2"/>
      <c r="B1385" s="47"/>
      <c r="C1385" s="2"/>
      <c r="D1385" s="2"/>
      <c r="E1385" s="2"/>
      <c r="F1385" s="2"/>
      <c r="G1385" s="2"/>
      <c r="H1385" s="2"/>
      <c r="I1385" s="1"/>
      <c r="J1385" s="1"/>
      <c r="K1385" s="1"/>
      <c r="L1385" s="1"/>
      <c r="M1385" s="1"/>
      <c r="N1385" s="2"/>
      <c r="O1385" s="2"/>
      <c r="P1385" s="2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2"/>
      <c r="AB1385" s="1"/>
      <c r="AC1385" s="1"/>
      <c r="AD1385" s="2"/>
      <c r="AE1385" s="1"/>
    </row>
    <row r="1386" spans="1:31" hidden="1" x14ac:dyDescent="0.25">
      <c r="A1386" s="2"/>
      <c r="B1386" s="47"/>
      <c r="C1386" s="2"/>
      <c r="D1386" s="2"/>
      <c r="E1386" s="2"/>
      <c r="F1386" s="2"/>
      <c r="G1386" s="2"/>
      <c r="H1386" s="2"/>
      <c r="I1386" s="1"/>
      <c r="J1386" s="1"/>
      <c r="K1386" s="1"/>
      <c r="L1386" s="1"/>
      <c r="M1386" s="1"/>
      <c r="N1386" s="2"/>
      <c r="O1386" s="2"/>
      <c r="P1386" s="2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2"/>
      <c r="AB1386" s="1"/>
      <c r="AC1386" s="1"/>
      <c r="AD1386" s="2"/>
      <c r="AE1386" s="1"/>
    </row>
    <row r="1387" spans="1:31" hidden="1" x14ac:dyDescent="0.25">
      <c r="A1387" s="2"/>
      <c r="B1387" s="47"/>
      <c r="C1387" s="2"/>
      <c r="D1387" s="2"/>
      <c r="E1387" s="2"/>
      <c r="F1387" s="2"/>
      <c r="G1387" s="2"/>
      <c r="H1387" s="2"/>
      <c r="I1387" s="1"/>
      <c r="J1387" s="1"/>
      <c r="K1387" s="1"/>
      <c r="L1387" s="1"/>
      <c r="M1387" s="1"/>
      <c r="N1387" s="2"/>
      <c r="O1387" s="2"/>
      <c r="P1387" s="2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2"/>
      <c r="AB1387" s="1"/>
      <c r="AC1387" s="1"/>
      <c r="AD1387" s="2"/>
      <c r="AE1387" s="1"/>
    </row>
    <row r="1388" spans="1:31" hidden="1" x14ac:dyDescent="0.25">
      <c r="A1388" s="2"/>
      <c r="B1388" s="47"/>
      <c r="C1388" s="2"/>
      <c r="D1388" s="2"/>
      <c r="E1388" s="2"/>
      <c r="F1388" s="2"/>
      <c r="G1388" s="2"/>
      <c r="H1388" s="2"/>
      <c r="I1388" s="1"/>
      <c r="J1388" s="1"/>
      <c r="K1388" s="1"/>
      <c r="L1388" s="1"/>
      <c r="M1388" s="1"/>
      <c r="N1388" s="2"/>
      <c r="O1388" s="2"/>
      <c r="P1388" s="2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2"/>
      <c r="AB1388" s="1"/>
      <c r="AC1388" s="1"/>
      <c r="AD1388" s="2"/>
      <c r="AE1388" s="1"/>
    </row>
    <row r="1389" spans="1:31" hidden="1" x14ac:dyDescent="0.25">
      <c r="A1389" s="2"/>
      <c r="B1389" s="47"/>
      <c r="C1389" s="2"/>
      <c r="D1389" s="2"/>
      <c r="E1389" s="2"/>
      <c r="F1389" s="2"/>
      <c r="G1389" s="2"/>
      <c r="H1389" s="2"/>
      <c r="I1389" s="1"/>
      <c r="J1389" s="1"/>
      <c r="K1389" s="1"/>
      <c r="L1389" s="1"/>
      <c r="M1389" s="1"/>
      <c r="N1389" s="2"/>
      <c r="O1389" s="2"/>
      <c r="P1389" s="2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2"/>
      <c r="AB1389" s="1"/>
      <c r="AC1389" s="1"/>
      <c r="AD1389" s="2"/>
      <c r="AE1389" s="1"/>
    </row>
    <row r="1390" spans="1:31" hidden="1" x14ac:dyDescent="0.25">
      <c r="A1390" s="2"/>
      <c r="B1390" s="47"/>
      <c r="C1390" s="2"/>
      <c r="D1390" s="2"/>
      <c r="E1390" s="2"/>
      <c r="F1390" s="2"/>
      <c r="G1390" s="2"/>
      <c r="H1390" s="2"/>
      <c r="I1390" s="1"/>
      <c r="J1390" s="1"/>
      <c r="K1390" s="1"/>
      <c r="L1390" s="1"/>
      <c r="M1390" s="1"/>
      <c r="N1390" s="2"/>
      <c r="O1390" s="2"/>
      <c r="P1390" s="2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2"/>
      <c r="AB1390" s="1"/>
      <c r="AC1390" s="1"/>
      <c r="AD1390" s="2"/>
      <c r="AE1390" s="1"/>
    </row>
    <row r="1391" spans="1:31" hidden="1" x14ac:dyDescent="0.25">
      <c r="A1391" s="2"/>
      <c r="B1391" s="47"/>
      <c r="C1391" s="2"/>
      <c r="D1391" s="2"/>
      <c r="E1391" s="2"/>
      <c r="F1391" s="2"/>
      <c r="G1391" s="2"/>
      <c r="H1391" s="2"/>
      <c r="I1391" s="1"/>
      <c r="J1391" s="1"/>
      <c r="K1391" s="1"/>
      <c r="L1391" s="1"/>
      <c r="M1391" s="1"/>
      <c r="N1391" s="2"/>
      <c r="O1391" s="2"/>
      <c r="P1391" s="2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2"/>
      <c r="AB1391" s="1"/>
      <c r="AC1391" s="1"/>
      <c r="AD1391" s="2"/>
      <c r="AE1391" s="1"/>
    </row>
    <row r="1392" spans="1:31" hidden="1" x14ac:dyDescent="0.25">
      <c r="A1392" s="2"/>
      <c r="B1392" s="47"/>
      <c r="C1392" s="2"/>
      <c r="D1392" s="2"/>
      <c r="E1392" s="2"/>
      <c r="F1392" s="2"/>
      <c r="G1392" s="2"/>
      <c r="H1392" s="2"/>
      <c r="I1392" s="1"/>
      <c r="J1392" s="1"/>
      <c r="K1392" s="1"/>
      <c r="L1392" s="1"/>
      <c r="M1392" s="1"/>
      <c r="N1392" s="2"/>
      <c r="O1392" s="2"/>
      <c r="P1392" s="2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2"/>
      <c r="AB1392" s="1"/>
      <c r="AC1392" s="1"/>
      <c r="AD1392" s="2"/>
      <c r="AE1392" s="1"/>
    </row>
    <row r="1393" spans="1:31" hidden="1" x14ac:dyDescent="0.25">
      <c r="A1393" s="2"/>
      <c r="B1393" s="47"/>
      <c r="C1393" s="2"/>
      <c r="D1393" s="2"/>
      <c r="E1393" s="2"/>
      <c r="F1393" s="2"/>
      <c r="G1393" s="2"/>
      <c r="H1393" s="2"/>
      <c r="I1393" s="1"/>
      <c r="J1393" s="1"/>
      <c r="K1393" s="1"/>
      <c r="L1393" s="1"/>
      <c r="M1393" s="1"/>
      <c r="N1393" s="2"/>
      <c r="O1393" s="2"/>
      <c r="P1393" s="2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2"/>
      <c r="AB1393" s="1"/>
      <c r="AC1393" s="1"/>
      <c r="AD1393" s="2"/>
      <c r="AE1393" s="1"/>
    </row>
    <row r="1394" spans="1:31" hidden="1" x14ac:dyDescent="0.25">
      <c r="A1394" s="2"/>
      <c r="B1394" s="47"/>
      <c r="C1394" s="2"/>
      <c r="D1394" s="2"/>
      <c r="E1394" s="2"/>
      <c r="F1394" s="2"/>
      <c r="G1394" s="2"/>
      <c r="H1394" s="2"/>
      <c r="I1394" s="1"/>
      <c r="J1394" s="1"/>
      <c r="K1394" s="1"/>
      <c r="L1394" s="1"/>
      <c r="M1394" s="1"/>
      <c r="N1394" s="2"/>
      <c r="O1394" s="2"/>
      <c r="P1394" s="2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2"/>
      <c r="AB1394" s="1"/>
      <c r="AC1394" s="1"/>
      <c r="AD1394" s="2"/>
      <c r="AE1394" s="1"/>
    </row>
    <row r="1395" spans="1:31" hidden="1" x14ac:dyDescent="0.25">
      <c r="A1395" s="2"/>
      <c r="B1395" s="47"/>
      <c r="C1395" s="2"/>
      <c r="D1395" s="2"/>
      <c r="E1395" s="2"/>
      <c r="F1395" s="2"/>
      <c r="G1395" s="2"/>
      <c r="H1395" s="2"/>
      <c r="I1395" s="1"/>
      <c r="J1395" s="1"/>
      <c r="K1395" s="1"/>
      <c r="L1395" s="1"/>
      <c r="M1395" s="1"/>
      <c r="N1395" s="2"/>
      <c r="O1395" s="2"/>
      <c r="P1395" s="2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2"/>
      <c r="AB1395" s="1"/>
      <c r="AC1395" s="1"/>
      <c r="AD1395" s="2"/>
      <c r="AE1395" s="1"/>
    </row>
    <row r="1396" spans="1:31" hidden="1" x14ac:dyDescent="0.25">
      <c r="A1396" s="2"/>
      <c r="B1396" s="47"/>
      <c r="C1396" s="2"/>
      <c r="D1396" s="2"/>
      <c r="E1396" s="2"/>
      <c r="F1396" s="2"/>
      <c r="G1396" s="2"/>
      <c r="H1396" s="2"/>
      <c r="I1396" s="1"/>
      <c r="J1396" s="1"/>
      <c r="K1396" s="1"/>
      <c r="L1396" s="1"/>
      <c r="M1396" s="1"/>
      <c r="N1396" s="2"/>
      <c r="O1396" s="2"/>
      <c r="P1396" s="2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2"/>
      <c r="AB1396" s="1"/>
      <c r="AC1396" s="1"/>
      <c r="AD1396" s="2"/>
      <c r="AE1396" s="1"/>
    </row>
    <row r="1397" spans="1:31" hidden="1" x14ac:dyDescent="0.25">
      <c r="A1397" s="2"/>
      <c r="B1397" s="47"/>
      <c r="C1397" s="2"/>
      <c r="D1397" s="2"/>
      <c r="E1397" s="2"/>
      <c r="F1397" s="2"/>
      <c r="G1397" s="2"/>
      <c r="H1397" s="2"/>
      <c r="I1397" s="1"/>
      <c r="J1397" s="1"/>
      <c r="K1397" s="1"/>
      <c r="L1397" s="1"/>
      <c r="M1397" s="1"/>
      <c r="N1397" s="2"/>
      <c r="O1397" s="2"/>
      <c r="P1397" s="2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2"/>
      <c r="AB1397" s="1"/>
      <c r="AC1397" s="1"/>
      <c r="AD1397" s="2"/>
      <c r="AE1397" s="1"/>
    </row>
    <row r="1398" spans="1:31" hidden="1" x14ac:dyDescent="0.25">
      <c r="A1398" s="2"/>
      <c r="B1398" s="47"/>
      <c r="C1398" s="2"/>
      <c r="D1398" s="2"/>
      <c r="E1398" s="2"/>
      <c r="F1398" s="2"/>
      <c r="G1398" s="2"/>
      <c r="H1398" s="2"/>
      <c r="I1398" s="1"/>
      <c r="J1398" s="1"/>
      <c r="K1398" s="1"/>
      <c r="L1398" s="1"/>
      <c r="M1398" s="1"/>
      <c r="N1398" s="2"/>
      <c r="O1398" s="2"/>
      <c r="P1398" s="2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2"/>
      <c r="AB1398" s="1"/>
      <c r="AC1398" s="1"/>
      <c r="AD1398" s="2"/>
      <c r="AE1398" s="1"/>
    </row>
    <row r="1399" spans="1:31" hidden="1" x14ac:dyDescent="0.25">
      <c r="A1399" s="2"/>
      <c r="B1399" s="47"/>
      <c r="C1399" s="2"/>
      <c r="D1399" s="2"/>
      <c r="E1399" s="2"/>
      <c r="F1399" s="2"/>
      <c r="G1399" s="2"/>
      <c r="H1399" s="2"/>
      <c r="I1399" s="1"/>
      <c r="J1399" s="1"/>
      <c r="K1399" s="1"/>
      <c r="L1399" s="1"/>
      <c r="M1399" s="1"/>
      <c r="N1399" s="2"/>
      <c r="O1399" s="2"/>
      <c r="P1399" s="2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2"/>
      <c r="AB1399" s="1"/>
      <c r="AC1399" s="1"/>
      <c r="AD1399" s="2"/>
      <c r="AE1399" s="1"/>
    </row>
    <row r="1400" spans="1:31" hidden="1" x14ac:dyDescent="0.25">
      <c r="A1400" s="2"/>
      <c r="B1400" s="47"/>
      <c r="C1400" s="2"/>
      <c r="D1400" s="2"/>
      <c r="E1400" s="2"/>
      <c r="F1400" s="2"/>
      <c r="G1400" s="2"/>
      <c r="H1400" s="2"/>
      <c r="I1400" s="1"/>
      <c r="J1400" s="1"/>
      <c r="K1400" s="1"/>
      <c r="L1400" s="1"/>
      <c r="M1400" s="1"/>
      <c r="N1400" s="2"/>
      <c r="O1400" s="2"/>
      <c r="P1400" s="2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2"/>
      <c r="AB1400" s="1"/>
      <c r="AC1400" s="1"/>
      <c r="AD1400" s="2"/>
      <c r="AE1400" s="1"/>
    </row>
    <row r="1401" spans="1:31" hidden="1" x14ac:dyDescent="0.25">
      <c r="A1401" s="2"/>
      <c r="B1401" s="47"/>
      <c r="C1401" s="2"/>
      <c r="D1401" s="2"/>
      <c r="E1401" s="2"/>
      <c r="F1401" s="2"/>
      <c r="G1401" s="2"/>
      <c r="H1401" s="2"/>
      <c r="I1401" s="1"/>
      <c r="J1401" s="1"/>
      <c r="K1401" s="1"/>
      <c r="L1401" s="1"/>
      <c r="M1401" s="1"/>
      <c r="N1401" s="2"/>
      <c r="O1401" s="2"/>
      <c r="P1401" s="2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2"/>
      <c r="AB1401" s="1"/>
      <c r="AC1401" s="1"/>
      <c r="AD1401" s="2"/>
      <c r="AE1401" s="1"/>
    </row>
    <row r="1402" spans="1:31" hidden="1" x14ac:dyDescent="0.25">
      <c r="A1402" s="2"/>
      <c r="B1402" s="47"/>
      <c r="C1402" s="2"/>
      <c r="D1402" s="2"/>
      <c r="E1402" s="46"/>
      <c r="F1402" s="2"/>
      <c r="G1402" s="2"/>
      <c r="H1402" s="2"/>
      <c r="I1402" s="1"/>
      <c r="J1402" s="1"/>
      <c r="K1402" s="1"/>
      <c r="L1402" s="1"/>
      <c r="M1402" s="1"/>
      <c r="N1402" s="2"/>
      <c r="O1402" s="2"/>
      <c r="P1402" s="2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2"/>
      <c r="AB1402" s="1"/>
      <c r="AC1402" s="1"/>
      <c r="AD1402" s="2"/>
      <c r="AE1402" s="1"/>
    </row>
    <row r="1403" spans="1:31" hidden="1" x14ac:dyDescent="0.25">
      <c r="A1403" s="2"/>
      <c r="B1403" s="47"/>
      <c r="C1403" s="2"/>
      <c r="D1403" s="2"/>
      <c r="E1403" s="2"/>
      <c r="F1403" s="2"/>
      <c r="G1403" s="2"/>
      <c r="H1403" s="2"/>
      <c r="I1403" s="1"/>
      <c r="J1403" s="1"/>
      <c r="K1403" s="1"/>
      <c r="L1403" s="1"/>
      <c r="M1403" s="1"/>
      <c r="N1403" s="2"/>
      <c r="O1403" s="2"/>
      <c r="P1403" s="2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2"/>
      <c r="AB1403" s="1"/>
      <c r="AC1403" s="1"/>
      <c r="AD1403" s="2"/>
      <c r="AE1403" s="1"/>
    </row>
    <row r="1404" spans="1:31" hidden="1" x14ac:dyDescent="0.25">
      <c r="A1404" s="2"/>
      <c r="B1404" s="47"/>
      <c r="C1404" s="2"/>
      <c r="D1404" s="2"/>
      <c r="E1404" s="2"/>
      <c r="F1404" s="2"/>
      <c r="G1404" s="2"/>
      <c r="H1404" s="2"/>
      <c r="I1404" s="1"/>
      <c r="J1404" s="1"/>
      <c r="K1404" s="1"/>
      <c r="L1404" s="1"/>
      <c r="M1404" s="1"/>
      <c r="N1404" s="2"/>
      <c r="O1404" s="2"/>
      <c r="P1404" s="2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2"/>
      <c r="AB1404" s="1"/>
      <c r="AC1404" s="1"/>
      <c r="AD1404" s="2"/>
      <c r="AE1404" s="1"/>
    </row>
    <row r="1405" spans="1:31" hidden="1" x14ac:dyDescent="0.25">
      <c r="A1405" s="2"/>
      <c r="B1405" s="47"/>
      <c r="C1405" s="2"/>
      <c r="D1405" s="2"/>
      <c r="E1405" s="2"/>
      <c r="F1405" s="2"/>
      <c r="G1405" s="2"/>
      <c r="H1405" s="2"/>
      <c r="I1405" s="1"/>
      <c r="J1405" s="1"/>
      <c r="K1405" s="1"/>
      <c r="L1405" s="1"/>
      <c r="M1405" s="1"/>
      <c r="N1405" s="2"/>
      <c r="O1405" s="2"/>
      <c r="P1405" s="2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2"/>
      <c r="AB1405" s="1"/>
      <c r="AC1405" s="1"/>
      <c r="AD1405" s="2"/>
      <c r="AE1405" s="1"/>
    </row>
    <row r="1406" spans="1:31" hidden="1" x14ac:dyDescent="0.25">
      <c r="A1406" s="2"/>
      <c r="B1406" s="47"/>
      <c r="C1406" s="2"/>
      <c r="D1406" s="2"/>
      <c r="E1406" s="2"/>
      <c r="F1406" s="2"/>
      <c r="G1406" s="2"/>
      <c r="H1406" s="2"/>
      <c r="I1406" s="1"/>
      <c r="J1406" s="1"/>
      <c r="K1406" s="1"/>
      <c r="L1406" s="1"/>
      <c r="M1406" s="1"/>
      <c r="N1406" s="2"/>
      <c r="O1406" s="2"/>
      <c r="P1406" s="2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2"/>
      <c r="AB1406" s="1"/>
      <c r="AC1406" s="1"/>
      <c r="AD1406" s="2"/>
      <c r="AE1406" s="1"/>
    </row>
    <row r="1407" spans="1:31" hidden="1" x14ac:dyDescent="0.25">
      <c r="A1407" s="2"/>
      <c r="B1407" s="47"/>
      <c r="C1407" s="2"/>
      <c r="D1407" s="2"/>
      <c r="E1407" s="2"/>
      <c r="F1407" s="2"/>
      <c r="G1407" s="2"/>
      <c r="H1407" s="2"/>
      <c r="I1407" s="1"/>
      <c r="J1407" s="1"/>
      <c r="K1407" s="1"/>
      <c r="L1407" s="1"/>
      <c r="M1407" s="1"/>
      <c r="N1407" s="2"/>
      <c r="O1407" s="2"/>
      <c r="P1407" s="2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2"/>
      <c r="AB1407" s="1"/>
      <c r="AC1407" s="1"/>
      <c r="AD1407" s="2"/>
      <c r="AE1407" s="1"/>
    </row>
    <row r="1408" spans="1:31" hidden="1" x14ac:dyDescent="0.25">
      <c r="A1408" s="2"/>
      <c r="B1408" s="47"/>
      <c r="C1408" s="2"/>
      <c r="D1408" s="2"/>
      <c r="E1408" s="2"/>
      <c r="F1408" s="2"/>
      <c r="G1408" s="2"/>
      <c r="H1408" s="2"/>
      <c r="I1408" s="1"/>
      <c r="J1408" s="1"/>
      <c r="K1408" s="1"/>
      <c r="L1408" s="1"/>
      <c r="M1408" s="1"/>
      <c r="N1408" s="2"/>
      <c r="O1408" s="2"/>
      <c r="P1408" s="2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2"/>
      <c r="AB1408" s="1"/>
      <c r="AC1408" s="1"/>
      <c r="AD1408" s="2"/>
      <c r="AE1408" s="1"/>
    </row>
    <row r="1409" spans="1:31" hidden="1" x14ac:dyDescent="0.25">
      <c r="A1409" s="2"/>
      <c r="B1409" s="47"/>
      <c r="C1409" s="2"/>
      <c r="D1409" s="2"/>
      <c r="E1409" s="2"/>
      <c r="F1409" s="2"/>
      <c r="G1409" s="2"/>
      <c r="H1409" s="2"/>
      <c r="I1409" s="1"/>
      <c r="J1409" s="1"/>
      <c r="K1409" s="1"/>
      <c r="L1409" s="1"/>
      <c r="M1409" s="1"/>
      <c r="N1409" s="2"/>
      <c r="O1409" s="2"/>
      <c r="P1409" s="2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2"/>
      <c r="AB1409" s="1"/>
      <c r="AC1409" s="1"/>
      <c r="AD1409" s="2"/>
      <c r="AE1409" s="1"/>
    </row>
    <row r="1410" spans="1:31" hidden="1" x14ac:dyDescent="0.25">
      <c r="A1410" s="2"/>
      <c r="B1410" s="47"/>
      <c r="C1410" s="2"/>
      <c r="D1410" s="2"/>
      <c r="E1410" s="2"/>
      <c r="F1410" s="2"/>
      <c r="G1410" s="2"/>
      <c r="H1410" s="2"/>
      <c r="I1410" s="1"/>
      <c r="J1410" s="1"/>
      <c r="K1410" s="1"/>
      <c r="L1410" s="1"/>
      <c r="M1410" s="1"/>
      <c r="N1410" s="2"/>
      <c r="O1410" s="2"/>
      <c r="P1410" s="2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2"/>
      <c r="AB1410" s="1"/>
      <c r="AC1410" s="1"/>
      <c r="AD1410" s="2"/>
      <c r="AE1410" s="1"/>
    </row>
    <row r="1411" spans="1:31" hidden="1" x14ac:dyDescent="0.25">
      <c r="A1411" s="2"/>
      <c r="B1411" s="47"/>
      <c r="C1411" s="2"/>
      <c r="D1411" s="2"/>
      <c r="E1411" s="2"/>
      <c r="F1411" s="2"/>
      <c r="G1411" s="2"/>
      <c r="H1411" s="2"/>
      <c r="I1411" s="1"/>
      <c r="J1411" s="1"/>
      <c r="K1411" s="1"/>
      <c r="L1411" s="1"/>
      <c r="M1411" s="1"/>
      <c r="N1411" s="2"/>
      <c r="O1411" s="2"/>
      <c r="P1411" s="2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2"/>
      <c r="AB1411" s="1"/>
      <c r="AC1411" s="1"/>
      <c r="AD1411" s="2"/>
      <c r="AE1411" s="1"/>
    </row>
    <row r="1412" spans="1:31" hidden="1" x14ac:dyDescent="0.25">
      <c r="A1412" s="2"/>
      <c r="B1412" s="47"/>
      <c r="C1412" s="2"/>
      <c r="D1412" s="2"/>
      <c r="E1412" s="2"/>
      <c r="F1412" s="2"/>
      <c r="G1412" s="2"/>
      <c r="H1412" s="2"/>
      <c r="I1412" s="1"/>
      <c r="J1412" s="1"/>
      <c r="K1412" s="1"/>
      <c r="L1412" s="1"/>
      <c r="M1412" s="1"/>
      <c r="N1412" s="2"/>
      <c r="O1412" s="2"/>
      <c r="P1412" s="2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2"/>
      <c r="AB1412" s="1"/>
      <c r="AC1412" s="1"/>
      <c r="AD1412" s="2"/>
      <c r="AE1412" s="1"/>
    </row>
    <row r="1413" spans="1:31" hidden="1" x14ac:dyDescent="0.25">
      <c r="A1413" s="2"/>
      <c r="B1413" s="47"/>
      <c r="C1413" s="2"/>
      <c r="D1413" s="2"/>
      <c r="E1413" s="2"/>
      <c r="F1413" s="2"/>
      <c r="G1413" s="2"/>
      <c r="H1413" s="2"/>
      <c r="I1413" s="1"/>
      <c r="J1413" s="1"/>
      <c r="K1413" s="1"/>
      <c r="L1413" s="1"/>
      <c r="M1413" s="1"/>
      <c r="N1413" s="2"/>
      <c r="O1413" s="2"/>
      <c r="P1413" s="2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2"/>
      <c r="AB1413" s="1"/>
      <c r="AC1413" s="1"/>
      <c r="AD1413" s="2"/>
      <c r="AE1413" s="1"/>
    </row>
    <row r="1414" spans="1:31" hidden="1" x14ac:dyDescent="0.25">
      <c r="A1414" s="2"/>
      <c r="B1414" s="47"/>
      <c r="C1414" s="2"/>
      <c r="D1414" s="2"/>
      <c r="E1414" s="2"/>
      <c r="F1414" s="2"/>
      <c r="G1414" s="2"/>
      <c r="H1414" s="2"/>
      <c r="I1414" s="1"/>
      <c r="J1414" s="1"/>
      <c r="K1414" s="1"/>
      <c r="L1414" s="1"/>
      <c r="M1414" s="1"/>
      <c r="N1414" s="2"/>
      <c r="O1414" s="2"/>
      <c r="P1414" s="2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2"/>
      <c r="AB1414" s="1"/>
      <c r="AC1414" s="1"/>
      <c r="AD1414" s="2"/>
      <c r="AE1414" s="1"/>
    </row>
    <row r="1415" spans="1:31" hidden="1" x14ac:dyDescent="0.25">
      <c r="A1415" s="2"/>
      <c r="B1415" s="47"/>
      <c r="C1415" s="2"/>
      <c r="D1415" s="2"/>
      <c r="E1415" s="2"/>
      <c r="F1415" s="2"/>
      <c r="G1415" s="2"/>
      <c r="H1415" s="2"/>
      <c r="I1415" s="1"/>
      <c r="J1415" s="1"/>
      <c r="K1415" s="1"/>
      <c r="L1415" s="1"/>
      <c r="M1415" s="1"/>
      <c r="N1415" s="2"/>
      <c r="O1415" s="2"/>
      <c r="P1415" s="2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2"/>
      <c r="AB1415" s="1"/>
      <c r="AC1415" s="1"/>
      <c r="AD1415" s="2"/>
      <c r="AE1415" s="1"/>
    </row>
    <row r="1416" spans="1:31" hidden="1" x14ac:dyDescent="0.25">
      <c r="A1416" s="2"/>
      <c r="B1416" s="47"/>
      <c r="C1416" s="2"/>
      <c r="D1416" s="2"/>
      <c r="E1416" s="2"/>
      <c r="F1416" s="2"/>
      <c r="G1416" s="2"/>
      <c r="H1416" s="2"/>
      <c r="I1416" s="1"/>
      <c r="J1416" s="1"/>
      <c r="K1416" s="1"/>
      <c r="L1416" s="1"/>
      <c r="M1416" s="1"/>
      <c r="N1416" s="2"/>
      <c r="O1416" s="2"/>
      <c r="P1416" s="2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2"/>
      <c r="AB1416" s="1"/>
      <c r="AC1416" s="1"/>
      <c r="AD1416" s="2"/>
      <c r="AE1416" s="1"/>
    </row>
    <row r="1417" spans="1:31" hidden="1" x14ac:dyDescent="0.25">
      <c r="A1417" s="2"/>
      <c r="B1417" s="47"/>
      <c r="C1417" s="2"/>
      <c r="D1417" s="2"/>
      <c r="E1417" s="2"/>
      <c r="F1417" s="2"/>
      <c r="G1417" s="2"/>
      <c r="H1417" s="2"/>
      <c r="I1417" s="1"/>
      <c r="J1417" s="1"/>
      <c r="K1417" s="1"/>
      <c r="L1417" s="1"/>
      <c r="M1417" s="1"/>
      <c r="N1417" s="2"/>
      <c r="O1417" s="2"/>
      <c r="P1417" s="2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2"/>
      <c r="AB1417" s="1"/>
      <c r="AC1417" s="1"/>
      <c r="AD1417" s="2"/>
      <c r="AE1417" s="1"/>
    </row>
    <row r="1418" spans="1:31" hidden="1" x14ac:dyDescent="0.25">
      <c r="A1418" s="2"/>
      <c r="B1418" s="47"/>
      <c r="C1418" s="2"/>
      <c r="D1418" s="2"/>
      <c r="E1418" s="2"/>
      <c r="F1418" s="2"/>
      <c r="G1418" s="2"/>
      <c r="H1418" s="2"/>
      <c r="I1418" s="1"/>
      <c r="J1418" s="1"/>
      <c r="K1418" s="1"/>
      <c r="L1418" s="1"/>
      <c r="M1418" s="1"/>
      <c r="N1418" s="2"/>
      <c r="O1418" s="2"/>
      <c r="P1418" s="2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2"/>
      <c r="AB1418" s="1"/>
      <c r="AC1418" s="1"/>
      <c r="AD1418" s="2"/>
      <c r="AE1418" s="1"/>
    </row>
    <row r="1419" spans="1:31" hidden="1" x14ac:dyDescent="0.25">
      <c r="A1419" s="2"/>
      <c r="B1419" s="47"/>
      <c r="C1419" s="2"/>
      <c r="D1419" s="2"/>
      <c r="E1419" s="2"/>
      <c r="F1419" s="2"/>
      <c r="G1419" s="2"/>
      <c r="H1419" s="2"/>
      <c r="I1419" s="1"/>
      <c r="J1419" s="1"/>
      <c r="K1419" s="1"/>
      <c r="L1419" s="1"/>
      <c r="M1419" s="1"/>
      <c r="N1419" s="2"/>
      <c r="O1419" s="2"/>
      <c r="P1419" s="2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2"/>
      <c r="AB1419" s="1"/>
      <c r="AC1419" s="1"/>
      <c r="AD1419" s="2"/>
      <c r="AE1419" s="1"/>
    </row>
    <row r="1420" spans="1:31" hidden="1" x14ac:dyDescent="0.25">
      <c r="A1420" s="2"/>
      <c r="B1420" s="47"/>
      <c r="C1420" s="2"/>
      <c r="D1420" s="2"/>
      <c r="E1420" s="2"/>
      <c r="F1420" s="2"/>
      <c r="G1420" s="2"/>
      <c r="H1420" s="2"/>
      <c r="I1420" s="1"/>
      <c r="J1420" s="1"/>
      <c r="K1420" s="1"/>
      <c r="L1420" s="1"/>
      <c r="M1420" s="1"/>
      <c r="N1420" s="2"/>
      <c r="O1420" s="2"/>
      <c r="P1420" s="2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2"/>
      <c r="AB1420" s="1"/>
      <c r="AC1420" s="1"/>
      <c r="AD1420" s="2"/>
      <c r="AE1420" s="1"/>
    </row>
    <row r="1421" spans="1:31" hidden="1" x14ac:dyDescent="0.25">
      <c r="A1421" s="2"/>
      <c r="B1421" s="47"/>
      <c r="C1421" s="2"/>
      <c r="D1421" s="2"/>
      <c r="E1421" s="2"/>
      <c r="F1421" s="2"/>
      <c r="G1421" s="2"/>
      <c r="H1421" s="2"/>
      <c r="I1421" s="1"/>
      <c r="J1421" s="1"/>
      <c r="K1421" s="1"/>
      <c r="L1421" s="1"/>
      <c r="M1421" s="1"/>
      <c r="N1421" s="2"/>
      <c r="O1421" s="2"/>
      <c r="P1421" s="2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2"/>
      <c r="AB1421" s="1"/>
      <c r="AC1421" s="1"/>
      <c r="AD1421" s="2"/>
      <c r="AE1421" s="1"/>
    </row>
    <row r="1422" spans="1:31" hidden="1" x14ac:dyDescent="0.25">
      <c r="A1422" s="2"/>
      <c r="B1422" s="47"/>
      <c r="C1422" s="2"/>
      <c r="D1422" s="2"/>
      <c r="E1422" s="2"/>
      <c r="F1422" s="2"/>
      <c r="G1422" s="2"/>
      <c r="H1422" s="2"/>
      <c r="I1422" s="1"/>
      <c r="J1422" s="1"/>
      <c r="K1422" s="1"/>
      <c r="L1422" s="1"/>
      <c r="M1422" s="1"/>
      <c r="N1422" s="2"/>
      <c r="O1422" s="2"/>
      <c r="P1422" s="2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2"/>
      <c r="AB1422" s="1"/>
      <c r="AC1422" s="1"/>
      <c r="AD1422" s="2"/>
      <c r="AE1422" s="1"/>
    </row>
    <row r="1423" spans="1:31" hidden="1" x14ac:dyDescent="0.25">
      <c r="A1423" s="2"/>
      <c r="B1423" s="47"/>
      <c r="C1423" s="2"/>
      <c r="D1423" s="2"/>
      <c r="E1423" s="2"/>
      <c r="F1423" s="2"/>
      <c r="G1423" s="2"/>
      <c r="H1423" s="2"/>
      <c r="I1423" s="1"/>
      <c r="J1423" s="1"/>
      <c r="K1423" s="1"/>
      <c r="L1423" s="1"/>
      <c r="M1423" s="1"/>
      <c r="N1423" s="2"/>
      <c r="O1423" s="2"/>
      <c r="P1423" s="2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2"/>
      <c r="AB1423" s="1"/>
      <c r="AC1423" s="1"/>
      <c r="AD1423" s="2"/>
      <c r="AE1423" s="1"/>
    </row>
    <row r="1424" spans="1:31" hidden="1" x14ac:dyDescent="0.25">
      <c r="A1424" s="2"/>
      <c r="B1424" s="47"/>
      <c r="C1424" s="2"/>
      <c r="D1424" s="2"/>
      <c r="E1424" s="2"/>
      <c r="F1424" s="2"/>
      <c r="G1424" s="2"/>
      <c r="H1424" s="2"/>
      <c r="I1424" s="1"/>
      <c r="J1424" s="1"/>
      <c r="K1424" s="1"/>
      <c r="L1424" s="1"/>
      <c r="M1424" s="1"/>
      <c r="N1424" s="2"/>
      <c r="O1424" s="2"/>
      <c r="P1424" s="2"/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2"/>
      <c r="AB1424" s="1"/>
      <c r="AC1424" s="1"/>
      <c r="AD1424" s="2"/>
      <c r="AE1424" s="1"/>
    </row>
    <row r="1425" spans="1:31" hidden="1" x14ac:dyDescent="0.25">
      <c r="A1425" s="2"/>
      <c r="B1425" s="47"/>
      <c r="C1425" s="2"/>
      <c r="D1425" s="2"/>
      <c r="E1425" s="2"/>
      <c r="F1425" s="2"/>
      <c r="G1425" s="2"/>
      <c r="H1425" s="2"/>
      <c r="I1425" s="1"/>
      <c r="J1425" s="1"/>
      <c r="K1425" s="1"/>
      <c r="L1425" s="1"/>
      <c r="M1425" s="1"/>
      <c r="N1425" s="2"/>
      <c r="O1425" s="2"/>
      <c r="P1425" s="2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2"/>
      <c r="AB1425" s="1"/>
      <c r="AC1425" s="1"/>
      <c r="AD1425" s="2"/>
      <c r="AE1425" s="1"/>
    </row>
    <row r="1426" spans="1:31" hidden="1" x14ac:dyDescent="0.25">
      <c r="A1426" s="2"/>
      <c r="B1426" s="47"/>
      <c r="C1426" s="2"/>
      <c r="D1426" s="2"/>
      <c r="E1426" s="2"/>
      <c r="F1426" s="2"/>
      <c r="G1426" s="2"/>
      <c r="H1426" s="2"/>
      <c r="I1426" s="1"/>
      <c r="J1426" s="1"/>
      <c r="K1426" s="1"/>
      <c r="L1426" s="1"/>
      <c r="M1426" s="1"/>
      <c r="N1426" s="2"/>
      <c r="O1426" s="2"/>
      <c r="P1426" s="2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2"/>
      <c r="AB1426" s="1"/>
      <c r="AC1426" s="1"/>
      <c r="AD1426" s="2"/>
      <c r="AE1426" s="1"/>
    </row>
    <row r="1427" spans="1:31" hidden="1" x14ac:dyDescent="0.25">
      <c r="A1427" s="2"/>
      <c r="B1427" s="47"/>
      <c r="C1427" s="2"/>
      <c r="D1427" s="2"/>
      <c r="E1427" s="2"/>
      <c r="F1427" s="2"/>
      <c r="G1427" s="2"/>
      <c r="H1427" s="2"/>
      <c r="I1427" s="1"/>
      <c r="J1427" s="1"/>
      <c r="K1427" s="1"/>
      <c r="L1427" s="1"/>
      <c r="M1427" s="1"/>
      <c r="N1427" s="2"/>
      <c r="O1427" s="2"/>
      <c r="P1427" s="2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2"/>
      <c r="AB1427" s="1"/>
      <c r="AC1427" s="1"/>
      <c r="AD1427" s="2"/>
      <c r="AE1427" s="1"/>
    </row>
    <row r="1428" spans="1:31" hidden="1" x14ac:dyDescent="0.25">
      <c r="A1428" s="2"/>
      <c r="B1428" s="47"/>
      <c r="C1428" s="2"/>
      <c r="D1428" s="2"/>
      <c r="E1428" s="2"/>
      <c r="F1428" s="2"/>
      <c r="G1428" s="2"/>
      <c r="H1428" s="2"/>
      <c r="I1428" s="1"/>
      <c r="J1428" s="1"/>
      <c r="K1428" s="1"/>
      <c r="L1428" s="1"/>
      <c r="M1428" s="1"/>
      <c r="N1428" s="2"/>
      <c r="O1428" s="2"/>
      <c r="P1428" s="2"/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2"/>
      <c r="AB1428" s="1"/>
      <c r="AC1428" s="1"/>
      <c r="AD1428" s="2"/>
      <c r="AE1428" s="1"/>
    </row>
    <row r="1429" spans="1:31" hidden="1" x14ac:dyDescent="0.25">
      <c r="A1429" s="2"/>
      <c r="B1429" s="47"/>
      <c r="C1429" s="2"/>
      <c r="D1429" s="2"/>
      <c r="E1429" s="2"/>
      <c r="F1429" s="2"/>
      <c r="G1429" s="2"/>
      <c r="H1429" s="2"/>
      <c r="I1429" s="1"/>
      <c r="J1429" s="1"/>
      <c r="K1429" s="1"/>
      <c r="L1429" s="1"/>
      <c r="M1429" s="1"/>
      <c r="N1429" s="2"/>
      <c r="O1429" s="2"/>
      <c r="P1429" s="2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2"/>
      <c r="AB1429" s="1"/>
      <c r="AC1429" s="1"/>
      <c r="AD1429" s="2"/>
      <c r="AE1429" s="1"/>
    </row>
    <row r="1430" spans="1:31" hidden="1" x14ac:dyDescent="0.25">
      <c r="A1430" s="2"/>
      <c r="B1430" s="47"/>
      <c r="C1430" s="2"/>
      <c r="D1430" s="2"/>
      <c r="E1430" s="2"/>
      <c r="F1430" s="2"/>
      <c r="G1430" s="2"/>
      <c r="H1430" s="2"/>
      <c r="I1430" s="1"/>
      <c r="J1430" s="1"/>
      <c r="K1430" s="1"/>
      <c r="L1430" s="1"/>
      <c r="M1430" s="1"/>
      <c r="N1430" s="2"/>
      <c r="O1430" s="2"/>
      <c r="P1430" s="2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2"/>
      <c r="AB1430" s="1"/>
      <c r="AC1430" s="1"/>
      <c r="AD1430" s="2"/>
      <c r="AE1430" s="1"/>
    </row>
    <row r="1431" spans="1:31" hidden="1" x14ac:dyDescent="0.25">
      <c r="A1431" s="2"/>
      <c r="B1431" s="47"/>
      <c r="C1431" s="2"/>
      <c r="D1431" s="2"/>
      <c r="E1431" s="2"/>
      <c r="F1431" s="2"/>
      <c r="G1431" s="2"/>
      <c r="H1431" s="2"/>
      <c r="I1431" s="1"/>
      <c r="J1431" s="1"/>
      <c r="K1431" s="1"/>
      <c r="L1431" s="1"/>
      <c r="M1431" s="1"/>
      <c r="N1431" s="2"/>
      <c r="O1431" s="2"/>
      <c r="P1431" s="2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2"/>
      <c r="AB1431" s="1"/>
      <c r="AC1431" s="1"/>
      <c r="AD1431" s="2"/>
      <c r="AE1431" s="1"/>
    </row>
    <row r="1432" spans="1:31" hidden="1" x14ac:dyDescent="0.25">
      <c r="A1432" s="2"/>
      <c r="B1432" s="47"/>
      <c r="C1432" s="2"/>
      <c r="D1432" s="2"/>
      <c r="E1432" s="46"/>
      <c r="F1432" s="2"/>
      <c r="G1432" s="2"/>
      <c r="H1432" s="2"/>
      <c r="I1432" s="1"/>
      <c r="J1432" s="1"/>
      <c r="K1432" s="1"/>
      <c r="L1432" s="1"/>
      <c r="M1432" s="1"/>
      <c r="N1432" s="2"/>
      <c r="O1432" s="2"/>
      <c r="P1432" s="2"/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2"/>
      <c r="AB1432" s="1"/>
      <c r="AC1432" s="1"/>
      <c r="AD1432" s="2"/>
      <c r="AE1432" s="1"/>
    </row>
    <row r="1433" spans="1:31" hidden="1" x14ac:dyDescent="0.25">
      <c r="A1433" s="2"/>
      <c r="B1433" s="47"/>
      <c r="C1433" s="2"/>
      <c r="D1433" s="2"/>
      <c r="E1433" s="2"/>
      <c r="F1433" s="2"/>
      <c r="G1433" s="2"/>
      <c r="H1433" s="2"/>
      <c r="I1433" s="1"/>
      <c r="J1433" s="1"/>
      <c r="K1433" s="1"/>
      <c r="L1433" s="1"/>
      <c r="M1433" s="1"/>
      <c r="N1433" s="2"/>
      <c r="O1433" s="2"/>
      <c r="P1433" s="2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2"/>
      <c r="AB1433" s="1"/>
      <c r="AC1433" s="1"/>
      <c r="AD1433" s="2"/>
      <c r="AE1433" s="1"/>
    </row>
    <row r="1434" spans="1:31" hidden="1" x14ac:dyDescent="0.25">
      <c r="A1434" s="2"/>
      <c r="B1434" s="47"/>
      <c r="C1434" s="2"/>
      <c r="D1434" s="2"/>
      <c r="E1434" s="2"/>
      <c r="F1434" s="2"/>
      <c r="G1434" s="2"/>
      <c r="H1434" s="2"/>
      <c r="I1434" s="1"/>
      <c r="J1434" s="1"/>
      <c r="K1434" s="1"/>
      <c r="L1434" s="1"/>
      <c r="M1434" s="1"/>
      <c r="N1434" s="2"/>
      <c r="O1434" s="2"/>
      <c r="P1434" s="2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2"/>
      <c r="AB1434" s="1"/>
      <c r="AC1434" s="1"/>
      <c r="AD1434" s="2"/>
      <c r="AE1434" s="1"/>
    </row>
    <row r="1435" spans="1:31" hidden="1" x14ac:dyDescent="0.25">
      <c r="A1435" s="2"/>
      <c r="B1435" s="47"/>
      <c r="C1435" s="2"/>
      <c r="D1435" s="2"/>
      <c r="E1435" s="2"/>
      <c r="F1435" s="2"/>
      <c r="G1435" s="2"/>
      <c r="H1435" s="2"/>
      <c r="I1435" s="1"/>
      <c r="J1435" s="1"/>
      <c r="K1435" s="1"/>
      <c r="L1435" s="1"/>
      <c r="M1435" s="1"/>
      <c r="N1435" s="2"/>
      <c r="O1435" s="2"/>
      <c r="P1435" s="2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2"/>
      <c r="AB1435" s="1"/>
      <c r="AC1435" s="1"/>
      <c r="AD1435" s="2"/>
      <c r="AE1435" s="1"/>
    </row>
    <row r="1436" spans="1:31" hidden="1" x14ac:dyDescent="0.25">
      <c r="A1436" s="2"/>
      <c r="B1436" s="47"/>
      <c r="C1436" s="2"/>
      <c r="D1436" s="2"/>
      <c r="E1436" s="2"/>
      <c r="F1436" s="2"/>
      <c r="G1436" s="2"/>
      <c r="H1436" s="2"/>
      <c r="I1436" s="1"/>
      <c r="J1436" s="1"/>
      <c r="K1436" s="1"/>
      <c r="L1436" s="1"/>
      <c r="M1436" s="1"/>
      <c r="N1436" s="2"/>
      <c r="O1436" s="2"/>
      <c r="P1436" s="2"/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2"/>
      <c r="AB1436" s="1"/>
      <c r="AC1436" s="1"/>
      <c r="AD1436" s="2"/>
      <c r="AE1436" s="1"/>
    </row>
    <row r="1437" spans="1:31" hidden="1" x14ac:dyDescent="0.25">
      <c r="A1437" s="2"/>
      <c r="B1437" s="47"/>
      <c r="C1437" s="2"/>
      <c r="D1437" s="2"/>
      <c r="E1437" s="2"/>
      <c r="F1437" s="2"/>
      <c r="G1437" s="2"/>
      <c r="H1437" s="2"/>
      <c r="I1437" s="1"/>
      <c r="J1437" s="1"/>
      <c r="K1437" s="1"/>
      <c r="L1437" s="1"/>
      <c r="M1437" s="1"/>
      <c r="N1437" s="2"/>
      <c r="O1437" s="2"/>
      <c r="P1437" s="2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2"/>
      <c r="AB1437" s="1"/>
      <c r="AC1437" s="1"/>
      <c r="AD1437" s="2"/>
      <c r="AE1437" s="1"/>
    </row>
    <row r="1438" spans="1:31" hidden="1" x14ac:dyDescent="0.25">
      <c r="A1438" s="2"/>
      <c r="B1438" s="47"/>
      <c r="C1438" s="2"/>
      <c r="D1438" s="2"/>
      <c r="E1438" s="2"/>
      <c r="F1438" s="2"/>
      <c r="G1438" s="2"/>
      <c r="H1438" s="2"/>
      <c r="I1438" s="1"/>
      <c r="J1438" s="1"/>
      <c r="K1438" s="1"/>
      <c r="L1438" s="1"/>
      <c r="M1438" s="1"/>
      <c r="N1438" s="2"/>
      <c r="O1438" s="2"/>
      <c r="P1438" s="2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2"/>
      <c r="AB1438" s="1"/>
      <c r="AC1438" s="1"/>
      <c r="AD1438" s="2"/>
      <c r="AE1438" s="1"/>
    </row>
    <row r="1439" spans="1:31" hidden="1" x14ac:dyDescent="0.25">
      <c r="A1439" s="2"/>
      <c r="B1439" s="47"/>
      <c r="C1439" s="2"/>
      <c r="D1439" s="2"/>
      <c r="E1439" s="2"/>
      <c r="F1439" s="2"/>
      <c r="G1439" s="2"/>
      <c r="H1439" s="2"/>
      <c r="I1439" s="1"/>
      <c r="J1439" s="1"/>
      <c r="K1439" s="1"/>
      <c r="L1439" s="1"/>
      <c r="M1439" s="1"/>
      <c r="N1439" s="2"/>
      <c r="O1439" s="2"/>
      <c r="P1439" s="2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2"/>
      <c r="AB1439" s="1"/>
      <c r="AC1439" s="1"/>
      <c r="AD1439" s="2"/>
      <c r="AE1439" s="1"/>
    </row>
    <row r="1440" spans="1:31" hidden="1" x14ac:dyDescent="0.25">
      <c r="A1440" s="2"/>
      <c r="B1440" s="47"/>
      <c r="C1440" s="2"/>
      <c r="D1440" s="2"/>
      <c r="E1440" s="2"/>
      <c r="F1440" s="2"/>
      <c r="G1440" s="2"/>
      <c r="H1440" s="2"/>
      <c r="I1440" s="1"/>
      <c r="J1440" s="1"/>
      <c r="K1440" s="1"/>
      <c r="L1440" s="1"/>
      <c r="M1440" s="1"/>
      <c r="N1440" s="2"/>
      <c r="O1440" s="2"/>
      <c r="P1440" s="2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2"/>
      <c r="AB1440" s="1"/>
      <c r="AC1440" s="1"/>
      <c r="AD1440" s="2"/>
      <c r="AE1440" s="1"/>
    </row>
    <row r="1441" spans="1:31" hidden="1" x14ac:dyDescent="0.25">
      <c r="A1441" s="2"/>
      <c r="B1441" s="47"/>
      <c r="C1441" s="2"/>
      <c r="D1441" s="2"/>
      <c r="E1441" s="2"/>
      <c r="F1441" s="2"/>
      <c r="G1441" s="2"/>
      <c r="H1441" s="2"/>
      <c r="I1441" s="1"/>
      <c r="J1441" s="1"/>
      <c r="K1441" s="1"/>
      <c r="L1441" s="1"/>
      <c r="M1441" s="1"/>
      <c r="N1441" s="2"/>
      <c r="O1441" s="2"/>
      <c r="P1441" s="2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2"/>
      <c r="AB1441" s="1"/>
      <c r="AC1441" s="1"/>
      <c r="AD1441" s="2"/>
      <c r="AE1441" s="1"/>
    </row>
    <row r="1442" spans="1:31" hidden="1" x14ac:dyDescent="0.25">
      <c r="A1442" s="2"/>
      <c r="B1442" s="47"/>
      <c r="C1442" s="2"/>
      <c r="D1442" s="2"/>
      <c r="E1442" s="2"/>
      <c r="F1442" s="2"/>
      <c r="G1442" s="2"/>
      <c r="H1442" s="2"/>
      <c r="I1442" s="1"/>
      <c r="J1442" s="1"/>
      <c r="K1442" s="1"/>
      <c r="L1442" s="1"/>
      <c r="M1442" s="1"/>
      <c r="N1442" s="2"/>
      <c r="O1442" s="2"/>
      <c r="P1442" s="2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2"/>
      <c r="AB1442" s="1"/>
      <c r="AC1442" s="1"/>
      <c r="AD1442" s="2"/>
      <c r="AE1442" s="1"/>
    </row>
    <row r="1443" spans="1:31" hidden="1" x14ac:dyDescent="0.25">
      <c r="A1443" s="2"/>
      <c r="B1443" s="47"/>
      <c r="C1443" s="2"/>
      <c r="D1443" s="2"/>
      <c r="E1443" s="2"/>
      <c r="F1443" s="2"/>
      <c r="G1443" s="2"/>
      <c r="H1443" s="2"/>
      <c r="I1443" s="1"/>
      <c r="J1443" s="1"/>
      <c r="K1443" s="1"/>
      <c r="L1443" s="1"/>
      <c r="M1443" s="1"/>
      <c r="N1443" s="2"/>
      <c r="O1443" s="2"/>
      <c r="P1443" s="2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2"/>
      <c r="AB1443" s="1"/>
      <c r="AC1443" s="1"/>
      <c r="AD1443" s="2"/>
      <c r="AE1443" s="1"/>
    </row>
    <row r="1444" spans="1:31" hidden="1" x14ac:dyDescent="0.25">
      <c r="A1444" s="2"/>
      <c r="B1444" s="47"/>
      <c r="C1444" s="2"/>
      <c r="D1444" s="2"/>
      <c r="E1444" s="2"/>
      <c r="F1444" s="2"/>
      <c r="G1444" s="2"/>
      <c r="H1444" s="2"/>
      <c r="I1444" s="1"/>
      <c r="J1444" s="1"/>
      <c r="K1444" s="1"/>
      <c r="L1444" s="1"/>
      <c r="M1444" s="1"/>
      <c r="N1444" s="2"/>
      <c r="O1444" s="2"/>
      <c r="P1444" s="2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2"/>
      <c r="AB1444" s="1"/>
      <c r="AC1444" s="1"/>
      <c r="AD1444" s="2"/>
      <c r="AE1444" s="1"/>
    </row>
    <row r="1445" spans="1:31" hidden="1" x14ac:dyDescent="0.25">
      <c r="A1445" s="2"/>
      <c r="B1445" s="47"/>
      <c r="C1445" s="2"/>
      <c r="D1445" s="2"/>
      <c r="E1445" s="2"/>
      <c r="F1445" s="2"/>
      <c r="G1445" s="2"/>
      <c r="H1445" s="2"/>
      <c r="I1445" s="1"/>
      <c r="J1445" s="1"/>
      <c r="K1445" s="1"/>
      <c r="L1445" s="1"/>
      <c r="M1445" s="1"/>
      <c r="N1445" s="2"/>
      <c r="O1445" s="2"/>
      <c r="P1445" s="2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2"/>
      <c r="AB1445" s="1"/>
      <c r="AC1445" s="1"/>
      <c r="AD1445" s="2"/>
      <c r="AE1445" s="1"/>
    </row>
    <row r="1446" spans="1:31" hidden="1" x14ac:dyDescent="0.25">
      <c r="A1446" s="2"/>
      <c r="B1446" s="47"/>
      <c r="C1446" s="2"/>
      <c r="D1446" s="2"/>
      <c r="E1446" s="2"/>
      <c r="F1446" s="2"/>
      <c r="G1446" s="2"/>
      <c r="H1446" s="2"/>
      <c r="I1446" s="1"/>
      <c r="J1446" s="1"/>
      <c r="K1446" s="1"/>
      <c r="L1446" s="1"/>
      <c r="M1446" s="1"/>
      <c r="N1446" s="2"/>
      <c r="O1446" s="2"/>
      <c r="P1446" s="2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2"/>
      <c r="AB1446" s="1"/>
      <c r="AC1446" s="1"/>
      <c r="AD1446" s="2"/>
      <c r="AE1446" s="1"/>
    </row>
    <row r="1447" spans="1:31" hidden="1" x14ac:dyDescent="0.25">
      <c r="A1447" s="2"/>
      <c r="B1447" s="47"/>
      <c r="C1447" s="2"/>
      <c r="D1447" s="2"/>
      <c r="E1447" s="2"/>
      <c r="F1447" s="2"/>
      <c r="G1447" s="2"/>
      <c r="H1447" s="2"/>
      <c r="I1447" s="1"/>
      <c r="J1447" s="1"/>
      <c r="K1447" s="1"/>
      <c r="L1447" s="1"/>
      <c r="M1447" s="1"/>
      <c r="N1447" s="2"/>
      <c r="O1447" s="2"/>
      <c r="P1447" s="2"/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2"/>
      <c r="AB1447" s="1"/>
      <c r="AC1447" s="1"/>
      <c r="AD1447" s="2"/>
      <c r="AE1447" s="1"/>
    </row>
    <row r="1448" spans="1:31" hidden="1" x14ac:dyDescent="0.25">
      <c r="A1448" s="2"/>
      <c r="B1448" s="47"/>
      <c r="C1448" s="2"/>
      <c r="D1448" s="2"/>
      <c r="E1448" s="2"/>
      <c r="F1448" s="2"/>
      <c r="G1448" s="2"/>
      <c r="H1448" s="2"/>
      <c r="I1448" s="1"/>
      <c r="J1448" s="1"/>
      <c r="K1448" s="1"/>
      <c r="L1448" s="1"/>
      <c r="M1448" s="1"/>
      <c r="N1448" s="2"/>
      <c r="O1448" s="2"/>
      <c r="P1448" s="2"/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2"/>
      <c r="AB1448" s="1"/>
      <c r="AC1448" s="1"/>
      <c r="AD1448" s="2"/>
      <c r="AE1448" s="1"/>
    </row>
    <row r="1449" spans="1:31" hidden="1" x14ac:dyDescent="0.25">
      <c r="A1449" s="2"/>
      <c r="B1449" s="47"/>
      <c r="C1449" s="2"/>
      <c r="D1449" s="2"/>
      <c r="E1449" s="2"/>
      <c r="F1449" s="2"/>
      <c r="G1449" s="2"/>
      <c r="H1449" s="2"/>
      <c r="I1449" s="1"/>
      <c r="J1449" s="1"/>
      <c r="K1449" s="1"/>
      <c r="L1449" s="1"/>
      <c r="M1449" s="1"/>
      <c r="N1449" s="2"/>
      <c r="O1449" s="2"/>
      <c r="P1449" s="2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2"/>
      <c r="AB1449" s="1"/>
      <c r="AC1449" s="1"/>
      <c r="AD1449" s="2"/>
      <c r="AE1449" s="1"/>
    </row>
    <row r="1450" spans="1:31" hidden="1" x14ac:dyDescent="0.25">
      <c r="A1450" s="2"/>
      <c r="B1450" s="47"/>
      <c r="C1450" s="2"/>
      <c r="D1450" s="2"/>
      <c r="E1450" s="2"/>
      <c r="F1450" s="2"/>
      <c r="G1450" s="2"/>
      <c r="H1450" s="2"/>
      <c r="I1450" s="1"/>
      <c r="J1450" s="1"/>
      <c r="K1450" s="1"/>
      <c r="L1450" s="1"/>
      <c r="M1450" s="1"/>
      <c r="N1450" s="2"/>
      <c r="O1450" s="2"/>
      <c r="P1450" s="2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2"/>
      <c r="AB1450" s="1"/>
      <c r="AC1450" s="1"/>
      <c r="AD1450" s="2"/>
      <c r="AE1450" s="1"/>
    </row>
    <row r="1451" spans="1:31" hidden="1" x14ac:dyDescent="0.25">
      <c r="A1451" s="2"/>
      <c r="B1451" s="47"/>
      <c r="C1451" s="2"/>
      <c r="D1451" s="2"/>
      <c r="E1451" s="2"/>
      <c r="F1451" s="2"/>
      <c r="G1451" s="2"/>
      <c r="H1451" s="2"/>
      <c r="I1451" s="1"/>
      <c r="J1451" s="1"/>
      <c r="K1451" s="1"/>
      <c r="L1451" s="1"/>
      <c r="M1451" s="1"/>
      <c r="N1451" s="2"/>
      <c r="O1451" s="2"/>
      <c r="P1451" s="2"/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2"/>
      <c r="AB1451" s="1"/>
      <c r="AC1451" s="1"/>
      <c r="AD1451" s="2"/>
      <c r="AE1451" s="1"/>
    </row>
    <row r="1452" spans="1:31" hidden="1" x14ac:dyDescent="0.25">
      <c r="A1452" s="2"/>
      <c r="B1452" s="47"/>
      <c r="C1452" s="2"/>
      <c r="D1452" s="2"/>
      <c r="E1452" s="2"/>
      <c r="F1452" s="2"/>
      <c r="G1452" s="2"/>
      <c r="H1452" s="2"/>
      <c r="I1452" s="1"/>
      <c r="J1452" s="1"/>
      <c r="K1452" s="1"/>
      <c r="L1452" s="1"/>
      <c r="M1452" s="1"/>
      <c r="N1452" s="2"/>
      <c r="O1452" s="2"/>
      <c r="P1452" s="2"/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2"/>
      <c r="AB1452" s="1"/>
      <c r="AC1452" s="1"/>
      <c r="AD1452" s="2"/>
      <c r="AE1452" s="1"/>
    </row>
    <row r="1453" spans="1:31" hidden="1" x14ac:dyDescent="0.25">
      <c r="A1453" s="2"/>
      <c r="B1453" s="47"/>
      <c r="C1453" s="2"/>
      <c r="D1453" s="2"/>
      <c r="E1453" s="2"/>
      <c r="F1453" s="2"/>
      <c r="G1453" s="2"/>
      <c r="H1453" s="2"/>
      <c r="I1453" s="1"/>
      <c r="J1453" s="1"/>
      <c r="K1453" s="1"/>
      <c r="L1453" s="1"/>
      <c r="M1453" s="1"/>
      <c r="N1453" s="2"/>
      <c r="O1453" s="2"/>
      <c r="P1453" s="2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2"/>
      <c r="AB1453" s="1"/>
      <c r="AC1453" s="1"/>
      <c r="AD1453" s="2"/>
      <c r="AE1453" s="1"/>
    </row>
    <row r="1454" spans="1:31" hidden="1" x14ac:dyDescent="0.25">
      <c r="A1454" s="2"/>
      <c r="B1454" s="47"/>
      <c r="C1454" s="2"/>
      <c r="D1454" s="2"/>
      <c r="E1454" s="46"/>
      <c r="F1454" s="2"/>
      <c r="G1454" s="2"/>
      <c r="H1454" s="2"/>
      <c r="I1454" s="1"/>
      <c r="J1454" s="1"/>
      <c r="K1454" s="1"/>
      <c r="L1454" s="1"/>
      <c r="M1454" s="1"/>
      <c r="N1454" s="2"/>
      <c r="O1454" s="2"/>
      <c r="P1454" s="2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2"/>
      <c r="AB1454" s="1"/>
      <c r="AC1454" s="1"/>
      <c r="AD1454" s="2"/>
      <c r="AE1454" s="1"/>
    </row>
    <row r="1455" spans="1:31" hidden="1" x14ac:dyDescent="0.25">
      <c r="A1455" s="2"/>
      <c r="B1455" s="47"/>
      <c r="C1455" s="2"/>
      <c r="D1455" s="2"/>
      <c r="E1455" s="2"/>
      <c r="F1455" s="2"/>
      <c r="G1455" s="2"/>
      <c r="H1455" s="2"/>
      <c r="I1455" s="1"/>
      <c r="J1455" s="1"/>
      <c r="K1455" s="1"/>
      <c r="L1455" s="1"/>
      <c r="M1455" s="1"/>
      <c r="N1455" s="2"/>
      <c r="O1455" s="2"/>
      <c r="P1455" s="2"/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2"/>
      <c r="AB1455" s="1"/>
      <c r="AC1455" s="1"/>
      <c r="AD1455" s="2"/>
      <c r="AE1455" s="1"/>
    </row>
    <row r="1456" spans="1:31" hidden="1" x14ac:dyDescent="0.25">
      <c r="A1456" s="2"/>
      <c r="B1456" s="47"/>
      <c r="C1456" s="2"/>
      <c r="D1456" s="2"/>
      <c r="E1456" s="2"/>
      <c r="F1456" s="2"/>
      <c r="G1456" s="2"/>
      <c r="H1456" s="2"/>
      <c r="I1456" s="1"/>
      <c r="J1456" s="1"/>
      <c r="K1456" s="1"/>
      <c r="L1456" s="1"/>
      <c r="M1456" s="1"/>
      <c r="N1456" s="2"/>
      <c r="O1456" s="2"/>
      <c r="P1456" s="2"/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2"/>
      <c r="AB1456" s="1"/>
      <c r="AC1456" s="1"/>
      <c r="AD1456" s="2"/>
      <c r="AE1456" s="1"/>
    </row>
    <row r="1457" spans="1:31" hidden="1" x14ac:dyDescent="0.25">
      <c r="A1457" s="2"/>
      <c r="B1457" s="47"/>
      <c r="C1457" s="2"/>
      <c r="D1457" s="2"/>
      <c r="E1457" s="2"/>
      <c r="F1457" s="2"/>
      <c r="G1457" s="2"/>
      <c r="H1457" s="2"/>
      <c r="I1457" s="1"/>
      <c r="J1457" s="1"/>
      <c r="K1457" s="1"/>
      <c r="L1457" s="1"/>
      <c r="M1457" s="1"/>
      <c r="N1457" s="2"/>
      <c r="O1457" s="2"/>
      <c r="P1457" s="2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2"/>
      <c r="AB1457" s="1"/>
      <c r="AC1457" s="1"/>
      <c r="AD1457" s="2"/>
      <c r="AE1457" s="1"/>
    </row>
    <row r="1458" spans="1:31" hidden="1" x14ac:dyDescent="0.25">
      <c r="A1458" s="2"/>
      <c r="B1458" s="47"/>
      <c r="C1458" s="2"/>
      <c r="D1458" s="2"/>
      <c r="E1458" s="2"/>
      <c r="F1458" s="2"/>
      <c r="G1458" s="2"/>
      <c r="H1458" s="2"/>
      <c r="I1458" s="1"/>
      <c r="J1458" s="1"/>
      <c r="K1458" s="1"/>
      <c r="L1458" s="1"/>
      <c r="M1458" s="1"/>
      <c r="N1458" s="2"/>
      <c r="O1458" s="2"/>
      <c r="P1458" s="2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2"/>
      <c r="AB1458" s="1"/>
      <c r="AC1458" s="1"/>
      <c r="AD1458" s="2"/>
      <c r="AE1458" s="1"/>
    </row>
    <row r="1459" spans="1:31" hidden="1" x14ac:dyDescent="0.25">
      <c r="A1459" s="2"/>
      <c r="B1459" s="47"/>
      <c r="C1459" s="2"/>
      <c r="D1459" s="2"/>
      <c r="E1459" s="2"/>
      <c r="F1459" s="2"/>
      <c r="G1459" s="2"/>
      <c r="H1459" s="2"/>
      <c r="I1459" s="1"/>
      <c r="J1459" s="1"/>
      <c r="K1459" s="1"/>
      <c r="L1459" s="1"/>
      <c r="M1459" s="1"/>
      <c r="N1459" s="2"/>
      <c r="O1459" s="2"/>
      <c r="P1459" s="2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2"/>
      <c r="AB1459" s="1"/>
      <c r="AC1459" s="1"/>
      <c r="AD1459" s="2"/>
      <c r="AE1459" s="1"/>
    </row>
    <row r="1460" spans="1:31" hidden="1" x14ac:dyDescent="0.25">
      <c r="A1460" s="2"/>
      <c r="B1460" s="47"/>
      <c r="C1460" s="2"/>
      <c r="D1460" s="2"/>
      <c r="E1460" s="2"/>
      <c r="F1460" s="2"/>
      <c r="G1460" s="2"/>
      <c r="H1460" s="2"/>
      <c r="I1460" s="1"/>
      <c r="J1460" s="1"/>
      <c r="K1460" s="1"/>
      <c r="L1460" s="1"/>
      <c r="M1460" s="1"/>
      <c r="N1460" s="2"/>
      <c r="O1460" s="2"/>
      <c r="P1460" s="2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2"/>
      <c r="AB1460" s="1"/>
      <c r="AC1460" s="1"/>
      <c r="AD1460" s="2"/>
      <c r="AE1460" s="1"/>
    </row>
    <row r="1461" spans="1:31" hidden="1" x14ac:dyDescent="0.25">
      <c r="A1461" s="2"/>
      <c r="B1461" s="47"/>
      <c r="C1461" s="2"/>
      <c r="D1461" s="2"/>
      <c r="E1461" s="2"/>
      <c r="F1461" s="2"/>
      <c r="G1461" s="2"/>
      <c r="H1461" s="2"/>
      <c r="I1461" s="1"/>
      <c r="J1461" s="1"/>
      <c r="K1461" s="1"/>
      <c r="L1461" s="1"/>
      <c r="M1461" s="1"/>
      <c r="N1461" s="2"/>
      <c r="O1461" s="2"/>
      <c r="P1461" s="2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2"/>
      <c r="AB1461" s="1"/>
      <c r="AC1461" s="1"/>
      <c r="AD1461" s="2"/>
      <c r="AE1461" s="1"/>
    </row>
    <row r="1462" spans="1:31" hidden="1" x14ac:dyDescent="0.25">
      <c r="A1462" s="2"/>
      <c r="B1462" s="47"/>
      <c r="C1462" s="2"/>
      <c r="D1462" s="2"/>
      <c r="E1462" s="2"/>
      <c r="F1462" s="2"/>
      <c r="G1462" s="2"/>
      <c r="H1462" s="2"/>
      <c r="I1462" s="1"/>
      <c r="J1462" s="1"/>
      <c r="K1462" s="1"/>
      <c r="L1462" s="1"/>
      <c r="M1462" s="1"/>
      <c r="N1462" s="2"/>
      <c r="O1462" s="2"/>
      <c r="P1462" s="2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2"/>
      <c r="AB1462" s="1"/>
      <c r="AC1462" s="1"/>
      <c r="AD1462" s="2"/>
      <c r="AE1462" s="1"/>
    </row>
    <row r="1463" spans="1:31" hidden="1" x14ac:dyDescent="0.25">
      <c r="A1463" s="2"/>
      <c r="B1463" s="47"/>
      <c r="C1463" s="2"/>
      <c r="D1463" s="2"/>
      <c r="E1463" s="2"/>
      <c r="F1463" s="2"/>
      <c r="G1463" s="2"/>
      <c r="H1463" s="2"/>
      <c r="I1463" s="1"/>
      <c r="J1463" s="1"/>
      <c r="K1463" s="1"/>
      <c r="L1463" s="1"/>
      <c r="M1463" s="1"/>
      <c r="N1463" s="2"/>
      <c r="O1463" s="2"/>
      <c r="P1463" s="2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2"/>
      <c r="AB1463" s="1"/>
      <c r="AC1463" s="1"/>
      <c r="AD1463" s="2"/>
      <c r="AE1463" s="1"/>
    </row>
    <row r="1464" spans="1:31" hidden="1" x14ac:dyDescent="0.25">
      <c r="A1464" s="2"/>
      <c r="B1464" s="47"/>
      <c r="C1464" s="2"/>
      <c r="D1464" s="2"/>
      <c r="E1464" s="2"/>
      <c r="F1464" s="2"/>
      <c r="G1464" s="2"/>
      <c r="H1464" s="2"/>
      <c r="I1464" s="1"/>
      <c r="J1464" s="1"/>
      <c r="K1464" s="1"/>
      <c r="L1464" s="1"/>
      <c r="M1464" s="1"/>
      <c r="N1464" s="2"/>
      <c r="O1464" s="2"/>
      <c r="P1464" s="2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2"/>
      <c r="AB1464" s="1"/>
      <c r="AC1464" s="1"/>
      <c r="AD1464" s="2"/>
      <c r="AE1464" s="1"/>
    </row>
    <row r="1465" spans="1:31" hidden="1" x14ac:dyDescent="0.25">
      <c r="A1465" s="2"/>
      <c r="B1465" s="47"/>
      <c r="C1465" s="2"/>
      <c r="D1465" s="2"/>
      <c r="E1465" s="2"/>
      <c r="F1465" s="2"/>
      <c r="G1465" s="2"/>
      <c r="H1465" s="2"/>
      <c r="I1465" s="1"/>
      <c r="J1465" s="1"/>
      <c r="K1465" s="1"/>
      <c r="L1465" s="1"/>
      <c r="M1465" s="1"/>
      <c r="N1465" s="2"/>
      <c r="O1465" s="2"/>
      <c r="P1465" s="2"/>
      <c r="Q1465" s="3"/>
      <c r="R1465" s="1"/>
      <c r="S1465" s="1"/>
      <c r="T1465" s="1"/>
      <c r="U1465" s="2"/>
      <c r="V1465" s="1"/>
      <c r="W1465" s="1"/>
      <c r="X1465" s="2"/>
      <c r="Y1465" s="1"/>
      <c r="Z1465" s="1"/>
      <c r="AA1465" s="2"/>
      <c r="AB1465" s="1"/>
      <c r="AC1465" s="1"/>
      <c r="AD1465" s="2"/>
      <c r="AE1465" s="1"/>
    </row>
    <row r="1466" spans="1:31" hidden="1" x14ac:dyDescent="0.25">
      <c r="A1466" s="2"/>
      <c r="B1466" s="47"/>
      <c r="C1466" s="2"/>
      <c r="D1466" s="2"/>
      <c r="E1466" s="2"/>
      <c r="F1466" s="2"/>
      <c r="G1466" s="2"/>
      <c r="H1466" s="2"/>
      <c r="I1466" s="1"/>
      <c r="J1466" s="1"/>
      <c r="K1466" s="1"/>
      <c r="L1466" s="1"/>
      <c r="M1466" s="1"/>
      <c r="N1466" s="2"/>
      <c r="O1466" s="2"/>
      <c r="P1466" s="2"/>
      <c r="Q1466" s="3"/>
      <c r="R1466" s="1"/>
      <c r="S1466" s="1"/>
      <c r="T1466" s="1"/>
      <c r="U1466" s="2"/>
      <c r="V1466" s="1"/>
      <c r="W1466" s="1"/>
      <c r="X1466" s="2"/>
      <c r="Y1466" s="1"/>
      <c r="Z1466" s="1"/>
      <c r="AA1466" s="2"/>
      <c r="AB1466" s="1"/>
      <c r="AC1466" s="1"/>
      <c r="AD1466" s="2"/>
      <c r="AE1466" s="1"/>
    </row>
    <row r="1467" spans="1:31" hidden="1" x14ac:dyDescent="0.25">
      <c r="A1467" s="2"/>
      <c r="B1467" s="47"/>
      <c r="C1467" s="2"/>
      <c r="D1467" s="2"/>
      <c r="E1467" s="2"/>
      <c r="F1467" s="2"/>
      <c r="G1467" s="2"/>
      <c r="H1467" s="2"/>
      <c r="I1467" s="1"/>
      <c r="J1467" s="1"/>
      <c r="K1467" s="1"/>
      <c r="L1467" s="1"/>
      <c r="M1467" s="1"/>
      <c r="N1467" s="2"/>
      <c r="O1467" s="2"/>
      <c r="P1467" s="2"/>
      <c r="Q1467" s="3"/>
      <c r="R1467" s="1"/>
      <c r="S1467" s="1"/>
      <c r="T1467" s="1"/>
      <c r="U1467" s="2"/>
      <c r="V1467" s="1"/>
      <c r="W1467" s="1"/>
      <c r="X1467" s="2"/>
      <c r="Y1467" s="1"/>
      <c r="Z1467" s="1"/>
      <c r="AA1467" s="2"/>
      <c r="AB1467" s="1"/>
      <c r="AC1467" s="1"/>
      <c r="AD1467" s="2"/>
      <c r="AE1467" s="1"/>
    </row>
    <row r="1468" spans="1:31" hidden="1" x14ac:dyDescent="0.25">
      <c r="A1468" s="2"/>
      <c r="B1468" s="47"/>
      <c r="C1468" s="2"/>
      <c r="D1468" s="2"/>
      <c r="E1468" s="2"/>
      <c r="F1468" s="2"/>
      <c r="G1468" s="2"/>
      <c r="H1468" s="2"/>
      <c r="I1468" s="1"/>
      <c r="J1468" s="1"/>
      <c r="K1468" s="1"/>
      <c r="L1468" s="1"/>
      <c r="M1468" s="1"/>
      <c r="N1468" s="2"/>
      <c r="O1468" s="2"/>
      <c r="P1468" s="2"/>
      <c r="Q1468" s="3"/>
      <c r="R1468" s="1"/>
      <c r="S1468" s="1"/>
      <c r="T1468" s="1"/>
      <c r="U1468" s="2"/>
      <c r="V1468" s="1"/>
      <c r="W1468" s="1"/>
      <c r="X1468" s="2"/>
      <c r="Y1468" s="1"/>
      <c r="Z1468" s="1"/>
      <c r="AA1468" s="2"/>
      <c r="AB1468" s="1"/>
      <c r="AC1468" s="1"/>
      <c r="AD1468" s="2"/>
      <c r="AE1468" s="1"/>
    </row>
    <row r="1469" spans="1:31" hidden="1" x14ac:dyDescent="0.25">
      <c r="A1469" s="2"/>
      <c r="B1469" s="47"/>
      <c r="C1469" s="2"/>
      <c r="D1469" s="2"/>
      <c r="E1469" s="2"/>
      <c r="F1469" s="2"/>
      <c r="G1469" s="2"/>
      <c r="H1469" s="2"/>
      <c r="I1469" s="1"/>
      <c r="J1469" s="1"/>
      <c r="K1469" s="1"/>
      <c r="L1469" s="1"/>
      <c r="M1469" s="1"/>
      <c r="N1469" s="2"/>
      <c r="O1469" s="2"/>
      <c r="P1469" s="2"/>
      <c r="Q1469" s="3"/>
      <c r="R1469" s="1"/>
      <c r="S1469" s="1"/>
      <c r="T1469" s="1"/>
      <c r="U1469" s="2"/>
      <c r="V1469" s="1"/>
      <c r="W1469" s="1"/>
      <c r="X1469" s="2"/>
      <c r="Y1469" s="1"/>
      <c r="Z1469" s="1"/>
      <c r="AA1469" s="2"/>
      <c r="AB1469" s="1"/>
      <c r="AC1469" s="1"/>
      <c r="AD1469" s="2"/>
      <c r="AE1469" s="1"/>
    </row>
    <row r="1470" spans="1:31" hidden="1" x14ac:dyDescent="0.25">
      <c r="A1470" s="2"/>
      <c r="B1470" s="47"/>
      <c r="C1470" s="2"/>
      <c r="D1470" s="2"/>
      <c r="E1470" s="2"/>
      <c r="F1470" s="2"/>
      <c r="G1470" s="2"/>
      <c r="H1470" s="2"/>
      <c r="I1470" s="1"/>
      <c r="J1470" s="1"/>
      <c r="K1470" s="1"/>
      <c r="L1470" s="1"/>
      <c r="M1470" s="1"/>
      <c r="N1470" s="2"/>
      <c r="O1470" s="2"/>
      <c r="P1470" s="2"/>
      <c r="Q1470" s="3"/>
      <c r="R1470" s="1"/>
      <c r="S1470" s="1"/>
      <c r="T1470" s="1"/>
      <c r="U1470" s="2"/>
      <c r="V1470" s="1"/>
      <c r="W1470" s="1"/>
      <c r="X1470" s="2"/>
      <c r="Y1470" s="1"/>
      <c r="Z1470" s="1"/>
      <c r="AA1470" s="2"/>
      <c r="AB1470" s="1"/>
      <c r="AC1470" s="1"/>
      <c r="AD1470" s="2"/>
      <c r="AE1470" s="1"/>
    </row>
    <row r="1471" spans="1:31" hidden="1" x14ac:dyDescent="0.25">
      <c r="A1471" s="2"/>
      <c r="B1471" s="47"/>
      <c r="C1471" s="2"/>
      <c r="D1471" s="2"/>
      <c r="E1471" s="2"/>
      <c r="F1471" s="2"/>
      <c r="G1471" s="2"/>
      <c r="H1471" s="2"/>
      <c r="I1471" s="1"/>
      <c r="J1471" s="1"/>
      <c r="K1471" s="1"/>
      <c r="L1471" s="1"/>
      <c r="M1471" s="1"/>
      <c r="N1471" s="2"/>
      <c r="O1471" s="2"/>
      <c r="P1471" s="2"/>
      <c r="Q1471" s="3"/>
      <c r="R1471" s="1"/>
      <c r="S1471" s="1"/>
      <c r="T1471" s="1"/>
      <c r="U1471" s="2"/>
      <c r="V1471" s="1"/>
      <c r="W1471" s="1"/>
      <c r="X1471" s="2"/>
      <c r="Y1471" s="1"/>
      <c r="Z1471" s="1"/>
      <c r="AA1471" s="2"/>
      <c r="AB1471" s="1"/>
      <c r="AC1471" s="1"/>
      <c r="AD1471" s="2"/>
      <c r="AE1471" s="1"/>
    </row>
    <row r="1472" spans="1:31" hidden="1" x14ac:dyDescent="0.25">
      <c r="A1472" s="2"/>
      <c r="B1472" s="47"/>
      <c r="C1472" s="2"/>
      <c r="D1472" s="2"/>
      <c r="E1472" s="2"/>
      <c r="F1472" s="2"/>
      <c r="G1472" s="2"/>
      <c r="H1472" s="2"/>
      <c r="I1472" s="1"/>
      <c r="J1472" s="1"/>
      <c r="K1472" s="1"/>
      <c r="L1472" s="1"/>
      <c r="M1472" s="1"/>
      <c r="N1472" s="2"/>
      <c r="O1472" s="2"/>
      <c r="P1472" s="2"/>
      <c r="Q1472" s="3"/>
      <c r="R1472" s="1"/>
      <c r="S1472" s="1"/>
      <c r="T1472" s="1"/>
      <c r="U1472" s="2"/>
      <c r="V1472" s="1"/>
      <c r="W1472" s="1"/>
      <c r="X1472" s="2"/>
      <c r="Y1472" s="1"/>
      <c r="Z1472" s="1"/>
      <c r="AA1472" s="2"/>
      <c r="AB1472" s="1"/>
      <c r="AC1472" s="1"/>
      <c r="AD1472" s="2"/>
      <c r="AE1472" s="1"/>
    </row>
    <row r="1473" spans="1:31" hidden="1" x14ac:dyDescent="0.25">
      <c r="A1473" s="2"/>
      <c r="B1473" s="47"/>
      <c r="C1473" s="2"/>
      <c r="D1473" s="2"/>
      <c r="E1473" s="2"/>
      <c r="F1473" s="2"/>
      <c r="G1473" s="2"/>
      <c r="H1473" s="2"/>
      <c r="I1473" s="1"/>
      <c r="J1473" s="1"/>
      <c r="K1473" s="1"/>
      <c r="L1473" s="1"/>
      <c r="M1473" s="1"/>
      <c r="N1473" s="2"/>
      <c r="O1473" s="2"/>
      <c r="P1473" s="2"/>
      <c r="Q1473" s="3"/>
      <c r="R1473" s="1"/>
      <c r="S1473" s="1"/>
      <c r="T1473" s="1"/>
      <c r="U1473" s="2"/>
      <c r="V1473" s="1"/>
      <c r="W1473" s="1"/>
      <c r="X1473" s="2"/>
      <c r="Y1473" s="1"/>
      <c r="Z1473" s="1"/>
      <c r="AA1473" s="2"/>
      <c r="AB1473" s="1"/>
      <c r="AC1473" s="1"/>
      <c r="AD1473" s="2"/>
      <c r="AE1473" s="1"/>
    </row>
    <row r="1474" spans="1:31" hidden="1" x14ac:dyDescent="0.25">
      <c r="A1474" s="2"/>
      <c r="B1474" s="47"/>
      <c r="C1474" s="2"/>
      <c r="D1474" s="2"/>
      <c r="E1474" s="2"/>
      <c r="F1474" s="2"/>
      <c r="G1474" s="2"/>
      <c r="H1474" s="2"/>
      <c r="I1474" s="1"/>
      <c r="J1474" s="1"/>
      <c r="K1474" s="1"/>
      <c r="L1474" s="1"/>
      <c r="M1474" s="1"/>
      <c r="N1474" s="2"/>
      <c r="O1474" s="2"/>
      <c r="P1474" s="2"/>
      <c r="Q1474" s="3"/>
      <c r="R1474" s="1"/>
      <c r="S1474" s="1"/>
      <c r="T1474" s="1"/>
      <c r="U1474" s="2"/>
      <c r="V1474" s="1"/>
      <c r="W1474" s="1"/>
      <c r="X1474" s="2"/>
      <c r="Y1474" s="1"/>
      <c r="Z1474" s="1"/>
      <c r="AA1474" s="2"/>
      <c r="AB1474" s="1"/>
      <c r="AC1474" s="1"/>
      <c r="AD1474" s="2"/>
      <c r="AE1474" s="1"/>
    </row>
    <row r="1475" spans="1:31" hidden="1" x14ac:dyDescent="0.25">
      <c r="A1475" s="2"/>
      <c r="B1475" s="47"/>
      <c r="C1475" s="2"/>
      <c r="D1475" s="2"/>
      <c r="E1475" s="2"/>
      <c r="F1475" s="2"/>
      <c r="G1475" s="2"/>
      <c r="H1475" s="2"/>
      <c r="I1475" s="1"/>
      <c r="J1475" s="1"/>
      <c r="K1475" s="1"/>
      <c r="L1475" s="1"/>
      <c r="M1475" s="1"/>
      <c r="N1475" s="2"/>
      <c r="O1475" s="2"/>
      <c r="P1475" s="2"/>
      <c r="Q1475" s="3"/>
      <c r="R1475" s="1"/>
      <c r="S1475" s="1"/>
      <c r="T1475" s="1"/>
      <c r="U1475" s="2"/>
      <c r="V1475" s="1"/>
      <c r="W1475" s="1"/>
      <c r="X1475" s="2"/>
      <c r="Y1475" s="1"/>
      <c r="Z1475" s="1"/>
      <c r="AA1475" s="2"/>
      <c r="AB1475" s="1"/>
      <c r="AC1475" s="1"/>
      <c r="AD1475" s="2"/>
      <c r="AE1475" s="1"/>
    </row>
    <row r="1476" spans="1:31" hidden="1" x14ac:dyDescent="0.25">
      <c r="A1476" s="2"/>
      <c r="B1476" s="47"/>
      <c r="C1476" s="2"/>
      <c r="D1476" s="2"/>
      <c r="E1476" s="2"/>
      <c r="F1476" s="2"/>
      <c r="G1476" s="2"/>
      <c r="H1476" s="2"/>
      <c r="I1476" s="1"/>
      <c r="J1476" s="1"/>
      <c r="K1476" s="1"/>
      <c r="L1476" s="1"/>
      <c r="M1476" s="1"/>
      <c r="N1476" s="2"/>
      <c r="O1476" s="2"/>
      <c r="P1476" s="2"/>
      <c r="Q1476" s="3"/>
      <c r="R1476" s="1"/>
      <c r="S1476" s="1"/>
      <c r="T1476" s="1"/>
      <c r="U1476" s="2"/>
      <c r="V1476" s="1"/>
      <c r="W1476" s="1"/>
      <c r="X1476" s="2"/>
      <c r="Y1476" s="1"/>
      <c r="Z1476" s="1"/>
      <c r="AA1476" s="2"/>
      <c r="AB1476" s="1"/>
      <c r="AC1476" s="1"/>
      <c r="AD1476" s="2"/>
      <c r="AE1476" s="1"/>
    </row>
    <row r="1477" spans="1:31" hidden="1" x14ac:dyDescent="0.25">
      <c r="A1477" s="2"/>
      <c r="B1477" s="47"/>
      <c r="C1477" s="2"/>
      <c r="D1477" s="2"/>
      <c r="E1477" s="2"/>
      <c r="F1477" s="2"/>
      <c r="G1477" s="2"/>
      <c r="H1477" s="2"/>
      <c r="I1477" s="1"/>
      <c r="J1477" s="1"/>
      <c r="K1477" s="1"/>
      <c r="L1477" s="1"/>
      <c r="M1477" s="1"/>
      <c r="N1477" s="2"/>
      <c r="O1477" s="2"/>
      <c r="P1477" s="2"/>
      <c r="Q1477" s="3"/>
      <c r="R1477" s="1"/>
      <c r="S1477" s="1"/>
      <c r="T1477" s="1"/>
      <c r="U1477" s="2"/>
      <c r="V1477" s="1"/>
      <c r="W1477" s="1"/>
      <c r="X1477" s="2"/>
      <c r="Y1477" s="1"/>
      <c r="Z1477" s="1"/>
      <c r="AA1477" s="2"/>
      <c r="AB1477" s="1"/>
      <c r="AC1477" s="1"/>
      <c r="AD1477" s="2"/>
      <c r="AE1477" s="1"/>
    </row>
    <row r="1478" spans="1:31" hidden="1" x14ac:dyDescent="0.25">
      <c r="A1478" s="2"/>
      <c r="B1478" s="47"/>
      <c r="C1478" s="2"/>
      <c r="D1478" s="2"/>
      <c r="E1478" s="2"/>
      <c r="F1478" s="2"/>
      <c r="G1478" s="2"/>
      <c r="H1478" s="2"/>
      <c r="I1478" s="1"/>
      <c r="J1478" s="1"/>
      <c r="K1478" s="1"/>
      <c r="L1478" s="1"/>
      <c r="M1478" s="1"/>
      <c r="N1478" s="2"/>
      <c r="O1478" s="2"/>
      <c r="P1478" s="2"/>
      <c r="Q1478" s="3"/>
      <c r="R1478" s="1"/>
      <c r="S1478" s="1"/>
      <c r="T1478" s="1"/>
      <c r="U1478" s="2"/>
      <c r="V1478" s="1"/>
      <c r="W1478" s="1"/>
      <c r="X1478" s="2"/>
      <c r="Y1478" s="1"/>
      <c r="Z1478" s="1"/>
      <c r="AA1478" s="2"/>
      <c r="AB1478" s="1"/>
      <c r="AC1478" s="1"/>
      <c r="AD1478" s="2"/>
      <c r="AE1478" s="1"/>
    </row>
    <row r="1479" spans="1:31" hidden="1" x14ac:dyDescent="0.25">
      <c r="A1479" s="2"/>
      <c r="B1479" s="47"/>
      <c r="C1479" s="2"/>
      <c r="D1479" s="2"/>
      <c r="E1479" s="2"/>
      <c r="F1479" s="2"/>
      <c r="G1479" s="2"/>
      <c r="H1479" s="2"/>
      <c r="I1479" s="1"/>
      <c r="J1479" s="1"/>
      <c r="K1479" s="1"/>
      <c r="L1479" s="1"/>
      <c r="M1479" s="1"/>
      <c r="N1479" s="2"/>
      <c r="O1479" s="2"/>
      <c r="P1479" s="2"/>
      <c r="Q1479" s="3"/>
      <c r="R1479" s="1"/>
      <c r="S1479" s="1"/>
      <c r="T1479" s="1"/>
      <c r="U1479" s="2"/>
      <c r="V1479" s="1"/>
      <c r="W1479" s="1"/>
      <c r="X1479" s="2"/>
      <c r="Y1479" s="1"/>
      <c r="Z1479" s="1"/>
      <c r="AA1479" s="2"/>
      <c r="AB1479" s="1"/>
      <c r="AC1479" s="1"/>
      <c r="AD1479" s="2"/>
      <c r="AE1479" s="1"/>
    </row>
    <row r="1480" spans="1:31" hidden="1" x14ac:dyDescent="0.25">
      <c r="A1480" s="2"/>
      <c r="B1480" s="47"/>
      <c r="C1480" s="2"/>
      <c r="D1480" s="2"/>
      <c r="E1480" s="2"/>
      <c r="F1480" s="2"/>
      <c r="G1480" s="2"/>
      <c r="H1480" s="2"/>
      <c r="I1480" s="1"/>
      <c r="J1480" s="1"/>
      <c r="K1480" s="1"/>
      <c r="L1480" s="1"/>
      <c r="M1480" s="1"/>
      <c r="N1480" s="2"/>
      <c r="O1480" s="2"/>
      <c r="P1480" s="2"/>
      <c r="Q1480" s="3"/>
      <c r="R1480" s="1"/>
      <c r="S1480" s="1"/>
      <c r="T1480" s="1"/>
      <c r="U1480" s="2"/>
      <c r="V1480" s="1"/>
      <c r="W1480" s="1"/>
      <c r="X1480" s="2"/>
      <c r="Y1480" s="1"/>
      <c r="Z1480" s="1"/>
      <c r="AA1480" s="2"/>
      <c r="AB1480" s="1"/>
      <c r="AC1480" s="1"/>
      <c r="AD1480" s="2"/>
      <c r="AE1480" s="1"/>
    </row>
    <row r="1481" spans="1:31" hidden="1" x14ac:dyDescent="0.25">
      <c r="A1481" s="2"/>
      <c r="B1481" s="47"/>
      <c r="C1481" s="2"/>
      <c r="D1481" s="2"/>
      <c r="E1481" s="2"/>
      <c r="F1481" s="2"/>
      <c r="G1481" s="2"/>
      <c r="H1481" s="2"/>
      <c r="I1481" s="1"/>
      <c r="J1481" s="1"/>
      <c r="K1481" s="1"/>
      <c r="L1481" s="1"/>
      <c r="M1481" s="1"/>
      <c r="N1481" s="2"/>
      <c r="O1481" s="2"/>
      <c r="P1481" s="2"/>
      <c r="Q1481" s="3"/>
      <c r="R1481" s="1"/>
      <c r="S1481" s="1"/>
      <c r="T1481" s="1"/>
      <c r="U1481" s="2"/>
      <c r="V1481" s="1"/>
      <c r="W1481" s="1"/>
      <c r="X1481" s="2"/>
      <c r="Y1481" s="1"/>
      <c r="Z1481" s="1"/>
      <c r="AA1481" s="2"/>
      <c r="AB1481" s="1"/>
      <c r="AC1481" s="1"/>
      <c r="AD1481" s="2"/>
      <c r="AE1481" s="1"/>
    </row>
    <row r="1482" spans="1:31" hidden="1" x14ac:dyDescent="0.25">
      <c r="A1482" s="2"/>
      <c r="B1482" s="47"/>
      <c r="C1482" s="2"/>
      <c r="D1482" s="2"/>
      <c r="E1482" s="2"/>
      <c r="F1482" s="2"/>
      <c r="G1482" s="2"/>
      <c r="H1482" s="2"/>
      <c r="I1482" s="1"/>
      <c r="J1482" s="1"/>
      <c r="K1482" s="1"/>
      <c r="L1482" s="1"/>
      <c r="M1482" s="1"/>
      <c r="N1482" s="2"/>
      <c r="O1482" s="2"/>
      <c r="P1482" s="2"/>
      <c r="Q1482" s="3"/>
      <c r="R1482" s="1"/>
      <c r="S1482" s="1"/>
      <c r="T1482" s="1"/>
      <c r="U1482" s="2"/>
      <c r="V1482" s="1"/>
      <c r="W1482" s="1"/>
      <c r="X1482" s="2"/>
      <c r="Y1482" s="1"/>
      <c r="Z1482" s="1"/>
      <c r="AA1482" s="2"/>
      <c r="AB1482" s="1"/>
      <c r="AC1482" s="1"/>
      <c r="AD1482" s="2"/>
      <c r="AE1482" s="1"/>
    </row>
    <row r="1483" spans="1:31" hidden="1" x14ac:dyDescent="0.25">
      <c r="A1483" s="2"/>
      <c r="B1483" s="47"/>
      <c r="C1483" s="2"/>
      <c r="D1483" s="2"/>
      <c r="E1483" s="2"/>
      <c r="F1483" s="2"/>
      <c r="G1483" s="2"/>
      <c r="H1483" s="2"/>
      <c r="I1483" s="1"/>
      <c r="J1483" s="1"/>
      <c r="K1483" s="1"/>
      <c r="L1483" s="1"/>
      <c r="M1483" s="1"/>
      <c r="N1483" s="2"/>
      <c r="O1483" s="2"/>
      <c r="P1483" s="2"/>
      <c r="Q1483" s="3"/>
      <c r="R1483" s="1"/>
      <c r="S1483" s="1"/>
      <c r="T1483" s="1"/>
      <c r="U1483" s="2"/>
      <c r="V1483" s="1"/>
      <c r="W1483" s="1"/>
      <c r="X1483" s="2"/>
      <c r="Y1483" s="1"/>
      <c r="Z1483" s="1"/>
      <c r="AA1483" s="2"/>
      <c r="AB1483" s="1"/>
      <c r="AC1483" s="1"/>
      <c r="AD1483" s="2"/>
      <c r="AE1483" s="1"/>
    </row>
    <row r="1484" spans="1:31" hidden="1" x14ac:dyDescent="0.25">
      <c r="A1484" s="2"/>
      <c r="B1484" s="47"/>
      <c r="C1484" s="2"/>
      <c r="D1484" s="2"/>
      <c r="E1484" s="2"/>
      <c r="F1484" s="2"/>
      <c r="G1484" s="2"/>
      <c r="H1484" s="2"/>
      <c r="I1484" s="1"/>
      <c r="J1484" s="1"/>
      <c r="K1484" s="1"/>
      <c r="L1484" s="1"/>
      <c r="M1484" s="1"/>
      <c r="N1484" s="2"/>
      <c r="O1484" s="2"/>
      <c r="P1484" s="2"/>
      <c r="Q1484" s="3"/>
      <c r="R1484" s="1"/>
      <c r="S1484" s="1"/>
      <c r="T1484" s="1"/>
      <c r="U1484" s="2"/>
      <c r="V1484" s="1"/>
      <c r="W1484" s="1"/>
      <c r="X1484" s="2"/>
      <c r="Y1484" s="1"/>
      <c r="Z1484" s="1"/>
      <c r="AA1484" s="2"/>
      <c r="AB1484" s="1"/>
      <c r="AC1484" s="1"/>
      <c r="AD1484" s="2"/>
      <c r="AE1484" s="1"/>
    </row>
    <row r="1485" spans="1:31" hidden="1" x14ac:dyDescent="0.25">
      <c r="A1485" s="2"/>
      <c r="B1485" s="47"/>
      <c r="C1485" s="2"/>
      <c r="D1485" s="2"/>
      <c r="E1485" s="2"/>
      <c r="F1485" s="2"/>
      <c r="G1485" s="2"/>
      <c r="H1485" s="2"/>
      <c r="I1485" s="1"/>
      <c r="J1485" s="1"/>
      <c r="K1485" s="1"/>
      <c r="L1485" s="1"/>
      <c r="M1485" s="1"/>
      <c r="N1485" s="2"/>
      <c r="O1485" s="2"/>
      <c r="P1485" s="2"/>
      <c r="Q1485" s="3"/>
      <c r="R1485" s="1"/>
      <c r="S1485" s="1"/>
      <c r="T1485" s="1"/>
      <c r="U1485" s="2"/>
      <c r="V1485" s="1"/>
      <c r="W1485" s="1"/>
      <c r="X1485" s="2"/>
      <c r="Y1485" s="1"/>
      <c r="Z1485" s="1"/>
      <c r="AA1485" s="2"/>
      <c r="AB1485" s="1"/>
      <c r="AC1485" s="1"/>
      <c r="AD1485" s="2"/>
      <c r="AE1485" s="1"/>
    </row>
    <row r="1486" spans="1:31" hidden="1" x14ac:dyDescent="0.25">
      <c r="A1486" s="2"/>
      <c r="B1486" s="47"/>
      <c r="C1486" s="2"/>
      <c r="D1486" s="2"/>
      <c r="E1486" s="2"/>
      <c r="F1486" s="2"/>
      <c r="G1486" s="2"/>
      <c r="H1486" s="2"/>
      <c r="I1486" s="1"/>
      <c r="J1486" s="1"/>
      <c r="K1486" s="1"/>
      <c r="L1486" s="1"/>
      <c r="M1486" s="1"/>
      <c r="N1486" s="2"/>
      <c r="O1486" s="2"/>
      <c r="P1486" s="2"/>
      <c r="Q1486" s="3"/>
      <c r="R1486" s="1"/>
      <c r="S1486" s="1"/>
      <c r="T1486" s="1"/>
      <c r="U1486" s="2"/>
      <c r="V1486" s="1"/>
      <c r="W1486" s="1"/>
      <c r="X1486" s="2"/>
      <c r="Y1486" s="1"/>
      <c r="Z1486" s="1"/>
      <c r="AA1486" s="2"/>
      <c r="AB1486" s="1"/>
      <c r="AC1486" s="1"/>
      <c r="AD1486" s="2"/>
      <c r="AE1486" s="1"/>
    </row>
    <row r="1487" spans="1:31" hidden="1" x14ac:dyDescent="0.25">
      <c r="A1487" s="2"/>
      <c r="B1487" s="47"/>
      <c r="C1487" s="2"/>
      <c r="D1487" s="2"/>
      <c r="E1487" s="2"/>
      <c r="F1487" s="2"/>
      <c r="G1487" s="2"/>
      <c r="H1487" s="2"/>
      <c r="I1487" s="1"/>
      <c r="J1487" s="1"/>
      <c r="K1487" s="1"/>
      <c r="L1487" s="1"/>
      <c r="M1487" s="1"/>
      <c r="N1487" s="2"/>
      <c r="O1487" s="2"/>
      <c r="P1487" s="2"/>
      <c r="Q1487" s="3"/>
      <c r="R1487" s="1"/>
      <c r="S1487" s="1"/>
      <c r="T1487" s="1"/>
      <c r="U1487" s="2"/>
      <c r="V1487" s="1"/>
      <c r="W1487" s="1"/>
      <c r="X1487" s="2"/>
      <c r="Y1487" s="1"/>
      <c r="Z1487" s="1"/>
      <c r="AA1487" s="2"/>
      <c r="AB1487" s="1"/>
      <c r="AC1487" s="1"/>
      <c r="AD1487" s="2"/>
      <c r="AE1487" s="1"/>
    </row>
    <row r="1488" spans="1:31" hidden="1" x14ac:dyDescent="0.25">
      <c r="A1488" s="2"/>
      <c r="B1488" s="47"/>
      <c r="C1488" s="2"/>
      <c r="D1488" s="2"/>
      <c r="E1488" s="2"/>
      <c r="F1488" s="2"/>
      <c r="G1488" s="2"/>
      <c r="H1488" s="2"/>
      <c r="I1488" s="1"/>
      <c r="J1488" s="1"/>
      <c r="K1488" s="1"/>
      <c r="L1488" s="1"/>
      <c r="M1488" s="1"/>
      <c r="N1488" s="2"/>
      <c r="O1488" s="2"/>
      <c r="P1488" s="2"/>
      <c r="Q1488" s="3"/>
      <c r="R1488" s="1"/>
      <c r="S1488" s="1"/>
      <c r="T1488" s="1"/>
      <c r="U1488" s="2"/>
      <c r="V1488" s="1"/>
      <c r="W1488" s="1"/>
      <c r="X1488" s="2"/>
      <c r="Y1488" s="1"/>
      <c r="Z1488" s="1"/>
      <c r="AA1488" s="2"/>
      <c r="AB1488" s="1"/>
      <c r="AC1488" s="1"/>
      <c r="AD1488" s="2"/>
      <c r="AE1488" s="1"/>
    </row>
    <row r="1489" spans="1:31" hidden="1" x14ac:dyDescent="0.25">
      <c r="A1489" s="2"/>
      <c r="B1489" s="47"/>
      <c r="C1489" s="2"/>
      <c r="D1489" s="2"/>
      <c r="E1489" s="2"/>
      <c r="F1489" s="2"/>
      <c r="G1489" s="2"/>
      <c r="H1489" s="2"/>
      <c r="I1489" s="1"/>
      <c r="J1489" s="1"/>
      <c r="K1489" s="1"/>
      <c r="L1489" s="1"/>
      <c r="M1489" s="1"/>
      <c r="N1489" s="2"/>
      <c r="O1489" s="2"/>
      <c r="P1489" s="2"/>
      <c r="Q1489" s="3"/>
      <c r="R1489" s="1"/>
      <c r="S1489" s="1"/>
      <c r="T1489" s="1"/>
      <c r="U1489" s="2"/>
      <c r="V1489" s="1"/>
      <c r="W1489" s="1"/>
      <c r="X1489" s="2"/>
      <c r="Y1489" s="1"/>
      <c r="Z1489" s="1"/>
      <c r="AA1489" s="2"/>
      <c r="AB1489" s="1"/>
      <c r="AC1489" s="1"/>
      <c r="AD1489" s="2"/>
      <c r="AE1489" s="1"/>
    </row>
    <row r="1490" spans="1:31" hidden="1" x14ac:dyDescent="0.25">
      <c r="A1490" s="2"/>
      <c r="B1490" s="47"/>
      <c r="C1490" s="2"/>
      <c r="D1490" s="2"/>
      <c r="E1490" s="2"/>
      <c r="F1490" s="2"/>
      <c r="G1490" s="2"/>
      <c r="H1490" s="2"/>
      <c r="I1490" s="1"/>
      <c r="J1490" s="1"/>
      <c r="K1490" s="1"/>
      <c r="L1490" s="1"/>
      <c r="M1490" s="1"/>
      <c r="N1490" s="2"/>
      <c r="O1490" s="2"/>
      <c r="P1490" s="2"/>
      <c r="Q1490" s="3"/>
      <c r="R1490" s="1"/>
      <c r="S1490" s="1"/>
      <c r="T1490" s="1"/>
      <c r="U1490" s="2"/>
      <c r="V1490" s="1"/>
      <c r="W1490" s="1"/>
      <c r="X1490" s="2"/>
      <c r="Y1490" s="1"/>
      <c r="Z1490" s="1"/>
      <c r="AA1490" s="2"/>
      <c r="AB1490" s="1"/>
      <c r="AC1490" s="1"/>
      <c r="AD1490" s="2"/>
      <c r="AE1490" s="1"/>
    </row>
    <row r="1491" spans="1:31" hidden="1" x14ac:dyDescent="0.25">
      <c r="A1491" s="2"/>
      <c r="B1491" s="47"/>
      <c r="C1491" s="2"/>
      <c r="D1491" s="2"/>
      <c r="E1491" s="2"/>
      <c r="F1491" s="2"/>
      <c r="G1491" s="2"/>
      <c r="H1491" s="2"/>
      <c r="I1491" s="1"/>
      <c r="J1491" s="1"/>
      <c r="K1491" s="1"/>
      <c r="L1491" s="1"/>
      <c r="M1491" s="1"/>
      <c r="N1491" s="2"/>
      <c r="O1491" s="2"/>
      <c r="P1491" s="2"/>
      <c r="Q1491" s="3"/>
      <c r="R1491" s="1"/>
      <c r="S1491" s="1"/>
      <c r="T1491" s="1"/>
      <c r="U1491" s="2"/>
      <c r="V1491" s="1"/>
      <c r="W1491" s="1"/>
      <c r="X1491" s="2"/>
      <c r="Y1491" s="1"/>
      <c r="Z1491" s="1"/>
      <c r="AA1491" s="2"/>
      <c r="AB1491" s="1"/>
      <c r="AC1491" s="1"/>
      <c r="AD1491" s="2"/>
      <c r="AE1491" s="1"/>
    </row>
    <row r="1492" spans="1:31" hidden="1" x14ac:dyDescent="0.25">
      <c r="A1492" s="2"/>
      <c r="B1492" s="47"/>
      <c r="C1492" s="2"/>
      <c r="D1492" s="2"/>
      <c r="E1492" s="2"/>
      <c r="F1492" s="2"/>
      <c r="G1492" s="2"/>
      <c r="H1492" s="2"/>
      <c r="I1492" s="1"/>
      <c r="J1492" s="1"/>
      <c r="K1492" s="1"/>
      <c r="L1492" s="1"/>
      <c r="M1492" s="1"/>
      <c r="N1492" s="2"/>
      <c r="O1492" s="2"/>
      <c r="P1492" s="2"/>
      <c r="Q1492" s="3"/>
      <c r="R1492" s="1"/>
      <c r="S1492" s="1"/>
      <c r="T1492" s="1"/>
      <c r="U1492" s="2"/>
      <c r="V1492" s="1"/>
      <c r="W1492" s="1"/>
      <c r="X1492" s="2"/>
      <c r="Y1492" s="1"/>
      <c r="Z1492" s="1"/>
      <c r="AA1492" s="2"/>
      <c r="AB1492" s="1"/>
      <c r="AC1492" s="1"/>
      <c r="AD1492" s="2"/>
      <c r="AE1492" s="1"/>
    </row>
    <row r="1493" spans="1:31" hidden="1" x14ac:dyDescent="0.25">
      <c r="A1493" s="2"/>
      <c r="B1493" s="47"/>
      <c r="C1493" s="2"/>
      <c r="D1493" s="2"/>
      <c r="E1493" s="2"/>
      <c r="F1493" s="2"/>
      <c r="G1493" s="2"/>
      <c r="H1493" s="2"/>
      <c r="I1493" s="1"/>
      <c r="J1493" s="1"/>
      <c r="K1493" s="1"/>
      <c r="L1493" s="1"/>
      <c r="M1493" s="1"/>
      <c r="N1493" s="2"/>
      <c r="O1493" s="2"/>
      <c r="P1493" s="2"/>
      <c r="Q1493" s="3"/>
      <c r="R1493" s="1"/>
      <c r="S1493" s="1"/>
      <c r="T1493" s="1"/>
      <c r="U1493" s="2"/>
      <c r="V1493" s="1"/>
      <c r="W1493" s="1"/>
      <c r="X1493" s="2"/>
      <c r="Y1493" s="1"/>
      <c r="Z1493" s="1"/>
      <c r="AA1493" s="2"/>
      <c r="AB1493" s="1"/>
      <c r="AC1493" s="1"/>
      <c r="AD1493" s="2"/>
      <c r="AE1493" s="1"/>
    </row>
    <row r="1494" spans="1:31" hidden="1" x14ac:dyDescent="0.25">
      <c r="A1494" s="2"/>
      <c r="B1494" s="47"/>
      <c r="C1494" s="2"/>
      <c r="D1494" s="2"/>
      <c r="E1494" s="2"/>
      <c r="F1494" s="2"/>
      <c r="G1494" s="2"/>
      <c r="H1494" s="2"/>
      <c r="I1494" s="1"/>
      <c r="J1494" s="1"/>
      <c r="K1494" s="1"/>
      <c r="L1494" s="1"/>
      <c r="M1494" s="1"/>
      <c r="N1494" s="2"/>
      <c r="O1494" s="2"/>
      <c r="P1494" s="2"/>
      <c r="Q1494" s="3"/>
      <c r="R1494" s="1"/>
      <c r="S1494" s="1"/>
      <c r="T1494" s="1"/>
      <c r="U1494" s="2"/>
      <c r="V1494" s="1"/>
      <c r="W1494" s="1"/>
      <c r="X1494" s="2"/>
      <c r="Y1494" s="1"/>
      <c r="Z1494" s="1"/>
      <c r="AA1494" s="2"/>
      <c r="AB1494" s="1"/>
      <c r="AC1494" s="1"/>
      <c r="AD1494" s="2"/>
      <c r="AE1494" s="1"/>
    </row>
    <row r="1495" spans="1:31" hidden="1" x14ac:dyDescent="0.25">
      <c r="A1495" s="2"/>
      <c r="B1495" s="47"/>
      <c r="C1495" s="2"/>
      <c r="D1495" s="2"/>
      <c r="E1495" s="2"/>
      <c r="F1495" s="2"/>
      <c r="G1495" s="2"/>
      <c r="H1495" s="2"/>
      <c r="I1495" s="1"/>
      <c r="J1495" s="1"/>
      <c r="K1495" s="1"/>
      <c r="L1495" s="1"/>
      <c r="M1495" s="1"/>
      <c r="N1495" s="2"/>
      <c r="O1495" s="2"/>
      <c r="P1495" s="2"/>
      <c r="Q1495" s="3"/>
      <c r="R1495" s="1"/>
      <c r="S1495" s="1"/>
      <c r="T1495" s="1"/>
      <c r="U1495" s="2"/>
      <c r="V1495" s="1"/>
      <c r="W1495" s="1"/>
      <c r="X1495" s="2"/>
      <c r="Y1495" s="1"/>
      <c r="Z1495" s="1"/>
      <c r="AA1495" s="2"/>
      <c r="AB1495" s="1"/>
      <c r="AC1495" s="1"/>
      <c r="AD1495" s="2"/>
      <c r="AE1495" s="1"/>
    </row>
    <row r="1496" spans="1:31" hidden="1" x14ac:dyDescent="0.25">
      <c r="A1496" s="2"/>
      <c r="B1496" s="47"/>
      <c r="C1496" s="2"/>
      <c r="D1496" s="2"/>
      <c r="E1496" s="2"/>
      <c r="F1496" s="2"/>
      <c r="G1496" s="2"/>
      <c r="H1496" s="2"/>
      <c r="I1496" s="1"/>
      <c r="J1496" s="1"/>
      <c r="K1496" s="1"/>
      <c r="L1496" s="1"/>
      <c r="M1496" s="1"/>
      <c r="N1496" s="2"/>
      <c r="O1496" s="2"/>
      <c r="P1496" s="2"/>
      <c r="Q1496" s="3"/>
      <c r="R1496" s="1"/>
      <c r="S1496" s="1"/>
      <c r="T1496" s="1"/>
      <c r="U1496" s="2"/>
      <c r="V1496" s="1"/>
      <c r="W1496" s="1"/>
      <c r="X1496" s="2"/>
      <c r="Y1496" s="1"/>
      <c r="Z1496" s="1"/>
      <c r="AA1496" s="2"/>
      <c r="AB1496" s="1"/>
      <c r="AC1496" s="1"/>
      <c r="AD1496" s="2"/>
      <c r="AE1496" s="1"/>
    </row>
    <row r="1497" spans="1:31" hidden="1" x14ac:dyDescent="0.25">
      <c r="A1497" s="2"/>
      <c r="B1497" s="47"/>
      <c r="C1497" s="2"/>
      <c r="D1497" s="2"/>
      <c r="E1497" s="2"/>
      <c r="F1497" s="2"/>
      <c r="G1497" s="2"/>
      <c r="H1497" s="2"/>
      <c r="I1497" s="1"/>
      <c r="J1497" s="1"/>
      <c r="K1497" s="1"/>
      <c r="L1497" s="1"/>
      <c r="M1497" s="1"/>
      <c r="N1497" s="2"/>
      <c r="O1497" s="2"/>
      <c r="P1497" s="2"/>
      <c r="Q1497" s="3"/>
      <c r="R1497" s="1"/>
      <c r="S1497" s="1"/>
      <c r="T1497" s="1"/>
      <c r="U1497" s="2"/>
      <c r="V1497" s="1"/>
      <c r="W1497" s="1"/>
      <c r="X1497" s="2"/>
      <c r="Y1497" s="1"/>
      <c r="Z1497" s="1"/>
      <c r="AA1497" s="2"/>
      <c r="AB1497" s="1"/>
      <c r="AC1497" s="1"/>
      <c r="AD1497" s="2"/>
      <c r="AE1497" s="1"/>
    </row>
    <row r="1498" spans="1:31" hidden="1" x14ac:dyDescent="0.25">
      <c r="A1498" s="2"/>
      <c r="B1498" s="47"/>
      <c r="C1498" s="2"/>
      <c r="D1498" s="2"/>
      <c r="E1498" s="2"/>
      <c r="F1498" s="2"/>
      <c r="G1498" s="2"/>
      <c r="H1498" s="2"/>
      <c r="I1498" s="1"/>
      <c r="J1498" s="1"/>
      <c r="K1498" s="1"/>
      <c r="L1498" s="1"/>
      <c r="M1498" s="1"/>
      <c r="N1498" s="2"/>
      <c r="O1498" s="2"/>
      <c r="P1498" s="2"/>
      <c r="Q1498" s="3"/>
      <c r="R1498" s="1"/>
      <c r="S1498" s="1"/>
      <c r="T1498" s="1"/>
      <c r="U1498" s="2"/>
      <c r="V1498" s="1"/>
      <c r="W1498" s="1"/>
      <c r="X1498" s="2"/>
      <c r="Y1498" s="1"/>
      <c r="Z1498" s="1"/>
      <c r="AA1498" s="2"/>
      <c r="AB1498" s="1"/>
      <c r="AC1498" s="1"/>
      <c r="AD1498" s="2"/>
      <c r="AE1498" s="1"/>
    </row>
    <row r="1499" spans="1:31" hidden="1" x14ac:dyDescent="0.25">
      <c r="A1499" s="2"/>
      <c r="B1499" s="47"/>
      <c r="C1499" s="2"/>
      <c r="D1499" s="2"/>
      <c r="E1499" s="2"/>
      <c r="F1499" s="2"/>
      <c r="G1499" s="2"/>
      <c r="H1499" s="2"/>
      <c r="I1499" s="1"/>
      <c r="J1499" s="1"/>
      <c r="K1499" s="1"/>
      <c r="L1499" s="1"/>
      <c r="M1499" s="1"/>
      <c r="N1499" s="2"/>
      <c r="O1499" s="2"/>
      <c r="P1499" s="2"/>
      <c r="Q1499" s="3"/>
      <c r="R1499" s="1"/>
      <c r="S1499" s="1"/>
      <c r="T1499" s="1"/>
      <c r="U1499" s="2"/>
      <c r="V1499" s="1"/>
      <c r="W1499" s="1"/>
      <c r="X1499" s="2"/>
      <c r="Y1499" s="1"/>
      <c r="Z1499" s="1"/>
      <c r="AA1499" s="2"/>
      <c r="AB1499" s="1"/>
      <c r="AC1499" s="1"/>
      <c r="AD1499" s="2"/>
      <c r="AE1499" s="1"/>
    </row>
    <row r="1500" spans="1:31" hidden="1" x14ac:dyDescent="0.25">
      <c r="A1500" s="2"/>
      <c r="B1500" s="47"/>
      <c r="C1500" s="2"/>
      <c r="D1500" s="2"/>
      <c r="E1500" s="2"/>
      <c r="F1500" s="2"/>
      <c r="G1500" s="2"/>
      <c r="H1500" s="2"/>
      <c r="I1500" s="1"/>
      <c r="J1500" s="1"/>
      <c r="K1500" s="1"/>
      <c r="L1500" s="1"/>
      <c r="M1500" s="1"/>
      <c r="N1500" s="2"/>
      <c r="O1500" s="2"/>
      <c r="P1500" s="2"/>
      <c r="Q1500" s="3"/>
      <c r="R1500" s="1"/>
      <c r="S1500" s="1"/>
      <c r="T1500" s="1"/>
      <c r="U1500" s="2"/>
      <c r="V1500" s="1"/>
      <c r="W1500" s="1"/>
      <c r="X1500" s="2"/>
      <c r="Y1500" s="1"/>
      <c r="Z1500" s="1"/>
      <c r="AA1500" s="2"/>
      <c r="AB1500" s="1"/>
      <c r="AC1500" s="1"/>
      <c r="AD1500" s="2"/>
      <c r="AE1500" s="1"/>
    </row>
    <row r="1501" spans="1:31" hidden="1" x14ac:dyDescent="0.25">
      <c r="A1501" s="2"/>
      <c r="B1501" s="47"/>
      <c r="C1501" s="2"/>
      <c r="D1501" s="2"/>
      <c r="E1501" s="2"/>
      <c r="F1501" s="2"/>
      <c r="G1501" s="2"/>
      <c r="H1501" s="2"/>
      <c r="I1501" s="1"/>
      <c r="J1501" s="1"/>
      <c r="K1501" s="1"/>
      <c r="L1501" s="1"/>
      <c r="M1501" s="1"/>
      <c r="N1501" s="2"/>
      <c r="O1501" s="2"/>
      <c r="P1501" s="2"/>
      <c r="Q1501" s="3"/>
      <c r="R1501" s="1"/>
      <c r="S1501" s="1"/>
      <c r="T1501" s="1"/>
      <c r="U1501" s="2"/>
      <c r="V1501" s="1"/>
      <c r="W1501" s="1"/>
      <c r="X1501" s="2"/>
      <c r="Y1501" s="1"/>
      <c r="Z1501" s="1"/>
      <c r="AA1501" s="2"/>
      <c r="AB1501" s="1"/>
      <c r="AC1501" s="1"/>
      <c r="AD1501" s="2"/>
      <c r="AE1501" s="1"/>
    </row>
    <row r="1502" spans="1:31" hidden="1" x14ac:dyDescent="0.25">
      <c r="A1502" s="2"/>
      <c r="B1502" s="47"/>
      <c r="C1502" s="2"/>
      <c r="D1502" s="2"/>
      <c r="E1502" s="2"/>
      <c r="F1502" s="2"/>
      <c r="G1502" s="2"/>
      <c r="H1502" s="2"/>
      <c r="I1502" s="1"/>
      <c r="J1502" s="1"/>
      <c r="K1502" s="1"/>
      <c r="L1502" s="1"/>
      <c r="M1502" s="1"/>
      <c r="N1502" s="2"/>
      <c r="O1502" s="2"/>
      <c r="P1502" s="2"/>
      <c r="Q1502" s="3"/>
      <c r="R1502" s="1"/>
      <c r="S1502" s="1"/>
      <c r="T1502" s="1"/>
      <c r="U1502" s="2"/>
      <c r="V1502" s="1"/>
      <c r="W1502" s="1"/>
      <c r="X1502" s="2"/>
      <c r="Y1502" s="1"/>
      <c r="Z1502" s="1"/>
      <c r="AA1502" s="2"/>
      <c r="AB1502" s="1"/>
      <c r="AC1502" s="1"/>
      <c r="AD1502" s="2"/>
      <c r="AE1502" s="1"/>
    </row>
    <row r="1503" spans="1:31" hidden="1" x14ac:dyDescent="0.25">
      <c r="A1503" s="2"/>
      <c r="B1503" s="47"/>
      <c r="C1503" s="2"/>
      <c r="D1503" s="2"/>
      <c r="E1503" s="2"/>
      <c r="F1503" s="2"/>
      <c r="G1503" s="2"/>
      <c r="H1503" s="2"/>
      <c r="I1503" s="1"/>
      <c r="J1503" s="1"/>
      <c r="K1503" s="1"/>
      <c r="L1503" s="1"/>
      <c r="M1503" s="1"/>
      <c r="N1503" s="2"/>
      <c r="O1503" s="2"/>
      <c r="P1503" s="2"/>
      <c r="Q1503" s="3"/>
      <c r="R1503" s="1"/>
      <c r="S1503" s="1"/>
      <c r="T1503" s="1"/>
      <c r="U1503" s="2"/>
      <c r="V1503" s="1"/>
      <c r="W1503" s="1"/>
      <c r="X1503" s="2"/>
      <c r="Y1503" s="1"/>
      <c r="Z1503" s="1"/>
      <c r="AA1503" s="2"/>
      <c r="AB1503" s="1"/>
      <c r="AC1503" s="1"/>
      <c r="AD1503" s="2"/>
      <c r="AE1503" s="1"/>
    </row>
    <row r="1504" spans="1:31" hidden="1" x14ac:dyDescent="0.25">
      <c r="A1504" s="2"/>
      <c r="B1504" s="47"/>
      <c r="C1504" s="2"/>
      <c r="D1504" s="2"/>
      <c r="E1504" s="2"/>
      <c r="F1504" s="2"/>
      <c r="G1504" s="2"/>
      <c r="H1504" s="2"/>
      <c r="I1504" s="1"/>
      <c r="J1504" s="1"/>
      <c r="K1504" s="1"/>
      <c r="L1504" s="1"/>
      <c r="M1504" s="1"/>
      <c r="N1504" s="2"/>
      <c r="O1504" s="2"/>
      <c r="P1504" s="2"/>
      <c r="Q1504" s="3"/>
      <c r="R1504" s="1"/>
      <c r="S1504" s="1"/>
      <c r="T1504" s="1"/>
      <c r="U1504" s="2"/>
      <c r="V1504" s="1"/>
      <c r="W1504" s="1"/>
      <c r="X1504" s="2"/>
      <c r="Y1504" s="1"/>
      <c r="Z1504" s="1"/>
      <c r="AA1504" s="2"/>
      <c r="AB1504" s="1"/>
      <c r="AC1504" s="1"/>
      <c r="AD1504" s="2"/>
      <c r="AE1504" s="1"/>
    </row>
    <row r="1505" spans="1:31" hidden="1" x14ac:dyDescent="0.25">
      <c r="A1505" s="2"/>
      <c r="B1505" s="47"/>
      <c r="C1505" s="2"/>
      <c r="D1505" s="2"/>
      <c r="E1505" s="2"/>
      <c r="F1505" s="2"/>
      <c r="G1505" s="2"/>
      <c r="H1505" s="2"/>
      <c r="I1505" s="1"/>
      <c r="J1505" s="1"/>
      <c r="K1505" s="1"/>
      <c r="L1505" s="1"/>
      <c r="M1505" s="1"/>
      <c r="N1505" s="2"/>
      <c r="O1505" s="2"/>
      <c r="P1505" s="2"/>
      <c r="Q1505" s="3"/>
      <c r="R1505" s="1"/>
      <c r="S1505" s="1"/>
      <c r="T1505" s="1"/>
      <c r="U1505" s="2"/>
      <c r="V1505" s="1"/>
      <c r="W1505" s="1"/>
      <c r="X1505" s="2"/>
      <c r="Y1505" s="1"/>
      <c r="Z1505" s="1"/>
      <c r="AA1505" s="2"/>
      <c r="AB1505" s="1"/>
      <c r="AC1505" s="1"/>
      <c r="AD1505" s="2"/>
      <c r="AE1505" s="1"/>
    </row>
    <row r="1506" spans="1:31" hidden="1" x14ac:dyDescent="0.25">
      <c r="A1506" s="2"/>
      <c r="B1506" s="47"/>
      <c r="C1506" s="2"/>
      <c r="D1506" s="2"/>
      <c r="E1506" s="2"/>
      <c r="F1506" s="2"/>
      <c r="G1506" s="2"/>
      <c r="H1506" s="2"/>
      <c r="I1506" s="1"/>
      <c r="J1506" s="1"/>
      <c r="K1506" s="1"/>
      <c r="L1506" s="1"/>
      <c r="M1506" s="1"/>
      <c r="N1506" s="2"/>
      <c r="O1506" s="2"/>
      <c r="P1506" s="2"/>
      <c r="Q1506" s="3"/>
      <c r="R1506" s="1"/>
      <c r="S1506" s="1"/>
      <c r="T1506" s="1"/>
      <c r="U1506" s="2"/>
      <c r="V1506" s="1"/>
      <c r="W1506" s="1"/>
      <c r="X1506" s="2"/>
      <c r="Y1506" s="1"/>
      <c r="Z1506" s="1"/>
      <c r="AA1506" s="2"/>
      <c r="AB1506" s="1"/>
      <c r="AC1506" s="1"/>
      <c r="AD1506" s="2"/>
      <c r="AE1506" s="1"/>
    </row>
    <row r="1507" spans="1:31" hidden="1" x14ac:dyDescent="0.25">
      <c r="A1507" s="2"/>
      <c r="B1507" s="47"/>
      <c r="C1507" s="2"/>
      <c r="D1507" s="2"/>
      <c r="E1507" s="2"/>
      <c r="F1507" s="2"/>
      <c r="G1507" s="2"/>
      <c r="H1507" s="2"/>
      <c r="I1507" s="1"/>
      <c r="J1507" s="1"/>
      <c r="K1507" s="1"/>
      <c r="L1507" s="1"/>
      <c r="M1507" s="1"/>
      <c r="N1507" s="2"/>
      <c r="O1507" s="2"/>
      <c r="P1507" s="2"/>
      <c r="Q1507" s="3"/>
      <c r="R1507" s="1"/>
      <c r="S1507" s="1"/>
      <c r="T1507" s="1"/>
      <c r="U1507" s="2"/>
      <c r="V1507" s="1"/>
      <c r="W1507" s="1"/>
      <c r="X1507" s="2"/>
      <c r="Y1507" s="1"/>
      <c r="Z1507" s="1"/>
      <c r="AA1507" s="2"/>
      <c r="AB1507" s="1"/>
      <c r="AC1507" s="1"/>
      <c r="AD1507" s="2"/>
      <c r="AE1507" s="1"/>
    </row>
    <row r="1508" spans="1:31" hidden="1" x14ac:dyDescent="0.25">
      <c r="A1508" s="2"/>
      <c r="B1508" s="47"/>
      <c r="C1508" s="2"/>
      <c r="D1508" s="2"/>
      <c r="E1508" s="2"/>
      <c r="F1508" s="2"/>
      <c r="G1508" s="2"/>
      <c r="H1508" s="2"/>
      <c r="I1508" s="1"/>
      <c r="J1508" s="1"/>
      <c r="K1508" s="1"/>
      <c r="L1508" s="1"/>
      <c r="M1508" s="1"/>
      <c r="N1508" s="2"/>
      <c r="O1508" s="2"/>
      <c r="P1508" s="2"/>
      <c r="Q1508" s="3"/>
      <c r="R1508" s="1"/>
      <c r="S1508" s="1"/>
      <c r="T1508" s="1"/>
      <c r="U1508" s="2"/>
      <c r="V1508" s="1"/>
      <c r="W1508" s="1"/>
      <c r="X1508" s="2"/>
      <c r="Y1508" s="1"/>
      <c r="Z1508" s="1"/>
      <c r="AA1508" s="2"/>
      <c r="AB1508" s="1"/>
      <c r="AC1508" s="1"/>
      <c r="AD1508" s="2"/>
      <c r="AE1508" s="1"/>
    </row>
    <row r="1509" spans="1:31" hidden="1" x14ac:dyDescent="0.25">
      <c r="A1509" s="2"/>
      <c r="B1509" s="47"/>
      <c r="C1509" s="2"/>
      <c r="D1509" s="2"/>
      <c r="E1509" s="2"/>
      <c r="F1509" s="2"/>
      <c r="G1509" s="2"/>
      <c r="H1509" s="2"/>
      <c r="I1509" s="1"/>
      <c r="J1509" s="1"/>
      <c r="K1509" s="1"/>
      <c r="L1509" s="1"/>
      <c r="M1509" s="1"/>
      <c r="N1509" s="2"/>
      <c r="O1509" s="2"/>
      <c r="P1509" s="2"/>
      <c r="Q1509" s="3"/>
      <c r="R1509" s="1"/>
      <c r="S1509" s="1"/>
      <c r="T1509" s="1"/>
      <c r="U1509" s="2"/>
      <c r="V1509" s="1"/>
      <c r="W1509" s="1"/>
      <c r="X1509" s="2"/>
      <c r="Y1509" s="1"/>
      <c r="Z1509" s="1"/>
      <c r="AA1509" s="2"/>
      <c r="AB1509" s="1"/>
      <c r="AC1509" s="1"/>
      <c r="AD1509" s="2"/>
      <c r="AE1509" s="1"/>
    </row>
    <row r="1510" spans="1:31" hidden="1" x14ac:dyDescent="0.25">
      <c r="A1510" s="2"/>
      <c r="B1510" s="47"/>
      <c r="C1510" s="2"/>
      <c r="D1510" s="2"/>
      <c r="E1510" s="2"/>
      <c r="F1510" s="2"/>
      <c r="G1510" s="2"/>
      <c r="H1510" s="2"/>
      <c r="I1510" s="1"/>
      <c r="J1510" s="1"/>
      <c r="K1510" s="1"/>
      <c r="L1510" s="1"/>
      <c r="M1510" s="1"/>
      <c r="N1510" s="2"/>
      <c r="O1510" s="2"/>
      <c r="P1510" s="2"/>
      <c r="Q1510" s="3"/>
      <c r="R1510" s="1"/>
      <c r="S1510" s="1"/>
      <c r="T1510" s="1"/>
      <c r="U1510" s="2"/>
      <c r="V1510" s="1"/>
      <c r="W1510" s="1"/>
      <c r="X1510" s="2"/>
      <c r="Y1510" s="1"/>
      <c r="Z1510" s="1"/>
      <c r="AA1510" s="2"/>
      <c r="AB1510" s="1"/>
      <c r="AC1510" s="1"/>
      <c r="AD1510" s="2"/>
      <c r="AE1510" s="1"/>
    </row>
    <row r="1511" spans="1:31" hidden="1" x14ac:dyDescent="0.25">
      <c r="A1511" s="2"/>
      <c r="B1511" s="47"/>
      <c r="C1511" s="2"/>
      <c r="D1511" s="2"/>
      <c r="E1511" s="2"/>
      <c r="F1511" s="2"/>
      <c r="G1511" s="2"/>
      <c r="H1511" s="2"/>
      <c r="I1511" s="1"/>
      <c r="J1511" s="1"/>
      <c r="K1511" s="1"/>
      <c r="L1511" s="1"/>
      <c r="M1511" s="1"/>
      <c r="N1511" s="2"/>
      <c r="O1511" s="2"/>
      <c r="P1511" s="2"/>
      <c r="Q1511" s="3"/>
      <c r="R1511" s="1"/>
      <c r="S1511" s="1"/>
      <c r="T1511" s="1"/>
      <c r="U1511" s="2"/>
      <c r="V1511" s="1"/>
      <c r="W1511" s="1"/>
      <c r="X1511" s="2"/>
      <c r="Y1511" s="1"/>
      <c r="Z1511" s="1"/>
      <c r="AA1511" s="2"/>
      <c r="AB1511" s="1"/>
      <c r="AC1511" s="1"/>
      <c r="AD1511" s="2"/>
      <c r="AE1511" s="1"/>
    </row>
    <row r="1512" spans="1:31" hidden="1" x14ac:dyDescent="0.25">
      <c r="A1512" s="2"/>
      <c r="B1512" s="47"/>
      <c r="C1512" s="2"/>
      <c r="D1512" s="2"/>
      <c r="E1512" s="2"/>
      <c r="F1512" s="2"/>
      <c r="G1512" s="2"/>
      <c r="H1512" s="2"/>
      <c r="I1512" s="1"/>
      <c r="J1512" s="1"/>
      <c r="K1512" s="1"/>
      <c r="L1512" s="1"/>
      <c r="M1512" s="1"/>
      <c r="N1512" s="2"/>
      <c r="O1512" s="2"/>
      <c r="P1512" s="2"/>
      <c r="Q1512" s="3"/>
      <c r="R1512" s="1"/>
      <c r="S1512" s="1"/>
      <c r="T1512" s="1"/>
      <c r="U1512" s="2"/>
      <c r="V1512" s="1"/>
      <c r="W1512" s="1"/>
      <c r="X1512" s="2"/>
      <c r="Y1512" s="1"/>
      <c r="Z1512" s="1"/>
      <c r="AA1512" s="2"/>
      <c r="AB1512" s="1"/>
      <c r="AC1512" s="1"/>
      <c r="AD1512" s="2"/>
      <c r="AE1512" s="1"/>
    </row>
    <row r="1513" spans="1:31" hidden="1" x14ac:dyDescent="0.25">
      <c r="A1513" s="2"/>
      <c r="B1513" s="47"/>
      <c r="C1513" s="2"/>
      <c r="D1513" s="2"/>
      <c r="E1513" s="2"/>
      <c r="F1513" s="2"/>
      <c r="G1513" s="2"/>
      <c r="H1513" s="2"/>
      <c r="I1513" s="1"/>
      <c r="J1513" s="1"/>
      <c r="K1513" s="1"/>
      <c r="L1513" s="1"/>
      <c r="M1513" s="1"/>
      <c r="N1513" s="2"/>
      <c r="O1513" s="2"/>
      <c r="P1513" s="2"/>
      <c r="Q1513" s="3"/>
      <c r="R1513" s="1"/>
      <c r="S1513" s="1"/>
      <c r="T1513" s="1"/>
      <c r="U1513" s="2"/>
      <c r="V1513" s="1"/>
      <c r="W1513" s="1"/>
      <c r="X1513" s="2"/>
      <c r="Y1513" s="1"/>
      <c r="Z1513" s="1"/>
      <c r="AA1513" s="2"/>
      <c r="AB1513" s="1"/>
      <c r="AC1513" s="1"/>
      <c r="AD1513" s="2"/>
      <c r="AE1513" s="1"/>
    </row>
    <row r="1514" spans="1:31" hidden="1" x14ac:dyDescent="0.25">
      <c r="A1514" s="2"/>
      <c r="B1514" s="47"/>
      <c r="C1514" s="2"/>
      <c r="D1514" s="2"/>
      <c r="E1514" s="2"/>
      <c r="F1514" s="2"/>
      <c r="G1514" s="2"/>
      <c r="H1514" s="2"/>
      <c r="I1514" s="1"/>
      <c r="J1514" s="1"/>
      <c r="K1514" s="1"/>
      <c r="L1514" s="1"/>
      <c r="M1514" s="1"/>
      <c r="N1514" s="2"/>
      <c r="O1514" s="2"/>
      <c r="P1514" s="2"/>
      <c r="Q1514" s="3"/>
      <c r="R1514" s="1"/>
      <c r="S1514" s="1"/>
      <c r="T1514" s="1"/>
      <c r="U1514" s="2"/>
      <c r="V1514" s="1"/>
      <c r="W1514" s="1"/>
      <c r="X1514" s="2"/>
      <c r="Y1514" s="1"/>
      <c r="Z1514" s="1"/>
      <c r="AA1514" s="2"/>
      <c r="AB1514" s="1"/>
      <c r="AC1514" s="1"/>
      <c r="AD1514" s="2"/>
      <c r="AE1514" s="1"/>
    </row>
    <row r="1515" spans="1:31" hidden="1" x14ac:dyDescent="0.25">
      <c r="A1515" s="2"/>
      <c r="B1515" s="47"/>
      <c r="C1515" s="2"/>
      <c r="D1515" s="2"/>
      <c r="E1515" s="2"/>
      <c r="F1515" s="2"/>
      <c r="G1515" s="2"/>
      <c r="H1515" s="2"/>
      <c r="I1515" s="1"/>
      <c r="J1515" s="1"/>
      <c r="K1515" s="1"/>
      <c r="L1515" s="1"/>
      <c r="M1515" s="1"/>
      <c r="N1515" s="2"/>
      <c r="O1515" s="2"/>
      <c r="P1515" s="2"/>
      <c r="Q1515" s="3"/>
      <c r="R1515" s="1"/>
      <c r="S1515" s="1"/>
      <c r="T1515" s="1"/>
      <c r="U1515" s="2"/>
      <c r="V1515" s="1"/>
      <c r="W1515" s="1"/>
      <c r="X1515" s="2"/>
      <c r="Y1515" s="1"/>
      <c r="Z1515" s="1"/>
      <c r="AA1515" s="2"/>
      <c r="AB1515" s="1"/>
      <c r="AC1515" s="1"/>
      <c r="AD1515" s="2"/>
      <c r="AE1515" s="1"/>
    </row>
    <row r="1516" spans="1:31" hidden="1" x14ac:dyDescent="0.25">
      <c r="A1516" s="2"/>
      <c r="B1516" s="47"/>
      <c r="C1516" s="2"/>
      <c r="D1516" s="2"/>
      <c r="E1516" s="2"/>
      <c r="F1516" s="2"/>
      <c r="G1516" s="2"/>
      <c r="H1516" s="2"/>
      <c r="I1516" s="1"/>
      <c r="J1516" s="1"/>
      <c r="K1516" s="1"/>
      <c r="L1516" s="1"/>
      <c r="M1516" s="1"/>
      <c r="N1516" s="2"/>
      <c r="O1516" s="2"/>
      <c r="P1516" s="2"/>
      <c r="Q1516" s="3"/>
      <c r="R1516" s="1"/>
      <c r="S1516" s="1"/>
      <c r="T1516" s="1"/>
      <c r="U1516" s="2"/>
      <c r="V1516" s="1"/>
      <c r="W1516" s="1"/>
      <c r="X1516" s="2"/>
      <c r="Y1516" s="1"/>
      <c r="Z1516" s="1"/>
      <c r="AA1516" s="2"/>
      <c r="AB1516" s="1"/>
      <c r="AC1516" s="1"/>
      <c r="AD1516" s="2"/>
      <c r="AE1516" s="1"/>
    </row>
    <row r="1517" spans="1:31" hidden="1" x14ac:dyDescent="0.25">
      <c r="A1517" s="2"/>
      <c r="B1517" s="47"/>
      <c r="C1517" s="2"/>
      <c r="D1517" s="2"/>
      <c r="E1517" s="2"/>
      <c r="F1517" s="2"/>
      <c r="G1517" s="2"/>
      <c r="H1517" s="2"/>
      <c r="I1517" s="1"/>
      <c r="J1517" s="1"/>
      <c r="K1517" s="1"/>
      <c r="L1517" s="1"/>
      <c r="M1517" s="1"/>
      <c r="N1517" s="2"/>
      <c r="O1517" s="2"/>
      <c r="P1517" s="2"/>
      <c r="Q1517" s="3"/>
      <c r="R1517" s="1"/>
      <c r="S1517" s="1"/>
      <c r="T1517" s="1"/>
      <c r="U1517" s="2"/>
      <c r="V1517" s="1"/>
      <c r="W1517" s="1"/>
      <c r="X1517" s="2"/>
      <c r="Y1517" s="1"/>
      <c r="Z1517" s="1"/>
      <c r="AA1517" s="2"/>
      <c r="AB1517" s="1"/>
      <c r="AC1517" s="1"/>
      <c r="AD1517" s="2"/>
      <c r="AE1517" s="1"/>
    </row>
    <row r="1518" spans="1:31" hidden="1" x14ac:dyDescent="0.25">
      <c r="A1518" s="2"/>
      <c r="B1518" s="47"/>
      <c r="C1518" s="2"/>
      <c r="D1518" s="2"/>
      <c r="E1518" s="2"/>
      <c r="F1518" s="2"/>
      <c r="G1518" s="2"/>
      <c r="H1518" s="2"/>
      <c r="I1518" s="1"/>
      <c r="J1518" s="1"/>
      <c r="K1518" s="1"/>
      <c r="L1518" s="1"/>
      <c r="M1518" s="1"/>
      <c r="N1518" s="2"/>
      <c r="O1518" s="2"/>
      <c r="P1518" s="2"/>
      <c r="Q1518" s="3"/>
      <c r="R1518" s="1"/>
      <c r="S1518" s="1"/>
      <c r="T1518" s="1"/>
      <c r="U1518" s="2"/>
      <c r="V1518" s="1"/>
      <c r="W1518" s="1"/>
      <c r="X1518" s="2"/>
      <c r="Y1518" s="1"/>
      <c r="Z1518" s="1"/>
      <c r="AA1518" s="2"/>
      <c r="AB1518" s="1"/>
      <c r="AC1518" s="1"/>
      <c r="AD1518" s="2"/>
      <c r="AE1518" s="1"/>
    </row>
    <row r="1519" spans="1:31" hidden="1" x14ac:dyDescent="0.25">
      <c r="A1519" s="2"/>
      <c r="B1519" s="47"/>
      <c r="C1519" s="2"/>
      <c r="D1519" s="2"/>
      <c r="E1519" s="2"/>
      <c r="F1519" s="2"/>
      <c r="G1519" s="2"/>
      <c r="H1519" s="2"/>
      <c r="I1519" s="1"/>
      <c r="J1519" s="1"/>
      <c r="K1519" s="1"/>
      <c r="L1519" s="1"/>
      <c r="M1519" s="1"/>
      <c r="N1519" s="2"/>
      <c r="O1519" s="2"/>
      <c r="P1519" s="2"/>
      <c r="Q1519" s="3"/>
      <c r="R1519" s="1"/>
      <c r="S1519" s="1"/>
      <c r="T1519" s="1"/>
      <c r="U1519" s="2"/>
      <c r="V1519" s="1"/>
      <c r="W1519" s="1"/>
      <c r="X1519" s="2"/>
      <c r="Y1519" s="1"/>
      <c r="Z1519" s="1"/>
      <c r="AA1519" s="2"/>
      <c r="AB1519" s="1"/>
      <c r="AC1519" s="1"/>
      <c r="AD1519" s="2"/>
      <c r="AE1519" s="1"/>
    </row>
    <row r="1520" spans="1:31" hidden="1" x14ac:dyDescent="0.25">
      <c r="A1520" s="2"/>
      <c r="B1520" s="47"/>
      <c r="C1520" s="2"/>
      <c r="D1520" s="2"/>
      <c r="E1520" s="2"/>
      <c r="F1520" s="2"/>
      <c r="G1520" s="2"/>
      <c r="H1520" s="2"/>
      <c r="I1520" s="1"/>
      <c r="J1520" s="1"/>
      <c r="K1520" s="1"/>
      <c r="L1520" s="1"/>
      <c r="M1520" s="1"/>
      <c r="N1520" s="2"/>
      <c r="O1520" s="2"/>
      <c r="P1520" s="2"/>
      <c r="Q1520" s="3"/>
      <c r="R1520" s="1"/>
      <c r="S1520" s="1"/>
      <c r="T1520" s="1"/>
      <c r="U1520" s="2"/>
      <c r="V1520" s="1"/>
      <c r="W1520" s="1"/>
      <c r="X1520" s="2"/>
      <c r="Y1520" s="1"/>
      <c r="Z1520" s="1"/>
      <c r="AA1520" s="2"/>
      <c r="AB1520" s="1"/>
      <c r="AC1520" s="1"/>
      <c r="AD1520" s="2"/>
      <c r="AE1520" s="1"/>
    </row>
    <row r="1521" spans="1:31" hidden="1" x14ac:dyDescent="0.25">
      <c r="A1521" s="2"/>
      <c r="B1521" s="47"/>
      <c r="C1521" s="2"/>
      <c r="D1521" s="2"/>
      <c r="E1521" s="2"/>
      <c r="F1521" s="2"/>
      <c r="G1521" s="2"/>
      <c r="H1521" s="2"/>
      <c r="I1521" s="1"/>
      <c r="J1521" s="1"/>
      <c r="K1521" s="1"/>
      <c r="L1521" s="1"/>
      <c r="M1521" s="1"/>
      <c r="N1521" s="2"/>
      <c r="O1521" s="2"/>
      <c r="P1521" s="2"/>
      <c r="Q1521" s="3"/>
      <c r="R1521" s="1"/>
      <c r="S1521" s="1"/>
      <c r="T1521" s="1"/>
      <c r="U1521" s="2"/>
      <c r="V1521" s="1"/>
      <c r="W1521" s="1"/>
      <c r="X1521" s="2"/>
      <c r="Y1521" s="1"/>
      <c r="Z1521" s="1"/>
      <c r="AA1521" s="2"/>
      <c r="AB1521" s="1"/>
      <c r="AC1521" s="1"/>
      <c r="AD1521" s="2"/>
      <c r="AE1521" s="1"/>
    </row>
    <row r="1522" spans="1:31" hidden="1" x14ac:dyDescent="0.25">
      <c r="A1522" s="2"/>
      <c r="B1522" s="47"/>
      <c r="C1522" s="2"/>
      <c r="D1522" s="2"/>
      <c r="E1522" s="2"/>
      <c r="F1522" s="2"/>
      <c r="G1522" s="2"/>
      <c r="H1522" s="2"/>
      <c r="I1522" s="1"/>
      <c r="J1522" s="1"/>
      <c r="K1522" s="1"/>
      <c r="L1522" s="1"/>
      <c r="M1522" s="1"/>
      <c r="N1522" s="2"/>
      <c r="O1522" s="2"/>
      <c r="P1522" s="2"/>
      <c r="Q1522" s="3"/>
      <c r="R1522" s="1"/>
      <c r="S1522" s="1"/>
      <c r="T1522" s="1"/>
      <c r="U1522" s="2"/>
      <c r="V1522" s="1"/>
      <c r="W1522" s="1"/>
      <c r="X1522" s="2"/>
      <c r="Y1522" s="1"/>
      <c r="Z1522" s="1"/>
      <c r="AA1522" s="2"/>
      <c r="AB1522" s="1"/>
      <c r="AC1522" s="1"/>
      <c r="AD1522" s="2"/>
      <c r="AE1522" s="1"/>
    </row>
    <row r="1523" spans="1:31" hidden="1" x14ac:dyDescent="0.25">
      <c r="A1523" s="2"/>
      <c r="B1523" s="47"/>
      <c r="C1523" s="2"/>
      <c r="D1523" s="2"/>
      <c r="E1523" s="2"/>
      <c r="F1523" s="2"/>
      <c r="G1523" s="2"/>
      <c r="H1523" s="2"/>
      <c r="I1523" s="1"/>
      <c r="J1523" s="1"/>
      <c r="K1523" s="1"/>
      <c r="L1523" s="1"/>
      <c r="M1523" s="1"/>
      <c r="N1523" s="2"/>
      <c r="O1523" s="2"/>
      <c r="P1523" s="2"/>
      <c r="Q1523" s="3"/>
      <c r="R1523" s="1"/>
      <c r="S1523" s="1"/>
      <c r="T1523" s="1"/>
      <c r="U1523" s="2"/>
      <c r="V1523" s="1"/>
      <c r="W1523" s="1"/>
      <c r="X1523" s="2"/>
      <c r="Y1523" s="1"/>
      <c r="Z1523" s="1"/>
      <c r="AA1523" s="2"/>
      <c r="AB1523" s="1"/>
      <c r="AC1523" s="1"/>
      <c r="AD1523" s="2"/>
      <c r="AE1523" s="1"/>
    </row>
    <row r="1524" spans="1:31" hidden="1" x14ac:dyDescent="0.25">
      <c r="A1524" s="2"/>
      <c r="B1524" s="47"/>
      <c r="C1524" s="2"/>
      <c r="D1524" s="2"/>
      <c r="E1524" s="2"/>
      <c r="F1524" s="2"/>
      <c r="G1524" s="2"/>
      <c r="H1524" s="2"/>
      <c r="I1524" s="1"/>
      <c r="J1524" s="1"/>
      <c r="K1524" s="1"/>
      <c r="L1524" s="1"/>
      <c r="M1524" s="1"/>
      <c r="N1524" s="2"/>
      <c r="O1524" s="2"/>
      <c r="P1524" s="2"/>
      <c r="Q1524" s="3"/>
      <c r="R1524" s="1"/>
      <c r="S1524" s="1"/>
      <c r="T1524" s="1"/>
      <c r="U1524" s="2"/>
      <c r="V1524" s="1"/>
      <c r="W1524" s="1"/>
      <c r="X1524" s="2"/>
      <c r="Y1524" s="1"/>
      <c r="Z1524" s="1"/>
      <c r="AA1524" s="2"/>
      <c r="AB1524" s="1"/>
      <c r="AC1524" s="1"/>
      <c r="AD1524" s="2"/>
      <c r="AE1524" s="1"/>
    </row>
    <row r="1525" spans="1:31" hidden="1" x14ac:dyDescent="0.25">
      <c r="A1525" s="2"/>
      <c r="B1525" s="47"/>
      <c r="C1525" s="2"/>
      <c r="D1525" s="2"/>
      <c r="E1525" s="2"/>
      <c r="F1525" s="2"/>
      <c r="G1525" s="2"/>
      <c r="H1525" s="2"/>
      <c r="I1525" s="1"/>
      <c r="J1525" s="1"/>
      <c r="K1525" s="1"/>
      <c r="L1525" s="1"/>
      <c r="M1525" s="1"/>
      <c r="N1525" s="2"/>
      <c r="O1525" s="2"/>
      <c r="P1525" s="2"/>
      <c r="Q1525" s="3"/>
      <c r="R1525" s="1"/>
      <c r="S1525" s="1"/>
      <c r="T1525" s="1"/>
      <c r="U1525" s="2"/>
      <c r="V1525" s="1"/>
      <c r="W1525" s="1"/>
      <c r="X1525" s="2"/>
      <c r="Y1525" s="1"/>
      <c r="Z1525" s="1"/>
      <c r="AA1525" s="2"/>
      <c r="AB1525" s="1"/>
      <c r="AC1525" s="1"/>
      <c r="AD1525" s="2"/>
      <c r="AE1525" s="1"/>
    </row>
    <row r="1526" spans="1:31" hidden="1" x14ac:dyDescent="0.25">
      <c r="A1526" s="2"/>
      <c r="B1526" s="47"/>
      <c r="C1526" s="2"/>
      <c r="D1526" s="2"/>
      <c r="E1526" s="2"/>
      <c r="F1526" s="2"/>
      <c r="G1526" s="2"/>
      <c r="H1526" s="2"/>
      <c r="I1526" s="1"/>
      <c r="J1526" s="1"/>
      <c r="K1526" s="1"/>
      <c r="L1526" s="1"/>
      <c r="M1526" s="1"/>
      <c r="N1526" s="2"/>
      <c r="O1526" s="2"/>
      <c r="P1526" s="2"/>
      <c r="Q1526" s="3"/>
      <c r="R1526" s="1"/>
      <c r="S1526" s="1"/>
      <c r="T1526" s="1"/>
      <c r="U1526" s="2"/>
      <c r="V1526" s="1"/>
      <c r="W1526" s="1"/>
      <c r="X1526" s="2"/>
      <c r="Y1526" s="1"/>
      <c r="Z1526" s="1"/>
      <c r="AA1526" s="2"/>
      <c r="AB1526" s="1"/>
      <c r="AC1526" s="1"/>
      <c r="AD1526" s="2"/>
      <c r="AE1526" s="1"/>
    </row>
    <row r="1527" spans="1:31" hidden="1" x14ac:dyDescent="0.25">
      <c r="A1527" s="2"/>
      <c r="B1527" s="47"/>
      <c r="C1527" s="2"/>
      <c r="D1527" s="2"/>
      <c r="E1527" s="2"/>
      <c r="F1527" s="2"/>
      <c r="G1527" s="2"/>
      <c r="H1527" s="2"/>
      <c r="I1527" s="1"/>
      <c r="J1527" s="1"/>
      <c r="K1527" s="1"/>
      <c r="L1527" s="1"/>
      <c r="M1527" s="1"/>
      <c r="N1527" s="2"/>
      <c r="O1527" s="2"/>
      <c r="P1527" s="2"/>
      <c r="Q1527" s="3"/>
      <c r="R1527" s="1"/>
      <c r="S1527" s="1"/>
      <c r="T1527" s="1"/>
      <c r="U1527" s="2"/>
      <c r="V1527" s="1"/>
      <c r="W1527" s="1"/>
      <c r="X1527" s="2"/>
      <c r="Y1527" s="1"/>
      <c r="Z1527" s="1"/>
      <c r="AA1527" s="2"/>
      <c r="AB1527" s="1"/>
      <c r="AC1527" s="1"/>
      <c r="AD1527" s="2"/>
      <c r="AE1527" s="1"/>
    </row>
    <row r="1528" spans="1:31" hidden="1" x14ac:dyDescent="0.25">
      <c r="A1528" s="2"/>
      <c r="B1528" s="47"/>
      <c r="C1528" s="2"/>
      <c r="D1528" s="2"/>
      <c r="E1528" s="2"/>
      <c r="F1528" s="2"/>
      <c r="G1528" s="2"/>
      <c r="H1528" s="2"/>
      <c r="I1528" s="1"/>
      <c r="J1528" s="1"/>
      <c r="K1528" s="1"/>
      <c r="L1528" s="1"/>
      <c r="M1528" s="1"/>
      <c r="N1528" s="2"/>
      <c r="O1528" s="2"/>
      <c r="P1528" s="2"/>
      <c r="Q1528" s="3"/>
      <c r="R1528" s="1"/>
      <c r="S1528" s="1"/>
      <c r="T1528" s="1"/>
      <c r="U1528" s="2"/>
      <c r="V1528" s="1"/>
      <c r="W1528" s="1"/>
      <c r="X1528" s="2"/>
      <c r="Y1528" s="1"/>
      <c r="Z1528" s="1"/>
      <c r="AA1528" s="2"/>
      <c r="AB1528" s="1"/>
      <c r="AC1528" s="1"/>
      <c r="AD1528" s="2"/>
      <c r="AE1528" s="1"/>
    </row>
    <row r="1529" spans="1:31" hidden="1" x14ac:dyDescent="0.25">
      <c r="A1529" s="2"/>
      <c r="B1529" s="47"/>
      <c r="C1529" s="2"/>
      <c r="D1529" s="2"/>
      <c r="E1529" s="2"/>
      <c r="F1529" s="2"/>
      <c r="G1529" s="2"/>
      <c r="H1529" s="2"/>
      <c r="I1529" s="1"/>
      <c r="J1529" s="1"/>
      <c r="K1529" s="1"/>
      <c r="L1529" s="1"/>
      <c r="M1529" s="1"/>
      <c r="N1529" s="2"/>
      <c r="O1529" s="2"/>
      <c r="P1529" s="2"/>
      <c r="Q1529" s="3"/>
      <c r="R1529" s="1"/>
      <c r="S1529" s="1"/>
      <c r="T1529" s="1"/>
      <c r="U1529" s="2"/>
      <c r="V1529" s="1"/>
      <c r="W1529" s="1"/>
      <c r="X1529" s="2"/>
      <c r="Y1529" s="1"/>
      <c r="Z1529" s="1"/>
      <c r="AA1529" s="2"/>
      <c r="AB1529" s="1"/>
      <c r="AC1529" s="1"/>
      <c r="AD1529" s="2"/>
      <c r="AE1529" s="1"/>
    </row>
    <row r="1530" spans="1:31" hidden="1" x14ac:dyDescent="0.25">
      <c r="A1530" s="2"/>
      <c r="B1530" s="47"/>
      <c r="C1530" s="2"/>
      <c r="D1530" s="2"/>
      <c r="E1530" s="2"/>
      <c r="F1530" s="2"/>
      <c r="G1530" s="2"/>
      <c r="H1530" s="2"/>
      <c r="I1530" s="1"/>
      <c r="J1530" s="1"/>
      <c r="K1530" s="1"/>
      <c r="L1530" s="1"/>
      <c r="M1530" s="1"/>
      <c r="N1530" s="2"/>
      <c r="O1530" s="2"/>
      <c r="P1530" s="2"/>
      <c r="Q1530" s="3"/>
      <c r="R1530" s="1"/>
      <c r="S1530" s="1"/>
      <c r="T1530" s="1"/>
      <c r="U1530" s="2"/>
      <c r="V1530" s="1"/>
      <c r="W1530" s="1"/>
      <c r="X1530" s="2"/>
      <c r="Y1530" s="1"/>
      <c r="Z1530" s="1"/>
      <c r="AA1530" s="2"/>
      <c r="AB1530" s="1"/>
      <c r="AC1530" s="1"/>
      <c r="AD1530" s="2"/>
      <c r="AE1530" s="1"/>
    </row>
    <row r="1531" spans="1:31" hidden="1" x14ac:dyDescent="0.25">
      <c r="A1531" s="2"/>
      <c r="B1531" s="47"/>
      <c r="C1531" s="2"/>
      <c r="D1531" s="2"/>
      <c r="E1531" s="2"/>
      <c r="F1531" s="2"/>
      <c r="G1531" s="2"/>
      <c r="H1531" s="2"/>
      <c r="I1531" s="1"/>
      <c r="J1531" s="1"/>
      <c r="K1531" s="1"/>
      <c r="L1531" s="1"/>
      <c r="M1531" s="1"/>
      <c r="N1531" s="2"/>
      <c r="O1531" s="2"/>
      <c r="P1531" s="2"/>
      <c r="Q1531" s="3"/>
      <c r="R1531" s="1"/>
      <c r="S1531" s="1"/>
      <c r="T1531" s="1"/>
      <c r="U1531" s="2"/>
      <c r="V1531" s="1"/>
      <c r="W1531" s="1"/>
      <c r="X1531" s="2"/>
      <c r="Y1531" s="1"/>
      <c r="Z1531" s="1"/>
      <c r="AA1531" s="2"/>
      <c r="AB1531" s="1"/>
      <c r="AC1531" s="1"/>
      <c r="AD1531" s="2"/>
      <c r="AE1531" s="1"/>
    </row>
    <row r="1532" spans="1:31" hidden="1" x14ac:dyDescent="0.25">
      <c r="A1532" s="2"/>
      <c r="B1532" s="47"/>
      <c r="C1532" s="2"/>
      <c r="D1532" s="2"/>
      <c r="E1532" s="2"/>
      <c r="F1532" s="2"/>
      <c r="G1532" s="2"/>
      <c r="H1532" s="2"/>
      <c r="I1532" s="1"/>
      <c r="J1532" s="1"/>
      <c r="K1532" s="1"/>
      <c r="L1532" s="1"/>
      <c r="M1532" s="1"/>
      <c r="N1532" s="2"/>
      <c r="O1532" s="2"/>
      <c r="P1532" s="2"/>
      <c r="Q1532" s="3"/>
      <c r="R1532" s="1"/>
      <c r="S1532" s="1"/>
      <c r="T1532" s="1"/>
      <c r="U1532" s="2"/>
      <c r="V1532" s="1"/>
      <c r="W1532" s="1"/>
      <c r="X1532" s="2"/>
      <c r="Y1532" s="1"/>
      <c r="Z1532" s="1"/>
      <c r="AA1532" s="2"/>
      <c r="AB1532" s="1"/>
      <c r="AC1532" s="1"/>
      <c r="AD1532" s="2"/>
      <c r="AE1532" s="1"/>
    </row>
    <row r="1533" spans="1:31" hidden="1" x14ac:dyDescent="0.25">
      <c r="A1533" s="2"/>
      <c r="B1533" s="47"/>
      <c r="C1533" s="2"/>
      <c r="D1533" s="2"/>
      <c r="E1533" s="2"/>
      <c r="F1533" s="2"/>
      <c r="G1533" s="2"/>
      <c r="H1533" s="2"/>
      <c r="I1533" s="1"/>
      <c r="J1533" s="1"/>
      <c r="K1533" s="1"/>
      <c r="L1533" s="1"/>
      <c r="M1533" s="1"/>
      <c r="N1533" s="2"/>
      <c r="O1533" s="2"/>
      <c r="P1533" s="2"/>
      <c r="Q1533" s="3"/>
      <c r="R1533" s="1"/>
      <c r="S1533" s="1"/>
      <c r="T1533" s="1"/>
      <c r="U1533" s="2"/>
      <c r="V1533" s="1"/>
      <c r="W1533" s="1"/>
      <c r="X1533" s="2"/>
      <c r="Y1533" s="1"/>
      <c r="Z1533" s="1"/>
      <c r="AA1533" s="2"/>
      <c r="AB1533" s="1"/>
      <c r="AC1533" s="1"/>
      <c r="AD1533" s="2"/>
      <c r="AE1533" s="1"/>
    </row>
    <row r="1534" spans="1:31" hidden="1" x14ac:dyDescent="0.25">
      <c r="A1534" s="2"/>
      <c r="B1534" s="47"/>
      <c r="C1534" s="2"/>
      <c r="D1534" s="2"/>
      <c r="E1534" s="2"/>
      <c r="F1534" s="2"/>
      <c r="G1534" s="2"/>
      <c r="H1534" s="2"/>
      <c r="I1534" s="1"/>
      <c r="J1534" s="1"/>
      <c r="K1534" s="1"/>
      <c r="L1534" s="1"/>
      <c r="M1534" s="1"/>
      <c r="N1534" s="2"/>
      <c r="O1534" s="2"/>
      <c r="P1534" s="2"/>
      <c r="Q1534" s="3"/>
      <c r="R1534" s="1"/>
      <c r="S1534" s="1"/>
      <c r="T1534" s="1"/>
      <c r="U1534" s="2"/>
      <c r="V1534" s="1"/>
      <c r="W1534" s="1"/>
      <c r="X1534" s="2"/>
      <c r="Y1534" s="1"/>
      <c r="Z1534" s="1"/>
      <c r="AA1534" s="2"/>
      <c r="AB1534" s="1"/>
      <c r="AC1534" s="1"/>
      <c r="AD1534" s="2"/>
      <c r="AE1534" s="1"/>
    </row>
    <row r="1535" spans="1:31" hidden="1" x14ac:dyDescent="0.25">
      <c r="A1535" s="2"/>
      <c r="B1535" s="47"/>
      <c r="C1535" s="2"/>
      <c r="D1535" s="2"/>
      <c r="E1535" s="2"/>
      <c r="F1535" s="2"/>
      <c r="G1535" s="2"/>
      <c r="H1535" s="2"/>
      <c r="I1535" s="1"/>
      <c r="J1535" s="1"/>
      <c r="K1535" s="1"/>
      <c r="L1535" s="1"/>
      <c r="M1535" s="1"/>
      <c r="N1535" s="2"/>
      <c r="O1535" s="2"/>
      <c r="P1535" s="2"/>
      <c r="Q1535" s="3"/>
      <c r="R1535" s="1"/>
      <c r="S1535" s="1"/>
      <c r="T1535" s="1"/>
      <c r="U1535" s="2"/>
      <c r="V1535" s="1"/>
      <c r="W1535" s="1"/>
      <c r="X1535" s="2"/>
      <c r="Y1535" s="1"/>
      <c r="Z1535" s="1"/>
      <c r="AA1535" s="2"/>
      <c r="AB1535" s="1"/>
      <c r="AC1535" s="1"/>
      <c r="AD1535" s="2"/>
      <c r="AE1535" s="1"/>
    </row>
    <row r="1536" spans="1:31" hidden="1" x14ac:dyDescent="0.25">
      <c r="A1536" s="2"/>
      <c r="B1536" s="47"/>
      <c r="C1536" s="2"/>
      <c r="D1536" s="2"/>
      <c r="E1536" s="2"/>
      <c r="F1536" s="2"/>
      <c r="G1536" s="2"/>
      <c r="H1536" s="2"/>
      <c r="I1536" s="1"/>
      <c r="J1536" s="1"/>
      <c r="K1536" s="1"/>
      <c r="L1536" s="1"/>
      <c r="M1536" s="1"/>
      <c r="N1536" s="2"/>
      <c r="O1536" s="2"/>
      <c r="P1536" s="2"/>
      <c r="Q1536" s="3"/>
      <c r="R1536" s="1"/>
      <c r="S1536" s="1"/>
      <c r="T1536" s="1"/>
      <c r="U1536" s="2"/>
      <c r="V1536" s="1"/>
      <c r="W1536" s="1"/>
      <c r="X1536" s="2"/>
      <c r="Y1536" s="1"/>
      <c r="Z1536" s="1"/>
      <c r="AA1536" s="2"/>
      <c r="AB1536" s="1"/>
      <c r="AC1536" s="1"/>
      <c r="AD1536" s="2"/>
      <c r="AE1536" s="1"/>
    </row>
    <row r="1537" spans="1:31" hidden="1" x14ac:dyDescent="0.25">
      <c r="A1537" s="2"/>
      <c r="B1537" s="47"/>
      <c r="C1537" s="2"/>
      <c r="D1537" s="2"/>
      <c r="E1537" s="2"/>
      <c r="F1537" s="2"/>
      <c r="G1537" s="2"/>
      <c r="H1537" s="2"/>
      <c r="I1537" s="1"/>
      <c r="J1537" s="1"/>
      <c r="K1537" s="1"/>
      <c r="L1537" s="1"/>
      <c r="M1537" s="1"/>
      <c r="N1537" s="2"/>
      <c r="O1537" s="2"/>
      <c r="P1537" s="2"/>
      <c r="Q1537" s="3"/>
      <c r="R1537" s="1"/>
      <c r="S1537" s="1"/>
      <c r="T1537" s="1"/>
      <c r="U1537" s="2"/>
      <c r="V1537" s="1"/>
      <c r="W1537" s="1"/>
      <c r="X1537" s="2"/>
      <c r="Y1537" s="1"/>
      <c r="Z1537" s="1"/>
      <c r="AA1537" s="2"/>
      <c r="AB1537" s="1"/>
      <c r="AC1537" s="1"/>
      <c r="AD1537" s="2"/>
      <c r="AE1537" s="1"/>
    </row>
    <row r="1538" spans="1:31" hidden="1" x14ac:dyDescent="0.25">
      <c r="A1538" s="2"/>
      <c r="B1538" s="47"/>
      <c r="C1538" s="2"/>
      <c r="D1538" s="2"/>
      <c r="E1538" s="2"/>
      <c r="F1538" s="2"/>
      <c r="G1538" s="2"/>
      <c r="H1538" s="2"/>
      <c r="I1538" s="1"/>
      <c r="J1538" s="1"/>
      <c r="K1538" s="1"/>
      <c r="L1538" s="1"/>
      <c r="M1538" s="1"/>
      <c r="N1538" s="2"/>
      <c r="O1538" s="2"/>
      <c r="P1538" s="2"/>
      <c r="Q1538" s="3"/>
      <c r="R1538" s="1"/>
      <c r="S1538" s="1"/>
      <c r="T1538" s="1"/>
      <c r="U1538" s="2"/>
      <c r="V1538" s="1"/>
      <c r="W1538" s="1"/>
      <c r="X1538" s="2"/>
      <c r="Y1538" s="1"/>
      <c r="Z1538" s="1"/>
      <c r="AA1538" s="2"/>
      <c r="AB1538" s="1"/>
      <c r="AC1538" s="1"/>
      <c r="AD1538" s="2"/>
      <c r="AE1538" s="1"/>
    </row>
    <row r="1539" spans="1:31" hidden="1" x14ac:dyDescent="0.25">
      <c r="A1539" s="2"/>
      <c r="B1539" s="47"/>
      <c r="C1539" s="2"/>
      <c r="D1539" s="2"/>
      <c r="E1539" s="2"/>
      <c r="F1539" s="2"/>
      <c r="G1539" s="2"/>
      <c r="H1539" s="2"/>
      <c r="I1539" s="1"/>
      <c r="J1539" s="1"/>
      <c r="K1539" s="1"/>
      <c r="L1539" s="1"/>
      <c r="M1539" s="1"/>
      <c r="N1539" s="2"/>
      <c r="O1539" s="2"/>
      <c r="P1539" s="2"/>
      <c r="Q1539" s="3"/>
      <c r="R1539" s="1"/>
      <c r="S1539" s="1"/>
      <c r="T1539" s="1"/>
      <c r="U1539" s="2"/>
      <c r="V1539" s="1"/>
      <c r="W1539" s="1"/>
      <c r="X1539" s="2"/>
      <c r="Y1539" s="1"/>
      <c r="Z1539" s="1"/>
      <c r="AA1539" s="2"/>
      <c r="AB1539" s="1"/>
      <c r="AC1539" s="1"/>
      <c r="AD1539" s="2"/>
      <c r="AE1539" s="1"/>
    </row>
    <row r="1540" spans="1:31" hidden="1" x14ac:dyDescent="0.25">
      <c r="A1540" s="2"/>
      <c r="B1540" s="47"/>
      <c r="C1540" s="2"/>
      <c r="D1540" s="2"/>
      <c r="E1540" s="2"/>
      <c r="F1540" s="2"/>
      <c r="G1540" s="2"/>
      <c r="H1540" s="2"/>
      <c r="I1540" s="1"/>
      <c r="J1540" s="1"/>
      <c r="K1540" s="1"/>
      <c r="L1540" s="1"/>
      <c r="M1540" s="1"/>
      <c r="N1540" s="2"/>
      <c r="O1540" s="2"/>
      <c r="P1540" s="2"/>
      <c r="Q1540" s="3"/>
      <c r="R1540" s="1"/>
      <c r="S1540" s="1"/>
      <c r="T1540" s="1"/>
      <c r="U1540" s="2"/>
      <c r="V1540" s="1"/>
      <c r="W1540" s="1"/>
      <c r="X1540" s="2"/>
      <c r="Y1540" s="1"/>
      <c r="Z1540" s="1"/>
      <c r="AA1540" s="2"/>
      <c r="AB1540" s="1"/>
      <c r="AC1540" s="1"/>
      <c r="AD1540" s="2"/>
      <c r="AE1540" s="1"/>
    </row>
    <row r="1541" spans="1:31" hidden="1" x14ac:dyDescent="0.25">
      <c r="A1541" s="2"/>
      <c r="B1541" s="47"/>
      <c r="C1541" s="2"/>
      <c r="D1541" s="2"/>
      <c r="E1541" s="2"/>
      <c r="F1541" s="2"/>
      <c r="G1541" s="2"/>
      <c r="H1541" s="2"/>
      <c r="I1541" s="1"/>
      <c r="J1541" s="1"/>
      <c r="K1541" s="1"/>
      <c r="L1541" s="1"/>
      <c r="M1541" s="1"/>
      <c r="N1541" s="2"/>
      <c r="O1541" s="2"/>
      <c r="P1541" s="2"/>
      <c r="Q1541" s="3"/>
      <c r="R1541" s="1"/>
      <c r="S1541" s="1"/>
      <c r="T1541" s="1"/>
      <c r="U1541" s="2"/>
      <c r="V1541" s="1"/>
      <c r="W1541" s="1"/>
      <c r="X1541" s="2"/>
      <c r="Y1541" s="1"/>
      <c r="Z1541" s="1"/>
      <c r="AA1541" s="2"/>
      <c r="AB1541" s="1"/>
      <c r="AC1541" s="1"/>
      <c r="AD1541" s="2"/>
      <c r="AE1541" s="1"/>
    </row>
    <row r="1542" spans="1:31" hidden="1" x14ac:dyDescent="0.25">
      <c r="A1542" s="2"/>
      <c r="B1542" s="47"/>
      <c r="C1542" s="2"/>
      <c r="D1542" s="2"/>
      <c r="E1542" s="2"/>
      <c r="F1542" s="2"/>
      <c r="G1542" s="2"/>
      <c r="H1542" s="2"/>
      <c r="I1542" s="1"/>
      <c r="J1542" s="1"/>
      <c r="K1542" s="1"/>
      <c r="L1542" s="1"/>
      <c r="M1542" s="1"/>
      <c r="N1542" s="2"/>
      <c r="O1542" s="2"/>
      <c r="P1542" s="2"/>
      <c r="Q1542" s="3"/>
      <c r="R1542" s="1"/>
      <c r="S1542" s="1"/>
      <c r="T1542" s="1"/>
      <c r="U1542" s="2"/>
      <c r="V1542" s="1"/>
      <c r="W1542" s="1"/>
      <c r="X1542" s="2"/>
      <c r="Y1542" s="1"/>
      <c r="Z1542" s="1"/>
      <c r="AA1542" s="2"/>
      <c r="AB1542" s="1"/>
      <c r="AC1542" s="1"/>
      <c r="AD1542" s="2"/>
      <c r="AE1542" s="1"/>
    </row>
    <row r="1543" spans="1:31" hidden="1" x14ac:dyDescent="0.25">
      <c r="A1543" s="2"/>
      <c r="B1543" s="47"/>
      <c r="C1543" s="2"/>
      <c r="D1543" s="2"/>
      <c r="E1543" s="2"/>
      <c r="F1543" s="2"/>
      <c r="G1543" s="2"/>
      <c r="H1543" s="2"/>
      <c r="I1543" s="1"/>
      <c r="J1543" s="1"/>
      <c r="K1543" s="1"/>
      <c r="L1543" s="1"/>
      <c r="M1543" s="1"/>
      <c r="N1543" s="2"/>
      <c r="O1543" s="2"/>
      <c r="P1543" s="2"/>
      <c r="Q1543" s="3"/>
      <c r="R1543" s="1"/>
      <c r="S1543" s="1"/>
      <c r="T1543" s="1"/>
      <c r="U1543" s="2"/>
      <c r="V1543" s="1"/>
      <c r="W1543" s="1"/>
      <c r="X1543" s="2"/>
      <c r="Y1543" s="1"/>
      <c r="Z1543" s="1"/>
      <c r="AA1543" s="2"/>
      <c r="AB1543" s="1"/>
      <c r="AC1543" s="1"/>
      <c r="AD1543" s="2"/>
      <c r="AE1543" s="1"/>
    </row>
    <row r="1544" spans="1:31" hidden="1" x14ac:dyDescent="0.25">
      <c r="A1544" s="2"/>
      <c r="B1544" s="47"/>
      <c r="C1544" s="2"/>
      <c r="D1544" s="2"/>
      <c r="E1544" s="2"/>
      <c r="F1544" s="2"/>
      <c r="G1544" s="2"/>
      <c r="H1544" s="2"/>
      <c r="I1544" s="1"/>
      <c r="J1544" s="1"/>
      <c r="K1544" s="1"/>
      <c r="L1544" s="1"/>
      <c r="M1544" s="1"/>
      <c r="N1544" s="2"/>
      <c r="O1544" s="2"/>
      <c r="P1544" s="2"/>
      <c r="Q1544" s="3"/>
      <c r="R1544" s="1"/>
      <c r="S1544" s="1"/>
      <c r="T1544" s="1"/>
      <c r="U1544" s="2"/>
      <c r="V1544" s="1"/>
      <c r="W1544" s="1"/>
      <c r="X1544" s="2"/>
      <c r="Y1544" s="1"/>
      <c r="Z1544" s="1"/>
      <c r="AA1544" s="2"/>
      <c r="AB1544" s="1"/>
      <c r="AC1544" s="1"/>
      <c r="AD1544" s="2"/>
      <c r="AE1544" s="1"/>
    </row>
    <row r="1545" spans="1:31" hidden="1" x14ac:dyDescent="0.25">
      <c r="A1545" s="2"/>
      <c r="B1545" s="47"/>
      <c r="C1545" s="2"/>
      <c r="D1545" s="2"/>
      <c r="E1545" s="2"/>
      <c r="F1545" s="2"/>
      <c r="G1545" s="2"/>
      <c r="H1545" s="2"/>
      <c r="I1545" s="1"/>
      <c r="J1545" s="1"/>
      <c r="K1545" s="1"/>
      <c r="L1545" s="1"/>
      <c r="M1545" s="1"/>
      <c r="N1545" s="2"/>
      <c r="O1545" s="2"/>
      <c r="P1545" s="2"/>
      <c r="Q1545" s="3"/>
      <c r="R1545" s="1"/>
      <c r="S1545" s="1"/>
      <c r="T1545" s="1"/>
      <c r="U1545" s="2"/>
      <c r="V1545" s="1"/>
      <c r="W1545" s="1"/>
      <c r="X1545" s="2"/>
      <c r="Y1545" s="1"/>
      <c r="Z1545" s="1"/>
      <c r="AA1545" s="2"/>
      <c r="AB1545" s="1"/>
      <c r="AC1545" s="1"/>
      <c r="AD1545" s="2"/>
      <c r="AE1545" s="1"/>
    </row>
    <row r="1546" spans="1:31" hidden="1" x14ac:dyDescent="0.25">
      <c r="A1546" s="2"/>
      <c r="B1546" s="47"/>
      <c r="C1546" s="2"/>
      <c r="D1546" s="2"/>
      <c r="E1546" s="2"/>
      <c r="F1546" s="2"/>
      <c r="G1546" s="2"/>
      <c r="H1546" s="2"/>
      <c r="I1546" s="1"/>
      <c r="J1546" s="1"/>
      <c r="K1546" s="1"/>
      <c r="L1546" s="1"/>
      <c r="M1546" s="1"/>
      <c r="N1546" s="2"/>
      <c r="O1546" s="2"/>
      <c r="P1546" s="2"/>
      <c r="Q1546" s="3"/>
      <c r="R1546" s="1"/>
      <c r="S1546" s="1"/>
      <c r="T1546" s="1"/>
      <c r="U1546" s="2"/>
      <c r="V1546" s="1"/>
      <c r="W1546" s="1"/>
      <c r="X1546" s="2"/>
      <c r="Y1546" s="1"/>
      <c r="Z1546" s="1"/>
      <c r="AA1546" s="2"/>
      <c r="AB1546" s="1"/>
      <c r="AC1546" s="1"/>
      <c r="AD1546" s="2"/>
      <c r="AE1546" s="1"/>
    </row>
    <row r="1547" spans="1:31" hidden="1" x14ac:dyDescent="0.25">
      <c r="A1547" s="2"/>
      <c r="B1547" s="47"/>
      <c r="C1547" s="2"/>
      <c r="D1547" s="2"/>
      <c r="E1547" s="2"/>
      <c r="F1547" s="2"/>
      <c r="G1547" s="2"/>
      <c r="H1547" s="2"/>
      <c r="I1547" s="1"/>
      <c r="J1547" s="1"/>
      <c r="K1547" s="1"/>
      <c r="L1547" s="1"/>
      <c r="M1547" s="1"/>
      <c r="N1547" s="2"/>
      <c r="O1547" s="2"/>
      <c r="P1547" s="2"/>
      <c r="Q1547" s="3"/>
      <c r="R1547" s="1"/>
      <c r="S1547" s="1"/>
      <c r="T1547" s="1"/>
      <c r="U1547" s="2"/>
      <c r="V1547" s="1"/>
      <c r="W1547" s="1"/>
      <c r="X1547" s="2"/>
      <c r="Y1547" s="1"/>
      <c r="Z1547" s="1"/>
      <c r="AA1547" s="2"/>
      <c r="AB1547" s="1"/>
      <c r="AC1547" s="1"/>
      <c r="AD1547" s="2"/>
      <c r="AE1547" s="1"/>
    </row>
    <row r="1548" spans="1:31" hidden="1" x14ac:dyDescent="0.25">
      <c r="A1548" s="2"/>
      <c r="B1548" s="47"/>
      <c r="C1548" s="2"/>
      <c r="D1548" s="2"/>
      <c r="E1548" s="2"/>
      <c r="F1548" s="2"/>
      <c r="G1548" s="2"/>
      <c r="H1548" s="2"/>
      <c r="I1548" s="1"/>
      <c r="J1548" s="1"/>
      <c r="K1548" s="1"/>
      <c r="L1548" s="1"/>
      <c r="M1548" s="1"/>
      <c r="N1548" s="2"/>
      <c r="O1548" s="2"/>
      <c r="P1548" s="2"/>
      <c r="Q1548" s="3"/>
      <c r="R1548" s="1"/>
      <c r="S1548" s="1"/>
      <c r="T1548" s="1"/>
      <c r="U1548" s="2"/>
      <c r="V1548" s="1"/>
      <c r="W1548" s="1"/>
      <c r="X1548" s="2"/>
      <c r="Y1548" s="1"/>
      <c r="Z1548" s="1"/>
      <c r="AA1548" s="2"/>
      <c r="AB1548" s="1"/>
      <c r="AC1548" s="1"/>
      <c r="AD1548" s="2"/>
      <c r="AE1548" s="1"/>
    </row>
    <row r="1549" spans="1:31" hidden="1" x14ac:dyDescent="0.25">
      <c r="A1549" s="2"/>
      <c r="B1549" s="47"/>
      <c r="C1549" s="2"/>
      <c r="D1549" s="2"/>
      <c r="E1549" s="2"/>
      <c r="F1549" s="2"/>
      <c r="G1549" s="2"/>
      <c r="H1549" s="2"/>
      <c r="I1549" s="1"/>
      <c r="J1549" s="1"/>
      <c r="K1549" s="1"/>
      <c r="L1549" s="1"/>
      <c r="M1549" s="1"/>
      <c r="N1549" s="2"/>
      <c r="O1549" s="2"/>
      <c r="P1549" s="2"/>
      <c r="Q1549" s="3"/>
      <c r="R1549" s="1"/>
      <c r="S1549" s="1"/>
      <c r="T1549" s="1"/>
      <c r="U1549" s="2"/>
      <c r="V1549" s="1"/>
      <c r="W1549" s="1"/>
      <c r="X1549" s="2"/>
      <c r="Y1549" s="1"/>
      <c r="Z1549" s="1"/>
      <c r="AA1549" s="2"/>
      <c r="AB1549" s="1"/>
      <c r="AC1549" s="1"/>
      <c r="AD1549" s="2"/>
      <c r="AE1549" s="1"/>
    </row>
    <row r="1550" spans="1:31" hidden="1" x14ac:dyDescent="0.25">
      <c r="A1550" s="2"/>
      <c r="B1550" s="47"/>
      <c r="C1550" s="2"/>
      <c r="D1550" s="2"/>
      <c r="E1550" s="2"/>
      <c r="F1550" s="2"/>
      <c r="G1550" s="2"/>
      <c r="H1550" s="2"/>
      <c r="I1550" s="1"/>
      <c r="J1550" s="1"/>
      <c r="K1550" s="1"/>
      <c r="L1550" s="1"/>
      <c r="M1550" s="1"/>
      <c r="N1550" s="2"/>
      <c r="O1550" s="2"/>
      <c r="P1550" s="2"/>
      <c r="Q1550" s="3"/>
      <c r="R1550" s="1"/>
      <c r="S1550" s="1"/>
      <c r="T1550" s="1"/>
      <c r="U1550" s="2"/>
      <c r="V1550" s="1"/>
      <c r="W1550" s="1"/>
      <c r="X1550" s="2"/>
      <c r="Y1550" s="1"/>
      <c r="Z1550" s="1"/>
      <c r="AA1550" s="2"/>
      <c r="AB1550" s="1"/>
      <c r="AC1550" s="1"/>
      <c r="AD1550" s="2"/>
      <c r="AE1550" s="1"/>
    </row>
    <row r="1551" spans="1:31" hidden="1" x14ac:dyDescent="0.25">
      <c r="A1551" s="2"/>
      <c r="B1551" s="47"/>
      <c r="C1551" s="2"/>
      <c r="D1551" s="2"/>
      <c r="E1551" s="2"/>
      <c r="F1551" s="2"/>
      <c r="G1551" s="2"/>
      <c r="H1551" s="2"/>
      <c r="I1551" s="1"/>
      <c r="J1551" s="1"/>
      <c r="K1551" s="1"/>
      <c r="L1551" s="1"/>
      <c r="M1551" s="1"/>
      <c r="N1551" s="2"/>
      <c r="O1551" s="2"/>
      <c r="P1551" s="2"/>
      <c r="Q1551" s="3"/>
      <c r="R1551" s="1"/>
      <c r="S1551" s="1"/>
      <c r="T1551" s="1"/>
      <c r="U1551" s="2"/>
      <c r="V1551" s="1"/>
      <c r="W1551" s="1"/>
      <c r="X1551" s="2"/>
      <c r="Y1551" s="1"/>
      <c r="Z1551" s="1"/>
      <c r="AA1551" s="2"/>
      <c r="AB1551" s="1"/>
      <c r="AC1551" s="1"/>
      <c r="AD1551" s="2"/>
      <c r="AE1551" s="1"/>
    </row>
    <row r="1552" spans="1:31" hidden="1" x14ac:dyDescent="0.25">
      <c r="A1552" s="2"/>
      <c r="B1552" s="47"/>
      <c r="C1552" s="2"/>
      <c r="D1552" s="2"/>
      <c r="E1552" s="2"/>
      <c r="F1552" s="2"/>
      <c r="G1552" s="2"/>
      <c r="H1552" s="2"/>
      <c r="I1552" s="1"/>
      <c r="J1552" s="1"/>
      <c r="K1552" s="1"/>
      <c r="L1552" s="1"/>
      <c r="M1552" s="1"/>
      <c r="N1552" s="2"/>
      <c r="O1552" s="2"/>
      <c r="P1552" s="2"/>
      <c r="Q1552" s="3"/>
      <c r="R1552" s="1"/>
      <c r="S1552" s="1"/>
      <c r="T1552" s="1"/>
      <c r="U1552" s="2"/>
      <c r="V1552" s="1"/>
      <c r="W1552" s="1"/>
      <c r="X1552" s="2"/>
      <c r="Y1552" s="1"/>
      <c r="Z1552" s="1"/>
      <c r="AA1552" s="2"/>
      <c r="AB1552" s="1"/>
      <c r="AC1552" s="1"/>
      <c r="AD1552" s="2"/>
      <c r="AE1552" s="1"/>
    </row>
    <row r="1553" spans="1:31" hidden="1" x14ac:dyDescent="0.25">
      <c r="A1553" s="2"/>
      <c r="B1553" s="47"/>
      <c r="C1553" s="2"/>
      <c r="D1553" s="2"/>
      <c r="E1553" s="2"/>
      <c r="F1553" s="2"/>
      <c r="G1553" s="2"/>
      <c r="H1553" s="2"/>
      <c r="I1553" s="1"/>
      <c r="J1553" s="1"/>
      <c r="K1553" s="1"/>
      <c r="L1553" s="1"/>
      <c r="M1553" s="1"/>
      <c r="N1553" s="2"/>
      <c r="O1553" s="2"/>
      <c r="P1553" s="2"/>
      <c r="Q1553" s="3"/>
      <c r="R1553" s="1"/>
      <c r="S1553" s="1"/>
      <c r="T1553" s="1"/>
      <c r="U1553" s="2"/>
      <c r="V1553" s="1"/>
      <c r="W1553" s="1"/>
      <c r="X1553" s="2"/>
      <c r="Y1553" s="1"/>
      <c r="Z1553" s="1"/>
      <c r="AA1553" s="2"/>
      <c r="AB1553" s="1"/>
      <c r="AC1553" s="1"/>
      <c r="AD1553" s="2"/>
      <c r="AE1553" s="1"/>
    </row>
    <row r="1554" spans="1:31" hidden="1" x14ac:dyDescent="0.25">
      <c r="A1554" s="2"/>
      <c r="B1554" s="47"/>
      <c r="C1554" s="2"/>
      <c r="D1554" s="2"/>
      <c r="E1554" s="2"/>
      <c r="F1554" s="2"/>
      <c r="G1554" s="2"/>
      <c r="H1554" s="2"/>
      <c r="I1554" s="1"/>
      <c r="J1554" s="1"/>
      <c r="K1554" s="1"/>
      <c r="L1554" s="1"/>
      <c r="M1554" s="1"/>
      <c r="N1554" s="2"/>
      <c r="O1554" s="2"/>
      <c r="P1554" s="2"/>
      <c r="Q1554" s="3"/>
      <c r="R1554" s="1"/>
      <c r="S1554" s="1"/>
      <c r="T1554" s="1"/>
      <c r="U1554" s="2"/>
      <c r="V1554" s="1"/>
      <c r="W1554" s="1"/>
      <c r="X1554" s="2"/>
      <c r="Y1554" s="1"/>
      <c r="Z1554" s="1"/>
      <c r="AA1554" s="2"/>
      <c r="AB1554" s="1"/>
      <c r="AC1554" s="1"/>
      <c r="AD1554" s="2"/>
      <c r="AE1554" s="1"/>
    </row>
    <row r="1555" spans="1:31" hidden="1" x14ac:dyDescent="0.25">
      <c r="A1555" s="2"/>
      <c r="B1555" s="47"/>
      <c r="C1555" s="2"/>
      <c r="D1555" s="2"/>
      <c r="E1555" s="2"/>
      <c r="F1555" s="2"/>
      <c r="G1555" s="2"/>
      <c r="H1555" s="2"/>
      <c r="I1555" s="1"/>
      <c r="J1555" s="1"/>
      <c r="K1555" s="1"/>
      <c r="L1555" s="1"/>
      <c r="M1555" s="1"/>
      <c r="N1555" s="2"/>
      <c r="O1555" s="2"/>
      <c r="P1555" s="2"/>
      <c r="Q1555" s="3"/>
      <c r="R1555" s="1"/>
      <c r="S1555" s="1"/>
      <c r="T1555" s="1"/>
      <c r="U1555" s="2"/>
      <c r="V1555" s="1"/>
      <c r="W1555" s="1"/>
      <c r="X1555" s="2"/>
      <c r="Y1555" s="1"/>
      <c r="Z1555" s="1"/>
      <c r="AA1555" s="2"/>
      <c r="AB1555" s="1"/>
      <c r="AC1555" s="1"/>
      <c r="AD1555" s="2"/>
      <c r="AE1555" s="1"/>
    </row>
    <row r="1556" spans="1:31" hidden="1" x14ac:dyDescent="0.25">
      <c r="A1556" s="2"/>
      <c r="B1556" s="47"/>
      <c r="C1556" s="2"/>
      <c r="D1556" s="2"/>
      <c r="E1556" s="2"/>
      <c r="F1556" s="2"/>
      <c r="G1556" s="2"/>
      <c r="H1556" s="2"/>
      <c r="I1556" s="1"/>
      <c r="J1556" s="1"/>
      <c r="K1556" s="1"/>
      <c r="L1556" s="1"/>
      <c r="M1556" s="1"/>
      <c r="N1556" s="2"/>
      <c r="O1556" s="2"/>
      <c r="P1556" s="2"/>
      <c r="Q1556" s="3"/>
      <c r="R1556" s="1"/>
      <c r="S1556" s="1"/>
      <c r="T1556" s="1"/>
      <c r="U1556" s="2"/>
      <c r="V1556" s="1"/>
      <c r="W1556" s="1"/>
      <c r="X1556" s="2"/>
      <c r="Y1556" s="1"/>
      <c r="Z1556" s="1"/>
      <c r="AA1556" s="2"/>
      <c r="AB1556" s="1"/>
      <c r="AC1556" s="1"/>
      <c r="AD1556" s="2"/>
      <c r="AE1556" s="1"/>
    </row>
    <row r="1557" spans="1:31" hidden="1" x14ac:dyDescent="0.25">
      <c r="A1557" s="2"/>
      <c r="B1557" s="47"/>
      <c r="C1557" s="2"/>
      <c r="D1557" s="2"/>
      <c r="E1557" s="2"/>
      <c r="F1557" s="2"/>
      <c r="G1557" s="2"/>
      <c r="H1557" s="2"/>
      <c r="I1557" s="1"/>
      <c r="J1557" s="1"/>
      <c r="K1557" s="1"/>
      <c r="L1557" s="1"/>
      <c r="M1557" s="1"/>
      <c r="N1557" s="2"/>
      <c r="O1557" s="2"/>
      <c r="P1557" s="2"/>
      <c r="Q1557" s="3"/>
      <c r="R1557" s="1"/>
      <c r="S1557" s="1"/>
      <c r="T1557" s="1"/>
      <c r="U1557" s="2"/>
      <c r="V1557" s="1"/>
      <c r="W1557" s="1"/>
      <c r="X1557" s="2"/>
      <c r="Y1557" s="1"/>
      <c r="Z1557" s="1"/>
      <c r="AA1557" s="2"/>
      <c r="AB1557" s="1"/>
      <c r="AC1557" s="1"/>
      <c r="AD1557" s="2"/>
      <c r="AE1557" s="1"/>
    </row>
    <row r="1558" spans="1:31" hidden="1" x14ac:dyDescent="0.25">
      <c r="A1558" s="2"/>
      <c r="B1558" s="47"/>
      <c r="C1558" s="2"/>
      <c r="D1558" s="2"/>
      <c r="E1558" s="2"/>
      <c r="F1558" s="2"/>
      <c r="G1558" s="2"/>
      <c r="H1558" s="2"/>
      <c r="I1558" s="1"/>
      <c r="J1558" s="1"/>
      <c r="K1558" s="1"/>
      <c r="L1558" s="1"/>
      <c r="M1558" s="1"/>
      <c r="N1558" s="2"/>
      <c r="O1558" s="2"/>
      <c r="P1558" s="2"/>
      <c r="Q1558" s="3"/>
      <c r="R1558" s="1"/>
      <c r="S1558" s="1"/>
      <c r="T1558" s="1"/>
      <c r="U1558" s="2"/>
      <c r="V1558" s="1"/>
      <c r="W1558" s="1"/>
      <c r="X1558" s="2"/>
      <c r="Y1558" s="1"/>
      <c r="Z1558" s="1"/>
      <c r="AA1558" s="2"/>
      <c r="AB1558" s="1"/>
      <c r="AC1558" s="1"/>
      <c r="AD1558" s="2"/>
      <c r="AE1558" s="1"/>
    </row>
    <row r="1559" spans="1:31" hidden="1" x14ac:dyDescent="0.25">
      <c r="A1559" s="2"/>
      <c r="B1559" s="47"/>
      <c r="C1559" s="2"/>
      <c r="D1559" s="2"/>
      <c r="E1559" s="2"/>
      <c r="F1559" s="2"/>
      <c r="G1559" s="2"/>
      <c r="H1559" s="2"/>
      <c r="I1559" s="1"/>
      <c r="J1559" s="1"/>
      <c r="K1559" s="1"/>
      <c r="L1559" s="1"/>
      <c r="M1559" s="1"/>
      <c r="N1559" s="2"/>
      <c r="O1559" s="2"/>
      <c r="P1559" s="2"/>
      <c r="Q1559" s="3"/>
      <c r="R1559" s="1"/>
      <c r="S1559" s="1"/>
      <c r="T1559" s="1"/>
      <c r="U1559" s="2"/>
      <c r="V1559" s="1"/>
      <c r="W1559" s="1"/>
      <c r="X1559" s="2"/>
      <c r="Y1559" s="1"/>
      <c r="Z1559" s="1"/>
      <c r="AA1559" s="2"/>
      <c r="AB1559" s="1"/>
      <c r="AC1559" s="1"/>
      <c r="AD1559" s="2"/>
      <c r="AE1559" s="1"/>
    </row>
    <row r="1560" spans="1:31" hidden="1" x14ac:dyDescent="0.25">
      <c r="A1560" s="2"/>
      <c r="B1560" s="47"/>
      <c r="C1560" s="2"/>
      <c r="D1560" s="2"/>
      <c r="E1560" s="2"/>
      <c r="F1560" s="2"/>
      <c r="G1560" s="2"/>
      <c r="H1560" s="2"/>
      <c r="I1560" s="1"/>
      <c r="J1560" s="1"/>
      <c r="K1560" s="1"/>
      <c r="L1560" s="1"/>
      <c r="M1560" s="1"/>
      <c r="N1560" s="2"/>
      <c r="O1560" s="2"/>
      <c r="P1560" s="2"/>
      <c r="Q1560" s="3"/>
      <c r="R1560" s="1"/>
      <c r="S1560" s="1"/>
      <c r="T1560" s="1"/>
      <c r="U1560" s="2"/>
      <c r="V1560" s="1"/>
      <c r="W1560" s="1"/>
      <c r="X1560" s="2"/>
      <c r="Y1560" s="1"/>
      <c r="Z1560" s="1"/>
      <c r="AA1560" s="2"/>
      <c r="AB1560" s="1"/>
      <c r="AC1560" s="1"/>
      <c r="AD1560" s="2"/>
      <c r="AE1560" s="1"/>
    </row>
    <row r="1561" spans="1:31" hidden="1" x14ac:dyDescent="0.25">
      <c r="A1561" s="2"/>
      <c r="B1561" s="47"/>
      <c r="C1561" s="2"/>
      <c r="D1561" s="2"/>
      <c r="E1561" s="2"/>
      <c r="F1561" s="2"/>
      <c r="G1561" s="2"/>
      <c r="H1561" s="2"/>
      <c r="I1561" s="1"/>
      <c r="J1561" s="1"/>
      <c r="K1561" s="1"/>
      <c r="L1561" s="1"/>
      <c r="M1561" s="1"/>
      <c r="N1561" s="2"/>
      <c r="O1561" s="2"/>
      <c r="P1561" s="2"/>
      <c r="Q1561" s="3"/>
      <c r="R1561" s="1"/>
      <c r="S1561" s="1"/>
      <c r="T1561" s="1"/>
      <c r="U1561" s="2"/>
      <c r="V1561" s="1"/>
      <c r="W1561" s="1"/>
      <c r="X1561" s="2"/>
      <c r="Y1561" s="1"/>
      <c r="Z1561" s="1"/>
      <c r="AA1561" s="2"/>
      <c r="AB1561" s="1"/>
      <c r="AC1561" s="1"/>
      <c r="AD1561" s="2"/>
      <c r="AE1561" s="1"/>
    </row>
    <row r="1562" spans="1:31" hidden="1" x14ac:dyDescent="0.25">
      <c r="A1562" s="2"/>
      <c r="B1562" s="47"/>
      <c r="C1562" s="2"/>
      <c r="D1562" s="2"/>
      <c r="E1562" s="2"/>
      <c r="F1562" s="2"/>
      <c r="G1562" s="2"/>
      <c r="H1562" s="2"/>
      <c r="I1562" s="1"/>
      <c r="J1562" s="1"/>
      <c r="K1562" s="1"/>
      <c r="L1562" s="1"/>
      <c r="M1562" s="1"/>
      <c r="N1562" s="2"/>
      <c r="O1562" s="2"/>
      <c r="P1562" s="2"/>
      <c r="Q1562" s="3"/>
      <c r="R1562" s="1"/>
      <c r="S1562" s="1"/>
      <c r="T1562" s="1"/>
      <c r="U1562" s="2"/>
      <c r="V1562" s="1"/>
      <c r="W1562" s="1"/>
      <c r="X1562" s="2"/>
      <c r="Y1562" s="1"/>
      <c r="Z1562" s="1"/>
      <c r="AA1562" s="2"/>
      <c r="AB1562" s="1"/>
      <c r="AC1562" s="1"/>
      <c r="AD1562" s="2"/>
      <c r="AE1562" s="1"/>
    </row>
    <row r="1563" spans="1:31" hidden="1" x14ac:dyDescent="0.25">
      <c r="A1563" s="2"/>
      <c r="B1563" s="47"/>
      <c r="C1563" s="2"/>
      <c r="D1563" s="2"/>
      <c r="E1563" s="2"/>
      <c r="F1563" s="2"/>
      <c r="G1563" s="2"/>
      <c r="H1563" s="2"/>
      <c r="I1563" s="1"/>
      <c r="J1563" s="1"/>
      <c r="K1563" s="1"/>
      <c r="L1563" s="1"/>
      <c r="M1563" s="1"/>
      <c r="N1563" s="2"/>
      <c r="O1563" s="2"/>
      <c r="P1563" s="2"/>
      <c r="Q1563" s="3"/>
      <c r="R1563" s="1"/>
      <c r="S1563" s="1"/>
      <c r="T1563" s="1"/>
      <c r="U1563" s="2"/>
      <c r="V1563" s="1"/>
      <c r="W1563" s="1"/>
      <c r="X1563" s="2"/>
      <c r="Y1563" s="1"/>
      <c r="Z1563" s="1"/>
      <c r="AA1563" s="2"/>
      <c r="AB1563" s="1"/>
      <c r="AC1563" s="1"/>
      <c r="AD1563" s="2"/>
      <c r="AE1563" s="1"/>
    </row>
    <row r="1564" spans="1:31" hidden="1" x14ac:dyDescent="0.25">
      <c r="A1564" s="2"/>
      <c r="B1564" s="47"/>
      <c r="C1564" s="2"/>
      <c r="D1564" s="2"/>
      <c r="E1564" s="2"/>
      <c r="F1564" s="2"/>
      <c r="G1564" s="2"/>
      <c r="H1564" s="2"/>
      <c r="I1564" s="1"/>
      <c r="J1564" s="1"/>
      <c r="K1564" s="1"/>
      <c r="L1564" s="1"/>
      <c r="M1564" s="1"/>
      <c r="N1564" s="2"/>
      <c r="O1564" s="2"/>
      <c r="P1564" s="2"/>
      <c r="Q1564" s="3"/>
      <c r="R1564" s="1"/>
      <c r="S1564" s="1"/>
      <c r="T1564" s="1"/>
      <c r="U1564" s="2"/>
      <c r="V1564" s="1"/>
      <c r="W1564" s="1"/>
      <c r="X1564" s="2"/>
      <c r="Y1564" s="1"/>
      <c r="Z1564" s="1"/>
      <c r="AA1564" s="2"/>
      <c r="AB1564" s="1"/>
      <c r="AC1564" s="1"/>
      <c r="AD1564" s="2"/>
      <c r="AE1564" s="1"/>
    </row>
    <row r="1565" spans="1:31" hidden="1" x14ac:dyDescent="0.25">
      <c r="A1565" s="2"/>
      <c r="B1565" s="47"/>
      <c r="C1565" s="2"/>
      <c r="D1565" s="2"/>
      <c r="E1565" s="2"/>
      <c r="F1565" s="2"/>
      <c r="G1565" s="2"/>
      <c r="H1565" s="2"/>
      <c r="I1565" s="1"/>
      <c r="J1565" s="1"/>
      <c r="K1565" s="1"/>
      <c r="L1565" s="1"/>
      <c r="M1565" s="1"/>
      <c r="N1565" s="2"/>
      <c r="O1565" s="2"/>
      <c r="P1565" s="2"/>
      <c r="Q1565" s="3"/>
      <c r="R1565" s="1"/>
      <c r="S1565" s="1"/>
      <c r="T1565" s="1"/>
      <c r="U1565" s="2"/>
      <c r="V1565" s="1"/>
      <c r="W1565" s="1"/>
      <c r="X1565" s="2"/>
      <c r="Y1565" s="1"/>
      <c r="Z1565" s="1"/>
      <c r="AA1565" s="2"/>
      <c r="AB1565" s="1"/>
      <c r="AC1565" s="1"/>
      <c r="AD1565" s="2"/>
      <c r="AE1565" s="1"/>
    </row>
    <row r="1566" spans="1:31" hidden="1" x14ac:dyDescent="0.25">
      <c r="A1566" s="2"/>
      <c r="B1566" s="47"/>
      <c r="C1566" s="2"/>
      <c r="D1566" s="2"/>
      <c r="E1566" s="2"/>
      <c r="F1566" s="2"/>
      <c r="G1566" s="2"/>
      <c r="H1566" s="2"/>
      <c r="I1566" s="1"/>
      <c r="J1566" s="1"/>
      <c r="K1566" s="1"/>
      <c r="L1566" s="1"/>
      <c r="M1566" s="1"/>
      <c r="N1566" s="2"/>
      <c r="O1566" s="2"/>
      <c r="P1566" s="2"/>
      <c r="Q1566" s="3"/>
      <c r="R1566" s="1"/>
      <c r="S1566" s="1"/>
      <c r="T1566" s="1"/>
      <c r="U1566" s="2"/>
      <c r="V1566" s="1"/>
      <c r="W1566" s="1"/>
      <c r="X1566" s="2"/>
      <c r="Y1566" s="1"/>
      <c r="Z1566" s="1"/>
      <c r="AA1566" s="2"/>
      <c r="AB1566" s="1"/>
      <c r="AC1566" s="1"/>
      <c r="AD1566" s="2"/>
      <c r="AE1566" s="1"/>
    </row>
    <row r="1567" spans="1:31" hidden="1" x14ac:dyDescent="0.25">
      <c r="A1567" s="2"/>
      <c r="B1567" s="47"/>
      <c r="C1567" s="2"/>
      <c r="D1567" s="2"/>
      <c r="E1567" s="2"/>
      <c r="F1567" s="2"/>
      <c r="G1567" s="2"/>
      <c r="H1567" s="2"/>
      <c r="I1567" s="1"/>
      <c r="J1567" s="1"/>
      <c r="K1567" s="1"/>
      <c r="L1567" s="1"/>
      <c r="M1567" s="1"/>
      <c r="N1567" s="2"/>
      <c r="O1567" s="2"/>
      <c r="P1567" s="2"/>
      <c r="Q1567" s="3"/>
      <c r="R1567" s="1"/>
      <c r="S1567" s="1"/>
      <c r="T1567" s="1"/>
      <c r="U1567" s="2"/>
      <c r="V1567" s="1"/>
      <c r="W1567" s="1"/>
      <c r="X1567" s="2"/>
      <c r="Y1567" s="1"/>
      <c r="Z1567" s="1"/>
      <c r="AA1567" s="2"/>
      <c r="AB1567" s="1"/>
      <c r="AC1567" s="1"/>
      <c r="AD1567" s="2"/>
      <c r="AE1567" s="1"/>
    </row>
    <row r="1568" spans="1:31" hidden="1" x14ac:dyDescent="0.25">
      <c r="A1568" s="2"/>
      <c r="B1568" s="47"/>
      <c r="C1568" s="2"/>
      <c r="D1568" s="2"/>
      <c r="E1568" s="2"/>
      <c r="F1568" s="2"/>
      <c r="G1568" s="2"/>
      <c r="H1568" s="2"/>
      <c r="I1568" s="1"/>
      <c r="J1568" s="1"/>
      <c r="K1568" s="1"/>
      <c r="L1568" s="1"/>
      <c r="M1568" s="1"/>
      <c r="N1568" s="2"/>
      <c r="O1568" s="2"/>
      <c r="P1568" s="2"/>
      <c r="Q1568" s="3"/>
      <c r="R1568" s="1"/>
      <c r="S1568" s="1"/>
      <c r="T1568" s="1"/>
      <c r="U1568" s="2"/>
      <c r="V1568" s="1"/>
      <c r="W1568" s="1"/>
      <c r="X1568" s="2"/>
      <c r="Y1568" s="1"/>
      <c r="Z1568" s="1"/>
      <c r="AA1568" s="2"/>
      <c r="AB1568" s="1"/>
      <c r="AC1568" s="1"/>
      <c r="AD1568" s="2"/>
      <c r="AE1568" s="1"/>
    </row>
    <row r="1569" spans="1:31" hidden="1" x14ac:dyDescent="0.25">
      <c r="A1569" s="2"/>
      <c r="B1569" s="47"/>
      <c r="C1569" s="2"/>
      <c r="D1569" s="2"/>
      <c r="E1569" s="2"/>
      <c r="F1569" s="2"/>
      <c r="G1569" s="2"/>
      <c r="H1569" s="2"/>
      <c r="I1569" s="1"/>
      <c r="J1569" s="1"/>
      <c r="K1569" s="1"/>
      <c r="L1569" s="1"/>
      <c r="M1569" s="1"/>
      <c r="N1569" s="2"/>
      <c r="O1569" s="2"/>
      <c r="P1569" s="2"/>
      <c r="Q1569" s="3"/>
      <c r="R1569" s="1"/>
      <c r="S1569" s="1"/>
      <c r="T1569" s="1"/>
      <c r="U1569" s="2"/>
      <c r="V1569" s="1"/>
      <c r="W1569" s="1"/>
      <c r="X1569" s="2"/>
      <c r="Y1569" s="1"/>
      <c r="Z1569" s="1"/>
      <c r="AA1569" s="2"/>
      <c r="AB1569" s="1"/>
      <c r="AC1569" s="1"/>
      <c r="AD1569" s="2"/>
      <c r="AE1569" s="1"/>
    </row>
    <row r="1570" spans="1:31" hidden="1" x14ac:dyDescent="0.25">
      <c r="A1570" s="2"/>
      <c r="B1570" s="47"/>
      <c r="C1570" s="2"/>
      <c r="D1570" s="2"/>
      <c r="E1570" s="2"/>
      <c r="F1570" s="2"/>
      <c r="G1570" s="2"/>
      <c r="H1570" s="2"/>
      <c r="I1570" s="1"/>
      <c r="J1570" s="1"/>
      <c r="K1570" s="1"/>
      <c r="L1570" s="1"/>
      <c r="M1570" s="1"/>
      <c r="N1570" s="2"/>
      <c r="O1570" s="2"/>
      <c r="P1570" s="2"/>
      <c r="Q1570" s="3"/>
      <c r="R1570" s="1"/>
      <c r="S1570" s="1"/>
      <c r="T1570" s="1"/>
      <c r="U1570" s="2"/>
      <c r="V1570" s="1"/>
      <c r="W1570" s="1"/>
      <c r="X1570" s="2"/>
      <c r="Y1570" s="1"/>
      <c r="Z1570" s="1"/>
      <c r="AA1570" s="2"/>
      <c r="AB1570" s="1"/>
      <c r="AC1570" s="1"/>
      <c r="AD1570" s="2"/>
      <c r="AE1570" s="1"/>
    </row>
    <row r="1571" spans="1:31" hidden="1" x14ac:dyDescent="0.25">
      <c r="A1571" s="2"/>
      <c r="B1571" s="47"/>
      <c r="C1571" s="2"/>
      <c r="D1571" s="2"/>
      <c r="E1571" s="2"/>
      <c r="F1571" s="2"/>
      <c r="G1571" s="2"/>
      <c r="H1571" s="2"/>
      <c r="I1571" s="1"/>
      <c r="J1571" s="1"/>
      <c r="K1571" s="1"/>
      <c r="L1571" s="1"/>
      <c r="M1571" s="1"/>
      <c r="N1571" s="2"/>
      <c r="O1571" s="2"/>
      <c r="P1571" s="2"/>
      <c r="Q1571" s="3"/>
      <c r="R1571" s="1"/>
      <c r="S1571" s="1"/>
      <c r="T1571" s="1"/>
      <c r="U1571" s="2"/>
      <c r="V1571" s="1"/>
      <c r="W1571" s="1"/>
      <c r="X1571" s="2"/>
      <c r="Y1571" s="1"/>
      <c r="Z1571" s="1"/>
      <c r="AA1571" s="2"/>
      <c r="AB1571" s="1"/>
      <c r="AC1571" s="1"/>
      <c r="AD1571" s="2"/>
      <c r="AE1571" s="1"/>
    </row>
    <row r="1572" spans="1:31" hidden="1" x14ac:dyDescent="0.25">
      <c r="A1572" s="2"/>
      <c r="B1572" s="47"/>
      <c r="C1572" s="2"/>
      <c r="D1572" s="2"/>
      <c r="E1572" s="2"/>
      <c r="F1572" s="2"/>
      <c r="G1572" s="2"/>
      <c r="H1572" s="2"/>
      <c r="I1572" s="1"/>
      <c r="J1572" s="1"/>
      <c r="K1572" s="1"/>
      <c r="L1572" s="1"/>
      <c r="M1572" s="1"/>
      <c r="N1572" s="2"/>
      <c r="O1572" s="2"/>
      <c r="P1572" s="2"/>
      <c r="Q1572" s="3"/>
      <c r="R1572" s="1"/>
      <c r="S1572" s="1"/>
      <c r="T1572" s="1"/>
      <c r="U1572" s="2"/>
      <c r="V1572" s="1"/>
      <c r="W1572" s="1"/>
      <c r="X1572" s="2"/>
      <c r="Y1572" s="1"/>
      <c r="Z1572" s="1"/>
      <c r="AA1572" s="2"/>
      <c r="AB1572" s="1"/>
      <c r="AC1572" s="1"/>
      <c r="AD1572" s="2"/>
      <c r="AE1572" s="1"/>
    </row>
    <row r="1573" spans="1:31" hidden="1" x14ac:dyDescent="0.25">
      <c r="A1573" s="2"/>
      <c r="B1573" s="47"/>
      <c r="C1573" s="2"/>
      <c r="D1573" s="2"/>
      <c r="E1573" s="2"/>
      <c r="F1573" s="2"/>
      <c r="G1573" s="2"/>
      <c r="H1573" s="2"/>
      <c r="I1573" s="1"/>
      <c r="J1573" s="1"/>
      <c r="K1573" s="1"/>
      <c r="L1573" s="1"/>
      <c r="M1573" s="1"/>
      <c r="N1573" s="2"/>
      <c r="O1573" s="2"/>
      <c r="P1573" s="2"/>
      <c r="Q1573" s="3"/>
      <c r="R1573" s="1"/>
      <c r="S1573" s="1"/>
      <c r="T1573" s="1"/>
      <c r="U1573" s="2"/>
      <c r="V1573" s="1"/>
      <c r="W1573" s="1"/>
      <c r="X1573" s="2"/>
      <c r="Y1573" s="1"/>
      <c r="Z1573" s="1"/>
      <c r="AA1573" s="2"/>
      <c r="AB1573" s="1"/>
      <c r="AC1573" s="1"/>
      <c r="AD1573" s="2"/>
      <c r="AE1573" s="1"/>
    </row>
    <row r="1574" spans="1:31" hidden="1" x14ac:dyDescent="0.25">
      <c r="A1574" s="2"/>
      <c r="B1574" s="47"/>
      <c r="C1574" s="2"/>
      <c r="D1574" s="2"/>
      <c r="E1574" s="2"/>
      <c r="F1574" s="2"/>
      <c r="G1574" s="2"/>
      <c r="H1574" s="2"/>
      <c r="I1574" s="1"/>
      <c r="J1574" s="1"/>
      <c r="K1574" s="1"/>
      <c r="L1574" s="1"/>
      <c r="M1574" s="1"/>
      <c r="N1574" s="2"/>
      <c r="O1574" s="2"/>
      <c r="P1574" s="2"/>
      <c r="Q1574" s="3"/>
      <c r="R1574" s="1"/>
      <c r="S1574" s="1"/>
      <c r="T1574" s="1"/>
      <c r="U1574" s="2"/>
      <c r="V1574" s="1"/>
      <c r="W1574" s="1"/>
      <c r="X1574" s="2"/>
      <c r="Y1574" s="1"/>
      <c r="Z1574" s="1"/>
      <c r="AA1574" s="2"/>
      <c r="AB1574" s="1"/>
      <c r="AC1574" s="1"/>
      <c r="AD1574" s="2"/>
      <c r="AE1574" s="1"/>
    </row>
    <row r="1575" spans="1:31" hidden="1" x14ac:dyDescent="0.25">
      <c r="A1575" s="2"/>
      <c r="B1575" s="47"/>
      <c r="C1575" s="2"/>
      <c r="D1575" s="2"/>
      <c r="E1575" s="2"/>
      <c r="F1575" s="2"/>
      <c r="G1575" s="2"/>
      <c r="H1575" s="2"/>
      <c r="I1575" s="1"/>
      <c r="J1575" s="1"/>
      <c r="K1575" s="1"/>
      <c r="L1575" s="1"/>
      <c r="M1575" s="1"/>
      <c r="N1575" s="2"/>
      <c r="O1575" s="2"/>
      <c r="P1575" s="2"/>
      <c r="Q1575" s="3"/>
      <c r="R1575" s="1"/>
      <c r="S1575" s="1"/>
      <c r="T1575" s="1"/>
      <c r="U1575" s="2"/>
      <c r="V1575" s="1"/>
      <c r="W1575" s="1"/>
      <c r="X1575" s="2"/>
      <c r="Y1575" s="1"/>
      <c r="Z1575" s="1"/>
      <c r="AA1575" s="2"/>
      <c r="AB1575" s="1"/>
      <c r="AC1575" s="1"/>
      <c r="AD1575" s="2"/>
      <c r="AE1575" s="1"/>
    </row>
    <row r="1576" spans="1:31" hidden="1" x14ac:dyDescent="0.25">
      <c r="A1576" s="2"/>
      <c r="B1576" s="47"/>
      <c r="C1576" s="2"/>
      <c r="D1576" s="2"/>
      <c r="E1576" s="2"/>
      <c r="F1576" s="2"/>
      <c r="G1576" s="2"/>
      <c r="H1576" s="2"/>
      <c r="I1576" s="1"/>
      <c r="J1576" s="1"/>
      <c r="K1576" s="1"/>
      <c r="L1576" s="1"/>
      <c r="M1576" s="1"/>
      <c r="N1576" s="2"/>
      <c r="O1576" s="2"/>
      <c r="P1576" s="2"/>
      <c r="Q1576" s="3"/>
      <c r="R1576" s="1"/>
      <c r="S1576" s="1"/>
      <c r="T1576" s="1"/>
      <c r="U1576" s="2"/>
      <c r="V1576" s="1"/>
      <c r="W1576" s="1"/>
      <c r="X1576" s="2"/>
      <c r="Y1576" s="1"/>
      <c r="Z1576" s="1"/>
      <c r="AA1576" s="2"/>
      <c r="AB1576" s="1"/>
      <c r="AC1576" s="1"/>
      <c r="AD1576" s="2"/>
      <c r="AE1576" s="1"/>
    </row>
    <row r="1577" spans="1:31" hidden="1" x14ac:dyDescent="0.25">
      <c r="A1577" s="2"/>
      <c r="B1577" s="47"/>
      <c r="C1577" s="2"/>
      <c r="D1577" s="2"/>
      <c r="E1577" s="2"/>
      <c r="F1577" s="2"/>
      <c r="G1577" s="2"/>
      <c r="H1577" s="2"/>
      <c r="I1577" s="1"/>
      <c r="J1577" s="1"/>
      <c r="K1577" s="1"/>
      <c r="L1577" s="1"/>
      <c r="M1577" s="1"/>
      <c r="N1577" s="2"/>
      <c r="O1577" s="2"/>
      <c r="P1577" s="2"/>
      <c r="Q1577" s="3"/>
      <c r="R1577" s="1"/>
      <c r="S1577" s="1"/>
      <c r="T1577" s="1"/>
      <c r="U1577" s="2"/>
      <c r="V1577" s="1"/>
      <c r="W1577" s="1"/>
      <c r="X1577" s="2"/>
      <c r="Y1577" s="1"/>
      <c r="Z1577" s="1"/>
      <c r="AA1577" s="2"/>
      <c r="AB1577" s="1"/>
      <c r="AC1577" s="1"/>
      <c r="AD1577" s="2"/>
      <c r="AE1577" s="1"/>
    </row>
    <row r="1578" spans="1:31" hidden="1" x14ac:dyDescent="0.25">
      <c r="A1578" s="2"/>
      <c r="B1578" s="47"/>
      <c r="C1578" s="2"/>
      <c r="D1578" s="2"/>
      <c r="E1578" s="2"/>
      <c r="F1578" s="2"/>
      <c r="G1578" s="2"/>
      <c r="H1578" s="2"/>
      <c r="I1578" s="1"/>
      <c r="J1578" s="1"/>
      <c r="K1578" s="1"/>
      <c r="L1578" s="1"/>
      <c r="M1578" s="1"/>
      <c r="N1578" s="2"/>
      <c r="O1578" s="2"/>
      <c r="P1578" s="2"/>
      <c r="Q1578" s="3"/>
      <c r="R1578" s="1"/>
      <c r="S1578" s="1"/>
      <c r="T1578" s="1"/>
      <c r="U1578" s="2"/>
      <c r="V1578" s="1"/>
      <c r="W1578" s="1"/>
      <c r="X1578" s="2"/>
      <c r="Y1578" s="1"/>
      <c r="Z1578" s="1"/>
      <c r="AA1578" s="2"/>
      <c r="AB1578" s="1"/>
      <c r="AC1578" s="1"/>
      <c r="AD1578" s="2"/>
      <c r="AE1578" s="1"/>
    </row>
    <row r="1579" spans="1:31" hidden="1" x14ac:dyDescent="0.25">
      <c r="A1579" s="2"/>
      <c r="B1579" s="47"/>
      <c r="C1579" s="2"/>
      <c r="D1579" s="2"/>
      <c r="E1579" s="2"/>
      <c r="F1579" s="2"/>
      <c r="G1579" s="2"/>
      <c r="H1579" s="2"/>
      <c r="I1579" s="1"/>
      <c r="J1579" s="1"/>
      <c r="K1579" s="1"/>
      <c r="L1579" s="1"/>
      <c r="M1579" s="1"/>
      <c r="N1579" s="2"/>
      <c r="O1579" s="2"/>
      <c r="P1579" s="2"/>
      <c r="Q1579" s="3"/>
      <c r="R1579" s="1"/>
      <c r="S1579" s="1"/>
      <c r="T1579" s="1"/>
      <c r="U1579" s="2"/>
      <c r="V1579" s="1"/>
      <c r="W1579" s="1"/>
      <c r="X1579" s="2"/>
      <c r="Y1579" s="1"/>
      <c r="Z1579" s="1"/>
      <c r="AA1579" s="2"/>
      <c r="AB1579" s="1"/>
      <c r="AC1579" s="1"/>
      <c r="AD1579" s="2"/>
      <c r="AE1579" s="1"/>
    </row>
    <row r="1580" spans="1:31" hidden="1" x14ac:dyDescent="0.25">
      <c r="A1580" s="2"/>
      <c r="B1580" s="47"/>
      <c r="C1580" s="2"/>
      <c r="D1580" s="2"/>
      <c r="E1580" s="2"/>
      <c r="F1580" s="2"/>
      <c r="G1580" s="2"/>
      <c r="H1580" s="2"/>
      <c r="I1580" s="1"/>
      <c r="J1580" s="1"/>
      <c r="K1580" s="1"/>
      <c r="L1580" s="1"/>
      <c r="M1580" s="1"/>
      <c r="N1580" s="2"/>
      <c r="O1580" s="2"/>
      <c r="P1580" s="2"/>
      <c r="Q1580" s="3"/>
      <c r="R1580" s="1"/>
      <c r="S1580" s="1"/>
      <c r="T1580" s="1"/>
      <c r="U1580" s="2"/>
      <c r="V1580" s="1"/>
      <c r="W1580" s="1"/>
      <c r="X1580" s="2"/>
      <c r="Y1580" s="1"/>
      <c r="Z1580" s="1"/>
      <c r="AA1580" s="2"/>
      <c r="AB1580" s="1"/>
      <c r="AC1580" s="1"/>
      <c r="AD1580" s="2"/>
      <c r="AE1580" s="1"/>
    </row>
    <row r="1581" spans="1:31" hidden="1" x14ac:dyDescent="0.25">
      <c r="A1581" s="2"/>
      <c r="B1581" s="47"/>
      <c r="C1581" s="2"/>
      <c r="D1581" s="2"/>
      <c r="E1581" s="2"/>
      <c r="F1581" s="2"/>
      <c r="G1581" s="2"/>
      <c r="H1581" s="2"/>
      <c r="I1581" s="1"/>
      <c r="J1581" s="1"/>
      <c r="K1581" s="1"/>
      <c r="L1581" s="1"/>
      <c r="M1581" s="1"/>
      <c r="N1581" s="2"/>
      <c r="O1581" s="2"/>
      <c r="P1581" s="2"/>
      <c r="Q1581" s="3"/>
      <c r="R1581" s="1"/>
      <c r="S1581" s="1"/>
      <c r="T1581" s="1"/>
      <c r="U1581" s="2"/>
      <c r="V1581" s="1"/>
      <c r="W1581" s="1"/>
      <c r="X1581" s="2"/>
      <c r="Y1581" s="1"/>
      <c r="Z1581" s="1"/>
      <c r="AA1581" s="2"/>
      <c r="AB1581" s="1"/>
      <c r="AC1581" s="1"/>
      <c r="AD1581" s="2"/>
      <c r="AE1581" s="1"/>
    </row>
    <row r="1582" spans="1:31" hidden="1" x14ac:dyDescent="0.25">
      <c r="A1582" s="2"/>
      <c r="B1582" s="47"/>
      <c r="C1582" s="2"/>
      <c r="D1582" s="2"/>
      <c r="E1582" s="2"/>
      <c r="F1582" s="2"/>
      <c r="G1582" s="2"/>
      <c r="H1582" s="2"/>
      <c r="I1582" s="1"/>
      <c r="J1582" s="1"/>
      <c r="K1582" s="1"/>
      <c r="L1582" s="1"/>
      <c r="M1582" s="1"/>
      <c r="N1582" s="2"/>
      <c r="O1582" s="2"/>
      <c r="P1582" s="2"/>
      <c r="Q1582" s="3"/>
      <c r="R1582" s="1"/>
      <c r="S1582" s="1"/>
      <c r="T1582" s="1"/>
      <c r="U1582" s="2"/>
      <c r="V1582" s="1"/>
      <c r="W1582" s="1"/>
      <c r="X1582" s="2"/>
      <c r="Y1582" s="1"/>
      <c r="Z1582" s="1"/>
      <c r="AA1582" s="2"/>
      <c r="AB1582" s="1"/>
      <c r="AC1582" s="1"/>
      <c r="AD1582" s="2"/>
      <c r="AE1582" s="1"/>
    </row>
    <row r="1583" spans="1:31" hidden="1" x14ac:dyDescent="0.25">
      <c r="A1583" s="2"/>
      <c r="B1583" s="47"/>
      <c r="C1583" s="2"/>
      <c r="D1583" s="2"/>
      <c r="E1583" s="2"/>
      <c r="F1583" s="2"/>
      <c r="G1583" s="2"/>
      <c r="H1583" s="2"/>
      <c r="I1583" s="1"/>
      <c r="J1583" s="1"/>
      <c r="K1583" s="1"/>
      <c r="L1583" s="1"/>
      <c r="M1583" s="1"/>
      <c r="N1583" s="2"/>
      <c r="O1583" s="2"/>
      <c r="P1583" s="2"/>
      <c r="Q1583" s="3"/>
      <c r="R1583" s="1"/>
      <c r="S1583" s="1"/>
      <c r="T1583" s="1"/>
      <c r="U1583" s="2"/>
      <c r="V1583" s="1"/>
      <c r="W1583" s="1"/>
      <c r="X1583" s="2"/>
      <c r="Y1583" s="1"/>
      <c r="Z1583" s="1"/>
      <c r="AA1583" s="2"/>
      <c r="AB1583" s="1"/>
      <c r="AC1583" s="1"/>
      <c r="AD1583" s="2"/>
      <c r="AE1583" s="1"/>
    </row>
    <row r="1584" spans="1:31" hidden="1" x14ac:dyDescent="0.25">
      <c r="A1584" s="2"/>
      <c r="B1584" s="47"/>
      <c r="C1584" s="2"/>
      <c r="D1584" s="2"/>
      <c r="E1584" s="2"/>
      <c r="F1584" s="2"/>
      <c r="G1584" s="2"/>
      <c r="H1584" s="2"/>
      <c r="I1584" s="1"/>
      <c r="J1584" s="1"/>
      <c r="K1584" s="1"/>
      <c r="L1584" s="1"/>
      <c r="M1584" s="1"/>
      <c r="N1584" s="2"/>
      <c r="O1584" s="2"/>
      <c r="P1584" s="2"/>
      <c r="Q1584" s="3"/>
      <c r="R1584" s="1"/>
      <c r="S1584" s="1"/>
      <c r="T1584" s="1"/>
      <c r="U1584" s="2"/>
      <c r="V1584" s="1"/>
      <c r="W1584" s="1"/>
      <c r="X1584" s="2"/>
      <c r="Y1584" s="1"/>
      <c r="Z1584" s="1"/>
      <c r="AA1584" s="2"/>
      <c r="AB1584" s="1"/>
      <c r="AC1584" s="1"/>
      <c r="AD1584" s="2"/>
      <c r="AE1584" s="1"/>
    </row>
    <row r="1585" spans="1:31" hidden="1" x14ac:dyDescent="0.25">
      <c r="A1585" s="2"/>
      <c r="B1585" s="47"/>
      <c r="C1585" s="2"/>
      <c r="D1585" s="2"/>
      <c r="E1585" s="2"/>
      <c r="F1585" s="2"/>
      <c r="G1585" s="2"/>
      <c r="H1585" s="2"/>
      <c r="I1585" s="1"/>
      <c r="J1585" s="1"/>
      <c r="K1585" s="1"/>
      <c r="L1585" s="1"/>
      <c r="M1585" s="1"/>
      <c r="N1585" s="2"/>
      <c r="O1585" s="2"/>
      <c r="P1585" s="2"/>
      <c r="Q1585" s="3"/>
      <c r="R1585" s="1"/>
      <c r="S1585" s="1"/>
      <c r="T1585" s="1"/>
      <c r="U1585" s="2"/>
      <c r="V1585" s="1"/>
      <c r="W1585" s="1"/>
      <c r="X1585" s="2"/>
      <c r="Y1585" s="1"/>
      <c r="Z1585" s="1"/>
      <c r="AA1585" s="2"/>
      <c r="AB1585" s="1"/>
      <c r="AC1585" s="1"/>
      <c r="AD1585" s="2"/>
      <c r="AE1585" s="1"/>
    </row>
    <row r="1586" spans="1:31" hidden="1" x14ac:dyDescent="0.25">
      <c r="A1586" s="2"/>
      <c r="B1586" s="47"/>
      <c r="C1586" s="2"/>
      <c r="D1586" s="2"/>
      <c r="E1586" s="2"/>
      <c r="F1586" s="2"/>
      <c r="G1586" s="2"/>
      <c r="H1586" s="2"/>
      <c r="I1586" s="1"/>
      <c r="J1586" s="1"/>
      <c r="K1586" s="1"/>
      <c r="L1586" s="1"/>
      <c r="M1586" s="1"/>
      <c r="N1586" s="2"/>
      <c r="O1586" s="2"/>
      <c r="P1586" s="2"/>
      <c r="Q1586" s="3"/>
      <c r="R1586" s="1"/>
      <c r="S1586" s="1"/>
      <c r="T1586" s="1"/>
      <c r="U1586" s="2"/>
      <c r="V1586" s="1"/>
      <c r="W1586" s="1"/>
      <c r="X1586" s="2"/>
      <c r="Y1586" s="1"/>
      <c r="Z1586" s="1"/>
      <c r="AA1586" s="2"/>
      <c r="AB1586" s="1"/>
      <c r="AC1586" s="1"/>
      <c r="AD1586" s="2"/>
      <c r="AE1586" s="1"/>
    </row>
    <row r="1587" spans="1:31" hidden="1" x14ac:dyDescent="0.25">
      <c r="A1587" s="2"/>
      <c r="B1587" s="47"/>
      <c r="C1587" s="2"/>
      <c r="D1587" s="2"/>
      <c r="E1587" s="2"/>
      <c r="F1587" s="2"/>
      <c r="G1587" s="2"/>
      <c r="H1587" s="2"/>
      <c r="I1587" s="1"/>
      <c r="J1587" s="1"/>
      <c r="K1587" s="1"/>
      <c r="L1587" s="1"/>
      <c r="M1587" s="1"/>
      <c r="N1587" s="2"/>
      <c r="O1587" s="2"/>
      <c r="P1587" s="2"/>
      <c r="Q1587" s="3"/>
      <c r="R1587" s="1"/>
      <c r="S1587" s="1"/>
      <c r="T1587" s="1"/>
      <c r="U1587" s="2"/>
      <c r="V1587" s="1"/>
      <c r="W1587" s="1"/>
      <c r="X1587" s="2"/>
      <c r="Y1587" s="1"/>
      <c r="Z1587" s="1"/>
      <c r="AA1587" s="2"/>
      <c r="AB1587" s="1"/>
      <c r="AC1587" s="1"/>
      <c r="AD1587" s="2"/>
      <c r="AE1587" s="1"/>
    </row>
    <row r="1588" spans="1:31" hidden="1" x14ac:dyDescent="0.25">
      <c r="A1588" s="2"/>
      <c r="B1588" s="47"/>
      <c r="C1588" s="2"/>
      <c r="D1588" s="2"/>
      <c r="E1588" s="2"/>
      <c r="F1588" s="2"/>
      <c r="G1588" s="2"/>
      <c r="H1588" s="2"/>
      <c r="I1588" s="1"/>
      <c r="J1588" s="1"/>
      <c r="K1588" s="1"/>
      <c r="L1588" s="1"/>
      <c r="M1588" s="1"/>
      <c r="N1588" s="2"/>
      <c r="O1588" s="2"/>
      <c r="P1588" s="2"/>
      <c r="Q1588" s="3"/>
      <c r="R1588" s="1"/>
      <c r="S1588" s="1"/>
      <c r="T1588" s="1"/>
      <c r="U1588" s="2"/>
      <c r="V1588" s="1"/>
      <c r="W1588" s="1"/>
      <c r="X1588" s="2"/>
      <c r="Y1588" s="1"/>
      <c r="Z1588" s="1"/>
      <c r="AA1588" s="2"/>
      <c r="AB1588" s="1"/>
      <c r="AC1588" s="1"/>
      <c r="AD1588" s="2"/>
      <c r="AE1588" s="1"/>
    </row>
    <row r="1589" spans="1:31" hidden="1" x14ac:dyDescent="0.25">
      <c r="A1589" s="2"/>
      <c r="B1589" s="47"/>
      <c r="C1589" s="2"/>
      <c r="D1589" s="2"/>
      <c r="E1589" s="2"/>
      <c r="F1589" s="2"/>
      <c r="G1589" s="2"/>
      <c r="H1589" s="2"/>
      <c r="I1589" s="1"/>
      <c r="J1589" s="1"/>
      <c r="K1589" s="1"/>
      <c r="L1589" s="1"/>
      <c r="M1589" s="1"/>
      <c r="N1589" s="2"/>
      <c r="O1589" s="2"/>
      <c r="P1589" s="2"/>
      <c r="Q1589" s="3"/>
      <c r="R1589" s="1"/>
      <c r="S1589" s="1"/>
      <c r="T1589" s="1"/>
      <c r="U1589" s="2"/>
      <c r="V1589" s="1"/>
      <c r="W1589" s="1"/>
      <c r="X1589" s="2"/>
      <c r="Y1589" s="1"/>
      <c r="Z1589" s="1"/>
      <c r="AA1589" s="2"/>
      <c r="AB1589" s="1"/>
      <c r="AC1589" s="1"/>
      <c r="AD1589" s="2"/>
      <c r="AE1589" s="1"/>
    </row>
    <row r="1590" spans="1:31" hidden="1" x14ac:dyDescent="0.25">
      <c r="A1590" s="2"/>
      <c r="B1590" s="47"/>
      <c r="C1590" s="2"/>
      <c r="D1590" s="2"/>
      <c r="E1590" s="2"/>
      <c r="F1590" s="2"/>
      <c r="G1590" s="2"/>
      <c r="H1590" s="2"/>
      <c r="I1590" s="1"/>
      <c r="J1590" s="1"/>
      <c r="K1590" s="1"/>
      <c r="L1590" s="1"/>
      <c r="M1590" s="1"/>
      <c r="N1590" s="2"/>
      <c r="O1590" s="2"/>
      <c r="P1590" s="2"/>
      <c r="Q1590" s="3"/>
      <c r="R1590" s="1"/>
      <c r="S1590" s="1"/>
      <c r="T1590" s="1"/>
      <c r="U1590" s="2"/>
      <c r="V1590" s="1"/>
      <c r="W1590" s="1"/>
      <c r="X1590" s="2"/>
      <c r="Y1590" s="1"/>
      <c r="Z1590" s="1"/>
      <c r="AA1590" s="2"/>
      <c r="AB1590" s="1"/>
      <c r="AC1590" s="1"/>
      <c r="AD1590" s="2"/>
      <c r="AE1590" s="1"/>
    </row>
    <row r="1591" spans="1:31" hidden="1" x14ac:dyDescent="0.25">
      <c r="A1591" s="2"/>
      <c r="B1591" s="47"/>
      <c r="C1591" s="2"/>
      <c r="D1591" s="2"/>
      <c r="E1591" s="2"/>
      <c r="F1591" s="2"/>
      <c r="G1591" s="2"/>
      <c r="H1591" s="2"/>
      <c r="I1591" s="1"/>
      <c r="J1591" s="1"/>
      <c r="K1591" s="1"/>
      <c r="L1591" s="1"/>
      <c r="M1591" s="1"/>
      <c r="N1591" s="2"/>
      <c r="O1591" s="2"/>
      <c r="P1591" s="2"/>
      <c r="Q1591" s="3"/>
      <c r="R1591" s="1"/>
      <c r="S1591" s="1"/>
      <c r="T1591" s="1"/>
      <c r="U1591" s="2"/>
      <c r="V1591" s="1"/>
      <c r="W1591" s="1"/>
      <c r="X1591" s="2"/>
      <c r="Y1591" s="1"/>
      <c r="Z1591" s="1"/>
      <c r="AA1591" s="2"/>
      <c r="AB1591" s="1"/>
      <c r="AC1591" s="1"/>
      <c r="AD1591" s="2"/>
      <c r="AE1591" s="1"/>
    </row>
    <row r="1592" spans="1:31" hidden="1" x14ac:dyDescent="0.25">
      <c r="A1592" s="2"/>
      <c r="B1592" s="47"/>
      <c r="C1592" s="2"/>
      <c r="D1592" s="2"/>
      <c r="E1592" s="2"/>
      <c r="F1592" s="2"/>
      <c r="G1592" s="2"/>
      <c r="H1592" s="2"/>
      <c r="I1592" s="1"/>
      <c r="J1592" s="1"/>
      <c r="K1592" s="1"/>
      <c r="L1592" s="1"/>
      <c r="M1592" s="1"/>
      <c r="N1592" s="2"/>
      <c r="O1592" s="2"/>
      <c r="P1592" s="2"/>
      <c r="Q1592" s="3"/>
      <c r="R1592" s="1"/>
      <c r="S1592" s="1"/>
      <c r="T1592" s="1"/>
      <c r="U1592" s="2"/>
      <c r="V1592" s="1"/>
      <c r="W1592" s="1"/>
      <c r="X1592" s="2"/>
      <c r="Y1592" s="1"/>
      <c r="Z1592" s="1"/>
      <c r="AA1592" s="2"/>
      <c r="AB1592" s="1"/>
      <c r="AC1592" s="1"/>
      <c r="AD1592" s="2"/>
      <c r="AE1592" s="1"/>
    </row>
    <row r="1593" spans="1:31" hidden="1" x14ac:dyDescent="0.25">
      <c r="A1593" s="2"/>
      <c r="B1593" s="47"/>
      <c r="C1593" s="2"/>
      <c r="D1593" s="2"/>
      <c r="E1593" s="2"/>
      <c r="F1593" s="2"/>
      <c r="G1593" s="2"/>
      <c r="H1593" s="2"/>
      <c r="I1593" s="1"/>
      <c r="J1593" s="1"/>
      <c r="K1593" s="1"/>
      <c r="L1593" s="1"/>
      <c r="M1593" s="1"/>
      <c r="N1593" s="2"/>
      <c r="O1593" s="2"/>
      <c r="P1593" s="2"/>
      <c r="Q1593" s="3"/>
      <c r="R1593" s="1"/>
      <c r="S1593" s="1"/>
      <c r="T1593" s="1"/>
      <c r="U1593" s="2"/>
      <c r="V1593" s="1"/>
      <c r="W1593" s="1"/>
      <c r="X1593" s="2"/>
      <c r="Y1593" s="1"/>
      <c r="Z1593" s="1"/>
      <c r="AA1593" s="2"/>
      <c r="AB1593" s="1"/>
      <c r="AC1593" s="1"/>
      <c r="AD1593" s="2"/>
      <c r="AE1593" s="1"/>
    </row>
    <row r="1594" spans="1:31" hidden="1" x14ac:dyDescent="0.25">
      <c r="A1594" s="2"/>
      <c r="B1594" s="47"/>
      <c r="C1594" s="2"/>
      <c r="D1594" s="2"/>
      <c r="E1594" s="2"/>
      <c r="F1594" s="2"/>
      <c r="G1594" s="2"/>
      <c r="H1594" s="2"/>
      <c r="I1594" s="1"/>
      <c r="J1594" s="1"/>
      <c r="K1594" s="1"/>
      <c r="L1594" s="1"/>
      <c r="M1594" s="1"/>
      <c r="N1594" s="2"/>
      <c r="O1594" s="2"/>
      <c r="P1594" s="2"/>
      <c r="Q1594" s="3"/>
      <c r="R1594" s="1"/>
      <c r="S1594" s="1"/>
      <c r="T1594" s="1"/>
      <c r="U1594" s="2"/>
      <c r="V1594" s="1"/>
      <c r="W1594" s="1"/>
      <c r="X1594" s="2"/>
      <c r="Y1594" s="1"/>
      <c r="Z1594" s="1"/>
      <c r="AA1594" s="2"/>
      <c r="AB1594" s="1"/>
      <c r="AC1594" s="1"/>
      <c r="AD1594" s="2"/>
      <c r="AE1594" s="1"/>
    </row>
    <row r="1595" spans="1:31" hidden="1" x14ac:dyDescent="0.25">
      <c r="A1595" s="2"/>
      <c r="B1595" s="47"/>
      <c r="C1595" s="2"/>
      <c r="D1595" s="2"/>
      <c r="E1595" s="2"/>
      <c r="F1595" s="2"/>
      <c r="G1595" s="2"/>
      <c r="H1595" s="2"/>
      <c r="I1595" s="1"/>
      <c r="J1595" s="1"/>
      <c r="K1595" s="1"/>
      <c r="L1595" s="1"/>
      <c r="M1595" s="1"/>
      <c r="N1595" s="2"/>
      <c r="O1595" s="2"/>
      <c r="P1595" s="2"/>
      <c r="Q1595" s="3"/>
      <c r="R1595" s="1"/>
      <c r="S1595" s="1"/>
      <c r="T1595" s="1"/>
      <c r="U1595" s="2"/>
      <c r="V1595" s="1"/>
      <c r="W1595" s="1"/>
      <c r="X1595" s="2"/>
      <c r="Y1595" s="1"/>
      <c r="Z1595" s="1"/>
      <c r="AA1595" s="2"/>
      <c r="AB1595" s="1"/>
      <c r="AC1595" s="1"/>
      <c r="AD1595" s="2"/>
      <c r="AE1595" s="1"/>
    </row>
    <row r="1596" spans="1:31" hidden="1" x14ac:dyDescent="0.25">
      <c r="A1596" s="2"/>
      <c r="B1596" s="47"/>
      <c r="C1596" s="2"/>
      <c r="D1596" s="2"/>
      <c r="E1596" s="2"/>
      <c r="F1596" s="2"/>
      <c r="G1596" s="2"/>
      <c r="H1596" s="2"/>
      <c r="I1596" s="1"/>
      <c r="J1596" s="1"/>
      <c r="K1596" s="1"/>
      <c r="L1596" s="1"/>
      <c r="M1596" s="1"/>
      <c r="N1596" s="2"/>
      <c r="O1596" s="2"/>
      <c r="P1596" s="2"/>
      <c r="Q1596" s="3"/>
      <c r="R1596" s="1"/>
      <c r="S1596" s="1"/>
      <c r="T1596" s="1"/>
      <c r="U1596" s="2"/>
      <c r="V1596" s="1"/>
      <c r="W1596" s="1"/>
      <c r="X1596" s="2"/>
      <c r="Y1596" s="1"/>
      <c r="Z1596" s="1"/>
      <c r="AA1596" s="2"/>
      <c r="AB1596" s="1"/>
      <c r="AC1596" s="1"/>
      <c r="AD1596" s="2"/>
      <c r="AE1596" s="1"/>
    </row>
    <row r="1597" spans="1:31" hidden="1" x14ac:dyDescent="0.25">
      <c r="A1597" s="2"/>
      <c r="B1597" s="47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3"/>
      <c r="R1597" s="1"/>
      <c r="S1597" s="1"/>
      <c r="T1597" s="1"/>
      <c r="U1597" s="2"/>
      <c r="V1597" s="1"/>
      <c r="W1597" s="1"/>
      <c r="X1597" s="2"/>
      <c r="Y1597" s="1"/>
      <c r="Z1597" s="1"/>
      <c r="AA1597" s="2"/>
      <c r="AB1597" s="1"/>
      <c r="AC1597" s="1"/>
      <c r="AD1597" s="2"/>
      <c r="AE1597" s="1"/>
    </row>
    <row r="1598" spans="1:31" hidden="1" x14ac:dyDescent="0.25">
      <c r="A1598" s="2"/>
      <c r="B1598" s="47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3"/>
      <c r="R1598" s="1"/>
      <c r="S1598" s="1"/>
      <c r="T1598" s="1"/>
      <c r="U1598" s="2"/>
      <c r="V1598" s="1"/>
      <c r="W1598" s="1"/>
      <c r="X1598" s="2"/>
      <c r="Y1598" s="1"/>
      <c r="Z1598" s="1"/>
      <c r="AA1598" s="2"/>
      <c r="AB1598" s="1"/>
      <c r="AC1598" s="1"/>
      <c r="AD1598" s="2"/>
      <c r="AE1598" s="1"/>
    </row>
    <row r="1599" spans="1:31" hidden="1" x14ac:dyDescent="0.25">
      <c r="A1599" s="2"/>
      <c r="B1599" s="47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3"/>
      <c r="R1599" s="1"/>
      <c r="S1599" s="1"/>
      <c r="T1599" s="1"/>
      <c r="U1599" s="2"/>
      <c r="V1599" s="1"/>
      <c r="W1599" s="1"/>
      <c r="X1599" s="2"/>
      <c r="Y1599" s="1"/>
      <c r="Z1599" s="1"/>
      <c r="AA1599" s="2"/>
      <c r="AB1599" s="1"/>
      <c r="AC1599" s="1"/>
      <c r="AD1599" s="2"/>
      <c r="AE1599" s="1"/>
    </row>
    <row r="1600" spans="1:31" hidden="1" x14ac:dyDescent="0.25">
      <c r="A1600" s="2"/>
      <c r="B1600" s="47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3"/>
      <c r="R1600" s="1"/>
      <c r="S1600" s="1"/>
      <c r="T1600" s="1"/>
      <c r="U1600" s="2"/>
      <c r="V1600" s="1"/>
      <c r="W1600" s="1"/>
      <c r="X1600" s="2"/>
      <c r="Y1600" s="1"/>
      <c r="Z1600" s="1"/>
      <c r="AA1600" s="2"/>
      <c r="AB1600" s="1"/>
      <c r="AC1600" s="1"/>
      <c r="AD1600" s="2"/>
      <c r="AE1600" s="1"/>
    </row>
    <row r="1601" spans="1:31" hidden="1" x14ac:dyDescent="0.25">
      <c r="A1601" s="2"/>
      <c r="B1601" s="47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3"/>
      <c r="R1601" s="1"/>
      <c r="S1601" s="1"/>
      <c r="T1601" s="1"/>
      <c r="U1601" s="2"/>
      <c r="V1601" s="1"/>
      <c r="W1601" s="1"/>
      <c r="X1601" s="2"/>
      <c r="Y1601" s="1"/>
      <c r="Z1601" s="1"/>
      <c r="AA1601" s="2"/>
      <c r="AB1601" s="1"/>
      <c r="AC1601" s="1"/>
      <c r="AD1601" s="2"/>
      <c r="AE1601" s="1"/>
    </row>
    <row r="1602" spans="1:31" hidden="1" x14ac:dyDescent="0.25">
      <c r="A1602" s="2"/>
      <c r="B1602" s="47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3"/>
      <c r="R1602" s="1"/>
      <c r="S1602" s="1"/>
      <c r="T1602" s="1"/>
      <c r="U1602" s="2"/>
      <c r="V1602" s="1"/>
      <c r="W1602" s="1"/>
      <c r="X1602" s="2"/>
      <c r="Y1602" s="1"/>
      <c r="Z1602" s="1"/>
      <c r="AA1602" s="2"/>
      <c r="AB1602" s="1"/>
      <c r="AC1602" s="1"/>
      <c r="AD1602" s="2"/>
      <c r="AE1602" s="1"/>
    </row>
    <row r="1603" spans="1:31" hidden="1" x14ac:dyDescent="0.25">
      <c r="A1603" s="2"/>
      <c r="B1603" s="47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3"/>
      <c r="R1603" s="1"/>
      <c r="S1603" s="1"/>
      <c r="T1603" s="1"/>
      <c r="U1603" s="2"/>
      <c r="V1603" s="1"/>
      <c r="W1603" s="1"/>
      <c r="X1603" s="2"/>
      <c r="Y1603" s="1"/>
      <c r="Z1603" s="1"/>
      <c r="AA1603" s="2"/>
      <c r="AB1603" s="1"/>
      <c r="AC1603" s="1"/>
      <c r="AD1603" s="2"/>
      <c r="AE1603" s="1"/>
    </row>
    <row r="1604" spans="1:31" hidden="1" x14ac:dyDescent="0.25">
      <c r="A1604" s="2"/>
      <c r="B1604" s="47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3"/>
      <c r="R1604" s="1"/>
      <c r="S1604" s="1"/>
      <c r="T1604" s="1"/>
      <c r="U1604" s="2"/>
      <c r="V1604" s="1"/>
      <c r="W1604" s="1"/>
      <c r="X1604" s="2"/>
      <c r="Y1604" s="1"/>
      <c r="Z1604" s="1"/>
      <c r="AA1604" s="2"/>
      <c r="AB1604" s="1"/>
      <c r="AC1604" s="1"/>
      <c r="AD1604" s="2"/>
      <c r="AE1604" s="1"/>
    </row>
    <row r="1605" spans="1:31" hidden="1" x14ac:dyDescent="0.25">
      <c r="A1605" s="2"/>
      <c r="B1605" s="47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3"/>
      <c r="R1605" s="1"/>
      <c r="S1605" s="1"/>
      <c r="T1605" s="1"/>
      <c r="U1605" s="2"/>
      <c r="V1605" s="1"/>
      <c r="W1605" s="1"/>
      <c r="X1605" s="2"/>
      <c r="Y1605" s="1"/>
      <c r="Z1605" s="1"/>
      <c r="AA1605" s="2"/>
      <c r="AB1605" s="1"/>
      <c r="AC1605" s="1"/>
      <c r="AD1605" s="2"/>
      <c r="AE1605" s="1"/>
    </row>
    <row r="1606" spans="1:31" hidden="1" x14ac:dyDescent="0.25">
      <c r="A1606" s="2"/>
      <c r="B1606" s="47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3"/>
      <c r="R1606" s="1"/>
      <c r="S1606" s="1"/>
      <c r="T1606" s="1"/>
      <c r="U1606" s="2"/>
      <c r="V1606" s="1"/>
      <c r="W1606" s="1"/>
      <c r="X1606" s="2"/>
      <c r="Y1606" s="1"/>
      <c r="Z1606" s="1"/>
      <c r="AA1606" s="2"/>
      <c r="AB1606" s="1"/>
      <c r="AC1606" s="1"/>
      <c r="AD1606" s="2"/>
      <c r="AE1606" s="1"/>
    </row>
    <row r="1607" spans="1:31" hidden="1" x14ac:dyDescent="0.25">
      <c r="A1607" s="2"/>
      <c r="B1607" s="47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3"/>
      <c r="R1607" s="1"/>
      <c r="S1607" s="1"/>
      <c r="T1607" s="1"/>
      <c r="U1607" s="2"/>
      <c r="V1607" s="1"/>
      <c r="W1607" s="1"/>
      <c r="X1607" s="2"/>
      <c r="Y1607" s="1"/>
      <c r="Z1607" s="1"/>
      <c r="AA1607" s="2"/>
      <c r="AB1607" s="1"/>
      <c r="AC1607" s="1"/>
      <c r="AD1607" s="2"/>
      <c r="AE1607" s="1"/>
    </row>
    <row r="1608" spans="1:31" hidden="1" x14ac:dyDescent="0.25">
      <c r="A1608" s="2"/>
      <c r="B1608" s="47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3"/>
      <c r="R1608" s="1"/>
      <c r="S1608" s="1"/>
      <c r="T1608" s="1"/>
      <c r="U1608" s="2"/>
      <c r="V1608" s="1"/>
      <c r="W1608" s="1"/>
      <c r="X1608" s="2"/>
      <c r="Y1608" s="1"/>
      <c r="Z1608" s="1"/>
      <c r="AA1608" s="2"/>
      <c r="AB1608" s="1"/>
      <c r="AC1608" s="1"/>
      <c r="AD1608" s="2"/>
      <c r="AE1608" s="1"/>
    </row>
    <row r="1609" spans="1:31" hidden="1" x14ac:dyDescent="0.25">
      <c r="A1609" s="2"/>
      <c r="B1609" s="47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3"/>
      <c r="R1609" s="1"/>
      <c r="S1609" s="1"/>
      <c r="T1609" s="1"/>
      <c r="U1609" s="2"/>
      <c r="V1609" s="1"/>
      <c r="W1609" s="1"/>
      <c r="X1609" s="2"/>
      <c r="Y1609" s="1"/>
      <c r="Z1609" s="1"/>
      <c r="AA1609" s="2"/>
      <c r="AB1609" s="1"/>
      <c r="AC1609" s="1"/>
      <c r="AD1609" s="2"/>
      <c r="AE1609" s="1"/>
    </row>
    <row r="1610" spans="1:31" hidden="1" x14ac:dyDescent="0.25">
      <c r="A1610" s="2"/>
      <c r="B1610" s="47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3"/>
      <c r="R1610" s="1"/>
      <c r="S1610" s="1"/>
      <c r="T1610" s="1"/>
      <c r="U1610" s="2"/>
      <c r="V1610" s="1"/>
      <c r="W1610" s="1"/>
      <c r="X1610" s="2"/>
      <c r="Y1610" s="1"/>
      <c r="Z1610" s="1"/>
      <c r="AA1610" s="2"/>
      <c r="AB1610" s="1"/>
      <c r="AC1610" s="1"/>
      <c r="AD1610" s="2"/>
      <c r="AE1610" s="1"/>
    </row>
    <row r="1611" spans="1:31" hidden="1" x14ac:dyDescent="0.25">
      <c r="A1611" s="2"/>
      <c r="B1611" s="47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3"/>
      <c r="R1611" s="1"/>
      <c r="S1611" s="1"/>
      <c r="T1611" s="1"/>
      <c r="U1611" s="2"/>
      <c r="V1611" s="1"/>
      <c r="W1611" s="1"/>
      <c r="X1611" s="2"/>
      <c r="Y1611" s="1"/>
      <c r="Z1611" s="1"/>
      <c r="AA1611" s="2"/>
      <c r="AB1611" s="1"/>
      <c r="AC1611" s="1"/>
      <c r="AD1611" s="2"/>
      <c r="AE1611" s="1"/>
    </row>
    <row r="1612" spans="1:31" hidden="1" x14ac:dyDescent="0.25">
      <c r="A1612" s="2"/>
      <c r="B1612" s="47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3"/>
      <c r="R1612" s="1"/>
      <c r="S1612" s="1"/>
      <c r="T1612" s="1"/>
      <c r="U1612" s="2"/>
      <c r="V1612" s="1"/>
      <c r="W1612" s="1"/>
      <c r="X1612" s="2"/>
      <c r="Y1612" s="1"/>
      <c r="Z1612" s="1"/>
      <c r="AA1612" s="2"/>
      <c r="AB1612" s="1"/>
      <c r="AC1612" s="1"/>
      <c r="AD1612" s="2"/>
      <c r="AE1612" s="1"/>
    </row>
    <row r="1613" spans="1:31" hidden="1" x14ac:dyDescent="0.25">
      <c r="A1613" s="2"/>
      <c r="B1613" s="47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3"/>
      <c r="R1613" s="1"/>
      <c r="S1613" s="1"/>
      <c r="T1613" s="1"/>
      <c r="U1613" s="2"/>
      <c r="V1613" s="1"/>
      <c r="W1613" s="1"/>
      <c r="X1613" s="2"/>
      <c r="Y1613" s="1"/>
      <c r="Z1613" s="1"/>
      <c r="AA1613" s="2"/>
      <c r="AB1613" s="1"/>
      <c r="AC1613" s="1"/>
      <c r="AD1613" s="2"/>
      <c r="AE1613" s="1"/>
    </row>
    <row r="1614" spans="1:31" hidden="1" x14ac:dyDescent="0.25">
      <c r="A1614" s="2"/>
      <c r="B1614" s="47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3"/>
      <c r="R1614" s="1"/>
      <c r="S1614" s="1"/>
      <c r="T1614" s="1"/>
      <c r="U1614" s="2"/>
      <c r="V1614" s="1"/>
      <c r="W1614" s="1"/>
      <c r="X1614" s="2"/>
      <c r="Y1614" s="1"/>
      <c r="Z1614" s="1"/>
      <c r="AA1614" s="2"/>
      <c r="AB1614" s="1"/>
      <c r="AC1614" s="1"/>
      <c r="AD1614" s="2"/>
      <c r="AE1614" s="1"/>
    </row>
    <row r="1615" spans="1:31" hidden="1" x14ac:dyDescent="0.25">
      <c r="A1615" s="2"/>
      <c r="B1615" s="47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3"/>
      <c r="R1615" s="1"/>
      <c r="S1615" s="1"/>
      <c r="T1615" s="1"/>
      <c r="U1615" s="2"/>
      <c r="V1615" s="1"/>
      <c r="W1615" s="1"/>
      <c r="X1615" s="2"/>
      <c r="Y1615" s="1"/>
      <c r="Z1615" s="1"/>
      <c r="AA1615" s="2"/>
      <c r="AB1615" s="1"/>
      <c r="AC1615" s="1"/>
      <c r="AD1615" s="2"/>
      <c r="AE1615" s="1"/>
    </row>
    <row r="1616" spans="1:31" hidden="1" x14ac:dyDescent="0.25">
      <c r="A1616" s="2"/>
      <c r="B1616" s="47"/>
      <c r="C1616" s="2"/>
      <c r="D1616" s="2"/>
      <c r="E1616" s="2"/>
      <c r="F1616" s="2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3"/>
      <c r="R1616" s="1"/>
      <c r="S1616" s="1"/>
      <c r="T1616" s="1"/>
      <c r="U1616" s="2"/>
      <c r="V1616" s="1"/>
      <c r="W1616" s="1"/>
      <c r="X1616" s="2"/>
      <c r="Y1616" s="1"/>
      <c r="Z1616" s="1"/>
      <c r="AA1616" s="2"/>
      <c r="AB1616" s="1"/>
      <c r="AC1616" s="1"/>
      <c r="AD1616" s="2"/>
      <c r="AE1616" s="1"/>
    </row>
    <row r="1617" spans="1:31" hidden="1" x14ac:dyDescent="0.25">
      <c r="A1617" s="2"/>
      <c r="B1617" s="47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3"/>
      <c r="R1617" s="1"/>
      <c r="S1617" s="1"/>
      <c r="T1617" s="1"/>
      <c r="U1617" s="2"/>
      <c r="V1617" s="1"/>
      <c r="W1617" s="1"/>
      <c r="X1617" s="2"/>
      <c r="Y1617" s="1"/>
      <c r="Z1617" s="1"/>
      <c r="AA1617" s="2"/>
      <c r="AB1617" s="1"/>
      <c r="AC1617" s="1"/>
      <c r="AD1617" s="2"/>
      <c r="AE1617" s="1"/>
    </row>
    <row r="1618" spans="1:31" hidden="1" x14ac:dyDescent="0.25">
      <c r="A1618" s="2"/>
      <c r="B1618" s="47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3"/>
      <c r="R1618" s="1"/>
      <c r="S1618" s="1"/>
      <c r="T1618" s="1"/>
      <c r="U1618" s="2"/>
      <c r="V1618" s="1"/>
      <c r="W1618" s="1"/>
      <c r="X1618" s="2"/>
      <c r="Y1618" s="1"/>
      <c r="Z1618" s="1"/>
      <c r="AA1618" s="2"/>
      <c r="AB1618" s="1"/>
      <c r="AC1618" s="1"/>
      <c r="AD1618" s="2"/>
      <c r="AE1618" s="1"/>
    </row>
    <row r="1619" spans="1:31" hidden="1" x14ac:dyDescent="0.25">
      <c r="A1619" s="2"/>
      <c r="B1619" s="47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3"/>
      <c r="R1619" s="1"/>
      <c r="S1619" s="1"/>
      <c r="T1619" s="1"/>
      <c r="U1619" s="2"/>
      <c r="V1619" s="1"/>
      <c r="W1619" s="1"/>
      <c r="X1619" s="2"/>
      <c r="Y1619" s="1"/>
      <c r="Z1619" s="1"/>
      <c r="AA1619" s="2"/>
      <c r="AB1619" s="1"/>
      <c r="AC1619" s="1"/>
      <c r="AD1619" s="2"/>
      <c r="AE1619" s="1"/>
    </row>
    <row r="1620" spans="1:31" hidden="1" x14ac:dyDescent="0.25">
      <c r="A1620" s="2"/>
      <c r="B1620" s="47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3"/>
      <c r="R1620" s="1"/>
      <c r="S1620" s="1"/>
      <c r="T1620" s="1"/>
      <c r="U1620" s="2"/>
      <c r="V1620" s="1"/>
      <c r="W1620" s="1"/>
      <c r="X1620" s="2"/>
      <c r="Y1620" s="1"/>
      <c r="Z1620" s="1"/>
      <c r="AA1620" s="2"/>
      <c r="AB1620" s="1"/>
      <c r="AC1620" s="1"/>
      <c r="AD1620" s="2"/>
      <c r="AE1620" s="1"/>
    </row>
    <row r="1621" spans="1:31" hidden="1" x14ac:dyDescent="0.25">
      <c r="A1621" s="2"/>
      <c r="B1621" s="47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3"/>
      <c r="R1621" s="1"/>
      <c r="S1621" s="1"/>
      <c r="T1621" s="1"/>
      <c r="U1621" s="2"/>
      <c r="V1621" s="1"/>
      <c r="W1621" s="1"/>
      <c r="X1621" s="2"/>
      <c r="Y1621" s="1"/>
      <c r="Z1621" s="1"/>
      <c r="AA1621" s="2"/>
      <c r="AB1621" s="1"/>
      <c r="AC1621" s="1"/>
      <c r="AD1621" s="2"/>
      <c r="AE1621" s="1"/>
    </row>
    <row r="1622" spans="1:31" hidden="1" x14ac:dyDescent="0.25">
      <c r="A1622" s="2"/>
      <c r="B1622" s="47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3"/>
      <c r="R1622" s="1"/>
      <c r="S1622" s="1"/>
      <c r="T1622" s="1"/>
      <c r="U1622" s="2"/>
      <c r="V1622" s="1"/>
      <c r="W1622" s="1"/>
      <c r="X1622" s="2"/>
      <c r="Y1622" s="1"/>
      <c r="Z1622" s="1"/>
      <c r="AA1622" s="2"/>
      <c r="AB1622" s="1"/>
      <c r="AC1622" s="1"/>
      <c r="AD1622" s="2"/>
      <c r="AE1622" s="1"/>
    </row>
    <row r="1623" spans="1:31" hidden="1" x14ac:dyDescent="0.25">
      <c r="A1623" s="2"/>
      <c r="B1623" s="47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3"/>
      <c r="R1623" s="1"/>
      <c r="S1623" s="1"/>
      <c r="T1623" s="1"/>
      <c r="U1623" s="2"/>
      <c r="V1623" s="1"/>
      <c r="W1623" s="1"/>
      <c r="X1623" s="2"/>
      <c r="Y1623" s="1"/>
      <c r="Z1623" s="1"/>
      <c r="AA1623" s="2"/>
      <c r="AB1623" s="1"/>
      <c r="AC1623" s="1"/>
      <c r="AD1623" s="2"/>
      <c r="AE1623" s="1"/>
    </row>
    <row r="1624" spans="1:31" hidden="1" x14ac:dyDescent="0.25">
      <c r="A1624" s="2"/>
      <c r="B1624" s="47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3"/>
      <c r="R1624" s="1"/>
      <c r="S1624" s="1"/>
      <c r="T1624" s="1"/>
      <c r="U1624" s="2"/>
      <c r="V1624" s="1"/>
      <c r="W1624" s="1"/>
      <c r="X1624" s="2"/>
      <c r="Y1624" s="1"/>
      <c r="Z1624" s="1"/>
      <c r="AA1624" s="2"/>
      <c r="AB1624" s="1"/>
      <c r="AC1624" s="1"/>
      <c r="AD1624" s="2"/>
      <c r="AE1624" s="1"/>
    </row>
    <row r="1625" spans="1:31" hidden="1" x14ac:dyDescent="0.25">
      <c r="A1625" s="2"/>
      <c r="B1625" s="47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3"/>
      <c r="R1625" s="1"/>
      <c r="S1625" s="1"/>
      <c r="T1625" s="1"/>
      <c r="U1625" s="2"/>
      <c r="V1625" s="1"/>
      <c r="W1625" s="1"/>
      <c r="X1625" s="2"/>
      <c r="Y1625" s="1"/>
      <c r="Z1625" s="1"/>
      <c r="AA1625" s="2"/>
      <c r="AB1625" s="1"/>
      <c r="AC1625" s="1"/>
      <c r="AD1625" s="2"/>
      <c r="AE1625" s="1"/>
    </row>
    <row r="1626" spans="1:31" hidden="1" x14ac:dyDescent="0.25">
      <c r="A1626" s="2"/>
      <c r="B1626" s="47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3"/>
      <c r="R1626" s="1"/>
      <c r="S1626" s="1"/>
      <c r="T1626" s="1"/>
      <c r="U1626" s="2"/>
      <c r="V1626" s="1"/>
      <c r="W1626" s="1"/>
      <c r="X1626" s="2"/>
      <c r="Y1626" s="1"/>
      <c r="Z1626" s="1"/>
      <c r="AA1626" s="2"/>
      <c r="AB1626" s="1"/>
      <c r="AC1626" s="1"/>
      <c r="AD1626" s="2"/>
      <c r="AE1626" s="1"/>
    </row>
    <row r="1627" spans="1:31" hidden="1" x14ac:dyDescent="0.25">
      <c r="A1627" s="2"/>
      <c r="B1627" s="47"/>
      <c r="C1627" s="2"/>
      <c r="D1627" s="2"/>
      <c r="E1627" s="2"/>
      <c r="F1627" s="2"/>
      <c r="G1627" s="2"/>
      <c r="H1627" s="2"/>
      <c r="I1627" s="1"/>
      <c r="J1627" s="1"/>
      <c r="K1627" s="1"/>
      <c r="L1627" s="1"/>
      <c r="M1627" s="1"/>
      <c r="N1627" s="2"/>
      <c r="O1627" s="2"/>
      <c r="P1627" s="2"/>
      <c r="Q1627" s="3"/>
      <c r="R1627" s="1"/>
      <c r="S1627" s="1"/>
      <c r="T1627" s="1"/>
      <c r="U1627" s="2"/>
      <c r="V1627" s="1"/>
      <c r="W1627" s="1"/>
      <c r="X1627" s="2"/>
      <c r="Y1627" s="1"/>
      <c r="Z1627" s="1"/>
      <c r="AA1627" s="2"/>
      <c r="AB1627" s="1"/>
      <c r="AC1627" s="1"/>
      <c r="AD1627" s="2"/>
      <c r="AE1627" s="1"/>
    </row>
    <row r="1628" spans="1:31" hidden="1" x14ac:dyDescent="0.25">
      <c r="A1628" s="2"/>
      <c r="B1628" s="47"/>
      <c r="C1628" s="2"/>
      <c r="D1628" s="2"/>
      <c r="E1628" s="2"/>
      <c r="F1628" s="2"/>
      <c r="G1628" s="2"/>
      <c r="H1628" s="2"/>
      <c r="I1628" s="1"/>
      <c r="J1628" s="1"/>
      <c r="K1628" s="1"/>
      <c r="L1628" s="1"/>
      <c r="M1628" s="1"/>
      <c r="N1628" s="2"/>
      <c r="O1628" s="2"/>
      <c r="P1628" s="2"/>
      <c r="Q1628" s="3"/>
      <c r="R1628" s="1"/>
      <c r="S1628" s="1"/>
      <c r="T1628" s="1"/>
      <c r="U1628" s="2"/>
      <c r="V1628" s="1"/>
      <c r="W1628" s="1"/>
      <c r="X1628" s="2"/>
      <c r="Y1628" s="1"/>
      <c r="Z1628" s="1"/>
      <c r="AA1628" s="2"/>
      <c r="AB1628" s="1"/>
      <c r="AC1628" s="1"/>
      <c r="AD1628" s="2"/>
      <c r="AE1628" s="1"/>
    </row>
    <row r="1629" spans="1:31" hidden="1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3"/>
      <c r="R1629" s="1"/>
      <c r="S1629" s="1"/>
      <c r="T1629" s="1"/>
      <c r="U1629" s="2"/>
      <c r="V1629" s="1"/>
      <c r="W1629" s="1"/>
      <c r="X1629" s="2"/>
      <c r="Y1629" s="1"/>
      <c r="Z1629" s="1"/>
      <c r="AA1629" s="2"/>
      <c r="AB1629" s="1"/>
      <c r="AC1629" s="1"/>
      <c r="AD1629" s="2"/>
      <c r="AE1629" s="1"/>
    </row>
    <row r="1630" spans="1:31" hidden="1" x14ac:dyDescent="0.25">
      <c r="A1630" s="2"/>
      <c r="B1630" s="47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3"/>
      <c r="R1630" s="1"/>
      <c r="S1630" s="1"/>
      <c r="T1630" s="1"/>
      <c r="U1630" s="2"/>
      <c r="V1630" s="1"/>
      <c r="W1630" s="1"/>
      <c r="X1630" s="2"/>
      <c r="Y1630" s="1"/>
      <c r="Z1630" s="1"/>
      <c r="AA1630" s="2"/>
      <c r="AB1630" s="1"/>
      <c r="AC1630" s="1"/>
      <c r="AD1630" s="2"/>
      <c r="AE1630" s="1"/>
    </row>
    <row r="1631" spans="1:31" hidden="1" x14ac:dyDescent="0.25">
      <c r="A1631" s="2"/>
      <c r="B1631" s="47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3"/>
      <c r="R1631" s="1"/>
      <c r="S1631" s="1"/>
      <c r="T1631" s="1"/>
      <c r="U1631" s="2"/>
      <c r="V1631" s="1"/>
      <c r="W1631" s="1"/>
      <c r="X1631" s="2"/>
      <c r="Y1631" s="1"/>
      <c r="Z1631" s="1"/>
      <c r="AA1631" s="2"/>
      <c r="AB1631" s="1"/>
      <c r="AC1631" s="1"/>
      <c r="AD1631" s="2"/>
      <c r="AE1631" s="1"/>
    </row>
    <row r="1632" spans="1:31" hidden="1" x14ac:dyDescent="0.25">
      <c r="A1632" s="2"/>
      <c r="B1632" s="47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3"/>
      <c r="R1632" s="1"/>
      <c r="S1632" s="1"/>
      <c r="T1632" s="1"/>
      <c r="U1632" s="2"/>
      <c r="V1632" s="1"/>
      <c r="W1632" s="1"/>
      <c r="X1632" s="2"/>
      <c r="Y1632" s="1"/>
      <c r="Z1632" s="1"/>
      <c r="AA1632" s="2"/>
      <c r="AB1632" s="1"/>
      <c r="AC1632" s="1"/>
      <c r="AD1632" s="2"/>
      <c r="AE1632" s="1"/>
    </row>
    <row r="1633" spans="1:31" hidden="1" x14ac:dyDescent="0.25">
      <c r="A1633" s="2"/>
      <c r="B1633" s="47"/>
      <c r="C1633" s="2"/>
      <c r="D1633" s="2"/>
      <c r="E1633" s="2"/>
      <c r="F1633" s="2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3"/>
      <c r="R1633" s="1"/>
      <c r="S1633" s="1"/>
      <c r="T1633" s="1"/>
      <c r="U1633" s="2"/>
      <c r="V1633" s="1"/>
      <c r="W1633" s="1"/>
      <c r="X1633" s="2"/>
      <c r="Y1633" s="1"/>
      <c r="Z1633" s="1"/>
      <c r="AA1633" s="2"/>
      <c r="AB1633" s="1"/>
      <c r="AC1633" s="1"/>
      <c r="AD1633" s="2"/>
      <c r="AE1633" s="1"/>
    </row>
    <row r="1634" spans="1:31" hidden="1" x14ac:dyDescent="0.25">
      <c r="A1634" s="2"/>
      <c r="B1634" s="47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3"/>
      <c r="R1634" s="1"/>
      <c r="S1634" s="1"/>
      <c r="T1634" s="1"/>
      <c r="U1634" s="2"/>
      <c r="V1634" s="1"/>
      <c r="W1634" s="1"/>
      <c r="X1634" s="2"/>
      <c r="Y1634" s="1"/>
      <c r="Z1634" s="1"/>
      <c r="AA1634" s="2"/>
      <c r="AB1634" s="1"/>
      <c r="AC1634" s="1"/>
      <c r="AD1634" s="2"/>
      <c r="AE1634" s="1"/>
    </row>
    <row r="1635" spans="1:31" hidden="1" x14ac:dyDescent="0.25">
      <c r="A1635" s="2"/>
      <c r="B1635" s="47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3"/>
      <c r="R1635" s="1"/>
      <c r="S1635" s="1"/>
      <c r="T1635" s="1"/>
      <c r="U1635" s="2"/>
      <c r="V1635" s="1"/>
      <c r="W1635" s="1"/>
      <c r="X1635" s="2"/>
      <c r="Y1635" s="1"/>
      <c r="Z1635" s="1"/>
      <c r="AA1635" s="2"/>
      <c r="AB1635" s="1"/>
      <c r="AC1635" s="1"/>
      <c r="AD1635" s="2"/>
      <c r="AE1635" s="1"/>
    </row>
    <row r="1636" spans="1:31" hidden="1" x14ac:dyDescent="0.25">
      <c r="A1636" s="2"/>
      <c r="B1636" s="47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3"/>
      <c r="R1636" s="1"/>
      <c r="S1636" s="1"/>
      <c r="T1636" s="1"/>
      <c r="U1636" s="2"/>
      <c r="V1636" s="1"/>
      <c r="W1636" s="1"/>
      <c r="X1636" s="2"/>
      <c r="Y1636" s="1"/>
      <c r="Z1636" s="1"/>
      <c r="AA1636" s="2"/>
      <c r="AB1636" s="1"/>
      <c r="AC1636" s="1"/>
      <c r="AD1636" s="2"/>
      <c r="AE1636" s="1"/>
    </row>
    <row r="1637" spans="1:31" hidden="1" x14ac:dyDescent="0.25">
      <c r="A1637" s="2"/>
      <c r="B1637" s="47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3"/>
      <c r="R1637" s="1"/>
      <c r="S1637" s="1"/>
      <c r="T1637" s="1"/>
      <c r="U1637" s="2"/>
      <c r="V1637" s="1"/>
      <c r="W1637" s="1"/>
      <c r="X1637" s="2"/>
      <c r="Y1637" s="1"/>
      <c r="Z1637" s="1"/>
      <c r="AA1637" s="2"/>
      <c r="AB1637" s="1"/>
      <c r="AC1637" s="1"/>
      <c r="AD1637" s="2"/>
      <c r="AE1637" s="1"/>
    </row>
    <row r="1638" spans="1:31" hidden="1" x14ac:dyDescent="0.25">
      <c r="A1638" s="2"/>
      <c r="B1638" s="47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3"/>
      <c r="R1638" s="1"/>
      <c r="S1638" s="1"/>
      <c r="T1638" s="1"/>
      <c r="U1638" s="2"/>
      <c r="V1638" s="1"/>
      <c r="W1638" s="1"/>
      <c r="X1638" s="2"/>
      <c r="Y1638" s="1"/>
      <c r="Z1638" s="1"/>
      <c r="AA1638" s="2"/>
      <c r="AB1638" s="1"/>
      <c r="AC1638" s="1"/>
      <c r="AD1638" s="2"/>
      <c r="AE1638" s="1"/>
    </row>
    <row r="1639" spans="1:31" hidden="1" x14ac:dyDescent="0.25">
      <c r="A1639" s="2"/>
      <c r="B1639" s="47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3"/>
      <c r="R1639" s="1"/>
      <c r="S1639" s="1"/>
      <c r="T1639" s="1"/>
      <c r="U1639" s="2"/>
      <c r="V1639" s="1"/>
      <c r="W1639" s="1"/>
      <c r="X1639" s="2"/>
      <c r="Y1639" s="1"/>
      <c r="Z1639" s="1"/>
      <c r="AA1639" s="2"/>
      <c r="AB1639" s="1"/>
      <c r="AC1639" s="1"/>
      <c r="AD1639" s="2"/>
      <c r="AE1639" s="1"/>
    </row>
    <row r="1640" spans="1:31" hidden="1" x14ac:dyDescent="0.25">
      <c r="A1640" s="2"/>
      <c r="B1640" s="47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3"/>
      <c r="R1640" s="1"/>
      <c r="S1640" s="1"/>
      <c r="T1640" s="1"/>
      <c r="U1640" s="2"/>
      <c r="V1640" s="1"/>
      <c r="W1640" s="1"/>
      <c r="X1640" s="2"/>
      <c r="Y1640" s="1"/>
      <c r="Z1640" s="1"/>
      <c r="AA1640" s="2"/>
      <c r="AB1640" s="1"/>
      <c r="AC1640" s="1"/>
      <c r="AD1640" s="2"/>
      <c r="AE1640" s="1"/>
    </row>
    <row r="1641" spans="1:31" hidden="1" x14ac:dyDescent="0.25">
      <c r="A1641" s="2"/>
      <c r="B1641" s="47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3"/>
      <c r="R1641" s="1"/>
      <c r="S1641" s="1"/>
      <c r="T1641" s="1"/>
      <c r="U1641" s="2"/>
      <c r="V1641" s="1"/>
      <c r="W1641" s="1"/>
      <c r="X1641" s="2"/>
      <c r="Y1641" s="1"/>
      <c r="Z1641" s="1"/>
      <c r="AA1641" s="2"/>
      <c r="AB1641" s="1"/>
      <c r="AC1641" s="1"/>
      <c r="AD1641" s="2"/>
      <c r="AE1641" s="1"/>
    </row>
    <row r="1642" spans="1:31" hidden="1" x14ac:dyDescent="0.25">
      <c r="A1642" s="2"/>
      <c r="B1642" s="47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3"/>
      <c r="R1642" s="1"/>
      <c r="S1642" s="1"/>
      <c r="T1642" s="1"/>
      <c r="U1642" s="2"/>
      <c r="V1642" s="1"/>
      <c r="W1642" s="1"/>
      <c r="X1642" s="2"/>
      <c r="Y1642" s="1"/>
      <c r="Z1642" s="1"/>
      <c r="AA1642" s="2"/>
      <c r="AB1642" s="1"/>
      <c r="AC1642" s="1"/>
      <c r="AD1642" s="2"/>
      <c r="AE1642" s="1"/>
    </row>
    <row r="1643" spans="1:31" hidden="1" x14ac:dyDescent="0.25">
      <c r="A1643" s="2"/>
      <c r="B1643" s="47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3"/>
      <c r="R1643" s="1"/>
      <c r="S1643" s="1"/>
      <c r="T1643" s="1"/>
      <c r="U1643" s="2"/>
      <c r="V1643" s="1"/>
      <c r="W1643" s="1"/>
      <c r="X1643" s="2"/>
      <c r="Y1643" s="1"/>
      <c r="Z1643" s="1"/>
      <c r="AA1643" s="2"/>
      <c r="AB1643" s="1"/>
      <c r="AC1643" s="1"/>
      <c r="AD1643" s="2"/>
      <c r="AE1643" s="1"/>
    </row>
    <row r="1644" spans="1:31" hidden="1" x14ac:dyDescent="0.25">
      <c r="A1644" s="2"/>
      <c r="B1644" s="47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3"/>
      <c r="R1644" s="1"/>
      <c r="S1644" s="1"/>
      <c r="T1644" s="1"/>
      <c r="U1644" s="2"/>
      <c r="V1644" s="1"/>
      <c r="W1644" s="1"/>
      <c r="X1644" s="2"/>
      <c r="Y1644" s="1"/>
      <c r="Z1644" s="1"/>
      <c r="AA1644" s="2"/>
      <c r="AB1644" s="1"/>
      <c r="AC1644" s="1"/>
      <c r="AD1644" s="2"/>
      <c r="AE1644" s="1"/>
    </row>
    <row r="1645" spans="1:31" hidden="1" x14ac:dyDescent="0.25">
      <c r="A1645" s="2"/>
      <c r="B1645" s="47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3"/>
      <c r="R1645" s="1"/>
      <c r="S1645" s="1"/>
      <c r="T1645" s="1"/>
      <c r="U1645" s="2"/>
      <c r="V1645" s="1"/>
      <c r="W1645" s="1"/>
      <c r="X1645" s="2"/>
      <c r="Y1645" s="1"/>
      <c r="Z1645" s="1"/>
      <c r="AA1645" s="2"/>
      <c r="AB1645" s="1"/>
      <c r="AC1645" s="1"/>
      <c r="AD1645" s="2"/>
      <c r="AE1645" s="1"/>
    </row>
    <row r="1646" spans="1:31" hidden="1" x14ac:dyDescent="0.25">
      <c r="A1646" s="2"/>
      <c r="B1646" s="47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3"/>
      <c r="R1646" s="1"/>
      <c r="S1646" s="1"/>
      <c r="T1646" s="1"/>
      <c r="U1646" s="2"/>
      <c r="V1646" s="1"/>
      <c r="W1646" s="1"/>
      <c r="X1646" s="2"/>
      <c r="Y1646" s="1"/>
      <c r="Z1646" s="1"/>
      <c r="AA1646" s="2"/>
      <c r="AB1646" s="1"/>
      <c r="AC1646" s="1"/>
      <c r="AD1646" s="2"/>
      <c r="AE1646" s="1"/>
    </row>
    <row r="1647" spans="1:31" hidden="1" x14ac:dyDescent="0.25">
      <c r="A1647" s="2"/>
      <c r="B1647" s="47"/>
      <c r="C1647" s="2"/>
      <c r="D1647" s="2"/>
      <c r="E1647" s="2"/>
      <c r="F1647" s="2"/>
      <c r="G1647" s="2"/>
      <c r="H1647" s="2"/>
      <c r="I1647" s="1"/>
      <c r="J1647" s="1"/>
      <c r="K1647" s="1"/>
      <c r="L1647" s="1"/>
      <c r="M1647" s="1"/>
      <c r="N1647" s="2"/>
      <c r="O1647" s="2"/>
      <c r="P1647" s="2"/>
      <c r="Q1647" s="3"/>
      <c r="R1647" s="1"/>
      <c r="S1647" s="1"/>
      <c r="T1647" s="1"/>
      <c r="U1647" s="2"/>
      <c r="V1647" s="1"/>
      <c r="W1647" s="1"/>
      <c r="X1647" s="2"/>
      <c r="Y1647" s="1"/>
      <c r="Z1647" s="1"/>
      <c r="AA1647" s="2"/>
      <c r="AB1647" s="1"/>
      <c r="AC1647" s="1"/>
      <c r="AD1647" s="2"/>
      <c r="AE1647" s="1"/>
    </row>
    <row r="1648" spans="1:31" hidden="1" x14ac:dyDescent="0.25">
      <c r="A1648" s="2"/>
      <c r="B1648" s="47"/>
      <c r="C1648" s="2"/>
      <c r="D1648" s="2"/>
      <c r="E1648" s="2"/>
      <c r="F1648" s="2"/>
      <c r="G1648" s="2"/>
      <c r="H1648" s="2"/>
      <c r="I1648" s="1"/>
      <c r="J1648" s="1"/>
      <c r="K1648" s="1"/>
      <c r="L1648" s="1"/>
      <c r="M1648" s="1"/>
      <c r="N1648" s="2"/>
      <c r="O1648" s="2"/>
      <c r="P1648" s="2"/>
      <c r="Q1648" s="3"/>
      <c r="R1648" s="1"/>
      <c r="S1648" s="1"/>
      <c r="T1648" s="1"/>
      <c r="U1648" s="2"/>
      <c r="V1648" s="1"/>
      <c r="W1648" s="1"/>
      <c r="X1648" s="2"/>
      <c r="Y1648" s="1"/>
      <c r="Z1648" s="1"/>
      <c r="AA1648" s="2"/>
      <c r="AB1648" s="1"/>
      <c r="AC1648" s="1"/>
      <c r="AD1648" s="2"/>
      <c r="AE1648" s="1"/>
    </row>
    <row r="1649" spans="1:31" hidden="1" x14ac:dyDescent="0.25">
      <c r="A1649" s="2"/>
      <c r="B1649" s="47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3"/>
      <c r="R1649" s="1"/>
      <c r="S1649" s="1"/>
      <c r="T1649" s="1"/>
      <c r="U1649" s="2"/>
      <c r="V1649" s="1"/>
      <c r="W1649" s="1"/>
      <c r="X1649" s="2"/>
      <c r="Y1649" s="1"/>
      <c r="Z1649" s="1"/>
      <c r="AA1649" s="2"/>
      <c r="AB1649" s="1"/>
      <c r="AC1649" s="1"/>
      <c r="AD1649" s="2"/>
      <c r="AE1649" s="1"/>
    </row>
    <row r="1650" spans="1:31" hidden="1" x14ac:dyDescent="0.25">
      <c r="A1650" s="2"/>
      <c r="B1650" s="47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3"/>
      <c r="R1650" s="1"/>
      <c r="S1650" s="1"/>
      <c r="T1650" s="1"/>
      <c r="U1650" s="2"/>
      <c r="V1650" s="1"/>
      <c r="W1650" s="1"/>
      <c r="X1650" s="2"/>
      <c r="Y1650" s="1"/>
      <c r="Z1650" s="1"/>
      <c r="AA1650" s="2"/>
      <c r="AB1650" s="1"/>
      <c r="AC1650" s="1"/>
      <c r="AD1650" s="2"/>
      <c r="AE1650" s="1"/>
    </row>
    <row r="1651" spans="1:31" hidden="1" x14ac:dyDescent="0.25">
      <c r="A1651" s="2"/>
      <c r="B1651" s="47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3"/>
      <c r="R1651" s="1"/>
      <c r="S1651" s="1"/>
      <c r="T1651" s="1"/>
      <c r="U1651" s="2"/>
      <c r="V1651" s="1"/>
      <c r="W1651" s="1"/>
      <c r="X1651" s="2"/>
      <c r="Y1651" s="1"/>
      <c r="Z1651" s="1"/>
      <c r="AA1651" s="2"/>
      <c r="AB1651" s="1"/>
      <c r="AC1651" s="1"/>
      <c r="AD1651" s="2"/>
      <c r="AE1651" s="1"/>
    </row>
    <row r="1652" spans="1:31" hidden="1" x14ac:dyDescent="0.25">
      <c r="A1652" s="2"/>
      <c r="B1652" s="47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3"/>
      <c r="R1652" s="1"/>
      <c r="S1652" s="1"/>
      <c r="T1652" s="1"/>
      <c r="U1652" s="2"/>
      <c r="V1652" s="1"/>
      <c r="W1652" s="1"/>
      <c r="X1652" s="2"/>
      <c r="Y1652" s="1"/>
      <c r="Z1652" s="1"/>
      <c r="AA1652" s="2"/>
      <c r="AB1652" s="1"/>
      <c r="AC1652" s="1"/>
      <c r="AD1652" s="2"/>
      <c r="AE1652" s="1"/>
    </row>
    <row r="1653" spans="1:31" hidden="1" x14ac:dyDescent="0.25">
      <c r="A1653" s="2"/>
      <c r="B1653" s="47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3"/>
      <c r="R1653" s="1"/>
      <c r="S1653" s="1"/>
      <c r="T1653" s="1"/>
      <c r="U1653" s="2"/>
      <c r="V1653" s="1"/>
      <c r="W1653" s="1"/>
      <c r="X1653" s="2"/>
      <c r="Y1653" s="1"/>
      <c r="Z1653" s="1"/>
      <c r="AA1653" s="2"/>
      <c r="AB1653" s="1"/>
      <c r="AC1653" s="1"/>
      <c r="AD1653" s="2"/>
      <c r="AE1653" s="1"/>
    </row>
    <row r="1654" spans="1:31" hidden="1" x14ac:dyDescent="0.25">
      <c r="A1654" s="2"/>
      <c r="B1654" s="47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3"/>
      <c r="R1654" s="1"/>
      <c r="S1654" s="1"/>
      <c r="T1654" s="1"/>
      <c r="U1654" s="2"/>
      <c r="V1654" s="1"/>
      <c r="W1654" s="1"/>
      <c r="X1654" s="2"/>
      <c r="Y1654" s="1"/>
      <c r="Z1654" s="1"/>
      <c r="AA1654" s="2"/>
      <c r="AB1654" s="1"/>
      <c r="AC1654" s="1"/>
      <c r="AD1654" s="2"/>
      <c r="AE1654" s="1"/>
    </row>
    <row r="1655" spans="1:31" hidden="1" x14ac:dyDescent="0.25">
      <c r="A1655" s="2"/>
      <c r="B1655" s="47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3"/>
      <c r="R1655" s="1"/>
      <c r="S1655" s="1"/>
      <c r="T1655" s="1"/>
      <c r="U1655" s="2"/>
      <c r="V1655" s="1"/>
      <c r="W1655" s="1"/>
      <c r="X1655" s="2"/>
      <c r="Y1655" s="1"/>
      <c r="Z1655" s="1"/>
      <c r="AA1655" s="2"/>
      <c r="AB1655" s="1"/>
      <c r="AC1655" s="1"/>
      <c r="AD1655" s="2"/>
      <c r="AE1655" s="1"/>
    </row>
    <row r="1656" spans="1:31" hidden="1" x14ac:dyDescent="0.25">
      <c r="A1656" s="2"/>
      <c r="B1656" s="47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3"/>
      <c r="R1656" s="1"/>
      <c r="S1656" s="1"/>
      <c r="T1656" s="1"/>
      <c r="U1656" s="2"/>
      <c r="V1656" s="1"/>
      <c r="W1656" s="1"/>
      <c r="X1656" s="2"/>
      <c r="Y1656" s="1"/>
      <c r="Z1656" s="1"/>
      <c r="AA1656" s="2"/>
      <c r="AB1656" s="1"/>
      <c r="AC1656" s="1"/>
      <c r="AD1656" s="2"/>
      <c r="AE1656" s="1"/>
    </row>
    <row r="1657" spans="1:31" hidden="1" x14ac:dyDescent="0.25">
      <c r="A1657" s="2"/>
      <c r="B1657" s="47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3"/>
      <c r="R1657" s="1"/>
      <c r="S1657" s="1"/>
      <c r="T1657" s="1"/>
      <c r="U1657" s="2"/>
      <c r="V1657" s="1"/>
      <c r="W1657" s="1"/>
      <c r="X1657" s="2"/>
      <c r="Y1657" s="1"/>
      <c r="Z1657" s="1"/>
      <c r="AA1657" s="2"/>
      <c r="AB1657" s="1"/>
      <c r="AC1657" s="1"/>
      <c r="AD1657" s="2"/>
      <c r="AE1657" s="1"/>
    </row>
    <row r="1658" spans="1:31" hidden="1" x14ac:dyDescent="0.25">
      <c r="A1658" s="2"/>
      <c r="B1658" s="47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3"/>
      <c r="R1658" s="1"/>
      <c r="S1658" s="1"/>
      <c r="T1658" s="1"/>
      <c r="U1658" s="2"/>
      <c r="V1658" s="1"/>
      <c r="W1658" s="1"/>
      <c r="X1658" s="2"/>
      <c r="Y1658" s="1"/>
      <c r="Z1658" s="1"/>
      <c r="AA1658" s="2"/>
      <c r="AB1658" s="1"/>
      <c r="AC1658" s="1"/>
      <c r="AD1658" s="2"/>
      <c r="AE1658" s="1"/>
    </row>
    <row r="1659" spans="1:31" hidden="1" x14ac:dyDescent="0.25">
      <c r="A1659" s="2"/>
      <c r="B1659" s="47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3"/>
      <c r="R1659" s="1"/>
      <c r="S1659" s="1"/>
      <c r="T1659" s="1"/>
      <c r="U1659" s="2"/>
      <c r="V1659" s="1"/>
      <c r="W1659" s="1"/>
      <c r="X1659" s="2"/>
      <c r="Y1659" s="1"/>
      <c r="Z1659" s="1"/>
      <c r="AA1659" s="2"/>
      <c r="AB1659" s="1"/>
      <c r="AC1659" s="1"/>
      <c r="AD1659" s="2"/>
      <c r="AE1659" s="1"/>
    </row>
    <row r="1660" spans="1:31" hidden="1" x14ac:dyDescent="0.25">
      <c r="A1660" s="2"/>
      <c r="B1660" s="47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3"/>
      <c r="R1660" s="1"/>
      <c r="S1660" s="1"/>
      <c r="T1660" s="1"/>
      <c r="U1660" s="2"/>
      <c r="V1660" s="1"/>
      <c r="W1660" s="1"/>
      <c r="X1660" s="2"/>
      <c r="Y1660" s="1"/>
      <c r="Z1660" s="1"/>
      <c r="AA1660" s="2"/>
      <c r="AB1660" s="1"/>
      <c r="AC1660" s="1"/>
      <c r="AD1660" s="2"/>
      <c r="AE1660" s="1"/>
    </row>
    <row r="1661" spans="1:31" hidden="1" x14ac:dyDescent="0.25">
      <c r="A1661" s="2"/>
      <c r="B1661" s="47"/>
      <c r="C1661" s="2"/>
      <c r="D1661" s="2"/>
      <c r="E1661" s="2"/>
      <c r="F1661" s="2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3"/>
      <c r="R1661" s="1"/>
      <c r="S1661" s="1"/>
      <c r="T1661" s="1"/>
      <c r="U1661" s="2"/>
      <c r="V1661" s="1"/>
      <c r="W1661" s="1"/>
      <c r="X1661" s="2"/>
      <c r="Y1661" s="1"/>
      <c r="Z1661" s="1"/>
      <c r="AA1661" s="2"/>
      <c r="AB1661" s="1"/>
      <c r="AC1661" s="1"/>
      <c r="AD1661" s="2"/>
      <c r="AE1661" s="1"/>
    </row>
    <row r="1662" spans="1:31" hidden="1" x14ac:dyDescent="0.25">
      <c r="A1662" s="2"/>
      <c r="B1662" s="47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3"/>
      <c r="R1662" s="1"/>
      <c r="S1662" s="1"/>
      <c r="T1662" s="1"/>
      <c r="U1662" s="2"/>
      <c r="V1662" s="1"/>
      <c r="W1662" s="1"/>
      <c r="X1662" s="2"/>
      <c r="Y1662" s="1"/>
      <c r="Z1662" s="1"/>
      <c r="AA1662" s="2"/>
      <c r="AB1662" s="1"/>
      <c r="AC1662" s="1"/>
      <c r="AD1662" s="2"/>
      <c r="AE1662" s="1"/>
    </row>
    <row r="1663" spans="1:31" hidden="1" x14ac:dyDescent="0.25">
      <c r="A1663" s="2"/>
      <c r="B1663" s="47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3"/>
      <c r="R1663" s="1"/>
      <c r="S1663" s="1"/>
      <c r="T1663" s="1"/>
      <c r="U1663" s="2"/>
      <c r="V1663" s="1"/>
      <c r="W1663" s="1"/>
      <c r="X1663" s="2"/>
      <c r="Y1663" s="1"/>
      <c r="Z1663" s="1"/>
      <c r="AA1663" s="2"/>
      <c r="AB1663" s="1"/>
      <c r="AC1663" s="1"/>
      <c r="AD1663" s="2"/>
      <c r="AE1663" s="1"/>
    </row>
    <row r="1664" spans="1:31" hidden="1" x14ac:dyDescent="0.25">
      <c r="A1664" s="2"/>
      <c r="B1664" s="47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3"/>
      <c r="R1664" s="1"/>
      <c r="S1664" s="1"/>
      <c r="T1664" s="1"/>
      <c r="U1664" s="2"/>
      <c r="V1664" s="1"/>
      <c r="W1664" s="1"/>
      <c r="X1664" s="2"/>
      <c r="Y1664" s="1"/>
      <c r="Z1664" s="1"/>
      <c r="AA1664" s="2"/>
      <c r="AB1664" s="1"/>
      <c r="AC1664" s="1"/>
      <c r="AD1664" s="2"/>
      <c r="AE1664" s="1"/>
    </row>
    <row r="1665" spans="1:31" hidden="1" x14ac:dyDescent="0.25">
      <c r="A1665" s="2"/>
      <c r="B1665" s="47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3"/>
      <c r="R1665" s="1"/>
      <c r="S1665" s="1"/>
      <c r="T1665" s="1"/>
      <c r="U1665" s="2"/>
      <c r="V1665" s="1"/>
      <c r="W1665" s="1"/>
      <c r="X1665" s="2"/>
      <c r="Y1665" s="1"/>
      <c r="Z1665" s="1"/>
      <c r="AA1665" s="2"/>
      <c r="AB1665" s="1"/>
      <c r="AC1665" s="1"/>
      <c r="AD1665" s="2"/>
      <c r="AE1665" s="1"/>
    </row>
    <row r="1666" spans="1:31" hidden="1" x14ac:dyDescent="0.25">
      <c r="A1666" s="2"/>
      <c r="B1666" s="47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3"/>
      <c r="R1666" s="1"/>
      <c r="S1666" s="1"/>
      <c r="T1666" s="1"/>
      <c r="U1666" s="2"/>
      <c r="V1666" s="1"/>
      <c r="W1666" s="1"/>
      <c r="X1666" s="2"/>
      <c r="Y1666" s="1"/>
      <c r="Z1666" s="1"/>
      <c r="AA1666" s="2"/>
      <c r="AB1666" s="1"/>
      <c r="AC1666" s="1"/>
      <c r="AD1666" s="2"/>
      <c r="AE1666" s="1"/>
    </row>
    <row r="1667" spans="1:31" hidden="1" x14ac:dyDescent="0.25">
      <c r="A1667" s="2"/>
      <c r="B1667" s="47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3"/>
      <c r="R1667" s="1"/>
      <c r="S1667" s="1"/>
      <c r="T1667" s="1"/>
      <c r="U1667" s="2"/>
      <c r="V1667" s="1"/>
      <c r="W1667" s="1"/>
      <c r="X1667" s="2"/>
      <c r="Y1667" s="1"/>
      <c r="Z1667" s="1"/>
      <c r="AA1667" s="2"/>
      <c r="AB1667" s="1"/>
      <c r="AC1667" s="1"/>
      <c r="AD1667" s="2"/>
      <c r="AE1667" s="1"/>
    </row>
    <row r="1668" spans="1:31" hidden="1" x14ac:dyDescent="0.25">
      <c r="A1668" s="2"/>
      <c r="B1668" s="47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3"/>
      <c r="R1668" s="1"/>
      <c r="S1668" s="1"/>
      <c r="T1668" s="1"/>
      <c r="U1668" s="2"/>
      <c r="V1668" s="1"/>
      <c r="W1668" s="1"/>
      <c r="X1668" s="2"/>
      <c r="Y1668" s="1"/>
      <c r="Z1668" s="1"/>
      <c r="AA1668" s="2"/>
      <c r="AB1668" s="1"/>
      <c r="AC1668" s="1"/>
      <c r="AD1668" s="2"/>
      <c r="AE1668" s="1"/>
    </row>
    <row r="1669" spans="1:31" hidden="1" x14ac:dyDescent="0.25">
      <c r="A1669" s="2"/>
      <c r="B1669" s="47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3"/>
      <c r="R1669" s="1"/>
      <c r="S1669" s="1"/>
      <c r="T1669" s="1"/>
      <c r="U1669" s="2"/>
      <c r="V1669" s="1"/>
      <c r="W1669" s="1"/>
      <c r="X1669" s="2"/>
      <c r="Y1669" s="1"/>
      <c r="Z1669" s="1"/>
      <c r="AA1669" s="2"/>
      <c r="AB1669" s="1"/>
      <c r="AC1669" s="1"/>
      <c r="AD1669" s="2"/>
      <c r="AE1669" s="1"/>
    </row>
    <row r="1670" spans="1:31" hidden="1" x14ac:dyDescent="0.25">
      <c r="A1670" s="2"/>
      <c r="B1670" s="47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3"/>
      <c r="R1670" s="1"/>
      <c r="S1670" s="1"/>
      <c r="T1670" s="1"/>
      <c r="U1670" s="2"/>
      <c r="V1670" s="1"/>
      <c r="W1670" s="1"/>
      <c r="X1670" s="2"/>
      <c r="Y1670" s="1"/>
      <c r="Z1670" s="1"/>
      <c r="AA1670" s="2"/>
      <c r="AB1670" s="1"/>
      <c r="AC1670" s="1"/>
      <c r="AD1670" s="2"/>
      <c r="AE1670" s="1"/>
    </row>
    <row r="1671" spans="1:31" hidden="1" x14ac:dyDescent="0.25">
      <c r="A1671" s="2"/>
      <c r="B1671" s="47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3"/>
      <c r="R1671" s="1"/>
      <c r="S1671" s="1"/>
      <c r="T1671" s="1"/>
      <c r="U1671" s="2"/>
      <c r="V1671" s="1"/>
      <c r="W1671" s="1"/>
      <c r="X1671" s="2"/>
      <c r="Y1671" s="1"/>
      <c r="Z1671" s="1"/>
      <c r="AA1671" s="2"/>
      <c r="AB1671" s="1"/>
      <c r="AC1671" s="1"/>
      <c r="AD1671" s="2"/>
      <c r="AE1671" s="1"/>
    </row>
    <row r="1672" spans="1:31" hidden="1" x14ac:dyDescent="0.25">
      <c r="A1672" s="2"/>
      <c r="B1672" s="47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3"/>
      <c r="R1672" s="1"/>
      <c r="S1672" s="1"/>
      <c r="T1672" s="1"/>
      <c r="U1672" s="2"/>
      <c r="V1672" s="1"/>
      <c r="W1672" s="1"/>
      <c r="X1672" s="2"/>
      <c r="Y1672" s="1"/>
      <c r="Z1672" s="1"/>
      <c r="AA1672" s="2"/>
      <c r="AB1672" s="1"/>
      <c r="AC1672" s="1"/>
      <c r="AD1672" s="2"/>
      <c r="AE1672" s="1"/>
    </row>
    <row r="1673" spans="1:31" hidden="1" x14ac:dyDescent="0.25">
      <c r="A1673" s="2"/>
      <c r="B1673" s="47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3"/>
      <c r="R1673" s="1"/>
      <c r="S1673" s="1"/>
      <c r="T1673" s="1"/>
      <c r="U1673" s="2"/>
      <c r="V1673" s="1"/>
      <c r="W1673" s="1"/>
      <c r="X1673" s="2"/>
      <c r="Y1673" s="1"/>
      <c r="Z1673" s="1"/>
      <c r="AA1673" s="2"/>
      <c r="AB1673" s="1"/>
      <c r="AC1673" s="1"/>
      <c r="AD1673" s="2"/>
      <c r="AE1673" s="1"/>
    </row>
    <row r="1674" spans="1:31" hidden="1" x14ac:dyDescent="0.25">
      <c r="A1674" s="2"/>
      <c r="B1674" s="47"/>
      <c r="C1674" s="2"/>
      <c r="D1674" s="2"/>
      <c r="E1674" s="2"/>
      <c r="F1674" s="2"/>
      <c r="G1674" s="2"/>
      <c r="H1674" s="2"/>
      <c r="I1674" s="1"/>
      <c r="J1674" s="1"/>
      <c r="K1674" s="1"/>
      <c r="L1674" s="1"/>
      <c r="M1674" s="1"/>
      <c r="N1674" s="2"/>
      <c r="O1674" s="2"/>
      <c r="P1674" s="2"/>
      <c r="Q1674" s="3"/>
      <c r="R1674" s="1"/>
      <c r="S1674" s="1"/>
      <c r="T1674" s="1"/>
      <c r="U1674" s="2"/>
      <c r="V1674" s="1"/>
      <c r="W1674" s="1"/>
      <c r="X1674" s="2"/>
      <c r="Y1674" s="1"/>
      <c r="Z1674" s="1"/>
      <c r="AA1674" s="2"/>
      <c r="AB1674" s="1"/>
      <c r="AC1674" s="1"/>
      <c r="AD1674" s="2"/>
      <c r="AE1674" s="1"/>
    </row>
    <row r="1675" spans="1:31" s="55" customFormat="1" ht="15.75" hidden="1" customHeight="1" x14ac:dyDescent="0.25">
      <c r="A1675" s="2"/>
      <c r="B1675" s="47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3"/>
      <c r="R1675" s="1"/>
      <c r="S1675" s="1"/>
      <c r="T1675" s="1"/>
      <c r="U1675" s="2"/>
      <c r="V1675" s="1"/>
      <c r="W1675" s="1"/>
      <c r="X1675" s="2"/>
      <c r="Y1675" s="1"/>
      <c r="Z1675" s="1"/>
      <c r="AA1675" s="2"/>
      <c r="AB1675" s="1"/>
      <c r="AC1675" s="1"/>
      <c r="AD1675" s="2"/>
      <c r="AE1675" s="1"/>
    </row>
    <row r="1676" spans="1:31" hidden="1" x14ac:dyDescent="0.25">
      <c r="A1676" s="2"/>
      <c r="B1676" s="47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3"/>
      <c r="R1676" s="1"/>
      <c r="S1676" s="1"/>
      <c r="T1676" s="1"/>
      <c r="U1676" s="2"/>
      <c r="V1676" s="1"/>
      <c r="W1676" s="1"/>
      <c r="X1676" s="2"/>
      <c r="Y1676" s="1"/>
      <c r="Z1676" s="1"/>
      <c r="AA1676" s="2"/>
      <c r="AB1676" s="1"/>
      <c r="AC1676" s="1"/>
      <c r="AD1676" s="2"/>
      <c r="AE1676" s="1"/>
    </row>
    <row r="1677" spans="1:31" hidden="1" x14ac:dyDescent="0.25">
      <c r="A1677" s="2"/>
      <c r="B1677" s="47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3"/>
      <c r="R1677" s="1"/>
      <c r="S1677" s="1"/>
      <c r="T1677" s="1"/>
      <c r="U1677" s="2"/>
      <c r="V1677" s="1"/>
      <c r="W1677" s="1"/>
      <c r="X1677" s="2"/>
      <c r="Y1677" s="1"/>
      <c r="Z1677" s="1"/>
      <c r="AA1677" s="2"/>
      <c r="AB1677" s="1"/>
      <c r="AC1677" s="1"/>
      <c r="AD1677" s="2"/>
      <c r="AE1677" s="1"/>
    </row>
    <row r="1678" spans="1:31" hidden="1" x14ac:dyDescent="0.25">
      <c r="A1678" s="2"/>
      <c r="B1678" s="47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3"/>
      <c r="R1678" s="1"/>
      <c r="S1678" s="1"/>
      <c r="T1678" s="1"/>
      <c r="U1678" s="2"/>
      <c r="V1678" s="1"/>
      <c r="W1678" s="1"/>
      <c r="X1678" s="2"/>
      <c r="Y1678" s="1"/>
      <c r="Z1678" s="1"/>
      <c r="AA1678" s="2"/>
      <c r="AB1678" s="1"/>
      <c r="AC1678" s="1"/>
      <c r="AD1678" s="2"/>
      <c r="AE1678" s="1"/>
    </row>
    <row r="1679" spans="1:31" hidden="1" x14ac:dyDescent="0.25">
      <c r="A1679" s="2"/>
      <c r="B1679" s="47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3"/>
      <c r="R1679" s="1"/>
      <c r="S1679" s="1"/>
      <c r="T1679" s="1"/>
      <c r="U1679" s="2"/>
      <c r="V1679" s="1"/>
      <c r="W1679" s="1"/>
      <c r="X1679" s="2"/>
      <c r="Y1679" s="1"/>
      <c r="Z1679" s="1"/>
      <c r="AA1679" s="2"/>
      <c r="AB1679" s="1"/>
      <c r="AC1679" s="1"/>
      <c r="AD1679" s="2"/>
      <c r="AE1679" s="1"/>
    </row>
    <row r="1680" spans="1:31" hidden="1" x14ac:dyDescent="0.25">
      <c r="A1680" s="2"/>
      <c r="B1680" s="47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3"/>
      <c r="R1680" s="1"/>
      <c r="S1680" s="1"/>
      <c r="T1680" s="1"/>
      <c r="U1680" s="2"/>
      <c r="V1680" s="1"/>
      <c r="W1680" s="1"/>
      <c r="X1680" s="2"/>
      <c r="Y1680" s="1"/>
      <c r="Z1680" s="1"/>
      <c r="AA1680" s="2"/>
      <c r="AB1680" s="1"/>
      <c r="AC1680" s="1"/>
      <c r="AD1680" s="2"/>
      <c r="AE1680" s="1"/>
    </row>
    <row r="1681" spans="1:31" hidden="1" x14ac:dyDescent="0.25">
      <c r="A1681" s="2"/>
      <c r="B1681" s="47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3"/>
      <c r="R1681" s="1"/>
      <c r="S1681" s="1"/>
      <c r="T1681" s="1"/>
      <c r="U1681" s="2"/>
      <c r="V1681" s="1"/>
      <c r="W1681" s="1"/>
      <c r="X1681" s="2"/>
      <c r="Y1681" s="1"/>
      <c r="Z1681" s="1"/>
      <c r="AA1681" s="2"/>
      <c r="AB1681" s="1"/>
      <c r="AC1681" s="1"/>
      <c r="AD1681" s="2"/>
      <c r="AE1681" s="1"/>
    </row>
    <row r="1682" spans="1:31" hidden="1" x14ac:dyDescent="0.25">
      <c r="A1682" s="2"/>
      <c r="B1682" s="47"/>
      <c r="C1682" s="2"/>
      <c r="D1682" s="2"/>
      <c r="E1682" s="2"/>
      <c r="F1682" s="2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3"/>
      <c r="R1682" s="1"/>
      <c r="S1682" s="1"/>
      <c r="T1682" s="1"/>
      <c r="U1682" s="2"/>
      <c r="V1682" s="1"/>
      <c r="W1682" s="1"/>
      <c r="X1682" s="2"/>
      <c r="Y1682" s="1"/>
      <c r="Z1682" s="1"/>
      <c r="AA1682" s="2"/>
      <c r="AB1682" s="1"/>
      <c r="AC1682" s="1"/>
      <c r="AD1682" s="2"/>
      <c r="AE1682" s="1"/>
    </row>
    <row r="1683" spans="1:31" hidden="1" x14ac:dyDescent="0.25">
      <c r="A1683" s="2"/>
      <c r="B1683" s="47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3"/>
      <c r="R1683" s="1"/>
      <c r="S1683" s="1"/>
      <c r="T1683" s="1"/>
      <c r="U1683" s="2"/>
      <c r="V1683" s="1"/>
      <c r="W1683" s="1"/>
      <c r="X1683" s="2"/>
      <c r="Y1683" s="1"/>
      <c r="Z1683" s="1"/>
      <c r="AA1683" s="2"/>
      <c r="AB1683" s="1"/>
      <c r="AC1683" s="1"/>
      <c r="AD1683" s="2"/>
      <c r="AE1683" s="1"/>
    </row>
    <row r="1684" spans="1:31" hidden="1" x14ac:dyDescent="0.25">
      <c r="A1684" s="2"/>
      <c r="B1684" s="47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3"/>
      <c r="R1684" s="1"/>
      <c r="S1684" s="1"/>
      <c r="T1684" s="1"/>
      <c r="U1684" s="2"/>
      <c r="V1684" s="1"/>
      <c r="W1684" s="1"/>
      <c r="X1684" s="2"/>
      <c r="Y1684" s="1"/>
      <c r="Z1684" s="1"/>
      <c r="AA1684" s="2"/>
      <c r="AB1684" s="1"/>
      <c r="AC1684" s="1"/>
      <c r="AD1684" s="2"/>
      <c r="AE1684" s="1"/>
    </row>
    <row r="1685" spans="1:31" hidden="1" x14ac:dyDescent="0.25">
      <c r="A1685" s="2"/>
      <c r="B1685" s="47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3"/>
      <c r="R1685" s="1"/>
      <c r="S1685" s="1"/>
      <c r="T1685" s="1"/>
      <c r="U1685" s="2"/>
      <c r="V1685" s="1"/>
      <c r="W1685" s="1"/>
      <c r="X1685" s="2"/>
      <c r="Y1685" s="1"/>
      <c r="Z1685" s="1"/>
      <c r="AA1685" s="2"/>
      <c r="AB1685" s="1"/>
      <c r="AC1685" s="1"/>
      <c r="AD1685" s="2"/>
      <c r="AE1685" s="1"/>
    </row>
    <row r="1686" spans="1:31" hidden="1" x14ac:dyDescent="0.25">
      <c r="A1686" s="2"/>
      <c r="B1686" s="47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3"/>
      <c r="R1686" s="1"/>
      <c r="S1686" s="1"/>
      <c r="T1686" s="1"/>
      <c r="U1686" s="2"/>
      <c r="V1686" s="1"/>
      <c r="W1686" s="1"/>
      <c r="X1686" s="2"/>
      <c r="Y1686" s="1"/>
      <c r="Z1686" s="1"/>
      <c r="AA1686" s="2"/>
      <c r="AB1686" s="1"/>
      <c r="AC1686" s="1"/>
      <c r="AD1686" s="2"/>
      <c r="AE1686" s="1"/>
    </row>
    <row r="1687" spans="1:31" hidden="1" x14ac:dyDescent="0.25">
      <c r="A1687" s="2"/>
      <c r="B1687" s="47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3"/>
      <c r="R1687" s="1"/>
      <c r="S1687" s="1"/>
      <c r="T1687" s="1"/>
      <c r="U1687" s="2"/>
      <c r="V1687" s="1"/>
      <c r="W1687" s="1"/>
      <c r="X1687" s="2"/>
      <c r="Y1687" s="1"/>
      <c r="Z1687" s="1"/>
      <c r="AA1687" s="2"/>
      <c r="AB1687" s="1"/>
      <c r="AC1687" s="1"/>
      <c r="AD1687" s="2"/>
      <c r="AE1687" s="1"/>
    </row>
    <row r="1688" spans="1:31" hidden="1" x14ac:dyDescent="0.25">
      <c r="A1688" s="2"/>
      <c r="B1688" s="47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3"/>
      <c r="R1688" s="1"/>
      <c r="S1688" s="1"/>
      <c r="T1688" s="1"/>
      <c r="U1688" s="2"/>
      <c r="V1688" s="1"/>
      <c r="W1688" s="1"/>
      <c r="X1688" s="2"/>
      <c r="Y1688" s="1"/>
      <c r="Z1688" s="1"/>
      <c r="AA1688" s="2"/>
      <c r="AB1688" s="1"/>
      <c r="AC1688" s="1"/>
      <c r="AD1688" s="2"/>
      <c r="AE1688" s="1"/>
    </row>
    <row r="1689" spans="1:31" hidden="1" x14ac:dyDescent="0.25">
      <c r="A1689" s="2"/>
      <c r="B1689" s="47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3"/>
      <c r="R1689" s="1"/>
      <c r="S1689" s="1"/>
      <c r="T1689" s="1"/>
      <c r="U1689" s="2"/>
      <c r="V1689" s="1"/>
      <c r="W1689" s="1"/>
      <c r="X1689" s="2"/>
      <c r="Y1689" s="1"/>
      <c r="Z1689" s="1"/>
      <c r="AA1689" s="2"/>
      <c r="AB1689" s="1"/>
      <c r="AC1689" s="1"/>
      <c r="AD1689" s="2"/>
      <c r="AE1689" s="1"/>
    </row>
    <row r="1690" spans="1:31" hidden="1" x14ac:dyDescent="0.25">
      <c r="A1690" s="2"/>
      <c r="B1690" s="47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3"/>
      <c r="R1690" s="1"/>
      <c r="S1690" s="1"/>
      <c r="T1690" s="1"/>
      <c r="U1690" s="2"/>
      <c r="V1690" s="1"/>
      <c r="W1690" s="1"/>
      <c r="X1690" s="2"/>
      <c r="Y1690" s="1"/>
      <c r="Z1690" s="1"/>
      <c r="AA1690" s="2"/>
      <c r="AB1690" s="1"/>
      <c r="AC1690" s="1"/>
      <c r="AD1690" s="2"/>
      <c r="AE1690" s="1"/>
    </row>
    <row r="1691" spans="1:31" s="55" customFormat="1" hidden="1" x14ac:dyDescent="0.25">
      <c r="A1691" s="2"/>
      <c r="B1691" s="47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3"/>
      <c r="R1691" s="1"/>
      <c r="S1691" s="1"/>
      <c r="T1691" s="1"/>
      <c r="U1691" s="2"/>
      <c r="V1691" s="1"/>
      <c r="W1691" s="1"/>
      <c r="X1691" s="2"/>
      <c r="Y1691" s="1"/>
      <c r="Z1691" s="1"/>
      <c r="AA1691" s="2"/>
      <c r="AB1691" s="1"/>
      <c r="AC1691" s="1"/>
      <c r="AD1691" s="2"/>
      <c r="AE1691" s="1"/>
    </row>
    <row r="1692" spans="1:31" hidden="1" x14ac:dyDescent="0.25">
      <c r="A1692" s="2"/>
      <c r="B1692" s="47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3"/>
      <c r="R1692" s="1"/>
      <c r="S1692" s="1"/>
      <c r="T1692" s="1"/>
      <c r="U1692" s="2"/>
      <c r="V1692" s="1"/>
      <c r="W1692" s="1"/>
      <c r="X1692" s="2"/>
      <c r="Y1692" s="1"/>
      <c r="Z1692" s="1"/>
      <c r="AA1692" s="2"/>
      <c r="AB1692" s="1"/>
      <c r="AC1692" s="1"/>
      <c r="AD1692" s="2"/>
      <c r="AE1692" s="1"/>
    </row>
    <row r="1693" spans="1:31" hidden="1" x14ac:dyDescent="0.25">
      <c r="A1693" s="2"/>
      <c r="B1693" s="47"/>
      <c r="C1693" s="2"/>
      <c r="D1693" s="2"/>
      <c r="E1693" s="2"/>
      <c r="F1693" s="2"/>
      <c r="G1693" s="2"/>
      <c r="H1693" s="2"/>
      <c r="I1693" s="1"/>
      <c r="J1693" s="1"/>
      <c r="K1693" s="1"/>
      <c r="L1693" s="1"/>
      <c r="M1693" s="1"/>
      <c r="N1693" s="2"/>
      <c r="O1693" s="2"/>
      <c r="P1693" s="2"/>
      <c r="Q1693" s="3"/>
      <c r="R1693" s="1"/>
      <c r="S1693" s="1"/>
      <c r="T1693" s="1"/>
      <c r="U1693" s="2"/>
      <c r="V1693" s="1"/>
      <c r="W1693" s="1"/>
      <c r="X1693" s="2"/>
      <c r="Y1693" s="1"/>
      <c r="Z1693" s="1"/>
      <c r="AA1693" s="2"/>
      <c r="AB1693" s="1"/>
      <c r="AC1693" s="1"/>
      <c r="AD1693" s="2"/>
      <c r="AE1693" s="1"/>
    </row>
    <row r="1694" spans="1:31" hidden="1" x14ac:dyDescent="0.25">
      <c r="A1694" s="2"/>
      <c r="B1694" s="47"/>
      <c r="C1694" s="2"/>
      <c r="D1694" s="2"/>
      <c r="E1694" s="2"/>
      <c r="F1694" s="2"/>
      <c r="G1694" s="2"/>
      <c r="H1694" s="2"/>
      <c r="I1694" s="1"/>
      <c r="J1694" s="1"/>
      <c r="K1694" s="1"/>
      <c r="L1694" s="1"/>
      <c r="M1694" s="1"/>
      <c r="N1694" s="2"/>
      <c r="O1694" s="2"/>
      <c r="P1694" s="2"/>
      <c r="Q1694" s="3"/>
      <c r="R1694" s="1"/>
      <c r="S1694" s="1"/>
      <c r="T1694" s="1"/>
      <c r="U1694" s="2"/>
      <c r="V1694" s="1"/>
      <c r="W1694" s="1"/>
      <c r="X1694" s="2"/>
      <c r="Y1694" s="1"/>
      <c r="Z1694" s="1"/>
      <c r="AA1694" s="2"/>
      <c r="AB1694" s="1"/>
      <c r="AC1694" s="1"/>
      <c r="AD1694" s="2"/>
      <c r="AE1694" s="1"/>
    </row>
    <row r="1695" spans="1:31" hidden="1" x14ac:dyDescent="0.25">
      <c r="A1695" s="2"/>
      <c r="B1695" s="47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3"/>
      <c r="R1695" s="1"/>
      <c r="S1695" s="1"/>
      <c r="T1695" s="1"/>
      <c r="U1695" s="2"/>
      <c r="V1695" s="1"/>
      <c r="W1695" s="1"/>
      <c r="X1695" s="2"/>
      <c r="Y1695" s="1"/>
      <c r="Z1695" s="1"/>
      <c r="AA1695" s="2"/>
      <c r="AB1695" s="1"/>
      <c r="AC1695" s="1"/>
      <c r="AD1695" s="2"/>
      <c r="AE1695" s="1"/>
    </row>
    <row r="1696" spans="1:31" hidden="1" x14ac:dyDescent="0.25">
      <c r="A1696" s="2"/>
      <c r="B1696" s="47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3"/>
      <c r="R1696" s="1"/>
      <c r="S1696" s="1"/>
      <c r="T1696" s="1"/>
      <c r="U1696" s="2"/>
      <c r="V1696" s="1"/>
      <c r="W1696" s="1"/>
      <c r="X1696" s="2"/>
      <c r="Y1696" s="1"/>
      <c r="Z1696" s="1"/>
      <c r="AA1696" s="2"/>
      <c r="AB1696" s="1"/>
      <c r="AC1696" s="1"/>
      <c r="AD1696" s="2"/>
      <c r="AE1696" s="1"/>
    </row>
    <row r="1697" spans="1:31" hidden="1" x14ac:dyDescent="0.25">
      <c r="A1697" s="2"/>
      <c r="B1697" s="47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3"/>
      <c r="R1697" s="1"/>
      <c r="S1697" s="1"/>
      <c r="T1697" s="1"/>
      <c r="U1697" s="2"/>
      <c r="V1697" s="1"/>
      <c r="W1697" s="1"/>
      <c r="X1697" s="2"/>
      <c r="Y1697" s="1"/>
      <c r="Z1697" s="1"/>
      <c r="AA1697" s="2"/>
      <c r="AB1697" s="1"/>
      <c r="AC1697" s="1"/>
      <c r="AD1697" s="2"/>
      <c r="AE1697" s="1"/>
    </row>
    <row r="1698" spans="1:31" hidden="1" x14ac:dyDescent="0.25">
      <c r="A1698" s="2"/>
      <c r="B1698" s="47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3"/>
      <c r="R1698" s="1"/>
      <c r="S1698" s="1"/>
      <c r="T1698" s="1"/>
      <c r="U1698" s="2"/>
      <c r="V1698" s="1"/>
      <c r="W1698" s="1"/>
      <c r="X1698" s="2"/>
      <c r="Y1698" s="1"/>
      <c r="Z1698" s="1"/>
      <c r="AA1698" s="2"/>
      <c r="AB1698" s="1"/>
      <c r="AC1698" s="1"/>
      <c r="AD1698" s="2"/>
      <c r="AE1698" s="1"/>
    </row>
    <row r="1699" spans="1:31" hidden="1" x14ac:dyDescent="0.25">
      <c r="A1699" s="2"/>
      <c r="B1699" s="47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3"/>
      <c r="R1699" s="1"/>
      <c r="S1699" s="1"/>
      <c r="T1699" s="1"/>
      <c r="U1699" s="2"/>
      <c r="V1699" s="1"/>
      <c r="W1699" s="1"/>
      <c r="X1699" s="2"/>
      <c r="Y1699" s="1"/>
      <c r="Z1699" s="1"/>
      <c r="AA1699" s="2"/>
      <c r="AB1699" s="1"/>
      <c r="AC1699" s="1"/>
      <c r="AD1699" s="2"/>
      <c r="AE1699" s="1"/>
    </row>
    <row r="1700" spans="1:31" hidden="1" x14ac:dyDescent="0.25">
      <c r="A1700" s="2"/>
      <c r="B1700" s="47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3"/>
      <c r="R1700" s="1"/>
      <c r="S1700" s="1"/>
      <c r="T1700" s="1"/>
      <c r="U1700" s="2"/>
      <c r="V1700" s="1"/>
      <c r="W1700" s="1"/>
      <c r="X1700" s="2"/>
      <c r="Y1700" s="1"/>
      <c r="Z1700" s="1"/>
      <c r="AA1700" s="2"/>
      <c r="AB1700" s="1"/>
      <c r="AC1700" s="1"/>
      <c r="AD1700" s="2"/>
      <c r="AE1700" s="1"/>
    </row>
    <row r="1701" spans="1:31" hidden="1" x14ac:dyDescent="0.25">
      <c r="A1701" s="2"/>
      <c r="B1701" s="47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3"/>
      <c r="R1701" s="1"/>
      <c r="S1701" s="1"/>
      <c r="T1701" s="1"/>
      <c r="U1701" s="2"/>
      <c r="V1701" s="1"/>
      <c r="W1701" s="1"/>
      <c r="X1701" s="2"/>
      <c r="Y1701" s="1"/>
      <c r="Z1701" s="1"/>
      <c r="AA1701" s="2"/>
      <c r="AB1701" s="1"/>
      <c r="AC1701" s="1"/>
      <c r="AD1701" s="2"/>
      <c r="AE1701" s="1"/>
    </row>
    <row r="1702" spans="1:31" hidden="1" x14ac:dyDescent="0.25">
      <c r="A1702" s="2"/>
      <c r="B1702" s="47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3"/>
      <c r="R1702" s="1"/>
      <c r="S1702" s="1"/>
      <c r="T1702" s="1"/>
      <c r="U1702" s="2"/>
      <c r="V1702" s="1"/>
      <c r="W1702" s="1"/>
      <c r="X1702" s="2"/>
      <c r="Y1702" s="1"/>
      <c r="Z1702" s="1"/>
      <c r="AA1702" s="2"/>
      <c r="AB1702" s="1"/>
      <c r="AC1702" s="1"/>
      <c r="AD1702" s="2"/>
      <c r="AE1702" s="1"/>
    </row>
    <row r="1703" spans="1:31" hidden="1" x14ac:dyDescent="0.25">
      <c r="A1703" s="2"/>
      <c r="B1703" s="47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3"/>
      <c r="R1703" s="1"/>
      <c r="S1703" s="1"/>
      <c r="T1703" s="1"/>
      <c r="U1703" s="2"/>
      <c r="V1703" s="1"/>
      <c r="W1703" s="1"/>
      <c r="X1703" s="2"/>
      <c r="Y1703" s="1"/>
      <c r="Z1703" s="1"/>
      <c r="AA1703" s="2"/>
      <c r="AB1703" s="1"/>
      <c r="AC1703" s="1"/>
      <c r="AD1703" s="2"/>
      <c r="AE1703" s="1"/>
    </row>
    <row r="1704" spans="1:31" hidden="1" x14ac:dyDescent="0.25">
      <c r="A1704" s="2"/>
      <c r="B1704" s="47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3"/>
      <c r="R1704" s="1"/>
      <c r="S1704" s="1"/>
      <c r="T1704" s="1"/>
      <c r="U1704" s="2"/>
      <c r="V1704" s="1"/>
      <c r="W1704" s="1"/>
      <c r="X1704" s="2"/>
      <c r="Y1704" s="1"/>
      <c r="Z1704" s="1"/>
      <c r="AA1704" s="2"/>
      <c r="AB1704" s="1"/>
      <c r="AC1704" s="1"/>
      <c r="AD1704" s="2"/>
      <c r="AE1704" s="1"/>
    </row>
    <row r="1705" spans="1:31" hidden="1" x14ac:dyDescent="0.25">
      <c r="A1705" s="2"/>
      <c r="B1705" s="47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3"/>
      <c r="R1705" s="1"/>
      <c r="S1705" s="1"/>
      <c r="T1705" s="1"/>
      <c r="U1705" s="2"/>
      <c r="V1705" s="1"/>
      <c r="W1705" s="1"/>
      <c r="X1705" s="2"/>
      <c r="Y1705" s="1"/>
      <c r="Z1705" s="1"/>
      <c r="AA1705" s="2"/>
      <c r="AB1705" s="1"/>
      <c r="AC1705" s="1"/>
      <c r="AD1705" s="2"/>
      <c r="AE1705" s="1"/>
    </row>
    <row r="1706" spans="1:31" hidden="1" x14ac:dyDescent="0.25">
      <c r="A1706" s="2"/>
      <c r="B1706" s="47"/>
      <c r="C1706" s="2"/>
      <c r="D1706" s="2"/>
      <c r="E1706" s="2"/>
      <c r="F1706" s="2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3"/>
      <c r="R1706" s="1"/>
      <c r="S1706" s="1"/>
      <c r="T1706" s="1"/>
      <c r="U1706" s="2"/>
      <c r="V1706" s="1"/>
      <c r="W1706" s="1"/>
      <c r="X1706" s="2"/>
      <c r="Y1706" s="1"/>
      <c r="Z1706" s="1"/>
      <c r="AA1706" s="2"/>
      <c r="AB1706" s="1"/>
      <c r="AC1706" s="1"/>
      <c r="AD1706" s="2"/>
      <c r="AE1706" s="1"/>
    </row>
    <row r="1707" spans="1:31" s="55" customFormat="1" ht="15.75" hidden="1" customHeight="1" x14ac:dyDescent="0.25">
      <c r="A1707" s="2"/>
      <c r="B1707" s="47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3"/>
      <c r="R1707" s="1"/>
      <c r="S1707" s="1"/>
      <c r="T1707" s="1"/>
      <c r="U1707" s="2"/>
      <c r="V1707" s="1"/>
      <c r="W1707" s="1"/>
      <c r="X1707" s="2"/>
      <c r="Y1707" s="1"/>
      <c r="Z1707" s="1"/>
      <c r="AA1707" s="2"/>
      <c r="AB1707" s="1"/>
      <c r="AC1707" s="1"/>
      <c r="AD1707" s="2"/>
      <c r="AE1707" s="1"/>
    </row>
    <row r="1708" spans="1:31" hidden="1" x14ac:dyDescent="0.25">
      <c r="A1708" s="2"/>
      <c r="B1708" s="47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3"/>
      <c r="R1708" s="1"/>
      <c r="S1708" s="1"/>
      <c r="T1708" s="1"/>
      <c r="U1708" s="2"/>
      <c r="V1708" s="1"/>
      <c r="W1708" s="1"/>
      <c r="X1708" s="2"/>
      <c r="Y1708" s="1"/>
      <c r="Z1708" s="1"/>
      <c r="AA1708" s="2"/>
      <c r="AB1708" s="1"/>
      <c r="AC1708" s="1"/>
      <c r="AD1708" s="2"/>
      <c r="AE1708" s="1"/>
    </row>
    <row r="1709" spans="1:31" hidden="1" x14ac:dyDescent="0.25">
      <c r="A1709" s="2"/>
      <c r="B1709" s="47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3"/>
      <c r="R1709" s="1"/>
      <c r="S1709" s="1"/>
      <c r="T1709" s="1"/>
      <c r="U1709" s="2"/>
      <c r="V1709" s="1"/>
      <c r="W1709" s="1"/>
      <c r="X1709" s="2"/>
      <c r="Y1709" s="1"/>
      <c r="Z1709" s="1"/>
      <c r="AA1709" s="2"/>
      <c r="AB1709" s="1"/>
      <c r="AC1709" s="1"/>
      <c r="AD1709" s="2"/>
      <c r="AE1709" s="1"/>
    </row>
    <row r="1710" spans="1:31" hidden="1" x14ac:dyDescent="0.25">
      <c r="A1710" s="2"/>
      <c r="B1710" s="47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3"/>
      <c r="R1710" s="1"/>
      <c r="S1710" s="1"/>
      <c r="T1710" s="1"/>
      <c r="U1710" s="2"/>
      <c r="V1710" s="1"/>
      <c r="W1710" s="1"/>
      <c r="X1710" s="2"/>
      <c r="Y1710" s="1"/>
      <c r="Z1710" s="1"/>
      <c r="AA1710" s="2"/>
      <c r="AB1710" s="1"/>
      <c r="AC1710" s="1"/>
      <c r="AD1710" s="2"/>
      <c r="AE1710" s="1"/>
    </row>
    <row r="1711" spans="1:31" hidden="1" x14ac:dyDescent="0.25">
      <c r="A1711" s="2"/>
      <c r="B1711" s="47"/>
      <c r="C1711" s="2"/>
      <c r="D1711" s="2"/>
      <c r="E1711" s="2"/>
      <c r="F1711" s="2"/>
      <c r="G1711" s="2"/>
      <c r="H1711" s="2"/>
      <c r="I1711" s="1"/>
      <c r="J1711" s="1"/>
      <c r="K1711" s="1"/>
      <c r="L1711" s="1"/>
      <c r="M1711" s="1"/>
      <c r="N1711" s="2"/>
      <c r="O1711" s="2"/>
      <c r="P1711" s="2"/>
      <c r="Q1711" s="3"/>
      <c r="R1711" s="1"/>
      <c r="S1711" s="1"/>
      <c r="T1711" s="1"/>
      <c r="U1711" s="2"/>
      <c r="V1711" s="1"/>
      <c r="W1711" s="1"/>
      <c r="X1711" s="2"/>
      <c r="Y1711" s="1"/>
      <c r="Z1711" s="1"/>
      <c r="AA1711" s="2"/>
      <c r="AB1711" s="1"/>
      <c r="AC1711" s="1"/>
      <c r="AD1711" s="2"/>
      <c r="AE1711" s="1"/>
    </row>
    <row r="1712" spans="1:31" hidden="1" x14ac:dyDescent="0.25">
      <c r="A1712" s="2"/>
      <c r="B1712" s="47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3"/>
      <c r="R1712" s="1"/>
      <c r="S1712" s="1"/>
      <c r="T1712" s="1"/>
      <c r="U1712" s="2"/>
      <c r="V1712" s="1"/>
      <c r="W1712" s="1"/>
      <c r="X1712" s="2"/>
      <c r="Y1712" s="1"/>
      <c r="Z1712" s="1"/>
      <c r="AA1712" s="2"/>
      <c r="AB1712" s="1"/>
      <c r="AC1712" s="1"/>
      <c r="AD1712" s="2"/>
      <c r="AE1712" s="1"/>
    </row>
    <row r="1713" spans="1:31" hidden="1" x14ac:dyDescent="0.25">
      <c r="A1713" s="2"/>
      <c r="B1713" s="47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3"/>
      <c r="R1713" s="1"/>
      <c r="S1713" s="1"/>
      <c r="T1713" s="1"/>
      <c r="U1713" s="2"/>
      <c r="V1713" s="1"/>
      <c r="W1713" s="1"/>
      <c r="X1713" s="2"/>
      <c r="Y1713" s="1"/>
      <c r="Z1713" s="1"/>
      <c r="AA1713" s="2"/>
      <c r="AB1713" s="1"/>
      <c r="AC1713" s="1"/>
      <c r="AD1713" s="2"/>
      <c r="AE1713" s="1"/>
    </row>
    <row r="1714" spans="1:31" hidden="1" x14ac:dyDescent="0.25">
      <c r="A1714" s="2"/>
      <c r="B1714" s="47"/>
      <c r="C1714" s="2"/>
      <c r="D1714" s="2"/>
      <c r="E1714" s="2"/>
      <c r="F1714" s="2"/>
      <c r="G1714" s="2"/>
      <c r="H1714" s="2"/>
      <c r="I1714" s="1"/>
      <c r="J1714" s="1"/>
      <c r="K1714" s="1"/>
      <c r="L1714" s="1"/>
      <c r="M1714" s="1"/>
      <c r="N1714" s="2"/>
      <c r="O1714" s="2"/>
      <c r="P1714" s="2"/>
      <c r="Q1714" s="3"/>
      <c r="R1714" s="1"/>
      <c r="S1714" s="1"/>
      <c r="T1714" s="1"/>
      <c r="U1714" s="2"/>
      <c r="V1714" s="1"/>
      <c r="W1714" s="1"/>
      <c r="X1714" s="2"/>
      <c r="Y1714" s="1"/>
      <c r="Z1714" s="1"/>
      <c r="AA1714" s="2"/>
      <c r="AB1714" s="1"/>
      <c r="AC1714" s="1"/>
      <c r="AD1714" s="2"/>
      <c r="AE1714" s="1"/>
    </row>
    <row r="1715" spans="1:31" hidden="1" x14ac:dyDescent="0.25">
      <c r="A1715" s="2"/>
      <c r="B1715" s="47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3"/>
      <c r="R1715" s="1"/>
      <c r="S1715" s="1"/>
      <c r="T1715" s="1"/>
      <c r="U1715" s="2"/>
      <c r="V1715" s="1"/>
      <c r="W1715" s="1"/>
      <c r="X1715" s="2"/>
      <c r="Y1715" s="1"/>
      <c r="Z1715" s="1"/>
      <c r="AA1715" s="2"/>
      <c r="AB1715" s="1"/>
      <c r="AC1715" s="1"/>
      <c r="AD1715" s="2"/>
      <c r="AE1715" s="1"/>
    </row>
    <row r="1716" spans="1:31" hidden="1" x14ac:dyDescent="0.25">
      <c r="A1716" s="2"/>
      <c r="B1716" s="47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3"/>
      <c r="R1716" s="1"/>
      <c r="S1716" s="1"/>
      <c r="T1716" s="1"/>
      <c r="U1716" s="2"/>
      <c r="V1716" s="1"/>
      <c r="W1716" s="1"/>
      <c r="X1716" s="2"/>
      <c r="Y1716" s="1"/>
      <c r="Z1716" s="1"/>
      <c r="AA1716" s="2"/>
      <c r="AB1716" s="1"/>
      <c r="AC1716" s="1"/>
      <c r="AD1716" s="2"/>
      <c r="AE1716" s="1"/>
    </row>
    <row r="1717" spans="1:31" hidden="1" x14ac:dyDescent="0.25">
      <c r="A1717" s="2"/>
      <c r="B1717" s="47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3"/>
      <c r="R1717" s="1"/>
      <c r="S1717" s="1"/>
      <c r="T1717" s="1"/>
      <c r="U1717" s="2"/>
      <c r="V1717" s="1"/>
      <c r="W1717" s="1"/>
      <c r="X1717" s="2"/>
      <c r="Y1717" s="1"/>
      <c r="Z1717" s="1"/>
      <c r="AA1717" s="2"/>
      <c r="AB1717" s="1"/>
      <c r="AC1717" s="1"/>
      <c r="AD1717" s="2"/>
      <c r="AE1717" s="1"/>
    </row>
    <row r="1718" spans="1:31" hidden="1" x14ac:dyDescent="0.25">
      <c r="A1718" s="2"/>
      <c r="B1718" s="47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3"/>
      <c r="R1718" s="1"/>
      <c r="S1718" s="1"/>
      <c r="T1718" s="1"/>
      <c r="U1718" s="2"/>
      <c r="V1718" s="1"/>
      <c r="W1718" s="1"/>
      <c r="X1718" s="2"/>
      <c r="Y1718" s="1"/>
      <c r="Z1718" s="1"/>
      <c r="AA1718" s="2"/>
      <c r="AB1718" s="1"/>
      <c r="AC1718" s="1"/>
      <c r="AD1718" s="2"/>
      <c r="AE1718" s="1"/>
    </row>
    <row r="1719" spans="1:31" hidden="1" x14ac:dyDescent="0.25">
      <c r="A1719" s="2"/>
      <c r="B1719" s="47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3"/>
      <c r="R1719" s="1"/>
      <c r="S1719" s="1"/>
      <c r="T1719" s="1"/>
      <c r="U1719" s="2"/>
      <c r="V1719" s="1"/>
      <c r="W1719" s="1"/>
      <c r="X1719" s="2"/>
      <c r="Y1719" s="1"/>
      <c r="Z1719" s="1"/>
      <c r="AA1719" s="2"/>
      <c r="AB1719" s="1"/>
      <c r="AC1719" s="1"/>
      <c r="AD1719" s="2"/>
      <c r="AE1719" s="1"/>
    </row>
    <row r="1720" spans="1:31" hidden="1" x14ac:dyDescent="0.25">
      <c r="A1720" s="2"/>
      <c r="B1720" s="47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3"/>
      <c r="R1720" s="1"/>
      <c r="S1720" s="1"/>
      <c r="T1720" s="1"/>
      <c r="U1720" s="2"/>
      <c r="V1720" s="1"/>
      <c r="W1720" s="1"/>
      <c r="X1720" s="2"/>
      <c r="Y1720" s="1"/>
      <c r="Z1720" s="1"/>
      <c r="AA1720" s="2"/>
      <c r="AB1720" s="1"/>
      <c r="AC1720" s="1"/>
      <c r="AD1720" s="2"/>
      <c r="AE1720" s="1"/>
    </row>
    <row r="1721" spans="1:31" hidden="1" x14ac:dyDescent="0.25">
      <c r="A1721" s="2"/>
      <c r="B1721" s="47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3"/>
      <c r="R1721" s="1"/>
      <c r="S1721" s="1"/>
      <c r="T1721" s="1"/>
      <c r="U1721" s="2"/>
      <c r="V1721" s="1"/>
      <c r="W1721" s="1"/>
      <c r="X1721" s="2"/>
      <c r="Y1721" s="1"/>
      <c r="Z1721" s="1"/>
      <c r="AA1721" s="2"/>
      <c r="AB1721" s="1"/>
      <c r="AC1721" s="1"/>
      <c r="AD1721" s="2"/>
      <c r="AE1721" s="1"/>
    </row>
    <row r="1722" spans="1:31" hidden="1" x14ac:dyDescent="0.25">
      <c r="A1722" s="2"/>
      <c r="B1722" s="47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3"/>
      <c r="R1722" s="1"/>
      <c r="S1722" s="1"/>
      <c r="T1722" s="1"/>
      <c r="U1722" s="2"/>
      <c r="V1722" s="1"/>
      <c r="W1722" s="1"/>
      <c r="X1722" s="2"/>
      <c r="Y1722" s="1"/>
      <c r="Z1722" s="1"/>
      <c r="AA1722" s="2"/>
      <c r="AB1722" s="1"/>
      <c r="AC1722" s="1"/>
      <c r="AD1722" s="2"/>
      <c r="AE1722" s="1"/>
    </row>
    <row r="1723" spans="1:31" s="55" customFormat="1" hidden="1" x14ac:dyDescent="0.25">
      <c r="A1723" s="2"/>
      <c r="B1723" s="47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3"/>
      <c r="R1723" s="1"/>
      <c r="S1723" s="1"/>
      <c r="T1723" s="1"/>
      <c r="U1723" s="2"/>
      <c r="V1723" s="1"/>
      <c r="W1723" s="1"/>
      <c r="X1723" s="2"/>
      <c r="Y1723" s="1"/>
      <c r="Z1723" s="1"/>
      <c r="AA1723" s="2"/>
      <c r="AB1723" s="1"/>
      <c r="AC1723" s="1"/>
      <c r="AD1723" s="2"/>
      <c r="AE1723" s="1"/>
    </row>
    <row r="1724" spans="1:31" hidden="1" x14ac:dyDescent="0.25">
      <c r="A1724" s="2"/>
      <c r="B1724" s="47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3"/>
      <c r="R1724" s="1"/>
      <c r="S1724" s="1"/>
      <c r="T1724" s="1"/>
      <c r="U1724" s="2"/>
      <c r="V1724" s="1"/>
      <c r="W1724" s="1"/>
      <c r="X1724" s="2"/>
      <c r="Y1724" s="1"/>
      <c r="Z1724" s="1"/>
      <c r="AA1724" s="2"/>
      <c r="AB1724" s="1"/>
      <c r="AC1724" s="1"/>
      <c r="AD1724" s="2"/>
      <c r="AE1724" s="1"/>
    </row>
    <row r="1725" spans="1:31" hidden="1" x14ac:dyDescent="0.25">
      <c r="A1725" s="2"/>
      <c r="B1725" s="47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3"/>
      <c r="R1725" s="1"/>
      <c r="S1725" s="1"/>
      <c r="T1725" s="1"/>
      <c r="U1725" s="2"/>
      <c r="V1725" s="1"/>
      <c r="W1725" s="1"/>
      <c r="X1725" s="2"/>
      <c r="Y1725" s="1"/>
      <c r="Z1725" s="1"/>
      <c r="AA1725" s="2"/>
      <c r="AB1725" s="1"/>
      <c r="AC1725" s="1"/>
      <c r="AD1725" s="2"/>
      <c r="AE1725" s="1"/>
    </row>
    <row r="1726" spans="1:31" hidden="1" x14ac:dyDescent="0.25">
      <c r="A1726" s="2"/>
      <c r="B1726" s="47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3"/>
      <c r="R1726" s="1"/>
      <c r="S1726" s="1"/>
      <c r="T1726" s="1"/>
      <c r="U1726" s="2"/>
      <c r="V1726" s="1"/>
      <c r="W1726" s="1"/>
      <c r="X1726" s="2"/>
      <c r="Y1726" s="1"/>
      <c r="Z1726" s="1"/>
      <c r="AA1726" s="2"/>
      <c r="AB1726" s="1"/>
      <c r="AC1726" s="1"/>
      <c r="AD1726" s="2"/>
      <c r="AE1726" s="1"/>
    </row>
    <row r="1727" spans="1:31" hidden="1" x14ac:dyDescent="0.25">
      <c r="A1727" s="2"/>
      <c r="B1727" s="47"/>
      <c r="C1727" s="2"/>
      <c r="D1727" s="2"/>
      <c r="E1727" s="2"/>
      <c r="F1727" s="2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3"/>
      <c r="R1727" s="1"/>
      <c r="S1727" s="1"/>
      <c r="T1727" s="1"/>
      <c r="U1727" s="2"/>
      <c r="V1727" s="1"/>
      <c r="W1727" s="1"/>
      <c r="X1727" s="2"/>
      <c r="Y1727" s="1"/>
      <c r="Z1727" s="1"/>
      <c r="AA1727" s="2"/>
      <c r="AB1727" s="1"/>
      <c r="AC1727" s="1"/>
      <c r="AD1727" s="2"/>
      <c r="AE1727" s="1"/>
    </row>
    <row r="1728" spans="1:31" hidden="1" x14ac:dyDescent="0.25">
      <c r="A1728" s="2"/>
      <c r="B1728" s="47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3"/>
      <c r="R1728" s="1"/>
      <c r="S1728" s="1"/>
      <c r="T1728" s="1"/>
      <c r="U1728" s="2"/>
      <c r="V1728" s="1"/>
      <c r="W1728" s="1"/>
      <c r="X1728" s="2"/>
      <c r="Y1728" s="1"/>
      <c r="Z1728" s="1"/>
      <c r="AA1728" s="2"/>
      <c r="AB1728" s="1"/>
      <c r="AC1728" s="1"/>
      <c r="AD1728" s="2"/>
      <c r="AE1728" s="1"/>
    </row>
    <row r="1729" spans="1:31" hidden="1" x14ac:dyDescent="0.25">
      <c r="A1729" s="2"/>
      <c r="B1729" s="47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3"/>
      <c r="R1729" s="1"/>
      <c r="S1729" s="1"/>
      <c r="T1729" s="1"/>
      <c r="U1729" s="2"/>
      <c r="V1729" s="1"/>
      <c r="W1729" s="1"/>
      <c r="X1729" s="2"/>
      <c r="Y1729" s="1"/>
      <c r="Z1729" s="1"/>
      <c r="AA1729" s="2"/>
      <c r="AB1729" s="1"/>
      <c r="AC1729" s="1"/>
      <c r="AD1729" s="2"/>
      <c r="AE1729" s="1"/>
    </row>
    <row r="1730" spans="1:31" hidden="1" x14ac:dyDescent="0.25">
      <c r="A1730" s="2"/>
      <c r="B1730" s="47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3"/>
      <c r="R1730" s="1"/>
      <c r="S1730" s="1"/>
      <c r="T1730" s="1"/>
      <c r="U1730" s="2"/>
      <c r="V1730" s="1"/>
      <c r="W1730" s="1"/>
      <c r="X1730" s="2"/>
      <c r="Y1730" s="1"/>
      <c r="Z1730" s="1"/>
      <c r="AA1730" s="2"/>
      <c r="AB1730" s="1"/>
      <c r="AC1730" s="1"/>
      <c r="AD1730" s="2"/>
      <c r="AE1730" s="1"/>
    </row>
    <row r="1731" spans="1:31" s="55" customFormat="1" hidden="1" x14ac:dyDescent="0.25">
      <c r="A1731" s="2"/>
      <c r="B1731" s="47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3"/>
      <c r="R1731" s="1"/>
      <c r="S1731" s="1"/>
      <c r="T1731" s="1"/>
      <c r="U1731" s="2"/>
      <c r="V1731" s="1"/>
      <c r="W1731" s="1"/>
      <c r="X1731" s="2"/>
      <c r="Y1731" s="1"/>
      <c r="Z1731" s="1"/>
      <c r="AA1731" s="2"/>
      <c r="AB1731" s="1"/>
      <c r="AC1731" s="1"/>
      <c r="AD1731" s="2"/>
      <c r="AE1731" s="1"/>
    </row>
    <row r="1732" spans="1:31" hidden="1" x14ac:dyDescent="0.25">
      <c r="A1732" s="2"/>
      <c r="B1732" s="47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3"/>
      <c r="R1732" s="1"/>
      <c r="S1732" s="1"/>
      <c r="T1732" s="1"/>
      <c r="U1732" s="2"/>
      <c r="V1732" s="1"/>
      <c r="W1732" s="1"/>
      <c r="X1732" s="2"/>
      <c r="Y1732" s="1"/>
      <c r="Z1732" s="1"/>
      <c r="AA1732" s="2"/>
      <c r="AB1732" s="1"/>
      <c r="AC1732" s="1"/>
      <c r="AD1732" s="2"/>
      <c r="AE1732" s="1"/>
    </row>
    <row r="1733" spans="1:31" hidden="1" x14ac:dyDescent="0.25">
      <c r="A1733" s="2"/>
      <c r="B1733" s="47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3"/>
      <c r="R1733" s="1"/>
      <c r="S1733" s="1"/>
      <c r="T1733" s="1"/>
      <c r="U1733" s="2"/>
      <c r="V1733" s="1"/>
      <c r="W1733" s="1"/>
      <c r="X1733" s="2"/>
      <c r="Y1733" s="1"/>
      <c r="Z1733" s="1"/>
      <c r="AA1733" s="2"/>
      <c r="AB1733" s="1"/>
      <c r="AC1733" s="1"/>
      <c r="AD1733" s="2"/>
      <c r="AE1733" s="1"/>
    </row>
    <row r="1734" spans="1:31" hidden="1" x14ac:dyDescent="0.25">
      <c r="A1734" s="2"/>
      <c r="B1734" s="47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3"/>
      <c r="R1734" s="1"/>
      <c r="S1734" s="1"/>
      <c r="T1734" s="1"/>
      <c r="U1734" s="2"/>
      <c r="V1734" s="1"/>
      <c r="W1734" s="1"/>
      <c r="X1734" s="2"/>
      <c r="Y1734" s="1"/>
      <c r="Z1734" s="1"/>
      <c r="AA1734" s="2"/>
      <c r="AB1734" s="1"/>
      <c r="AC1734" s="1"/>
      <c r="AD1734" s="2"/>
      <c r="AE1734" s="1"/>
    </row>
    <row r="1735" spans="1:31" hidden="1" x14ac:dyDescent="0.25">
      <c r="A1735" s="2"/>
      <c r="B1735" s="47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3"/>
      <c r="R1735" s="1"/>
      <c r="S1735" s="1"/>
      <c r="T1735" s="1"/>
      <c r="U1735" s="2"/>
      <c r="V1735" s="1"/>
      <c r="W1735" s="1"/>
      <c r="X1735" s="2"/>
      <c r="Y1735" s="1"/>
      <c r="Z1735" s="1"/>
      <c r="AA1735" s="2"/>
      <c r="AB1735" s="1"/>
      <c r="AC1735" s="1"/>
      <c r="AD1735" s="2"/>
      <c r="AE1735" s="1"/>
    </row>
    <row r="1736" spans="1:31" hidden="1" x14ac:dyDescent="0.25">
      <c r="A1736" s="2"/>
      <c r="B1736" s="47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3"/>
      <c r="R1736" s="1"/>
      <c r="S1736" s="1"/>
      <c r="T1736" s="1"/>
      <c r="U1736" s="2"/>
      <c r="V1736" s="1"/>
      <c r="W1736" s="1"/>
      <c r="X1736" s="2"/>
      <c r="Y1736" s="1"/>
      <c r="Z1736" s="1"/>
      <c r="AA1736" s="2"/>
      <c r="AB1736" s="1"/>
      <c r="AC1736" s="1"/>
      <c r="AD1736" s="2"/>
      <c r="AE1736" s="1"/>
    </row>
    <row r="1737" spans="1:31" hidden="1" x14ac:dyDescent="0.25">
      <c r="A1737" s="2"/>
      <c r="B1737" s="47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3"/>
      <c r="R1737" s="1"/>
      <c r="S1737" s="1"/>
      <c r="T1737" s="1"/>
      <c r="U1737" s="2"/>
      <c r="V1737" s="1"/>
      <c r="W1737" s="1"/>
      <c r="X1737" s="2"/>
      <c r="Y1737" s="1"/>
      <c r="Z1737" s="1"/>
      <c r="AA1737" s="2"/>
      <c r="AB1737" s="1"/>
      <c r="AC1737" s="1"/>
      <c r="AD1737" s="2"/>
      <c r="AE1737" s="1"/>
    </row>
    <row r="1738" spans="1:31" hidden="1" x14ac:dyDescent="0.25">
      <c r="A1738" s="2"/>
      <c r="B1738" s="47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3"/>
      <c r="R1738" s="1"/>
      <c r="S1738" s="1"/>
      <c r="T1738" s="1"/>
      <c r="U1738" s="2"/>
      <c r="V1738" s="1"/>
      <c r="W1738" s="1"/>
      <c r="X1738" s="2"/>
      <c r="Y1738" s="1"/>
      <c r="Z1738" s="1"/>
      <c r="AA1738" s="2"/>
      <c r="AB1738" s="1"/>
      <c r="AC1738" s="1"/>
      <c r="AD1738" s="2"/>
      <c r="AE1738" s="1"/>
    </row>
    <row r="1739" spans="1:31" s="55" customFormat="1" hidden="1" x14ac:dyDescent="0.25">
      <c r="A1739" s="2"/>
      <c r="B1739" s="47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3"/>
      <c r="R1739" s="1"/>
      <c r="S1739" s="1"/>
      <c r="T1739" s="1"/>
      <c r="U1739" s="2"/>
      <c r="V1739" s="1"/>
      <c r="W1739" s="1"/>
      <c r="X1739" s="2"/>
      <c r="Y1739" s="1"/>
      <c r="Z1739" s="1"/>
      <c r="AA1739" s="2"/>
      <c r="AB1739" s="1"/>
      <c r="AC1739" s="1"/>
      <c r="AD1739" s="2"/>
      <c r="AE1739" s="1"/>
    </row>
    <row r="1740" spans="1:31" hidden="1" x14ac:dyDescent="0.25">
      <c r="A1740" s="2"/>
      <c r="B1740" s="47"/>
      <c r="C1740" s="2"/>
      <c r="D1740" s="2"/>
      <c r="E1740" s="2"/>
      <c r="F1740" s="2"/>
      <c r="G1740" s="2"/>
      <c r="H1740" s="2"/>
      <c r="I1740" s="1"/>
      <c r="J1740" s="1"/>
      <c r="K1740" s="1"/>
      <c r="L1740" s="1"/>
      <c r="M1740" s="1"/>
      <c r="N1740" s="2"/>
      <c r="O1740" s="2"/>
      <c r="P1740" s="2"/>
      <c r="Q1740" s="3"/>
      <c r="R1740" s="1"/>
      <c r="S1740" s="1"/>
      <c r="T1740" s="1"/>
      <c r="U1740" s="2"/>
      <c r="V1740" s="1"/>
      <c r="W1740" s="1"/>
      <c r="X1740" s="2"/>
      <c r="Y1740" s="1"/>
      <c r="Z1740" s="1"/>
      <c r="AA1740" s="2"/>
      <c r="AB1740" s="1"/>
      <c r="AC1740" s="1"/>
      <c r="AD1740" s="2"/>
      <c r="AE1740" s="1"/>
    </row>
    <row r="1741" spans="1:31" hidden="1" x14ac:dyDescent="0.25">
      <c r="A1741" s="2"/>
      <c r="B1741" s="47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3"/>
      <c r="R1741" s="1"/>
      <c r="S1741" s="1"/>
      <c r="T1741" s="1"/>
      <c r="U1741" s="2"/>
      <c r="V1741" s="1"/>
      <c r="W1741" s="1"/>
      <c r="X1741" s="2"/>
      <c r="Y1741" s="1"/>
      <c r="Z1741" s="1"/>
      <c r="AA1741" s="2"/>
      <c r="AB1741" s="1"/>
      <c r="AC1741" s="1"/>
      <c r="AD1741" s="2"/>
      <c r="AE1741" s="1"/>
    </row>
    <row r="1742" spans="1:31" hidden="1" x14ac:dyDescent="0.25">
      <c r="A1742" s="2"/>
      <c r="B1742" s="47"/>
      <c r="C1742" s="2"/>
      <c r="D1742" s="2"/>
      <c r="E1742" s="2"/>
      <c r="F1742" s="2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3"/>
      <c r="R1742" s="1"/>
      <c r="S1742" s="1"/>
      <c r="T1742" s="1"/>
      <c r="U1742" s="2"/>
      <c r="V1742" s="1"/>
      <c r="W1742" s="1"/>
      <c r="X1742" s="2"/>
      <c r="Y1742" s="1"/>
      <c r="Z1742" s="1"/>
      <c r="AA1742" s="2"/>
      <c r="AB1742" s="1"/>
      <c r="AC1742" s="1"/>
      <c r="AD1742" s="2"/>
      <c r="AE1742" s="1"/>
    </row>
    <row r="1743" spans="1:31" hidden="1" x14ac:dyDescent="0.25">
      <c r="A1743" s="2"/>
      <c r="B1743" s="47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3"/>
      <c r="R1743" s="1"/>
      <c r="S1743" s="1"/>
      <c r="T1743" s="1"/>
      <c r="U1743" s="2"/>
      <c r="V1743" s="1"/>
      <c r="W1743" s="1"/>
      <c r="X1743" s="2"/>
      <c r="Y1743" s="1"/>
      <c r="Z1743" s="1"/>
      <c r="AA1743" s="2"/>
      <c r="AB1743" s="1"/>
      <c r="AC1743" s="1"/>
      <c r="AD1743" s="2"/>
      <c r="AE1743" s="1"/>
    </row>
    <row r="1744" spans="1:31" hidden="1" x14ac:dyDescent="0.25">
      <c r="A1744" s="2"/>
      <c r="B1744" s="47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3"/>
      <c r="R1744" s="1"/>
      <c r="S1744" s="1"/>
      <c r="T1744" s="1"/>
      <c r="U1744" s="2"/>
      <c r="V1744" s="1"/>
      <c r="W1744" s="1"/>
      <c r="X1744" s="2"/>
      <c r="Y1744" s="1"/>
      <c r="Z1744" s="1"/>
      <c r="AA1744" s="2"/>
      <c r="AB1744" s="1"/>
      <c r="AC1744" s="1"/>
      <c r="AD1744" s="2"/>
      <c r="AE1744" s="1"/>
    </row>
    <row r="1745" spans="1:31" hidden="1" x14ac:dyDescent="0.25">
      <c r="A1745" s="2"/>
      <c r="B1745" s="47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3"/>
      <c r="R1745" s="1"/>
      <c r="S1745" s="1"/>
      <c r="T1745" s="1"/>
      <c r="U1745" s="2"/>
      <c r="V1745" s="1"/>
      <c r="W1745" s="1"/>
      <c r="X1745" s="2"/>
      <c r="Y1745" s="1"/>
      <c r="Z1745" s="1"/>
      <c r="AA1745" s="2"/>
      <c r="AB1745" s="1"/>
      <c r="AC1745" s="1"/>
      <c r="AD1745" s="2"/>
      <c r="AE1745" s="1"/>
    </row>
    <row r="1746" spans="1:31" hidden="1" x14ac:dyDescent="0.25">
      <c r="A1746" s="2"/>
      <c r="B1746" s="47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3"/>
      <c r="R1746" s="1"/>
      <c r="S1746" s="1"/>
      <c r="T1746" s="1"/>
      <c r="U1746" s="2"/>
      <c r="V1746" s="1"/>
      <c r="W1746" s="1"/>
      <c r="X1746" s="2"/>
      <c r="Y1746" s="1"/>
      <c r="Z1746" s="1"/>
      <c r="AA1746" s="2"/>
      <c r="AB1746" s="1"/>
      <c r="AC1746" s="1"/>
      <c r="AD1746" s="2"/>
      <c r="AE1746" s="1"/>
    </row>
    <row r="1747" spans="1:31" s="55" customFormat="1" hidden="1" x14ac:dyDescent="0.25">
      <c r="A1747" s="2"/>
      <c r="B1747" s="47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3"/>
      <c r="R1747" s="1"/>
      <c r="S1747" s="1"/>
      <c r="T1747" s="1"/>
      <c r="U1747" s="2"/>
      <c r="V1747" s="1"/>
      <c r="W1747" s="1"/>
      <c r="X1747" s="2"/>
      <c r="Y1747" s="1"/>
      <c r="Z1747" s="1"/>
      <c r="AA1747" s="2"/>
      <c r="AB1747" s="1"/>
      <c r="AC1747" s="1"/>
      <c r="AD1747" s="2"/>
      <c r="AE1747" s="1"/>
    </row>
    <row r="1748" spans="1:31" hidden="1" x14ac:dyDescent="0.25">
      <c r="A1748" s="2"/>
      <c r="B1748" s="47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3"/>
      <c r="R1748" s="1"/>
      <c r="S1748" s="1"/>
      <c r="T1748" s="1"/>
      <c r="U1748" s="2"/>
      <c r="V1748" s="1"/>
      <c r="W1748" s="1"/>
      <c r="X1748" s="2"/>
      <c r="Y1748" s="1"/>
      <c r="Z1748" s="1"/>
      <c r="AA1748" s="2"/>
      <c r="AB1748" s="1"/>
      <c r="AC1748" s="1"/>
      <c r="AD1748" s="2"/>
      <c r="AE1748" s="1"/>
    </row>
    <row r="1749" spans="1:31" hidden="1" x14ac:dyDescent="0.25">
      <c r="A1749" s="2"/>
      <c r="B1749" s="47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3"/>
      <c r="R1749" s="1"/>
      <c r="S1749" s="1"/>
      <c r="T1749" s="1"/>
      <c r="U1749" s="2"/>
      <c r="V1749" s="1"/>
      <c r="W1749" s="1"/>
      <c r="X1749" s="2"/>
      <c r="Y1749" s="1"/>
      <c r="Z1749" s="1"/>
      <c r="AA1749" s="2"/>
      <c r="AB1749" s="1"/>
      <c r="AC1749" s="1"/>
      <c r="AD1749" s="2"/>
      <c r="AE1749" s="1"/>
    </row>
    <row r="1750" spans="1:31" hidden="1" x14ac:dyDescent="0.25">
      <c r="A1750" s="2"/>
      <c r="B1750" s="47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3"/>
      <c r="R1750" s="1"/>
      <c r="S1750" s="1"/>
      <c r="T1750" s="1"/>
      <c r="U1750" s="2"/>
      <c r="V1750" s="1"/>
      <c r="W1750" s="1"/>
      <c r="X1750" s="2"/>
      <c r="Y1750" s="1"/>
      <c r="Z1750" s="1"/>
      <c r="AA1750" s="2"/>
      <c r="AB1750" s="1"/>
      <c r="AC1750" s="1"/>
      <c r="AD1750" s="2"/>
      <c r="AE1750" s="1"/>
    </row>
    <row r="1751" spans="1:31" hidden="1" x14ac:dyDescent="0.25">
      <c r="A1751" s="2"/>
      <c r="B1751" s="47"/>
      <c r="C1751" s="2"/>
      <c r="D1751" s="2"/>
      <c r="E1751" s="2"/>
      <c r="F1751" s="2"/>
      <c r="G1751" s="2"/>
      <c r="H1751" s="2"/>
      <c r="I1751" s="1"/>
      <c r="J1751" s="1"/>
      <c r="K1751" s="1"/>
      <c r="L1751" s="1"/>
      <c r="M1751" s="1"/>
      <c r="N1751" s="2"/>
      <c r="O1751" s="2"/>
      <c r="P1751" s="2"/>
      <c r="Q1751" s="3"/>
      <c r="R1751" s="1"/>
      <c r="S1751" s="1"/>
      <c r="T1751" s="1"/>
      <c r="U1751" s="2"/>
      <c r="V1751" s="1"/>
      <c r="W1751" s="1"/>
      <c r="X1751" s="2"/>
      <c r="Y1751" s="1"/>
      <c r="Z1751" s="1"/>
      <c r="AA1751" s="2"/>
      <c r="AB1751" s="1"/>
      <c r="AC1751" s="1"/>
      <c r="AD1751" s="2"/>
      <c r="AE1751" s="1"/>
    </row>
    <row r="1752" spans="1:31" hidden="1" x14ac:dyDescent="0.25">
      <c r="A1752" s="2"/>
      <c r="B1752" s="47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3"/>
      <c r="R1752" s="1"/>
      <c r="S1752" s="1"/>
      <c r="T1752" s="1"/>
      <c r="U1752" s="2"/>
      <c r="V1752" s="1"/>
      <c r="W1752" s="1"/>
      <c r="X1752" s="2"/>
      <c r="Y1752" s="1"/>
      <c r="Z1752" s="1"/>
      <c r="AA1752" s="2"/>
      <c r="AB1752" s="1"/>
      <c r="AC1752" s="1"/>
      <c r="AD1752" s="2"/>
      <c r="AE1752" s="1"/>
    </row>
    <row r="1753" spans="1:31" hidden="1" x14ac:dyDescent="0.25">
      <c r="A1753" s="2"/>
      <c r="B1753" s="47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3"/>
      <c r="R1753" s="1"/>
      <c r="S1753" s="1"/>
      <c r="T1753" s="1"/>
      <c r="U1753" s="2"/>
      <c r="V1753" s="1"/>
      <c r="W1753" s="1"/>
      <c r="X1753" s="2"/>
      <c r="Y1753" s="1"/>
      <c r="Z1753" s="1"/>
      <c r="AA1753" s="2"/>
      <c r="AB1753" s="1"/>
      <c r="AC1753" s="1"/>
      <c r="AD1753" s="2"/>
      <c r="AE1753" s="1"/>
    </row>
    <row r="1754" spans="1:31" hidden="1" x14ac:dyDescent="0.25">
      <c r="A1754" s="2"/>
      <c r="B1754" s="47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3"/>
      <c r="R1754" s="1"/>
      <c r="S1754" s="1"/>
      <c r="T1754" s="1"/>
      <c r="U1754" s="2"/>
      <c r="V1754" s="1"/>
      <c r="W1754" s="1"/>
      <c r="X1754" s="2"/>
      <c r="Y1754" s="1"/>
      <c r="Z1754" s="1"/>
      <c r="AA1754" s="2"/>
      <c r="AB1754" s="1"/>
      <c r="AC1754" s="1"/>
      <c r="AD1754" s="2"/>
      <c r="AE1754" s="1"/>
    </row>
    <row r="1755" spans="1:31" s="55" customFormat="1" hidden="1" x14ac:dyDescent="0.25">
      <c r="A1755" s="2"/>
      <c r="B1755" s="47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3"/>
      <c r="R1755" s="1"/>
      <c r="S1755" s="1"/>
      <c r="T1755" s="1"/>
      <c r="U1755" s="2"/>
      <c r="V1755" s="1"/>
      <c r="W1755" s="1"/>
      <c r="X1755" s="2"/>
      <c r="Y1755" s="1"/>
      <c r="Z1755" s="1"/>
      <c r="AA1755" s="2"/>
      <c r="AB1755" s="1"/>
      <c r="AC1755" s="1"/>
      <c r="AD1755" s="2"/>
      <c r="AE1755" s="1"/>
    </row>
    <row r="1756" spans="1:31" hidden="1" x14ac:dyDescent="0.25">
      <c r="A1756" s="2"/>
      <c r="B1756" s="47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3"/>
      <c r="R1756" s="1"/>
      <c r="S1756" s="1"/>
      <c r="T1756" s="1"/>
      <c r="U1756" s="2"/>
      <c r="V1756" s="1"/>
      <c r="W1756" s="1"/>
      <c r="X1756" s="2"/>
      <c r="Y1756" s="1"/>
      <c r="Z1756" s="1"/>
      <c r="AA1756" s="2"/>
      <c r="AB1756" s="1"/>
      <c r="AC1756" s="1"/>
      <c r="AD1756" s="2"/>
      <c r="AE1756" s="1"/>
    </row>
    <row r="1757" spans="1:31" hidden="1" x14ac:dyDescent="0.25">
      <c r="A1757" s="2"/>
      <c r="B1757" s="47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3"/>
      <c r="R1757" s="1"/>
      <c r="S1757" s="1"/>
      <c r="T1757" s="1"/>
      <c r="U1757" s="2"/>
      <c r="V1757" s="1"/>
      <c r="W1757" s="1"/>
      <c r="X1757" s="2"/>
      <c r="Y1757" s="1"/>
      <c r="Z1757" s="1"/>
      <c r="AA1757" s="2"/>
      <c r="AB1757" s="1"/>
      <c r="AC1757" s="1"/>
      <c r="AD1757" s="2"/>
      <c r="AE1757" s="1"/>
    </row>
    <row r="1758" spans="1:31" hidden="1" x14ac:dyDescent="0.25">
      <c r="A1758" s="2"/>
      <c r="B1758" s="47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3"/>
      <c r="R1758" s="1"/>
      <c r="S1758" s="1"/>
      <c r="T1758" s="1"/>
      <c r="U1758" s="2"/>
      <c r="V1758" s="1"/>
      <c r="W1758" s="1"/>
      <c r="X1758" s="2"/>
      <c r="Y1758" s="1"/>
      <c r="Z1758" s="1"/>
      <c r="AA1758" s="2"/>
      <c r="AB1758" s="1"/>
      <c r="AC1758" s="1"/>
      <c r="AD1758" s="2"/>
      <c r="AE1758" s="1"/>
    </row>
    <row r="1759" spans="1:31" hidden="1" x14ac:dyDescent="0.25">
      <c r="A1759" s="2"/>
      <c r="B1759" s="47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3"/>
      <c r="R1759" s="1"/>
      <c r="S1759" s="1"/>
      <c r="T1759" s="1"/>
      <c r="U1759" s="2"/>
      <c r="V1759" s="1"/>
      <c r="W1759" s="1"/>
      <c r="X1759" s="2"/>
      <c r="Y1759" s="1"/>
      <c r="Z1759" s="1"/>
      <c r="AA1759" s="2"/>
      <c r="AB1759" s="1"/>
      <c r="AC1759" s="1"/>
      <c r="AD1759" s="2"/>
      <c r="AE1759" s="1"/>
    </row>
    <row r="1760" spans="1:31" hidden="1" x14ac:dyDescent="0.25">
      <c r="A1760" s="2"/>
      <c r="B1760" s="47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3"/>
      <c r="R1760" s="1"/>
      <c r="S1760" s="1"/>
      <c r="T1760" s="1"/>
      <c r="U1760" s="2"/>
      <c r="V1760" s="1"/>
      <c r="W1760" s="1"/>
      <c r="X1760" s="2"/>
      <c r="Y1760" s="1"/>
      <c r="Z1760" s="1"/>
      <c r="AA1760" s="2"/>
      <c r="AB1760" s="1"/>
      <c r="AC1760" s="1"/>
      <c r="AD1760" s="2"/>
      <c r="AE1760" s="1"/>
    </row>
    <row r="1761" spans="1:31" hidden="1" x14ac:dyDescent="0.25">
      <c r="A1761" s="2"/>
      <c r="B1761" s="47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3"/>
      <c r="R1761" s="1"/>
      <c r="S1761" s="1"/>
      <c r="T1761" s="1"/>
      <c r="U1761" s="2"/>
      <c r="V1761" s="1"/>
      <c r="W1761" s="1"/>
      <c r="X1761" s="2"/>
      <c r="Y1761" s="1"/>
      <c r="Z1761" s="1"/>
      <c r="AA1761" s="2"/>
      <c r="AB1761" s="1"/>
      <c r="AC1761" s="1"/>
      <c r="AD1761" s="2"/>
      <c r="AE1761" s="1"/>
    </row>
    <row r="1762" spans="1:31" hidden="1" x14ac:dyDescent="0.25">
      <c r="A1762" s="2"/>
      <c r="B1762" s="47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3"/>
      <c r="R1762" s="1"/>
      <c r="S1762" s="1"/>
      <c r="T1762" s="1"/>
      <c r="U1762" s="2"/>
      <c r="V1762" s="1"/>
      <c r="W1762" s="1"/>
      <c r="X1762" s="2"/>
      <c r="Y1762" s="1"/>
      <c r="Z1762" s="1"/>
      <c r="AA1762" s="2"/>
      <c r="AB1762" s="1"/>
      <c r="AC1762" s="1"/>
      <c r="AD1762" s="2"/>
      <c r="AE1762" s="1"/>
    </row>
    <row r="1763" spans="1:31" s="55" customFormat="1" hidden="1" x14ac:dyDescent="0.25">
      <c r="A1763" s="2"/>
      <c r="B1763" s="47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3"/>
      <c r="R1763" s="1"/>
      <c r="S1763" s="1"/>
      <c r="T1763" s="1"/>
      <c r="U1763" s="2"/>
      <c r="V1763" s="1"/>
      <c r="W1763" s="1"/>
      <c r="X1763" s="2"/>
      <c r="Y1763" s="1"/>
      <c r="Z1763" s="1"/>
      <c r="AA1763" s="2"/>
      <c r="AB1763" s="1"/>
      <c r="AC1763" s="1"/>
      <c r="AD1763" s="2"/>
      <c r="AE1763" s="1"/>
    </row>
    <row r="1764" spans="1:31" hidden="1" x14ac:dyDescent="0.25">
      <c r="A1764" s="2"/>
      <c r="B1764" s="47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3"/>
      <c r="R1764" s="1"/>
      <c r="S1764" s="1"/>
      <c r="T1764" s="1"/>
      <c r="U1764" s="2"/>
      <c r="V1764" s="1"/>
      <c r="W1764" s="1"/>
      <c r="X1764" s="2"/>
      <c r="Y1764" s="1"/>
      <c r="Z1764" s="1"/>
      <c r="AA1764" s="2"/>
      <c r="AB1764" s="1"/>
      <c r="AC1764" s="1"/>
      <c r="AD1764" s="2"/>
      <c r="AE1764" s="1"/>
    </row>
    <row r="1765" spans="1:31" hidden="1" x14ac:dyDescent="0.25">
      <c r="A1765" s="2"/>
      <c r="B1765" s="47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3"/>
      <c r="R1765" s="1"/>
      <c r="S1765" s="1"/>
      <c r="T1765" s="1"/>
      <c r="U1765" s="2"/>
      <c r="V1765" s="1"/>
      <c r="W1765" s="1"/>
      <c r="X1765" s="2"/>
      <c r="Y1765" s="1"/>
      <c r="Z1765" s="1"/>
      <c r="AA1765" s="2"/>
      <c r="AB1765" s="1"/>
      <c r="AC1765" s="1"/>
      <c r="AD1765" s="2"/>
      <c r="AE1765" s="1"/>
    </row>
    <row r="1766" spans="1:31" hidden="1" x14ac:dyDescent="0.25">
      <c r="A1766" s="2"/>
      <c r="B1766" s="47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3"/>
      <c r="R1766" s="1"/>
      <c r="S1766" s="1"/>
      <c r="T1766" s="1"/>
      <c r="U1766" s="2"/>
      <c r="V1766" s="1"/>
      <c r="W1766" s="1"/>
      <c r="X1766" s="2"/>
      <c r="Y1766" s="1"/>
      <c r="Z1766" s="1"/>
      <c r="AA1766" s="2"/>
      <c r="AB1766" s="1"/>
      <c r="AC1766" s="1"/>
      <c r="AD1766" s="2"/>
      <c r="AE1766" s="1"/>
    </row>
    <row r="1767" spans="1:31" s="55" customFormat="1" hidden="1" x14ac:dyDescent="0.25">
      <c r="A1767" s="2"/>
      <c r="B1767" s="47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3"/>
      <c r="R1767" s="1"/>
      <c r="S1767" s="1"/>
      <c r="T1767" s="1"/>
      <c r="U1767" s="2"/>
      <c r="V1767" s="1"/>
      <c r="W1767" s="1"/>
      <c r="X1767" s="2"/>
      <c r="Y1767" s="1"/>
      <c r="Z1767" s="1"/>
      <c r="AA1767" s="2"/>
      <c r="AB1767" s="1"/>
      <c r="AC1767" s="1"/>
      <c r="AD1767" s="2"/>
      <c r="AE1767" s="1"/>
    </row>
    <row r="1768" spans="1:31" hidden="1" x14ac:dyDescent="0.25">
      <c r="A1768" s="2"/>
      <c r="B1768" s="47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3"/>
      <c r="R1768" s="1"/>
      <c r="S1768" s="1"/>
      <c r="T1768" s="1"/>
      <c r="U1768" s="2"/>
      <c r="V1768" s="1"/>
      <c r="W1768" s="1"/>
      <c r="X1768" s="2"/>
      <c r="Y1768" s="1"/>
      <c r="Z1768" s="1"/>
      <c r="AA1768" s="2"/>
      <c r="AB1768" s="1"/>
      <c r="AC1768" s="1"/>
      <c r="AD1768" s="2"/>
      <c r="AE1768" s="1"/>
    </row>
    <row r="1769" spans="1:31" hidden="1" x14ac:dyDescent="0.25">
      <c r="A1769" s="2"/>
      <c r="B1769" s="47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3"/>
      <c r="R1769" s="1"/>
      <c r="S1769" s="1"/>
      <c r="T1769" s="1"/>
      <c r="U1769" s="2"/>
      <c r="V1769" s="1"/>
      <c r="W1769" s="1"/>
      <c r="X1769" s="2"/>
      <c r="Y1769" s="1"/>
      <c r="Z1769" s="1"/>
      <c r="AA1769" s="2"/>
      <c r="AB1769" s="1"/>
      <c r="AC1769" s="1"/>
      <c r="AD1769" s="2"/>
      <c r="AE1769" s="1"/>
    </row>
    <row r="1770" spans="1:31" hidden="1" x14ac:dyDescent="0.25">
      <c r="A1770" s="2"/>
      <c r="B1770" s="47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3"/>
      <c r="R1770" s="1"/>
      <c r="S1770" s="1"/>
      <c r="T1770" s="1"/>
      <c r="U1770" s="2"/>
      <c r="V1770" s="1"/>
      <c r="W1770" s="1"/>
      <c r="X1770" s="2"/>
      <c r="Y1770" s="1"/>
      <c r="Z1770" s="1"/>
      <c r="AA1770" s="2"/>
      <c r="AB1770" s="1"/>
      <c r="AC1770" s="1"/>
      <c r="AD1770" s="2"/>
      <c r="AE1770" s="1"/>
    </row>
    <row r="1771" spans="1:31" hidden="1" x14ac:dyDescent="0.25">
      <c r="A1771" s="2"/>
      <c r="B1771" s="47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3"/>
      <c r="R1771" s="1"/>
      <c r="S1771" s="1"/>
      <c r="T1771" s="1"/>
      <c r="U1771" s="2"/>
      <c r="V1771" s="1"/>
      <c r="W1771" s="1"/>
      <c r="X1771" s="2"/>
      <c r="Y1771" s="1"/>
      <c r="Z1771" s="1"/>
      <c r="AA1771" s="2"/>
      <c r="AB1771" s="1"/>
      <c r="AC1771" s="1"/>
      <c r="AD1771" s="2"/>
      <c r="AE1771" s="1"/>
    </row>
    <row r="1772" spans="1:31" hidden="1" x14ac:dyDescent="0.25">
      <c r="A1772" s="2"/>
      <c r="B1772" s="47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3"/>
      <c r="R1772" s="1"/>
      <c r="S1772" s="1"/>
      <c r="T1772" s="1"/>
      <c r="U1772" s="2"/>
      <c r="V1772" s="1"/>
      <c r="W1772" s="1"/>
      <c r="X1772" s="2"/>
      <c r="Y1772" s="1"/>
      <c r="Z1772" s="1"/>
      <c r="AA1772" s="2"/>
      <c r="AB1772" s="1"/>
      <c r="AC1772" s="1"/>
      <c r="AD1772" s="2"/>
      <c r="AE1772" s="1"/>
    </row>
    <row r="1773" spans="1:31" hidden="1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3"/>
      <c r="R1773" s="1"/>
      <c r="S1773" s="1"/>
      <c r="T1773" s="1"/>
      <c r="U1773" s="2"/>
      <c r="V1773" s="1"/>
      <c r="W1773" s="1"/>
      <c r="X1773" s="2"/>
      <c r="Y1773" s="1"/>
      <c r="Z1773" s="1"/>
      <c r="AA1773" s="2"/>
      <c r="AB1773" s="1"/>
      <c r="AC1773" s="1"/>
      <c r="AD1773" s="2"/>
      <c r="AE1773" s="1"/>
    </row>
    <row r="1774" spans="1:31" hidden="1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3"/>
      <c r="R1774" s="1"/>
      <c r="S1774" s="1"/>
      <c r="T1774" s="1"/>
      <c r="U1774" s="2"/>
      <c r="V1774" s="1"/>
      <c r="W1774" s="1"/>
      <c r="X1774" s="2"/>
      <c r="Y1774" s="1"/>
      <c r="Z1774" s="1"/>
      <c r="AA1774" s="2"/>
      <c r="AB1774" s="1"/>
      <c r="AC1774" s="1"/>
      <c r="AD1774" s="2"/>
      <c r="AE1774" s="1"/>
    </row>
    <row r="1775" spans="1:31" hidden="1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3"/>
      <c r="R1775" s="1"/>
      <c r="S1775" s="1"/>
      <c r="T1775" s="1"/>
      <c r="U1775" s="2"/>
      <c r="V1775" s="1"/>
      <c r="W1775" s="1"/>
      <c r="X1775" s="2"/>
      <c r="Y1775" s="1"/>
      <c r="Z1775" s="1"/>
      <c r="AA1775" s="2"/>
      <c r="AB1775" s="1"/>
      <c r="AC1775" s="1"/>
      <c r="AD1775" s="2"/>
      <c r="AE1775" s="1"/>
    </row>
    <row r="1776" spans="1:31" hidden="1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3"/>
      <c r="R1776" s="1"/>
      <c r="S1776" s="1"/>
      <c r="T1776" s="1"/>
      <c r="U1776" s="2"/>
      <c r="V1776" s="1"/>
      <c r="W1776" s="1"/>
      <c r="X1776" s="2"/>
      <c r="Y1776" s="1"/>
      <c r="Z1776" s="1"/>
      <c r="AA1776" s="2"/>
      <c r="AB1776" s="1"/>
      <c r="AC1776" s="1"/>
      <c r="AD1776" s="2"/>
      <c r="AE1776" s="1"/>
    </row>
    <row r="1777" spans="1:31" hidden="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3"/>
      <c r="R1777" s="1"/>
      <c r="S1777" s="1"/>
      <c r="T1777" s="1"/>
      <c r="U1777" s="2"/>
      <c r="V1777" s="1"/>
      <c r="W1777" s="1"/>
      <c r="X1777" s="2"/>
      <c r="Y1777" s="1"/>
      <c r="Z1777" s="1"/>
      <c r="AA1777" s="2"/>
      <c r="AB1777" s="1"/>
      <c r="AC1777" s="1"/>
      <c r="AD1777" s="2"/>
      <c r="AE1777" s="1"/>
    </row>
    <row r="1778" spans="1:31" hidden="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3"/>
      <c r="R1778" s="1"/>
      <c r="S1778" s="1"/>
      <c r="T1778" s="1"/>
      <c r="U1778" s="2"/>
      <c r="V1778" s="1"/>
      <c r="W1778" s="1"/>
      <c r="X1778" s="2"/>
      <c r="Y1778" s="1"/>
      <c r="Z1778" s="1"/>
      <c r="AA1778" s="2"/>
      <c r="AB1778" s="1"/>
      <c r="AC1778" s="1"/>
      <c r="AD1778" s="2"/>
      <c r="AE1778" s="1"/>
    </row>
    <row r="1779" spans="1:31" hidden="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3"/>
      <c r="R1779" s="1"/>
      <c r="S1779" s="1"/>
      <c r="T1779" s="1"/>
      <c r="U1779" s="2"/>
      <c r="V1779" s="1"/>
      <c r="W1779" s="1"/>
      <c r="X1779" s="2"/>
      <c r="Y1779" s="1"/>
      <c r="Z1779" s="1"/>
      <c r="AA1779" s="2"/>
      <c r="AB1779" s="1"/>
      <c r="AC1779" s="1"/>
      <c r="AD1779" s="2"/>
      <c r="AE1779" s="1"/>
    </row>
    <row r="1780" spans="1:31" hidden="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3"/>
      <c r="R1780" s="1"/>
      <c r="S1780" s="1"/>
      <c r="T1780" s="1"/>
      <c r="U1780" s="2"/>
      <c r="V1780" s="1"/>
      <c r="W1780" s="1"/>
      <c r="X1780" s="2"/>
      <c r="Y1780" s="1"/>
      <c r="Z1780" s="1"/>
      <c r="AA1780" s="2"/>
      <c r="AB1780" s="1"/>
      <c r="AC1780" s="1"/>
      <c r="AD1780" s="2"/>
      <c r="AE1780" s="1"/>
    </row>
    <row r="1781" spans="1:31" hidden="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3"/>
      <c r="R1781" s="1"/>
      <c r="S1781" s="1"/>
      <c r="T1781" s="1"/>
      <c r="U1781" s="2"/>
      <c r="V1781" s="1"/>
      <c r="W1781" s="1"/>
      <c r="X1781" s="2"/>
      <c r="Y1781" s="1"/>
      <c r="Z1781" s="1"/>
      <c r="AA1781" s="2"/>
      <c r="AB1781" s="1"/>
      <c r="AC1781" s="1"/>
      <c r="AD1781" s="2"/>
      <c r="AE1781" s="1"/>
    </row>
    <row r="1782" spans="1:31" hidden="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3"/>
      <c r="R1782" s="1"/>
      <c r="S1782" s="1"/>
      <c r="T1782" s="1"/>
      <c r="U1782" s="2"/>
      <c r="V1782" s="1"/>
      <c r="W1782" s="1"/>
      <c r="X1782" s="2"/>
      <c r="Y1782" s="1"/>
      <c r="Z1782" s="1"/>
      <c r="AA1782" s="2"/>
      <c r="AB1782" s="1"/>
      <c r="AC1782" s="1"/>
      <c r="AD1782" s="2"/>
      <c r="AE1782" s="1"/>
    </row>
    <row r="1783" spans="1:31" hidden="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3"/>
      <c r="R1783" s="1"/>
      <c r="S1783" s="1"/>
      <c r="T1783" s="1"/>
      <c r="U1783" s="2"/>
      <c r="V1783" s="1"/>
      <c r="W1783" s="1"/>
      <c r="X1783" s="2"/>
      <c r="Y1783" s="1"/>
      <c r="Z1783" s="1"/>
      <c r="AA1783" s="2"/>
      <c r="AB1783" s="1"/>
      <c r="AC1783" s="1"/>
      <c r="AD1783" s="2"/>
      <c r="AE1783" s="1"/>
    </row>
    <row r="1784" spans="1:31" hidden="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3"/>
      <c r="R1784" s="1"/>
      <c r="S1784" s="1"/>
      <c r="T1784" s="1"/>
      <c r="U1784" s="2"/>
      <c r="V1784" s="1"/>
      <c r="W1784" s="1"/>
      <c r="X1784" s="2"/>
      <c r="Y1784" s="1"/>
      <c r="Z1784" s="1"/>
      <c r="AA1784" s="2"/>
      <c r="AB1784" s="1"/>
      <c r="AC1784" s="1"/>
      <c r="AD1784" s="2"/>
      <c r="AE1784" s="1"/>
    </row>
    <row r="1785" spans="1:31" hidden="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3"/>
      <c r="R1785" s="1"/>
      <c r="S1785" s="1"/>
      <c r="T1785" s="1"/>
      <c r="U1785" s="2"/>
      <c r="V1785" s="1"/>
      <c r="W1785" s="1"/>
      <c r="X1785" s="2"/>
      <c r="Y1785" s="1"/>
      <c r="Z1785" s="1"/>
      <c r="AA1785" s="2"/>
      <c r="AB1785" s="1"/>
      <c r="AC1785" s="1"/>
      <c r="AD1785" s="2"/>
      <c r="AE1785" s="1"/>
    </row>
    <row r="1786" spans="1:31" hidden="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3"/>
      <c r="R1786" s="1"/>
      <c r="S1786" s="1"/>
      <c r="T1786" s="1"/>
      <c r="U1786" s="2"/>
      <c r="V1786" s="1"/>
      <c r="W1786" s="1"/>
      <c r="X1786" s="2"/>
      <c r="Y1786" s="1"/>
      <c r="Z1786" s="1"/>
      <c r="AA1786" s="2"/>
      <c r="AB1786" s="1"/>
      <c r="AC1786" s="1"/>
      <c r="AD1786" s="2"/>
      <c r="AE1786" s="1"/>
    </row>
    <row r="1787" spans="1:31" hidden="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3"/>
      <c r="R1787" s="1"/>
      <c r="S1787" s="1"/>
      <c r="T1787" s="1"/>
      <c r="U1787" s="2"/>
      <c r="V1787" s="1"/>
      <c r="W1787" s="1"/>
      <c r="X1787" s="2"/>
      <c r="Y1787" s="1"/>
      <c r="Z1787" s="1"/>
      <c r="AA1787" s="2"/>
      <c r="AB1787" s="1"/>
      <c r="AC1787" s="1"/>
      <c r="AD1787" s="2"/>
      <c r="AE1787" s="1"/>
    </row>
    <row r="1788" spans="1:31" hidden="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3"/>
      <c r="R1788" s="1"/>
      <c r="S1788" s="1"/>
      <c r="T1788" s="1"/>
      <c r="U1788" s="2"/>
      <c r="V1788" s="1"/>
      <c r="W1788" s="1"/>
      <c r="X1788" s="2"/>
      <c r="Y1788" s="1"/>
      <c r="Z1788" s="1"/>
      <c r="AA1788" s="2"/>
      <c r="AB1788" s="1"/>
      <c r="AC1788" s="1"/>
      <c r="AD1788" s="2"/>
      <c r="AE1788" s="1"/>
    </row>
    <row r="1789" spans="1:31" hidden="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3"/>
      <c r="R1789" s="1"/>
      <c r="S1789" s="1"/>
      <c r="T1789" s="1"/>
      <c r="U1789" s="2"/>
      <c r="V1789" s="1"/>
      <c r="W1789" s="1"/>
      <c r="X1789" s="2"/>
      <c r="Y1789" s="1"/>
      <c r="Z1789" s="1"/>
      <c r="AA1789" s="2"/>
      <c r="AB1789" s="1"/>
      <c r="AC1789" s="1"/>
      <c r="AD1789" s="2"/>
      <c r="AE1789" s="1"/>
    </row>
    <row r="1790" spans="1:31" hidden="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3"/>
      <c r="R1790" s="1"/>
      <c r="S1790" s="1"/>
      <c r="T1790" s="1"/>
      <c r="U1790" s="2"/>
      <c r="V1790" s="1"/>
      <c r="W1790" s="1"/>
      <c r="X1790" s="2"/>
      <c r="Y1790" s="1"/>
      <c r="Z1790" s="1"/>
      <c r="AA1790" s="2"/>
      <c r="AB1790" s="1"/>
      <c r="AC1790" s="1"/>
      <c r="AD1790" s="2"/>
      <c r="AE1790" s="1"/>
    </row>
    <row r="1791" spans="1:31" hidden="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3"/>
      <c r="R1791" s="1"/>
      <c r="S1791" s="1"/>
      <c r="T1791" s="1"/>
      <c r="U1791" s="2"/>
      <c r="V1791" s="1"/>
      <c r="W1791" s="1"/>
      <c r="X1791" s="2"/>
      <c r="Y1791" s="1"/>
      <c r="Z1791" s="1"/>
      <c r="AA1791" s="2"/>
      <c r="AB1791" s="1"/>
      <c r="AC1791" s="1"/>
      <c r="AD1791" s="2"/>
      <c r="AE1791" s="1"/>
    </row>
    <row r="1792" spans="1:31" hidden="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3"/>
      <c r="R1792" s="1"/>
      <c r="S1792" s="1"/>
      <c r="T1792" s="1"/>
      <c r="U1792" s="2"/>
      <c r="V1792" s="1"/>
      <c r="W1792" s="1"/>
      <c r="X1792" s="2"/>
      <c r="Y1792" s="1"/>
      <c r="Z1792" s="1"/>
      <c r="AA1792" s="2"/>
      <c r="AB1792" s="1"/>
      <c r="AC1792" s="1"/>
      <c r="AD1792" s="2"/>
      <c r="AE1792" s="1"/>
    </row>
    <row r="1793" spans="1:31" hidden="1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3"/>
      <c r="R1793" s="1"/>
      <c r="S1793" s="1"/>
      <c r="T1793" s="1"/>
      <c r="U1793" s="2"/>
      <c r="V1793" s="1"/>
      <c r="W1793" s="1"/>
      <c r="X1793" s="2"/>
      <c r="Y1793" s="1"/>
      <c r="Z1793" s="1"/>
      <c r="AA1793" s="2"/>
      <c r="AB1793" s="1"/>
      <c r="AC1793" s="1"/>
      <c r="AD1793" s="2"/>
      <c r="AE1793" s="1"/>
    </row>
    <row r="1794" spans="1:31" hidden="1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3"/>
      <c r="R1794" s="1"/>
      <c r="S1794" s="1"/>
      <c r="T1794" s="1"/>
      <c r="U1794" s="2"/>
      <c r="V1794" s="1"/>
      <c r="W1794" s="1"/>
      <c r="X1794" s="2"/>
      <c r="Y1794" s="1"/>
      <c r="Z1794" s="1"/>
      <c r="AA1794" s="2"/>
      <c r="AB1794" s="1"/>
      <c r="AC1794" s="1"/>
      <c r="AD1794" s="2"/>
      <c r="AE1794" s="1"/>
    </row>
    <row r="1795" spans="1:31" hidden="1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3"/>
      <c r="R1795" s="1"/>
      <c r="S1795" s="1"/>
      <c r="T1795" s="1"/>
      <c r="U1795" s="2"/>
      <c r="V1795" s="1"/>
      <c r="W1795" s="1"/>
      <c r="X1795" s="2"/>
      <c r="Y1795" s="1"/>
      <c r="Z1795" s="1"/>
      <c r="AA1795" s="2"/>
      <c r="AB1795" s="1"/>
      <c r="AC1795" s="1"/>
      <c r="AD1795" s="2"/>
      <c r="AE1795" s="1"/>
    </row>
    <row r="1796" spans="1:31" hidden="1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3"/>
      <c r="R1796" s="1"/>
      <c r="S1796" s="1"/>
      <c r="T1796" s="1"/>
      <c r="U1796" s="2"/>
      <c r="V1796" s="1"/>
      <c r="W1796" s="1"/>
      <c r="X1796" s="2"/>
      <c r="Y1796" s="1"/>
      <c r="Z1796" s="1"/>
      <c r="AA1796" s="2"/>
      <c r="AB1796" s="1"/>
      <c r="AC1796" s="1"/>
      <c r="AD1796" s="2"/>
      <c r="AE1796" s="1"/>
    </row>
    <row r="1797" spans="1:31" hidden="1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3"/>
      <c r="R1797" s="1"/>
      <c r="S1797" s="1"/>
      <c r="T1797" s="1"/>
      <c r="U1797" s="2"/>
      <c r="V1797" s="1"/>
      <c r="W1797" s="1"/>
      <c r="X1797" s="2"/>
      <c r="Y1797" s="1"/>
      <c r="Z1797" s="1"/>
      <c r="AA1797" s="2"/>
      <c r="AB1797" s="1"/>
      <c r="AC1797" s="1"/>
      <c r="AD1797" s="2"/>
      <c r="AE1797" s="1"/>
    </row>
    <row r="1798" spans="1:31" hidden="1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3"/>
      <c r="R1798" s="1"/>
      <c r="S1798" s="1"/>
      <c r="T1798" s="1"/>
      <c r="U1798" s="2"/>
      <c r="V1798" s="1"/>
      <c r="W1798" s="1"/>
      <c r="X1798" s="2"/>
      <c r="Y1798" s="1"/>
      <c r="Z1798" s="1"/>
      <c r="AA1798" s="2"/>
      <c r="AB1798" s="1"/>
      <c r="AC1798" s="1"/>
      <c r="AD1798" s="2"/>
      <c r="AE1798" s="1"/>
    </row>
    <row r="1799" spans="1:31" hidden="1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3"/>
      <c r="R1799" s="1"/>
      <c r="S1799" s="1"/>
      <c r="T1799" s="1"/>
      <c r="U1799" s="2"/>
      <c r="V1799" s="1"/>
      <c r="W1799" s="1"/>
      <c r="X1799" s="2"/>
      <c r="Y1799" s="1"/>
      <c r="Z1799" s="1"/>
      <c r="AA1799" s="2"/>
      <c r="AB1799" s="1"/>
      <c r="AC1799" s="1"/>
      <c r="AD1799" s="2"/>
      <c r="AE1799" s="1"/>
    </row>
    <row r="1800" spans="1:31" hidden="1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3"/>
      <c r="R1800" s="1"/>
      <c r="S1800" s="1"/>
      <c r="T1800" s="1"/>
      <c r="U1800" s="2"/>
      <c r="V1800" s="1"/>
      <c r="W1800" s="1"/>
      <c r="X1800" s="2"/>
      <c r="Y1800" s="1"/>
      <c r="Z1800" s="1"/>
      <c r="AA1800" s="2"/>
      <c r="AB1800" s="1"/>
      <c r="AC1800" s="1"/>
      <c r="AD1800" s="2"/>
      <c r="AE1800" s="1"/>
    </row>
    <row r="1801" spans="1:31" hidden="1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3"/>
      <c r="R1801" s="1"/>
      <c r="S1801" s="1"/>
      <c r="T1801" s="1"/>
      <c r="U1801" s="2"/>
      <c r="V1801" s="1"/>
      <c r="W1801" s="1"/>
      <c r="X1801" s="2"/>
      <c r="Y1801" s="1"/>
      <c r="Z1801" s="1"/>
      <c r="AA1801" s="2"/>
      <c r="AB1801" s="1"/>
      <c r="AC1801" s="1"/>
      <c r="AD1801" s="2"/>
      <c r="AE1801" s="1"/>
    </row>
    <row r="1802" spans="1:31" hidden="1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3"/>
      <c r="R1802" s="1"/>
      <c r="S1802" s="1"/>
      <c r="T1802" s="1"/>
      <c r="U1802" s="2"/>
      <c r="V1802" s="1"/>
      <c r="W1802" s="1"/>
      <c r="X1802" s="2"/>
      <c r="Y1802" s="1"/>
      <c r="Z1802" s="1"/>
      <c r="AA1802" s="2"/>
      <c r="AB1802" s="1"/>
      <c r="AC1802" s="1"/>
      <c r="AD1802" s="2"/>
      <c r="AE1802" s="1"/>
    </row>
    <row r="1803" spans="1:31" hidden="1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3"/>
      <c r="R1803" s="1"/>
      <c r="S1803" s="1"/>
      <c r="T1803" s="1"/>
      <c r="U1803" s="2"/>
      <c r="V1803" s="1"/>
      <c r="W1803" s="1"/>
      <c r="X1803" s="2"/>
      <c r="Y1803" s="1"/>
      <c r="Z1803" s="1"/>
      <c r="AA1803" s="2"/>
      <c r="AB1803" s="1"/>
      <c r="AC1803" s="1"/>
      <c r="AD1803" s="2"/>
      <c r="AE1803" s="1"/>
    </row>
    <row r="1804" spans="1:31" hidden="1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3"/>
      <c r="R1804" s="1"/>
      <c r="S1804" s="1"/>
      <c r="T1804" s="1"/>
      <c r="U1804" s="2"/>
      <c r="V1804" s="1"/>
      <c r="W1804" s="1"/>
      <c r="X1804" s="2"/>
      <c r="Y1804" s="1"/>
      <c r="Z1804" s="1"/>
      <c r="AA1804" s="2"/>
      <c r="AB1804" s="1"/>
      <c r="AC1804" s="1"/>
      <c r="AD1804" s="2"/>
      <c r="AE1804" s="1"/>
    </row>
    <row r="1805" spans="1:31" hidden="1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3"/>
      <c r="R1805" s="1"/>
      <c r="S1805" s="1"/>
      <c r="T1805" s="1"/>
      <c r="U1805" s="2"/>
      <c r="V1805" s="1"/>
      <c r="W1805" s="1"/>
      <c r="X1805" s="2"/>
      <c r="Y1805" s="1"/>
      <c r="Z1805" s="1"/>
      <c r="AA1805" s="2"/>
      <c r="AB1805" s="1"/>
      <c r="AC1805" s="1"/>
      <c r="AD1805" s="2"/>
      <c r="AE1805" s="1"/>
    </row>
    <row r="1806" spans="1:31" hidden="1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3"/>
      <c r="R1806" s="1"/>
      <c r="S1806" s="1"/>
      <c r="T1806" s="1"/>
      <c r="U1806" s="2"/>
      <c r="V1806" s="1"/>
      <c r="W1806" s="1"/>
      <c r="X1806" s="2"/>
      <c r="Y1806" s="1"/>
      <c r="Z1806" s="1"/>
      <c r="AA1806" s="2"/>
      <c r="AB1806" s="1"/>
      <c r="AC1806" s="1"/>
      <c r="AD1806" s="2"/>
      <c r="AE1806" s="1"/>
    </row>
    <row r="1807" spans="1:31" hidden="1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3"/>
      <c r="R1807" s="1"/>
      <c r="S1807" s="1"/>
      <c r="T1807" s="1"/>
      <c r="U1807" s="2"/>
      <c r="V1807" s="1"/>
      <c r="W1807" s="1"/>
      <c r="X1807" s="2"/>
      <c r="Y1807" s="1"/>
      <c r="Z1807" s="1"/>
      <c r="AA1807" s="2"/>
      <c r="AB1807" s="1"/>
      <c r="AC1807" s="1"/>
      <c r="AD1807" s="2"/>
      <c r="AE1807" s="1"/>
    </row>
    <row r="1808" spans="1:31" hidden="1" x14ac:dyDescent="0.25">
      <c r="A1808" s="2"/>
      <c r="B1808" s="47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3"/>
      <c r="R1808" s="1"/>
      <c r="S1808" s="1"/>
      <c r="T1808" s="1"/>
      <c r="U1808" s="2"/>
      <c r="V1808" s="1"/>
      <c r="W1808" s="1"/>
      <c r="X1808" s="2"/>
      <c r="Y1808" s="1"/>
      <c r="Z1808" s="1"/>
      <c r="AA1808" s="2"/>
      <c r="AB1808" s="1"/>
      <c r="AC1808" s="1"/>
      <c r="AD1808" s="2"/>
      <c r="AE1808" s="1"/>
    </row>
    <row r="1809" spans="1:31" hidden="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3"/>
      <c r="R1809" s="1"/>
      <c r="S1809" s="1"/>
      <c r="T1809" s="1"/>
      <c r="U1809" s="2"/>
      <c r="V1809" s="1"/>
      <c r="W1809" s="1"/>
      <c r="X1809" s="2"/>
      <c r="Y1809" s="1"/>
      <c r="Z1809" s="1"/>
      <c r="AA1809" s="2"/>
      <c r="AB1809" s="1"/>
      <c r="AC1809" s="1"/>
      <c r="AD1809" s="2"/>
      <c r="AE1809" s="1"/>
    </row>
    <row r="1810" spans="1:31" hidden="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3"/>
      <c r="R1810" s="1"/>
      <c r="S1810" s="1"/>
      <c r="T1810" s="1"/>
      <c r="U1810" s="2"/>
      <c r="V1810" s="1"/>
      <c r="W1810" s="1"/>
      <c r="X1810" s="2"/>
      <c r="Y1810" s="1"/>
      <c r="Z1810" s="1"/>
      <c r="AA1810" s="2"/>
      <c r="AB1810" s="1"/>
      <c r="AC1810" s="1"/>
      <c r="AD1810" s="2"/>
      <c r="AE1810" s="1"/>
    </row>
    <row r="1811" spans="1:31" hidden="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3"/>
      <c r="R1811" s="1"/>
      <c r="S1811" s="1"/>
      <c r="T1811" s="1"/>
      <c r="U1811" s="2"/>
      <c r="V1811" s="1"/>
      <c r="W1811" s="1"/>
      <c r="X1811" s="2"/>
      <c r="Y1811" s="1"/>
      <c r="Z1811" s="1"/>
      <c r="AA1811" s="2"/>
      <c r="AB1811" s="1"/>
      <c r="AC1811" s="1"/>
      <c r="AD1811" s="2"/>
      <c r="AE1811" s="1"/>
    </row>
    <row r="1812" spans="1:31" hidden="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3"/>
      <c r="R1812" s="1"/>
      <c r="S1812" s="1"/>
      <c r="T1812" s="1"/>
      <c r="U1812" s="2"/>
      <c r="V1812" s="1"/>
      <c r="W1812" s="1"/>
      <c r="X1812" s="2"/>
      <c r="Y1812" s="1"/>
      <c r="Z1812" s="1"/>
      <c r="AA1812" s="2"/>
      <c r="AB1812" s="1"/>
      <c r="AC1812" s="1"/>
      <c r="AD1812" s="2"/>
      <c r="AE1812" s="1"/>
    </row>
    <row r="1813" spans="1:31" hidden="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3"/>
      <c r="R1813" s="1"/>
      <c r="S1813" s="1"/>
      <c r="T1813" s="1"/>
      <c r="U1813" s="2"/>
      <c r="V1813" s="1"/>
      <c r="W1813" s="1"/>
      <c r="X1813" s="2"/>
      <c r="Y1813" s="1"/>
      <c r="Z1813" s="1"/>
      <c r="AA1813" s="2"/>
      <c r="AB1813" s="1"/>
      <c r="AC1813" s="1"/>
      <c r="AD1813" s="2"/>
      <c r="AE1813" s="1"/>
    </row>
    <row r="1814" spans="1:31" hidden="1" x14ac:dyDescent="0.25">
      <c r="A1814" s="2"/>
      <c r="B1814" s="47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3"/>
      <c r="R1814" s="1"/>
      <c r="S1814" s="1"/>
      <c r="T1814" s="1"/>
      <c r="U1814" s="2"/>
      <c r="V1814" s="1"/>
      <c r="W1814" s="1"/>
      <c r="X1814" s="2"/>
      <c r="Y1814" s="1"/>
      <c r="Z1814" s="1"/>
      <c r="AA1814" s="2"/>
      <c r="AB1814" s="1"/>
      <c r="AC1814" s="1"/>
      <c r="AD1814" s="2"/>
      <c r="AE1814" s="1"/>
    </row>
    <row r="1815" spans="1:31" hidden="1" x14ac:dyDescent="0.25">
      <c r="A1815" s="2"/>
      <c r="B1815" s="47"/>
      <c r="C1815" s="2"/>
      <c r="D1815" s="2"/>
      <c r="E1815" s="2"/>
      <c r="F1815" s="2"/>
      <c r="G1815" s="2"/>
      <c r="H1815" s="2"/>
      <c r="I1815" s="1"/>
      <c r="J1815" s="1"/>
      <c r="K1815" s="1"/>
      <c r="L1815" s="1"/>
      <c r="M1815" s="1"/>
      <c r="N1815" s="2"/>
      <c r="O1815" s="2"/>
      <c r="P1815" s="2"/>
      <c r="Q1815" s="3"/>
      <c r="R1815" s="1"/>
      <c r="S1815" s="1"/>
      <c r="T1815" s="1"/>
      <c r="U1815" s="2"/>
      <c r="V1815" s="1"/>
      <c r="W1815" s="1"/>
      <c r="X1815" s="2"/>
      <c r="Y1815" s="1"/>
      <c r="Z1815" s="1"/>
      <c r="AA1815" s="2"/>
      <c r="AB1815" s="1"/>
      <c r="AC1815" s="1"/>
      <c r="AD1815" s="2"/>
      <c r="AE1815" s="1"/>
    </row>
    <row r="1816" spans="1:31" hidden="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3"/>
      <c r="R1816" s="1"/>
      <c r="S1816" s="1"/>
      <c r="T1816" s="1"/>
      <c r="U1816" s="2"/>
      <c r="V1816" s="1"/>
      <c r="W1816" s="1"/>
      <c r="X1816" s="2"/>
      <c r="Y1816" s="1"/>
      <c r="Z1816" s="1"/>
      <c r="AA1816" s="2"/>
      <c r="AB1816" s="1"/>
      <c r="AC1816" s="1"/>
      <c r="AD1816" s="2"/>
      <c r="AE1816" s="1"/>
    </row>
    <row r="1817" spans="1:31" hidden="1" x14ac:dyDescent="0.25">
      <c r="A1817" s="2"/>
      <c r="B1817" s="47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3"/>
      <c r="R1817" s="1"/>
      <c r="S1817" s="1"/>
      <c r="T1817" s="1"/>
      <c r="U1817" s="2"/>
      <c r="V1817" s="1"/>
      <c r="W1817" s="1"/>
      <c r="X1817" s="2"/>
      <c r="Y1817" s="1"/>
      <c r="Z1817" s="1"/>
      <c r="AA1817" s="2"/>
      <c r="AB1817" s="1"/>
      <c r="AC1817" s="1"/>
      <c r="AD1817" s="2"/>
      <c r="AE1817" s="1"/>
    </row>
    <row r="1818" spans="1:31" hidden="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3"/>
      <c r="R1818" s="1"/>
      <c r="S1818" s="1"/>
      <c r="T1818" s="1"/>
      <c r="U1818" s="2"/>
      <c r="V1818" s="1"/>
      <c r="W1818" s="1"/>
      <c r="X1818" s="2"/>
      <c r="Y1818" s="1"/>
      <c r="Z1818" s="1"/>
      <c r="AA1818" s="2"/>
      <c r="AB1818" s="1"/>
      <c r="AC1818" s="1"/>
      <c r="AD1818" s="2"/>
      <c r="AE1818" s="1"/>
    </row>
    <row r="1819" spans="1:31" hidden="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3"/>
      <c r="R1819" s="1"/>
      <c r="S1819" s="1"/>
      <c r="T1819" s="1"/>
      <c r="U1819" s="2"/>
      <c r="V1819" s="1"/>
      <c r="W1819" s="1"/>
      <c r="X1819" s="2"/>
      <c r="Y1819" s="1"/>
      <c r="Z1819" s="1"/>
      <c r="AA1819" s="2"/>
      <c r="AB1819" s="1"/>
      <c r="AC1819" s="1"/>
      <c r="AD1819" s="2"/>
      <c r="AE1819" s="1"/>
    </row>
    <row r="1820" spans="1:31" hidden="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3"/>
      <c r="R1820" s="1"/>
      <c r="S1820" s="1"/>
      <c r="T1820" s="1"/>
      <c r="U1820" s="2"/>
      <c r="V1820" s="1"/>
      <c r="W1820" s="1"/>
      <c r="X1820" s="2"/>
      <c r="Y1820" s="1"/>
      <c r="Z1820" s="1"/>
      <c r="AA1820" s="2"/>
      <c r="AB1820" s="1"/>
      <c r="AC1820" s="1"/>
      <c r="AD1820" s="2"/>
      <c r="AE1820" s="1"/>
    </row>
    <row r="1821" spans="1:31" hidden="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3"/>
      <c r="R1821" s="1"/>
      <c r="S1821" s="1"/>
      <c r="T1821" s="1"/>
      <c r="U1821" s="2"/>
      <c r="V1821" s="1"/>
      <c r="W1821" s="1"/>
      <c r="X1821" s="2"/>
      <c r="Y1821" s="1"/>
      <c r="Z1821" s="1"/>
      <c r="AA1821" s="2"/>
      <c r="AB1821" s="1"/>
      <c r="AC1821" s="1"/>
      <c r="AD1821" s="2"/>
      <c r="AE1821" s="1"/>
    </row>
    <row r="1822" spans="1:31" hidden="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3"/>
      <c r="R1822" s="1"/>
      <c r="S1822" s="1"/>
      <c r="T1822" s="1"/>
      <c r="U1822" s="2"/>
      <c r="V1822" s="1"/>
      <c r="W1822" s="1"/>
      <c r="X1822" s="2"/>
      <c r="Y1822" s="1"/>
      <c r="Z1822" s="1"/>
      <c r="AA1822" s="2"/>
      <c r="AB1822" s="1"/>
      <c r="AC1822" s="1"/>
      <c r="AD1822" s="2"/>
      <c r="AE1822" s="1"/>
    </row>
    <row r="1823" spans="1:31" hidden="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3"/>
      <c r="R1823" s="1"/>
      <c r="S1823" s="1"/>
      <c r="T1823" s="1"/>
      <c r="U1823" s="2"/>
      <c r="V1823" s="1"/>
      <c r="W1823" s="1"/>
      <c r="X1823" s="2"/>
      <c r="Y1823" s="1"/>
      <c r="Z1823" s="1"/>
      <c r="AA1823" s="2"/>
      <c r="AB1823" s="1"/>
      <c r="AC1823" s="1"/>
      <c r="AD1823" s="2"/>
      <c r="AE1823" s="1"/>
    </row>
    <row r="1824" spans="1:31" hidden="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3"/>
      <c r="R1824" s="1"/>
      <c r="S1824" s="1"/>
      <c r="T1824" s="1"/>
      <c r="U1824" s="2"/>
      <c r="V1824" s="1"/>
      <c r="W1824" s="1"/>
      <c r="X1824" s="2"/>
      <c r="Y1824" s="1"/>
      <c r="Z1824" s="1"/>
      <c r="AA1824" s="2"/>
      <c r="AB1824" s="1"/>
      <c r="AC1824" s="1"/>
      <c r="AD1824" s="2"/>
      <c r="AE1824" s="1"/>
    </row>
    <row r="1825" spans="1:31" hidden="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3"/>
      <c r="R1825" s="1"/>
      <c r="S1825" s="1"/>
      <c r="T1825" s="1"/>
      <c r="U1825" s="2"/>
      <c r="V1825" s="1"/>
      <c r="W1825" s="1"/>
      <c r="X1825" s="2"/>
      <c r="Y1825" s="1"/>
      <c r="Z1825" s="1"/>
      <c r="AA1825" s="2"/>
      <c r="AB1825" s="1"/>
      <c r="AC1825" s="1"/>
      <c r="AD1825" s="2"/>
      <c r="AE1825" s="1"/>
    </row>
    <row r="1826" spans="1:31" hidden="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3"/>
      <c r="R1826" s="1"/>
      <c r="S1826" s="1"/>
      <c r="T1826" s="1"/>
      <c r="U1826" s="2"/>
      <c r="V1826" s="1"/>
      <c r="W1826" s="1"/>
      <c r="X1826" s="2"/>
      <c r="Y1826" s="1"/>
      <c r="Z1826" s="1"/>
      <c r="AA1826" s="2"/>
      <c r="AB1826" s="1"/>
      <c r="AC1826" s="1"/>
      <c r="AD1826" s="2"/>
      <c r="AE1826" s="1"/>
    </row>
    <row r="1827" spans="1:31" hidden="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3"/>
      <c r="R1827" s="1"/>
      <c r="S1827" s="1"/>
      <c r="T1827" s="1"/>
      <c r="U1827" s="2"/>
      <c r="V1827" s="1"/>
      <c r="W1827" s="1"/>
      <c r="X1827" s="2"/>
      <c r="Y1827" s="1"/>
      <c r="Z1827" s="1"/>
      <c r="AA1827" s="2"/>
      <c r="AB1827" s="1"/>
      <c r="AC1827" s="1"/>
      <c r="AD1827" s="2"/>
      <c r="AE1827" s="1"/>
    </row>
    <row r="1828" spans="1:31" hidden="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3"/>
      <c r="R1828" s="1"/>
      <c r="S1828" s="1"/>
      <c r="T1828" s="1"/>
      <c r="U1828" s="2"/>
      <c r="V1828" s="1"/>
      <c r="W1828" s="1"/>
      <c r="X1828" s="2"/>
      <c r="Y1828" s="1"/>
      <c r="Z1828" s="1"/>
      <c r="AA1828" s="2"/>
      <c r="AB1828" s="1"/>
      <c r="AC1828" s="1"/>
      <c r="AD1828" s="2"/>
      <c r="AE1828" s="1"/>
    </row>
    <row r="1829" spans="1:31" hidden="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3"/>
      <c r="R1829" s="1"/>
      <c r="S1829" s="1"/>
      <c r="T1829" s="1"/>
      <c r="U1829" s="2"/>
      <c r="V1829" s="1"/>
      <c r="W1829" s="1"/>
      <c r="X1829" s="2"/>
      <c r="Y1829" s="1"/>
      <c r="Z1829" s="1"/>
      <c r="AA1829" s="2"/>
      <c r="AB1829" s="1"/>
      <c r="AC1829" s="1"/>
      <c r="AD1829" s="2"/>
      <c r="AE1829" s="1"/>
    </row>
    <row r="1830" spans="1:31" hidden="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3"/>
      <c r="R1830" s="1"/>
      <c r="S1830" s="1"/>
      <c r="T1830" s="1"/>
      <c r="U1830" s="2"/>
      <c r="V1830" s="1"/>
      <c r="W1830" s="1"/>
      <c r="X1830" s="2"/>
      <c r="Y1830" s="1"/>
      <c r="Z1830" s="1"/>
      <c r="AA1830" s="2"/>
      <c r="AB1830" s="1"/>
      <c r="AC1830" s="1"/>
      <c r="AD1830" s="2"/>
      <c r="AE1830" s="1"/>
    </row>
    <row r="1831" spans="1:31" hidden="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3"/>
      <c r="R1831" s="1"/>
      <c r="S1831" s="1"/>
      <c r="T1831" s="1"/>
      <c r="U1831" s="2"/>
      <c r="V1831" s="1"/>
      <c r="W1831" s="1"/>
      <c r="X1831" s="2"/>
      <c r="Y1831" s="1"/>
      <c r="Z1831" s="1"/>
      <c r="AA1831" s="2"/>
      <c r="AB1831" s="1"/>
      <c r="AC1831" s="1"/>
      <c r="AD1831" s="2"/>
      <c r="AE1831" s="1"/>
    </row>
    <row r="1832" spans="1:31" hidden="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3"/>
      <c r="R1832" s="1"/>
      <c r="S1832" s="1"/>
      <c r="T1832" s="1"/>
      <c r="U1832" s="2"/>
      <c r="V1832" s="1"/>
      <c r="W1832" s="1"/>
      <c r="X1832" s="2"/>
      <c r="Y1832" s="1"/>
      <c r="Z1832" s="1"/>
      <c r="AA1832" s="2"/>
      <c r="AB1832" s="1"/>
      <c r="AC1832" s="1"/>
      <c r="AD1832" s="2"/>
      <c r="AE1832" s="1"/>
    </row>
    <row r="1833" spans="1:31" hidden="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3"/>
      <c r="R1833" s="1"/>
      <c r="S1833" s="1"/>
      <c r="T1833" s="1"/>
      <c r="U1833" s="2"/>
      <c r="V1833" s="1"/>
      <c r="W1833" s="1"/>
      <c r="X1833" s="2"/>
      <c r="Y1833" s="1"/>
      <c r="Z1833" s="1"/>
      <c r="AA1833" s="2"/>
      <c r="AB1833" s="1"/>
      <c r="AC1833" s="1"/>
      <c r="AD1833" s="2"/>
      <c r="AE1833" s="1"/>
    </row>
    <row r="1834" spans="1:31" hidden="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3"/>
      <c r="R1834" s="1"/>
      <c r="S1834" s="1"/>
      <c r="T1834" s="1"/>
      <c r="U1834" s="2"/>
      <c r="V1834" s="1"/>
      <c r="W1834" s="1"/>
      <c r="X1834" s="2"/>
      <c r="Y1834" s="1"/>
      <c r="Z1834" s="1"/>
      <c r="AA1834" s="2"/>
      <c r="AB1834" s="1"/>
      <c r="AC1834" s="1"/>
      <c r="AD1834" s="2"/>
      <c r="AE1834" s="1"/>
    </row>
    <row r="1835" spans="1:31" hidden="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3"/>
      <c r="R1835" s="1"/>
      <c r="S1835" s="1"/>
      <c r="T1835" s="1"/>
      <c r="U1835" s="2"/>
      <c r="V1835" s="1"/>
      <c r="W1835" s="1"/>
      <c r="X1835" s="2"/>
      <c r="Y1835" s="1"/>
      <c r="Z1835" s="1"/>
      <c r="AA1835" s="2"/>
      <c r="AB1835" s="1"/>
      <c r="AC1835" s="1"/>
      <c r="AD1835" s="2"/>
      <c r="AE1835" s="1"/>
    </row>
    <row r="1836" spans="1:31" hidden="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3"/>
      <c r="R1836" s="1"/>
      <c r="S1836" s="1"/>
      <c r="T1836" s="1"/>
      <c r="U1836" s="2"/>
      <c r="V1836" s="1"/>
      <c r="W1836" s="1"/>
      <c r="X1836" s="2"/>
      <c r="Y1836" s="1"/>
      <c r="Z1836" s="1"/>
      <c r="AA1836" s="2"/>
      <c r="AB1836" s="1"/>
      <c r="AC1836" s="1"/>
      <c r="AD1836" s="2"/>
      <c r="AE1836" s="1"/>
    </row>
    <row r="1837" spans="1:31" hidden="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3"/>
      <c r="R1837" s="1"/>
      <c r="S1837" s="1"/>
      <c r="T1837" s="1"/>
      <c r="U1837" s="2"/>
      <c r="V1837" s="1"/>
      <c r="W1837" s="1"/>
      <c r="X1837" s="2"/>
      <c r="Y1837" s="1"/>
      <c r="Z1837" s="1"/>
      <c r="AA1837" s="2"/>
      <c r="AB1837" s="1"/>
      <c r="AC1837" s="1"/>
      <c r="AD1837" s="2"/>
      <c r="AE1837" s="1"/>
    </row>
    <row r="1838" spans="1:31" hidden="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3"/>
      <c r="R1838" s="1"/>
      <c r="S1838" s="1"/>
      <c r="T1838" s="1"/>
      <c r="U1838" s="2"/>
      <c r="V1838" s="1"/>
      <c r="W1838" s="1"/>
      <c r="X1838" s="2"/>
      <c r="Y1838" s="1"/>
      <c r="Z1838" s="1"/>
      <c r="AA1838" s="2"/>
      <c r="AB1838" s="1"/>
      <c r="AC1838" s="1"/>
      <c r="AD1838" s="2"/>
      <c r="AE1838" s="1"/>
    </row>
    <row r="1839" spans="1:31" hidden="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3"/>
      <c r="R1839" s="1"/>
      <c r="S1839" s="1"/>
      <c r="T1839" s="1"/>
      <c r="U1839" s="2"/>
      <c r="V1839" s="1"/>
      <c r="W1839" s="1"/>
      <c r="X1839" s="2"/>
      <c r="Y1839" s="1"/>
      <c r="Z1839" s="1"/>
      <c r="AA1839" s="2"/>
      <c r="AB1839" s="1"/>
      <c r="AC1839" s="1"/>
      <c r="AD1839" s="2"/>
      <c r="AE1839" s="1"/>
    </row>
    <row r="1840" spans="1:31" hidden="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3"/>
      <c r="R1840" s="1"/>
      <c r="S1840" s="1"/>
      <c r="T1840" s="1"/>
      <c r="U1840" s="2"/>
      <c r="V1840" s="1"/>
      <c r="W1840" s="1"/>
      <c r="X1840" s="2"/>
      <c r="Y1840" s="1"/>
      <c r="Z1840" s="1"/>
      <c r="AA1840" s="2"/>
      <c r="AB1840" s="1"/>
      <c r="AC1840" s="1"/>
      <c r="AD1840" s="2"/>
      <c r="AE1840" s="1"/>
    </row>
    <row r="1841" spans="1:31" hidden="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3"/>
      <c r="R1841" s="1"/>
      <c r="S1841" s="1"/>
      <c r="T1841" s="1"/>
      <c r="U1841" s="2"/>
      <c r="V1841" s="1"/>
      <c r="W1841" s="1"/>
      <c r="X1841" s="2"/>
      <c r="Y1841" s="1"/>
      <c r="Z1841" s="1"/>
      <c r="AA1841" s="2"/>
      <c r="AB1841" s="1"/>
      <c r="AC1841" s="1"/>
      <c r="AD1841" s="2"/>
      <c r="AE1841" s="1"/>
    </row>
    <row r="1842" spans="1:31" hidden="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3"/>
      <c r="R1842" s="1"/>
      <c r="S1842" s="1"/>
      <c r="T1842" s="1"/>
      <c r="U1842" s="2"/>
      <c r="V1842" s="1"/>
      <c r="W1842" s="1"/>
      <c r="X1842" s="2"/>
      <c r="Y1842" s="1"/>
      <c r="Z1842" s="1"/>
      <c r="AA1842" s="2"/>
      <c r="AB1842" s="1"/>
      <c r="AC1842" s="1"/>
      <c r="AD1842" s="2"/>
      <c r="AE1842" s="1"/>
    </row>
    <row r="1843" spans="1:31" hidden="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3"/>
      <c r="R1843" s="1"/>
      <c r="S1843" s="1"/>
      <c r="T1843" s="1"/>
      <c r="U1843" s="2"/>
      <c r="V1843" s="1"/>
      <c r="W1843" s="1"/>
      <c r="X1843" s="2"/>
      <c r="Y1843" s="1"/>
      <c r="Z1843" s="1"/>
      <c r="AA1843" s="2"/>
      <c r="AB1843" s="1"/>
      <c r="AC1843" s="1"/>
      <c r="AD1843" s="2"/>
      <c r="AE1843" s="1"/>
    </row>
    <row r="1844" spans="1:31" hidden="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3"/>
      <c r="R1844" s="1"/>
      <c r="S1844" s="1"/>
      <c r="T1844" s="1"/>
      <c r="U1844" s="2"/>
      <c r="V1844" s="1"/>
      <c r="W1844" s="1"/>
      <c r="X1844" s="2"/>
      <c r="Y1844" s="1"/>
      <c r="Z1844" s="1"/>
      <c r="AA1844" s="2"/>
      <c r="AB1844" s="1"/>
      <c r="AC1844" s="1"/>
      <c r="AD1844" s="2"/>
      <c r="AE1844" s="1"/>
    </row>
    <row r="1845" spans="1:31" hidden="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3"/>
      <c r="R1845" s="1"/>
      <c r="S1845" s="1"/>
      <c r="T1845" s="1"/>
      <c r="U1845" s="2"/>
      <c r="V1845" s="1"/>
      <c r="W1845" s="1"/>
      <c r="X1845" s="2"/>
      <c r="Y1845" s="1"/>
      <c r="Z1845" s="1"/>
      <c r="AA1845" s="2"/>
      <c r="AB1845" s="1"/>
      <c r="AC1845" s="1"/>
      <c r="AD1845" s="2"/>
      <c r="AE1845" s="1"/>
    </row>
    <row r="1846" spans="1:31" hidden="1" x14ac:dyDescent="0.25">
      <c r="A1846" s="2"/>
      <c r="B1846" s="47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3"/>
      <c r="R1846" s="1"/>
      <c r="S1846" s="1"/>
      <c r="T1846" s="1"/>
      <c r="U1846" s="2"/>
      <c r="V1846" s="1"/>
      <c r="W1846" s="1"/>
      <c r="X1846" s="2"/>
      <c r="Y1846" s="1"/>
      <c r="Z1846" s="1"/>
      <c r="AA1846" s="2"/>
      <c r="AB1846" s="1"/>
      <c r="AC1846" s="1"/>
      <c r="AD1846" s="2"/>
      <c r="AE1846" s="1"/>
    </row>
    <row r="1847" spans="1:31" hidden="1" x14ac:dyDescent="0.25">
      <c r="A1847" s="2"/>
      <c r="B1847" s="47"/>
      <c r="C1847" s="2"/>
      <c r="D1847" s="2"/>
      <c r="E1847" s="2"/>
      <c r="F1847" s="2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3"/>
      <c r="R1847" s="1"/>
      <c r="S1847" s="1"/>
      <c r="T1847" s="1"/>
      <c r="U1847" s="2"/>
      <c r="V1847" s="1"/>
      <c r="W1847" s="1"/>
      <c r="X1847" s="2"/>
      <c r="Y1847" s="1"/>
      <c r="Z1847" s="1"/>
      <c r="AA1847" s="2"/>
      <c r="AB1847" s="1"/>
      <c r="AC1847" s="1"/>
      <c r="AD1847" s="2"/>
      <c r="AE1847" s="1"/>
    </row>
    <row r="1848" spans="1:31" hidden="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3"/>
      <c r="R1848" s="1"/>
      <c r="S1848" s="1"/>
      <c r="T1848" s="1"/>
      <c r="U1848" s="2"/>
      <c r="V1848" s="1"/>
      <c r="W1848" s="1"/>
      <c r="X1848" s="2"/>
      <c r="Y1848" s="1"/>
      <c r="Z1848" s="1"/>
      <c r="AA1848" s="2"/>
      <c r="AB1848" s="1"/>
      <c r="AC1848" s="1"/>
      <c r="AD1848" s="2"/>
      <c r="AE1848" s="1"/>
    </row>
    <row r="1849" spans="1:31" hidden="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3"/>
      <c r="R1849" s="1"/>
      <c r="S1849" s="1"/>
      <c r="T1849" s="1"/>
      <c r="U1849" s="2"/>
      <c r="V1849" s="1"/>
      <c r="W1849" s="1"/>
      <c r="X1849" s="2"/>
      <c r="Y1849" s="1"/>
      <c r="Z1849" s="1"/>
      <c r="AA1849" s="2"/>
      <c r="AB1849" s="1"/>
      <c r="AC1849" s="1"/>
      <c r="AD1849" s="2"/>
      <c r="AE1849" s="1"/>
    </row>
    <row r="1850" spans="1:31" hidden="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3"/>
      <c r="R1850" s="1"/>
      <c r="S1850" s="1"/>
      <c r="T1850" s="1"/>
      <c r="U1850" s="2"/>
      <c r="V1850" s="1"/>
      <c r="W1850" s="1"/>
      <c r="X1850" s="2"/>
      <c r="Y1850" s="1"/>
      <c r="Z1850" s="1"/>
      <c r="AA1850" s="2"/>
      <c r="AB1850" s="1"/>
      <c r="AC1850" s="1"/>
      <c r="AD1850" s="2"/>
      <c r="AE1850" s="1"/>
    </row>
    <row r="1851" spans="1:31" hidden="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3"/>
      <c r="R1851" s="1"/>
      <c r="S1851" s="1"/>
      <c r="T1851" s="1"/>
      <c r="U1851" s="2"/>
      <c r="V1851" s="1"/>
      <c r="W1851" s="1"/>
      <c r="X1851" s="2"/>
      <c r="Y1851" s="1"/>
      <c r="Z1851" s="1"/>
      <c r="AA1851" s="2"/>
      <c r="AB1851" s="1"/>
      <c r="AC1851" s="1"/>
      <c r="AD1851" s="2"/>
      <c r="AE1851" s="1"/>
    </row>
    <row r="1852" spans="1:31" hidden="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3"/>
      <c r="R1852" s="1"/>
      <c r="S1852" s="1"/>
      <c r="T1852" s="1"/>
      <c r="U1852" s="2"/>
      <c r="V1852" s="1"/>
      <c r="W1852" s="1"/>
      <c r="X1852" s="2"/>
      <c r="Y1852" s="1"/>
      <c r="Z1852" s="1"/>
      <c r="AA1852" s="2"/>
      <c r="AB1852" s="1"/>
      <c r="AC1852" s="1"/>
      <c r="AD1852" s="2"/>
      <c r="AE1852" s="1"/>
    </row>
    <row r="1853" spans="1:31" hidden="1" x14ac:dyDescent="0.25">
      <c r="A1853" s="2"/>
      <c r="B1853" s="47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3"/>
      <c r="R1853" s="1"/>
      <c r="S1853" s="1"/>
      <c r="T1853" s="1"/>
      <c r="U1853" s="2"/>
      <c r="V1853" s="1"/>
      <c r="W1853" s="1"/>
      <c r="X1853" s="2"/>
      <c r="Y1853" s="1"/>
      <c r="Z1853" s="1"/>
      <c r="AA1853" s="2"/>
      <c r="AB1853" s="1"/>
      <c r="AC1853" s="1"/>
      <c r="AD1853" s="2"/>
      <c r="AE1853" s="1"/>
    </row>
    <row r="1854" spans="1:31" hidden="1" x14ac:dyDescent="0.25">
      <c r="A1854" s="2"/>
      <c r="B1854" s="47"/>
      <c r="C1854" s="2"/>
      <c r="D1854" s="2"/>
      <c r="E1854" s="2"/>
      <c r="F1854" s="2"/>
      <c r="G1854" s="2"/>
      <c r="H1854" s="2"/>
      <c r="I1854" s="1"/>
      <c r="J1854" s="1"/>
      <c r="K1854" s="1"/>
      <c r="L1854" s="1"/>
      <c r="M1854" s="1"/>
      <c r="N1854" s="2"/>
      <c r="O1854" s="2"/>
      <c r="P1854" s="2"/>
      <c r="Q1854" s="3"/>
      <c r="R1854" s="1"/>
      <c r="S1854" s="1"/>
      <c r="T1854" s="1"/>
      <c r="U1854" s="2"/>
      <c r="V1854" s="1"/>
      <c r="W1854" s="1"/>
      <c r="X1854" s="2"/>
      <c r="Y1854" s="1"/>
      <c r="Z1854" s="1"/>
      <c r="AA1854" s="2"/>
      <c r="AB1854" s="1"/>
      <c r="AC1854" s="1"/>
      <c r="AD1854" s="2"/>
      <c r="AE1854" s="1"/>
    </row>
    <row r="1855" spans="1:31" hidden="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3"/>
      <c r="R1855" s="1"/>
      <c r="S1855" s="1"/>
      <c r="T1855" s="1"/>
      <c r="U1855" s="2"/>
      <c r="V1855" s="1"/>
      <c r="W1855" s="1"/>
      <c r="X1855" s="2"/>
      <c r="Y1855" s="1"/>
      <c r="Z1855" s="1"/>
      <c r="AA1855" s="2"/>
      <c r="AB1855" s="1"/>
      <c r="AC1855" s="1"/>
      <c r="AD1855" s="2"/>
      <c r="AE1855" s="1"/>
    </row>
    <row r="1856" spans="1:31" hidden="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3"/>
      <c r="R1856" s="1"/>
      <c r="S1856" s="1"/>
      <c r="T1856" s="1"/>
      <c r="U1856" s="2"/>
      <c r="V1856" s="1"/>
      <c r="W1856" s="1"/>
      <c r="X1856" s="2"/>
      <c r="Y1856" s="1"/>
      <c r="Z1856" s="1"/>
      <c r="AA1856" s="2"/>
      <c r="AB1856" s="1"/>
      <c r="AC1856" s="1"/>
      <c r="AD1856" s="2"/>
      <c r="AE1856" s="1"/>
    </row>
    <row r="1857" spans="1:32" hidden="1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3"/>
      <c r="R1857" s="1"/>
      <c r="S1857" s="1"/>
      <c r="T1857" s="1"/>
      <c r="U1857" s="2"/>
      <c r="V1857" s="1"/>
      <c r="W1857" s="1"/>
      <c r="X1857" s="2"/>
      <c r="Y1857" s="1"/>
      <c r="Z1857" s="1"/>
      <c r="AA1857" s="2"/>
      <c r="AB1857" s="1"/>
      <c r="AC1857" s="1"/>
      <c r="AD1857" s="2"/>
      <c r="AE1857" s="1"/>
    </row>
    <row r="1858" spans="1:32" hidden="1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3"/>
      <c r="R1858" s="1"/>
      <c r="S1858" s="1"/>
      <c r="T1858" s="1"/>
      <c r="U1858" s="2"/>
      <c r="V1858" s="1"/>
      <c r="W1858" s="1"/>
      <c r="X1858" s="2"/>
      <c r="Y1858" s="1"/>
      <c r="Z1858" s="1"/>
      <c r="AA1858" s="2"/>
      <c r="AB1858" s="1"/>
      <c r="AC1858" s="1"/>
      <c r="AD1858" s="2"/>
      <c r="AE1858" s="1"/>
    </row>
    <row r="1859" spans="1:32" hidden="1" x14ac:dyDescent="0.25">
      <c r="A1859" s="2"/>
      <c r="B1859" s="47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3"/>
      <c r="R1859" s="1"/>
      <c r="S1859" s="1"/>
      <c r="T1859" s="1"/>
      <c r="U1859" s="2"/>
      <c r="V1859" s="1"/>
      <c r="W1859" s="1"/>
      <c r="X1859" s="2"/>
      <c r="Y1859" s="1"/>
      <c r="Z1859" s="1"/>
      <c r="AA1859" s="2"/>
      <c r="AB1859" s="1"/>
      <c r="AC1859" s="1"/>
      <c r="AD1859" s="2"/>
      <c r="AE1859" s="1"/>
    </row>
    <row r="1860" spans="1:32" hidden="1" x14ac:dyDescent="0.25">
      <c r="A1860" s="2"/>
      <c r="B1860" s="47"/>
      <c r="C1860" s="2"/>
      <c r="D1860" s="2"/>
      <c r="E1860" s="2"/>
      <c r="F1860" s="2"/>
      <c r="G1860" s="2"/>
      <c r="H1860" s="2"/>
      <c r="I1860" s="1"/>
      <c r="J1860" s="1"/>
      <c r="K1860" s="1"/>
      <c r="L1860" s="1"/>
      <c r="M1860" s="1"/>
      <c r="N1860" s="2"/>
      <c r="O1860" s="2"/>
      <c r="P1860" s="2"/>
      <c r="Q1860" s="3"/>
      <c r="R1860" s="1"/>
      <c r="S1860" s="1"/>
      <c r="T1860" s="1"/>
      <c r="U1860" s="2"/>
      <c r="V1860" s="1"/>
      <c r="W1860" s="1"/>
      <c r="X1860" s="2"/>
      <c r="Y1860" s="1"/>
      <c r="Z1860" s="1"/>
      <c r="AA1860" s="2"/>
      <c r="AB1860" s="1"/>
      <c r="AC1860" s="1"/>
      <c r="AD1860" s="2"/>
      <c r="AE1860" s="1"/>
    </row>
    <row r="1861" spans="1:32" hidden="1" x14ac:dyDescent="0.25">
      <c r="A1861" s="2"/>
      <c r="B1861" s="48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1"/>
      <c r="AA1861" s="2"/>
      <c r="AB1861" s="1"/>
      <c r="AC1861" s="1"/>
      <c r="AD1861" s="2"/>
      <c r="AE1861" s="1"/>
      <c r="AF1861" s="2"/>
    </row>
    <row r="1862" spans="1:32" hidden="1" x14ac:dyDescent="0.25">
      <c r="A1862" s="2"/>
      <c r="B1862" s="48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1"/>
      <c r="AA1862" s="2"/>
      <c r="AB1862" s="1"/>
      <c r="AC1862" s="1"/>
      <c r="AD1862" s="2"/>
      <c r="AE1862" s="1"/>
      <c r="AF1862" s="2"/>
    </row>
    <row r="1863" spans="1:32" hidden="1" x14ac:dyDescent="0.25">
      <c r="A1863" s="2"/>
      <c r="B1863" s="48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1"/>
      <c r="AA1863" s="2"/>
      <c r="AB1863" s="1"/>
      <c r="AC1863" s="1"/>
      <c r="AD1863" s="2"/>
      <c r="AE1863" s="1"/>
      <c r="AF1863" s="2"/>
    </row>
    <row r="1864" spans="1:32" hidden="1" x14ac:dyDescent="0.25">
      <c r="A1864" s="2"/>
      <c r="B1864" s="48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1"/>
      <c r="AA1864" s="2"/>
      <c r="AB1864" s="1"/>
      <c r="AC1864" s="1"/>
      <c r="AD1864" s="2"/>
      <c r="AE1864" s="1"/>
      <c r="AF1864" s="2"/>
    </row>
    <row r="1865" spans="1:32" hidden="1" x14ac:dyDescent="0.25">
      <c r="A1865" s="2"/>
      <c r="B1865" s="48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1"/>
      <c r="AA1865" s="2"/>
      <c r="AB1865" s="1"/>
      <c r="AC1865" s="1"/>
      <c r="AD1865" s="2"/>
      <c r="AE1865" s="1"/>
      <c r="AF1865" s="2"/>
    </row>
    <row r="1866" spans="1:32" hidden="1" x14ac:dyDescent="0.25">
      <c r="A1866" s="2"/>
      <c r="B1866" s="48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1"/>
      <c r="AA1866" s="2"/>
      <c r="AB1866" s="1"/>
      <c r="AC1866" s="1"/>
      <c r="AD1866" s="2"/>
      <c r="AE1866" s="1"/>
      <c r="AF1866" s="2"/>
    </row>
    <row r="1867" spans="1:32" hidden="1" x14ac:dyDescent="0.25">
      <c r="A1867" s="2"/>
      <c r="B1867" s="48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1"/>
      <c r="AA1867" s="2"/>
      <c r="AB1867" s="1"/>
      <c r="AC1867" s="1"/>
      <c r="AD1867" s="2"/>
      <c r="AE1867" s="1"/>
      <c r="AF1867" s="2"/>
    </row>
    <row r="1868" spans="1:32" s="55" customFormat="1" hidden="1" x14ac:dyDescent="0.25">
      <c r="A1868" s="2"/>
      <c r="B1868" s="48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1"/>
      <c r="AA1868" s="2"/>
      <c r="AB1868" s="1"/>
      <c r="AC1868" s="1"/>
      <c r="AD1868" s="2"/>
      <c r="AE1868" s="1"/>
      <c r="AF1868" s="2"/>
    </row>
    <row r="1869" spans="1:32" hidden="1" x14ac:dyDescent="0.25">
      <c r="A1869" s="2"/>
      <c r="B1869" s="48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1"/>
      <c r="AA1869" s="2"/>
      <c r="AB1869" s="1"/>
      <c r="AC1869" s="1"/>
      <c r="AD1869" s="2"/>
      <c r="AE1869" s="1"/>
      <c r="AF1869" s="2"/>
    </row>
    <row r="1870" spans="1:32" hidden="1" x14ac:dyDescent="0.25">
      <c r="A1870" s="2"/>
      <c r="B1870" s="48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1"/>
      <c r="AA1870" s="2"/>
      <c r="AB1870" s="1"/>
      <c r="AC1870" s="1"/>
      <c r="AD1870" s="2"/>
      <c r="AE1870" s="1"/>
      <c r="AF1870" s="2"/>
    </row>
    <row r="1871" spans="1:32" hidden="1" x14ac:dyDescent="0.25">
      <c r="A1871" s="2"/>
      <c r="B1871" s="48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1"/>
      <c r="AA1871" s="2"/>
      <c r="AB1871" s="1"/>
      <c r="AC1871" s="1"/>
      <c r="AD1871" s="2"/>
      <c r="AE1871" s="1"/>
      <c r="AF1871" s="2"/>
    </row>
    <row r="1872" spans="1:32" hidden="1" x14ac:dyDescent="0.25">
      <c r="A1872" s="2"/>
      <c r="B1872" s="48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1"/>
      <c r="AA1872" s="2"/>
      <c r="AB1872" s="1"/>
      <c r="AC1872" s="1"/>
      <c r="AD1872" s="2"/>
      <c r="AE1872" s="1"/>
      <c r="AF1872" s="2"/>
    </row>
    <row r="1873" spans="1:32" hidden="1" x14ac:dyDescent="0.25">
      <c r="A1873" s="2"/>
      <c r="B1873" s="48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1"/>
      <c r="AA1873" s="2"/>
      <c r="AB1873" s="1"/>
      <c r="AC1873" s="1"/>
      <c r="AD1873" s="2"/>
      <c r="AE1873" s="1"/>
      <c r="AF1873" s="2"/>
    </row>
    <row r="1874" spans="1:32" hidden="1" x14ac:dyDescent="0.25">
      <c r="A1874" s="2"/>
      <c r="B1874" s="48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1"/>
      <c r="AA1874" s="2"/>
      <c r="AB1874" s="1"/>
      <c r="AC1874" s="1"/>
      <c r="AD1874" s="2"/>
      <c r="AE1874" s="1"/>
      <c r="AF1874" s="2"/>
    </row>
    <row r="1875" spans="1:32" hidden="1" x14ac:dyDescent="0.25">
      <c r="A1875" s="2"/>
      <c r="B1875" s="48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1"/>
      <c r="AA1875" s="2"/>
      <c r="AB1875" s="1"/>
      <c r="AC1875" s="1"/>
      <c r="AD1875" s="2"/>
      <c r="AE1875" s="1"/>
      <c r="AF1875" s="2"/>
    </row>
    <row r="1876" spans="1:32" s="55" customFormat="1" hidden="1" x14ac:dyDescent="0.25">
      <c r="A1876" s="2"/>
      <c r="B1876" s="48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1"/>
      <c r="AA1876" s="2"/>
      <c r="AB1876" s="1"/>
      <c r="AC1876" s="1"/>
      <c r="AD1876" s="2"/>
      <c r="AE1876" s="1"/>
      <c r="AF1876" s="2"/>
    </row>
    <row r="1877" spans="1:32" hidden="1" x14ac:dyDescent="0.25">
      <c r="A1877" s="2"/>
      <c r="B1877" s="48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1"/>
      <c r="AA1877" s="2"/>
      <c r="AB1877" s="1"/>
      <c r="AC1877" s="1"/>
      <c r="AD1877" s="2"/>
      <c r="AE1877" s="1"/>
      <c r="AF1877" s="2"/>
    </row>
    <row r="1878" spans="1:32" hidden="1" x14ac:dyDescent="0.25">
      <c r="A1878" s="2"/>
      <c r="B1878" s="48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1"/>
      <c r="AA1878" s="2"/>
      <c r="AB1878" s="1"/>
      <c r="AC1878" s="1"/>
      <c r="AD1878" s="2"/>
      <c r="AE1878" s="1"/>
      <c r="AF1878" s="2"/>
    </row>
    <row r="1879" spans="1:32" hidden="1" x14ac:dyDescent="0.25">
      <c r="A1879" s="2"/>
      <c r="B1879" s="48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1"/>
      <c r="AA1879" s="2"/>
      <c r="AB1879" s="1"/>
      <c r="AC1879" s="1"/>
      <c r="AD1879" s="2"/>
      <c r="AE1879" s="1"/>
      <c r="AF1879" s="2"/>
    </row>
    <row r="1880" spans="1:32" hidden="1" x14ac:dyDescent="0.25">
      <c r="A1880" s="2"/>
      <c r="B1880" s="48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1"/>
      <c r="AA1880" s="2"/>
      <c r="AB1880" s="1"/>
      <c r="AC1880" s="1"/>
      <c r="AD1880" s="2"/>
      <c r="AE1880" s="1"/>
      <c r="AF1880" s="2"/>
    </row>
    <row r="1881" spans="1:32" hidden="1" x14ac:dyDescent="0.25">
      <c r="A1881" s="2"/>
      <c r="B1881" s="48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1"/>
      <c r="AA1881" s="2"/>
      <c r="AB1881" s="1"/>
      <c r="AC1881" s="1"/>
      <c r="AD1881" s="2"/>
      <c r="AE1881" s="1"/>
      <c r="AF1881" s="2"/>
    </row>
    <row r="1882" spans="1:32" hidden="1" x14ac:dyDescent="0.25">
      <c r="A1882" s="2"/>
      <c r="B1882" s="48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1"/>
      <c r="AA1882" s="2"/>
      <c r="AB1882" s="1"/>
      <c r="AC1882" s="1"/>
      <c r="AD1882" s="2"/>
      <c r="AE1882" s="1"/>
      <c r="AF1882" s="2"/>
    </row>
    <row r="1883" spans="1:32" hidden="1" x14ac:dyDescent="0.25">
      <c r="A1883" s="2"/>
      <c r="B1883" s="48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1"/>
      <c r="AA1883" s="2"/>
      <c r="AB1883" s="1"/>
      <c r="AC1883" s="1"/>
      <c r="AD1883" s="2"/>
      <c r="AE1883" s="1"/>
      <c r="AF1883" s="2"/>
    </row>
    <row r="1884" spans="1:32" s="55" customFormat="1" hidden="1" x14ac:dyDescent="0.25">
      <c r="A1884" s="2"/>
      <c r="B1884" s="48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1"/>
      <c r="AA1884" s="2"/>
      <c r="AB1884" s="1"/>
      <c r="AC1884" s="1"/>
      <c r="AD1884" s="2"/>
      <c r="AE1884" s="1"/>
      <c r="AF1884" s="2"/>
    </row>
    <row r="1885" spans="1:32" hidden="1" x14ac:dyDescent="0.25">
      <c r="A1885" s="2"/>
      <c r="B1885" s="48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1"/>
      <c r="AA1885" s="2"/>
      <c r="AB1885" s="1"/>
      <c r="AC1885" s="1"/>
      <c r="AD1885" s="2"/>
      <c r="AE1885" s="1"/>
      <c r="AF1885" s="2"/>
    </row>
    <row r="1886" spans="1:32" hidden="1" x14ac:dyDescent="0.25">
      <c r="A1886" s="2"/>
      <c r="B1886" s="48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1"/>
      <c r="AA1886" s="2"/>
      <c r="AB1886" s="1"/>
      <c r="AC1886" s="1"/>
      <c r="AD1886" s="2"/>
      <c r="AE1886" s="1"/>
      <c r="AF1886" s="2"/>
    </row>
    <row r="1887" spans="1:32" hidden="1" x14ac:dyDescent="0.25">
      <c r="A1887" s="2"/>
      <c r="B1887" s="48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1"/>
      <c r="AA1887" s="2"/>
      <c r="AB1887" s="1"/>
      <c r="AC1887" s="1"/>
      <c r="AD1887" s="2"/>
      <c r="AE1887" s="1"/>
      <c r="AF1887" s="2"/>
    </row>
    <row r="1888" spans="1:32" hidden="1" x14ac:dyDescent="0.25">
      <c r="A1888" s="2"/>
      <c r="B1888" s="48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1"/>
      <c r="AA1888" s="2"/>
      <c r="AB1888" s="1"/>
      <c r="AC1888" s="1"/>
      <c r="AD1888" s="2"/>
      <c r="AE1888" s="1"/>
      <c r="AF1888" s="2"/>
    </row>
    <row r="1889" spans="1:32" hidden="1" x14ac:dyDescent="0.25">
      <c r="A1889" s="2"/>
      <c r="B1889" s="48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1"/>
      <c r="AA1889" s="2"/>
      <c r="AB1889" s="1"/>
      <c r="AC1889" s="1"/>
      <c r="AD1889" s="2"/>
      <c r="AE1889" s="1"/>
      <c r="AF1889" s="2"/>
    </row>
    <row r="1890" spans="1:32" hidden="1" x14ac:dyDescent="0.25">
      <c r="A1890" s="2"/>
      <c r="B1890" s="48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1"/>
      <c r="AA1890" s="2"/>
      <c r="AB1890" s="1"/>
      <c r="AC1890" s="1"/>
      <c r="AD1890" s="2"/>
      <c r="AE1890" s="1"/>
      <c r="AF1890" s="2"/>
    </row>
    <row r="1891" spans="1:32" hidden="1" x14ac:dyDescent="0.25">
      <c r="A1891" s="2"/>
      <c r="B1891" s="48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1"/>
      <c r="AA1891" s="2"/>
      <c r="AB1891" s="1"/>
      <c r="AC1891" s="1"/>
      <c r="AD1891" s="2"/>
      <c r="AE1891" s="1"/>
      <c r="AF1891" s="2"/>
    </row>
    <row r="1892" spans="1:32" s="55" customFormat="1" hidden="1" x14ac:dyDescent="0.25">
      <c r="A1892" s="2"/>
      <c r="B1892" s="48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1"/>
      <c r="AA1892" s="2"/>
      <c r="AB1892" s="1"/>
      <c r="AC1892" s="1"/>
      <c r="AD1892" s="2"/>
      <c r="AE1892" s="1"/>
      <c r="AF1892" s="2"/>
    </row>
    <row r="1893" spans="1:32" hidden="1" x14ac:dyDescent="0.25">
      <c r="A1893" s="2"/>
      <c r="B1893" s="48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1"/>
      <c r="AA1893" s="2"/>
      <c r="AB1893" s="1"/>
      <c r="AC1893" s="1"/>
      <c r="AD1893" s="2"/>
      <c r="AE1893" s="1"/>
      <c r="AF1893" s="2"/>
    </row>
    <row r="1894" spans="1:32" hidden="1" x14ac:dyDescent="0.25">
      <c r="A1894" s="2"/>
      <c r="B1894" s="48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1"/>
      <c r="AA1894" s="2"/>
      <c r="AB1894" s="1"/>
      <c r="AC1894" s="1"/>
      <c r="AD1894" s="2"/>
      <c r="AE1894" s="1"/>
      <c r="AF1894" s="2"/>
    </row>
    <row r="1895" spans="1:32" hidden="1" x14ac:dyDescent="0.25">
      <c r="A1895" s="2"/>
      <c r="B1895" s="48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1"/>
      <c r="AA1895" s="2"/>
      <c r="AB1895" s="1"/>
      <c r="AC1895" s="1"/>
      <c r="AD1895" s="2"/>
      <c r="AE1895" s="1"/>
      <c r="AF1895" s="2"/>
    </row>
    <row r="1896" spans="1:32" hidden="1" x14ac:dyDescent="0.25">
      <c r="A1896" s="2"/>
      <c r="B1896" s="48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1"/>
      <c r="AA1896" s="2"/>
      <c r="AB1896" s="1"/>
      <c r="AC1896" s="1"/>
      <c r="AD1896" s="2"/>
      <c r="AE1896" s="1"/>
      <c r="AF1896" s="2"/>
    </row>
    <row r="1897" spans="1:32" hidden="1" x14ac:dyDescent="0.25">
      <c r="A1897" s="2"/>
      <c r="B1897" s="48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1"/>
      <c r="AA1897" s="2"/>
      <c r="AB1897" s="1"/>
      <c r="AC1897" s="1"/>
      <c r="AD1897" s="2"/>
      <c r="AE1897" s="1"/>
      <c r="AF1897" s="2"/>
    </row>
    <row r="1898" spans="1:32" hidden="1" x14ac:dyDescent="0.25">
      <c r="A1898" s="2"/>
      <c r="B1898" s="48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1"/>
      <c r="AA1898" s="2"/>
      <c r="AB1898" s="1"/>
      <c r="AC1898" s="1"/>
      <c r="AD1898" s="2"/>
      <c r="AE1898" s="1"/>
      <c r="AF1898" s="2"/>
    </row>
    <row r="1899" spans="1:32" hidden="1" x14ac:dyDescent="0.25">
      <c r="A1899" s="2"/>
      <c r="B1899" s="48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1"/>
      <c r="AA1899" s="2"/>
      <c r="AB1899" s="1"/>
      <c r="AC1899" s="1"/>
      <c r="AD1899" s="2"/>
      <c r="AE1899" s="1"/>
      <c r="AF1899" s="2"/>
    </row>
    <row r="1900" spans="1:32" s="55" customFormat="1" hidden="1" x14ac:dyDescent="0.25">
      <c r="A1900" s="2"/>
      <c r="B1900" s="48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1"/>
      <c r="AA1900" s="2"/>
      <c r="AB1900" s="1"/>
      <c r="AC1900" s="1"/>
      <c r="AD1900" s="2"/>
      <c r="AE1900" s="1"/>
      <c r="AF1900" s="2"/>
    </row>
    <row r="1901" spans="1:32" hidden="1" x14ac:dyDescent="0.25">
      <c r="A1901" s="2"/>
      <c r="B1901" s="48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1"/>
      <c r="AA1901" s="2"/>
      <c r="AB1901" s="1"/>
      <c r="AC1901" s="1"/>
      <c r="AD1901" s="2"/>
      <c r="AE1901" s="1"/>
      <c r="AF1901" s="2"/>
    </row>
    <row r="1902" spans="1:32" hidden="1" x14ac:dyDescent="0.25">
      <c r="A1902" s="2"/>
      <c r="B1902" s="48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1"/>
      <c r="AA1902" s="2"/>
      <c r="AB1902" s="1"/>
      <c r="AC1902" s="1"/>
      <c r="AD1902" s="2"/>
      <c r="AE1902" s="1"/>
      <c r="AF1902" s="2"/>
    </row>
    <row r="1903" spans="1:32" hidden="1" x14ac:dyDescent="0.25">
      <c r="A1903" s="2"/>
      <c r="B1903" s="48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1"/>
      <c r="AA1903" s="2"/>
      <c r="AB1903" s="1"/>
      <c r="AC1903" s="1"/>
      <c r="AD1903" s="2"/>
      <c r="AE1903" s="1"/>
      <c r="AF1903" s="2"/>
    </row>
    <row r="1904" spans="1:32" hidden="1" x14ac:dyDescent="0.25">
      <c r="A1904" s="2"/>
      <c r="B1904" s="48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1"/>
      <c r="AA1904" s="2"/>
      <c r="AB1904" s="1"/>
      <c r="AC1904" s="1"/>
      <c r="AD1904" s="2"/>
      <c r="AE1904" s="1"/>
      <c r="AF1904" s="2"/>
    </row>
    <row r="1905" spans="1:32" hidden="1" x14ac:dyDescent="0.25">
      <c r="A1905" s="2"/>
      <c r="B1905" s="48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1"/>
      <c r="AA1905" s="2"/>
      <c r="AB1905" s="1"/>
      <c r="AC1905" s="1"/>
      <c r="AD1905" s="2"/>
      <c r="AE1905" s="1"/>
      <c r="AF1905" s="2"/>
    </row>
    <row r="1906" spans="1:32" hidden="1" x14ac:dyDescent="0.25">
      <c r="A1906" s="2"/>
      <c r="B1906" s="48"/>
      <c r="C1906" s="2"/>
      <c r="D1906" s="2"/>
      <c r="E1906" s="2"/>
      <c r="F1906" s="2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1"/>
      <c r="AA1906" s="2"/>
      <c r="AB1906" s="1"/>
      <c r="AC1906" s="1"/>
      <c r="AD1906" s="2"/>
      <c r="AE1906" s="1"/>
      <c r="AF1906" s="2"/>
    </row>
    <row r="1907" spans="1:32" hidden="1" x14ac:dyDescent="0.25">
      <c r="A1907" s="2"/>
      <c r="B1907" s="48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1"/>
      <c r="AA1907" s="2"/>
      <c r="AB1907" s="1"/>
      <c r="AC1907" s="1"/>
      <c r="AD1907" s="2"/>
      <c r="AE1907" s="1"/>
      <c r="AF1907" s="2"/>
    </row>
    <row r="1908" spans="1:32" s="55" customFormat="1" hidden="1" x14ac:dyDescent="0.25">
      <c r="A1908" s="2"/>
      <c r="B1908" s="48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1"/>
      <c r="AA1908" s="2"/>
      <c r="AB1908" s="1"/>
      <c r="AC1908" s="1"/>
      <c r="AD1908" s="2"/>
      <c r="AE1908" s="1"/>
      <c r="AF1908" s="2"/>
    </row>
    <row r="1909" spans="1:32" hidden="1" x14ac:dyDescent="0.25">
      <c r="A1909" s="2"/>
      <c r="B1909" s="48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1"/>
      <c r="AA1909" s="2"/>
      <c r="AB1909" s="1"/>
      <c r="AC1909" s="1"/>
      <c r="AD1909" s="2"/>
      <c r="AE1909" s="1"/>
      <c r="AF1909" s="2"/>
    </row>
    <row r="1910" spans="1:32" hidden="1" x14ac:dyDescent="0.25">
      <c r="A1910" s="2"/>
      <c r="B1910" s="48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1"/>
      <c r="AA1910" s="2"/>
      <c r="AB1910" s="1"/>
      <c r="AC1910" s="1"/>
      <c r="AD1910" s="2"/>
      <c r="AE1910" s="1"/>
      <c r="AF1910" s="2"/>
    </row>
    <row r="1911" spans="1:32" hidden="1" x14ac:dyDescent="0.25">
      <c r="A1911" s="2"/>
      <c r="B1911" s="48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1"/>
      <c r="AA1911" s="2"/>
      <c r="AB1911" s="1"/>
      <c r="AC1911" s="1"/>
      <c r="AD1911" s="2"/>
      <c r="AE1911" s="1"/>
      <c r="AF1911" s="2"/>
    </row>
    <row r="1912" spans="1:32" hidden="1" x14ac:dyDescent="0.25">
      <c r="A1912" s="2"/>
      <c r="B1912" s="48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1"/>
      <c r="AA1912" s="2"/>
      <c r="AB1912" s="1"/>
      <c r="AC1912" s="1"/>
      <c r="AD1912" s="2"/>
      <c r="AE1912" s="1"/>
      <c r="AF1912" s="2"/>
    </row>
    <row r="1913" spans="1:32" hidden="1" x14ac:dyDescent="0.25">
      <c r="A1913" s="2"/>
      <c r="B1913" s="48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1"/>
      <c r="AA1913" s="2"/>
      <c r="AB1913" s="1"/>
      <c r="AC1913" s="1"/>
      <c r="AD1913" s="2"/>
      <c r="AE1913" s="1"/>
      <c r="AF1913" s="2"/>
    </row>
    <row r="1914" spans="1:32" hidden="1" x14ac:dyDescent="0.25">
      <c r="A1914" s="2"/>
      <c r="B1914" s="48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1"/>
      <c r="AA1914" s="2"/>
      <c r="AB1914" s="1"/>
      <c r="AC1914" s="1"/>
      <c r="AD1914" s="2"/>
      <c r="AE1914" s="1"/>
      <c r="AF1914" s="2"/>
    </row>
    <row r="1915" spans="1:32" hidden="1" x14ac:dyDescent="0.25">
      <c r="A1915" s="2"/>
      <c r="B1915" s="48"/>
      <c r="C1915" s="2"/>
      <c r="D1915" s="2"/>
      <c r="E1915" s="2"/>
      <c r="F1915" s="2"/>
      <c r="G1915" s="2"/>
      <c r="H1915" s="2"/>
      <c r="I1915" s="1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1"/>
      <c r="AA1915" s="2"/>
      <c r="AB1915" s="1"/>
      <c r="AC1915" s="1"/>
      <c r="AD1915" s="2"/>
      <c r="AE1915" s="1"/>
      <c r="AF1915" s="2"/>
    </row>
    <row r="1916" spans="1:32" s="55" customFormat="1" hidden="1" x14ac:dyDescent="0.25">
      <c r="A1916" s="2"/>
      <c r="B1916" s="48"/>
      <c r="C1916" s="2"/>
      <c r="D1916" s="2"/>
      <c r="E1916" s="2"/>
      <c r="F1916" s="2"/>
      <c r="G1916" s="2"/>
      <c r="H1916" s="2"/>
      <c r="I1916" s="1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1"/>
      <c r="AA1916" s="2"/>
      <c r="AB1916" s="1"/>
      <c r="AC1916" s="1"/>
      <c r="AD1916" s="2"/>
      <c r="AE1916" s="1"/>
      <c r="AF1916" s="2"/>
    </row>
    <row r="1917" spans="1:32" hidden="1" x14ac:dyDescent="0.25">
      <c r="A1917" s="2"/>
      <c r="B1917" s="48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1"/>
      <c r="AA1917" s="2"/>
      <c r="AB1917" s="1"/>
      <c r="AC1917" s="1"/>
      <c r="AD1917" s="2"/>
      <c r="AE1917" s="1"/>
      <c r="AF1917" s="2"/>
    </row>
    <row r="1918" spans="1:32" hidden="1" x14ac:dyDescent="0.25">
      <c r="A1918" s="2"/>
      <c r="B1918" s="48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1"/>
      <c r="AA1918" s="2"/>
      <c r="AB1918" s="1"/>
      <c r="AC1918" s="1"/>
      <c r="AD1918" s="2"/>
      <c r="AE1918" s="1"/>
      <c r="AF1918" s="2"/>
    </row>
    <row r="1919" spans="1:32" hidden="1" x14ac:dyDescent="0.25">
      <c r="A1919" s="2"/>
      <c r="B1919" s="48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1"/>
      <c r="AA1919" s="2"/>
      <c r="AB1919" s="1"/>
      <c r="AC1919" s="1"/>
      <c r="AD1919" s="2"/>
      <c r="AE1919" s="1"/>
      <c r="AF1919" s="2"/>
    </row>
    <row r="1920" spans="1:32" hidden="1" x14ac:dyDescent="0.25">
      <c r="A1920" s="2"/>
      <c r="B1920" s="48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1"/>
      <c r="AA1920" s="2"/>
      <c r="AB1920" s="1"/>
      <c r="AC1920" s="1"/>
      <c r="AD1920" s="2"/>
      <c r="AE1920" s="1"/>
      <c r="AF1920" s="2"/>
    </row>
    <row r="1921" spans="1:32" hidden="1" x14ac:dyDescent="0.25">
      <c r="A1921" s="2"/>
      <c r="B1921" s="48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1"/>
      <c r="AA1921" s="2"/>
      <c r="AB1921" s="1"/>
      <c r="AC1921" s="1"/>
      <c r="AD1921" s="2"/>
      <c r="AE1921" s="1"/>
      <c r="AF1921" s="2"/>
    </row>
    <row r="1922" spans="1:32" hidden="1" x14ac:dyDescent="0.25">
      <c r="A1922" s="2"/>
      <c r="B1922" s="48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1"/>
      <c r="AA1922" s="2"/>
      <c r="AB1922" s="1"/>
      <c r="AC1922" s="1"/>
      <c r="AD1922" s="2"/>
      <c r="AE1922" s="1"/>
      <c r="AF1922" s="2"/>
    </row>
    <row r="1923" spans="1:32" hidden="1" x14ac:dyDescent="0.25">
      <c r="A1923" s="2"/>
      <c r="B1923" s="48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1"/>
      <c r="AA1923" s="2"/>
      <c r="AB1923" s="1"/>
      <c r="AC1923" s="1"/>
      <c r="AD1923" s="2"/>
      <c r="AE1923" s="1"/>
      <c r="AF1923" s="2"/>
    </row>
    <row r="1924" spans="1:32" hidden="1" x14ac:dyDescent="0.25">
      <c r="A1924" s="2"/>
      <c r="B1924" s="48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1"/>
      <c r="AA1924" s="2"/>
      <c r="AB1924" s="1"/>
      <c r="AC1924" s="1"/>
      <c r="AD1924" s="2"/>
      <c r="AE1924" s="1"/>
      <c r="AF1924" s="2"/>
    </row>
    <row r="1925" spans="1:32" s="55" customFormat="1" hidden="1" x14ac:dyDescent="0.25">
      <c r="A1925" s="2"/>
      <c r="B1925" s="48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1"/>
      <c r="AA1925" s="2"/>
      <c r="AB1925" s="1"/>
      <c r="AC1925" s="1"/>
      <c r="AD1925" s="2"/>
      <c r="AE1925" s="1"/>
      <c r="AF1925" s="2"/>
    </row>
    <row r="1926" spans="1:32" hidden="1" x14ac:dyDescent="0.25">
      <c r="A1926" s="2"/>
      <c r="B1926" s="48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1"/>
      <c r="AA1926" s="2"/>
      <c r="AB1926" s="1"/>
      <c r="AC1926" s="1"/>
      <c r="AD1926" s="2"/>
      <c r="AE1926" s="1"/>
      <c r="AF1926" s="2"/>
    </row>
    <row r="1927" spans="1:32" hidden="1" x14ac:dyDescent="0.25">
      <c r="A1927" s="2"/>
      <c r="B1927" s="48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1"/>
      <c r="AA1927" s="2"/>
      <c r="AB1927" s="1"/>
      <c r="AC1927" s="1"/>
      <c r="AD1927" s="2"/>
      <c r="AE1927" s="1"/>
      <c r="AF1927" s="2"/>
    </row>
    <row r="1928" spans="1:32" hidden="1" x14ac:dyDescent="0.25">
      <c r="A1928" s="2"/>
      <c r="B1928" s="48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1"/>
      <c r="AA1928" s="2"/>
      <c r="AB1928" s="1"/>
      <c r="AC1928" s="1"/>
      <c r="AD1928" s="2"/>
      <c r="AE1928" s="1"/>
      <c r="AF1928" s="2"/>
    </row>
    <row r="1929" spans="1:32" hidden="1" x14ac:dyDescent="0.25">
      <c r="A1929" s="2"/>
      <c r="B1929" s="48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1"/>
      <c r="AA1929" s="2"/>
      <c r="AB1929" s="1"/>
      <c r="AC1929" s="1"/>
      <c r="AD1929" s="2"/>
      <c r="AE1929" s="1"/>
      <c r="AF1929" s="2"/>
    </row>
    <row r="1930" spans="1:32" hidden="1" x14ac:dyDescent="0.25">
      <c r="A1930" s="2"/>
      <c r="B1930" s="48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1"/>
      <c r="AA1930" s="2"/>
      <c r="AB1930" s="1"/>
      <c r="AC1930" s="1"/>
      <c r="AD1930" s="2"/>
      <c r="AE1930" s="1"/>
      <c r="AF1930" s="2"/>
    </row>
    <row r="1931" spans="1:32" hidden="1" x14ac:dyDescent="0.25">
      <c r="A1931" s="2"/>
      <c r="B1931" s="48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1"/>
      <c r="AA1931" s="2"/>
      <c r="AB1931" s="1"/>
      <c r="AC1931" s="1"/>
      <c r="AD1931" s="2"/>
      <c r="AE1931" s="1"/>
      <c r="AF1931" s="2"/>
    </row>
    <row r="1932" spans="1:32" hidden="1" x14ac:dyDescent="0.25">
      <c r="A1932" s="2"/>
      <c r="B1932" s="48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1"/>
      <c r="AA1932" s="2"/>
      <c r="AB1932" s="1"/>
      <c r="AC1932" s="1"/>
      <c r="AD1932" s="2"/>
      <c r="AE1932" s="1"/>
      <c r="AF1932" s="2"/>
    </row>
    <row r="1933" spans="1:32" s="55" customFormat="1" hidden="1" x14ac:dyDescent="0.25">
      <c r="A1933" s="2"/>
      <c r="B1933" s="48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1"/>
      <c r="AA1933" s="2"/>
      <c r="AB1933" s="1"/>
      <c r="AC1933" s="1"/>
      <c r="AD1933" s="2"/>
      <c r="AE1933" s="1"/>
      <c r="AF1933" s="2"/>
    </row>
    <row r="1934" spans="1:32" hidden="1" x14ac:dyDescent="0.25">
      <c r="A1934" s="2"/>
      <c r="B1934" s="48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1"/>
      <c r="AA1934" s="2"/>
      <c r="AB1934" s="1"/>
      <c r="AC1934" s="1"/>
      <c r="AD1934" s="2"/>
      <c r="AE1934" s="1"/>
      <c r="AF1934" s="2"/>
    </row>
    <row r="1935" spans="1:32" hidden="1" x14ac:dyDescent="0.25">
      <c r="A1935" s="2"/>
      <c r="B1935" s="48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1"/>
      <c r="AA1935" s="2"/>
      <c r="AB1935" s="1"/>
      <c r="AC1935" s="1"/>
      <c r="AD1935" s="2"/>
      <c r="AE1935" s="1"/>
      <c r="AF1935" s="2"/>
    </row>
    <row r="1936" spans="1:32" hidden="1" x14ac:dyDescent="0.25">
      <c r="A1936" s="2"/>
      <c r="B1936" s="48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1"/>
      <c r="AA1936" s="2"/>
      <c r="AB1936" s="1"/>
      <c r="AC1936" s="1"/>
      <c r="AD1936" s="2"/>
      <c r="AE1936" s="1"/>
      <c r="AF1936" s="2"/>
    </row>
    <row r="1937" spans="1:32" hidden="1" x14ac:dyDescent="0.25">
      <c r="A1937" s="2"/>
      <c r="B1937" s="48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1"/>
      <c r="AA1937" s="2"/>
      <c r="AB1937" s="1"/>
      <c r="AC1937" s="1"/>
      <c r="AD1937" s="2"/>
      <c r="AE1937" s="1"/>
      <c r="AF1937" s="2"/>
    </row>
    <row r="1938" spans="1:32" hidden="1" x14ac:dyDescent="0.25">
      <c r="A1938" s="2"/>
      <c r="B1938" s="48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1"/>
      <c r="AA1938" s="2"/>
      <c r="AB1938" s="1"/>
      <c r="AC1938" s="1"/>
      <c r="AD1938" s="2"/>
      <c r="AE1938" s="1"/>
      <c r="AF1938" s="2"/>
    </row>
    <row r="1939" spans="1:32" hidden="1" x14ac:dyDescent="0.25">
      <c r="A1939" s="2"/>
      <c r="B1939" s="48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1"/>
      <c r="AA1939" s="2"/>
      <c r="AB1939" s="1"/>
      <c r="AC1939" s="1"/>
      <c r="AD1939" s="2"/>
      <c r="AE1939" s="1"/>
      <c r="AF1939" s="2"/>
    </row>
    <row r="1940" spans="1:32" hidden="1" x14ac:dyDescent="0.25">
      <c r="A1940" s="2"/>
      <c r="B1940" s="48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1"/>
      <c r="AA1940" s="2"/>
      <c r="AB1940" s="1"/>
      <c r="AC1940" s="1"/>
      <c r="AD1940" s="2"/>
      <c r="AE1940" s="1"/>
      <c r="AF1940" s="2"/>
    </row>
    <row r="1941" spans="1:32" s="55" customFormat="1" hidden="1" x14ac:dyDescent="0.25">
      <c r="A1941" s="2"/>
      <c r="B1941" s="48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1"/>
      <c r="AA1941" s="2"/>
      <c r="AB1941" s="1"/>
      <c r="AC1941" s="1"/>
      <c r="AD1941" s="2"/>
      <c r="AE1941" s="1"/>
      <c r="AF1941" s="2"/>
    </row>
    <row r="1942" spans="1:32" hidden="1" x14ac:dyDescent="0.25">
      <c r="A1942" s="2"/>
      <c r="B1942" s="48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1"/>
      <c r="AA1942" s="2"/>
      <c r="AB1942" s="1"/>
      <c r="AC1942" s="1"/>
      <c r="AD1942" s="2"/>
      <c r="AE1942" s="1"/>
      <c r="AF1942" s="2"/>
    </row>
    <row r="1943" spans="1:32" hidden="1" x14ac:dyDescent="0.25">
      <c r="A1943" s="2"/>
      <c r="B1943" s="48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1"/>
      <c r="AA1943" s="2"/>
      <c r="AB1943" s="1"/>
      <c r="AC1943" s="1"/>
      <c r="AD1943" s="2"/>
      <c r="AE1943" s="1"/>
      <c r="AF1943" s="2"/>
    </row>
    <row r="1944" spans="1:32" hidden="1" x14ac:dyDescent="0.25">
      <c r="A1944" s="2"/>
      <c r="B1944" s="48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1"/>
      <c r="AA1944" s="2"/>
      <c r="AB1944" s="1"/>
      <c r="AC1944" s="1"/>
      <c r="AD1944" s="2"/>
      <c r="AE1944" s="1"/>
      <c r="AF1944" s="2"/>
    </row>
    <row r="1945" spans="1:32" s="55" customFormat="1" hidden="1" x14ac:dyDescent="0.25">
      <c r="A1945" s="2"/>
      <c r="B1945" s="48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1"/>
      <c r="AA1945" s="2"/>
      <c r="AB1945" s="1"/>
      <c r="AC1945" s="1"/>
      <c r="AD1945" s="2"/>
      <c r="AE1945" s="1"/>
      <c r="AF1945" s="2"/>
    </row>
    <row r="1946" spans="1:32" hidden="1" x14ac:dyDescent="0.25">
      <c r="A1946" s="2"/>
      <c r="B1946" s="48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1"/>
      <c r="AA1946" s="2"/>
      <c r="AB1946" s="1"/>
      <c r="AC1946" s="1"/>
      <c r="AD1946" s="2"/>
      <c r="AE1946" s="1"/>
      <c r="AF1946" s="2"/>
    </row>
    <row r="1947" spans="1:32" hidden="1" x14ac:dyDescent="0.25">
      <c r="A1947" s="2"/>
      <c r="B1947" s="48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1"/>
      <c r="AA1947" s="2"/>
      <c r="AB1947" s="1"/>
      <c r="AC1947" s="1"/>
      <c r="AD1947" s="2"/>
      <c r="AE1947" s="1"/>
      <c r="AF1947" s="2"/>
    </row>
    <row r="1948" spans="1:32" hidden="1" x14ac:dyDescent="0.25">
      <c r="A1948" s="2"/>
      <c r="B1948" s="48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1"/>
      <c r="AA1948" s="2"/>
      <c r="AB1948" s="1"/>
      <c r="AC1948" s="1"/>
      <c r="AD1948" s="2"/>
      <c r="AE1948" s="1"/>
      <c r="AF1948" s="2"/>
    </row>
    <row r="1949" spans="1:32" hidden="1" x14ac:dyDescent="0.25">
      <c r="A1949" s="2"/>
      <c r="B1949" s="48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1"/>
      <c r="AA1949" s="2"/>
      <c r="AB1949" s="1"/>
      <c r="AC1949" s="1"/>
      <c r="AD1949" s="2"/>
      <c r="AE1949" s="1"/>
      <c r="AF1949" s="2"/>
    </row>
    <row r="1950" spans="1:32" hidden="1" x14ac:dyDescent="0.25">
      <c r="A1950" s="2"/>
      <c r="B1950" s="48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1"/>
      <c r="AA1950" s="2"/>
      <c r="AB1950" s="1"/>
      <c r="AC1950" s="1"/>
      <c r="AD1950" s="2"/>
      <c r="AE1950" s="1"/>
      <c r="AF1950" s="2"/>
    </row>
    <row r="1951" spans="1:32" hidden="1" x14ac:dyDescent="0.25">
      <c r="A1951" s="2"/>
      <c r="B1951" s="48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1"/>
      <c r="AA1951" s="2"/>
      <c r="AB1951" s="1"/>
      <c r="AC1951" s="1"/>
      <c r="AD1951" s="2"/>
      <c r="AE1951" s="1"/>
      <c r="AF1951" s="2"/>
    </row>
    <row r="1952" spans="1:32" hidden="1" x14ac:dyDescent="0.25">
      <c r="A1952" s="2"/>
      <c r="B1952" s="48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1"/>
      <c r="AA1952" s="2"/>
      <c r="AB1952" s="1"/>
      <c r="AC1952" s="1"/>
      <c r="AD1952" s="2"/>
      <c r="AE1952" s="1"/>
      <c r="AF1952" s="2"/>
    </row>
    <row r="1953" spans="1:32" s="55" customFormat="1" hidden="1" x14ac:dyDescent="0.25">
      <c r="A1953" s="2"/>
      <c r="B1953" s="48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1"/>
      <c r="AA1953" s="2"/>
      <c r="AB1953" s="1"/>
      <c r="AC1953" s="1"/>
      <c r="AD1953" s="2"/>
      <c r="AE1953" s="1"/>
      <c r="AF1953" s="2"/>
    </row>
    <row r="1954" spans="1:32" hidden="1" x14ac:dyDescent="0.25">
      <c r="A1954" s="2"/>
      <c r="B1954" s="48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1"/>
      <c r="AA1954" s="2"/>
      <c r="AB1954" s="1"/>
      <c r="AC1954" s="1"/>
      <c r="AD1954" s="2"/>
      <c r="AE1954" s="1"/>
      <c r="AF1954" s="2"/>
    </row>
    <row r="1955" spans="1:32" hidden="1" x14ac:dyDescent="0.25">
      <c r="A1955" s="2"/>
      <c r="B1955" s="48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1"/>
      <c r="AA1955" s="2"/>
      <c r="AB1955" s="1"/>
      <c r="AC1955" s="1"/>
      <c r="AD1955" s="2"/>
      <c r="AE1955" s="1"/>
      <c r="AF1955" s="2"/>
    </row>
    <row r="1956" spans="1:32" hidden="1" x14ac:dyDescent="0.25">
      <c r="A1956" s="2"/>
      <c r="B1956" s="48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1"/>
      <c r="AA1956" s="2"/>
      <c r="AB1956" s="1"/>
      <c r="AC1956" s="1"/>
      <c r="AD1956" s="2"/>
      <c r="AE1956" s="1"/>
      <c r="AF1956" s="2"/>
    </row>
    <row r="1957" spans="1:32" hidden="1" x14ac:dyDescent="0.25">
      <c r="A1957" s="2"/>
      <c r="B1957" s="48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1"/>
      <c r="AA1957" s="2"/>
      <c r="AB1957" s="1"/>
      <c r="AC1957" s="1"/>
      <c r="AD1957" s="2"/>
      <c r="AE1957" s="1"/>
      <c r="AF1957" s="2"/>
    </row>
    <row r="1958" spans="1:32" hidden="1" x14ac:dyDescent="0.25">
      <c r="A1958" s="2"/>
      <c r="B1958" s="48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1"/>
      <c r="AA1958" s="2"/>
      <c r="AB1958" s="1"/>
      <c r="AC1958" s="1"/>
      <c r="AD1958" s="2"/>
      <c r="AE1958" s="1"/>
      <c r="AF1958" s="2"/>
    </row>
    <row r="1959" spans="1:32" hidden="1" x14ac:dyDescent="0.25">
      <c r="A1959" s="2"/>
      <c r="B1959" s="48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1"/>
      <c r="AA1959" s="2"/>
      <c r="AB1959" s="1"/>
      <c r="AC1959" s="1"/>
      <c r="AD1959" s="2"/>
      <c r="AE1959" s="1"/>
      <c r="AF1959" s="2"/>
    </row>
    <row r="1960" spans="1:32" hidden="1" x14ac:dyDescent="0.25">
      <c r="A1960" s="2"/>
      <c r="B1960" s="48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1"/>
      <c r="AA1960" s="2"/>
      <c r="AB1960" s="1"/>
      <c r="AC1960" s="1"/>
      <c r="AD1960" s="2"/>
      <c r="AE1960" s="1"/>
      <c r="AF1960" s="2"/>
    </row>
    <row r="1961" spans="1:32" hidden="1" x14ac:dyDescent="0.25">
      <c r="A1961" s="2"/>
      <c r="B1961" s="48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1"/>
      <c r="AA1961" s="2"/>
      <c r="AB1961" s="1"/>
      <c r="AC1961" s="1"/>
      <c r="AD1961" s="2"/>
      <c r="AE1961" s="1"/>
      <c r="AF1961" s="2"/>
    </row>
    <row r="1962" spans="1:32" hidden="1" x14ac:dyDescent="0.25">
      <c r="A1962" s="2"/>
      <c r="B1962" s="48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1"/>
      <c r="AA1962" s="2"/>
      <c r="AB1962" s="1"/>
      <c r="AC1962" s="1"/>
      <c r="AD1962" s="2"/>
      <c r="AE1962" s="1"/>
      <c r="AF1962" s="2"/>
    </row>
    <row r="1963" spans="1:32" hidden="1" x14ac:dyDescent="0.25">
      <c r="A1963" s="2"/>
      <c r="B1963" s="48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1"/>
      <c r="AA1963" s="2"/>
      <c r="AB1963" s="1"/>
      <c r="AC1963" s="1"/>
      <c r="AD1963" s="2"/>
      <c r="AE1963" s="1"/>
      <c r="AF1963" s="2"/>
    </row>
    <row r="1964" spans="1:32" hidden="1" x14ac:dyDescent="0.25">
      <c r="A1964" s="2"/>
      <c r="B1964" s="48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1"/>
      <c r="AA1964" s="2"/>
      <c r="AB1964" s="1"/>
      <c r="AC1964" s="1"/>
      <c r="AD1964" s="2"/>
      <c r="AE1964" s="1"/>
      <c r="AF1964" s="2"/>
    </row>
    <row r="1965" spans="1:32" hidden="1" x14ac:dyDescent="0.25">
      <c r="A1965" s="2"/>
      <c r="B1965" s="48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1"/>
      <c r="AA1965" s="2"/>
      <c r="AB1965" s="1"/>
      <c r="AC1965" s="1"/>
      <c r="AD1965" s="2"/>
      <c r="AE1965" s="1"/>
      <c r="AF1965" s="2"/>
    </row>
    <row r="1966" spans="1:32" hidden="1" x14ac:dyDescent="0.25">
      <c r="A1966" s="2"/>
      <c r="B1966" s="48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1"/>
      <c r="AA1966" s="2"/>
      <c r="AB1966" s="1"/>
      <c r="AC1966" s="1"/>
      <c r="AD1966" s="2"/>
      <c r="AE1966" s="1"/>
      <c r="AF1966" s="2"/>
    </row>
    <row r="1967" spans="1:32" hidden="1" x14ac:dyDescent="0.25">
      <c r="A1967" s="2"/>
      <c r="B1967" s="48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1"/>
      <c r="AA1967" s="2"/>
      <c r="AB1967" s="1"/>
      <c r="AC1967" s="1"/>
      <c r="AD1967" s="2"/>
      <c r="AE1967" s="1"/>
      <c r="AF1967" s="2"/>
    </row>
    <row r="1968" spans="1:32" hidden="1" x14ac:dyDescent="0.25">
      <c r="A1968" s="2"/>
      <c r="B1968" s="48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1"/>
      <c r="AA1968" s="2"/>
      <c r="AB1968" s="1"/>
      <c r="AC1968" s="1"/>
      <c r="AD1968" s="2"/>
      <c r="AE1968" s="1"/>
      <c r="AF1968" s="2"/>
    </row>
    <row r="1969" spans="1:32" s="55" customFormat="1" hidden="1" x14ac:dyDescent="0.25">
      <c r="A1969" s="2"/>
      <c r="B1969" s="48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1"/>
      <c r="AA1969" s="2"/>
      <c r="AB1969" s="1"/>
      <c r="AC1969" s="1"/>
      <c r="AD1969" s="2"/>
      <c r="AE1969" s="1"/>
      <c r="AF1969" s="2"/>
    </row>
    <row r="1970" spans="1:32" s="55" customFormat="1" hidden="1" x14ac:dyDescent="0.25">
      <c r="A1970" s="2"/>
      <c r="B1970" s="48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1"/>
      <c r="AA1970" s="2"/>
      <c r="AB1970" s="1"/>
      <c r="AC1970" s="1"/>
      <c r="AD1970" s="2"/>
      <c r="AE1970" s="1"/>
      <c r="AF1970" s="2"/>
    </row>
    <row r="1971" spans="1:32" s="55" customFormat="1" hidden="1" x14ac:dyDescent="0.25">
      <c r="A1971" s="2"/>
      <c r="B1971" s="48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1"/>
      <c r="AA1971" s="2"/>
      <c r="AB1971" s="1"/>
      <c r="AC1971" s="1"/>
      <c r="AD1971" s="2"/>
      <c r="AE1971" s="1"/>
      <c r="AF1971" s="2"/>
    </row>
    <row r="1972" spans="1:32" s="55" customFormat="1" hidden="1" x14ac:dyDescent="0.25">
      <c r="A1972" s="2"/>
      <c r="B1972" s="48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1"/>
      <c r="AA1972" s="2"/>
      <c r="AB1972" s="1"/>
      <c r="AC1972" s="1"/>
      <c r="AD1972" s="2"/>
      <c r="AE1972" s="1"/>
      <c r="AF1972" s="2"/>
    </row>
    <row r="1973" spans="1:32" s="55" customFormat="1" hidden="1" x14ac:dyDescent="0.25">
      <c r="A1973" s="2"/>
      <c r="B1973" s="48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1"/>
      <c r="AA1973" s="2"/>
      <c r="AB1973" s="1"/>
      <c r="AC1973" s="1"/>
      <c r="AD1973" s="2"/>
      <c r="AE1973" s="1"/>
      <c r="AF1973" s="2"/>
    </row>
    <row r="1974" spans="1:32" s="55" customFormat="1" hidden="1" x14ac:dyDescent="0.25">
      <c r="A1974" s="2"/>
      <c r="B1974" s="48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1"/>
      <c r="AA1974" s="2"/>
      <c r="AB1974" s="1"/>
      <c r="AC1974" s="1"/>
      <c r="AD1974" s="2"/>
      <c r="AE1974" s="1"/>
      <c r="AF1974" s="2"/>
    </row>
    <row r="1975" spans="1:32" s="55" customFormat="1" hidden="1" x14ac:dyDescent="0.25">
      <c r="A1975" s="2"/>
      <c r="B1975" s="48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1"/>
      <c r="AA1975" s="2"/>
      <c r="AB1975" s="1"/>
      <c r="AC1975" s="1"/>
      <c r="AD1975" s="2"/>
      <c r="AE1975" s="1"/>
      <c r="AF1975" s="2"/>
    </row>
    <row r="1976" spans="1:32" s="55" customFormat="1" hidden="1" x14ac:dyDescent="0.25">
      <c r="A1976" s="2"/>
      <c r="B1976" s="48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1"/>
      <c r="AA1976" s="2"/>
      <c r="AB1976" s="1"/>
      <c r="AC1976" s="1"/>
      <c r="AD1976" s="2"/>
      <c r="AE1976" s="1"/>
      <c r="AF1976" s="2"/>
    </row>
    <row r="1977" spans="1:32" s="55" customFormat="1" hidden="1" x14ac:dyDescent="0.25">
      <c r="A1977" s="2"/>
      <c r="B1977" s="48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1"/>
      <c r="AA1977" s="2"/>
      <c r="AB1977" s="1"/>
      <c r="AC1977" s="1"/>
      <c r="AD1977" s="2"/>
      <c r="AE1977" s="1"/>
      <c r="AF1977" s="2"/>
    </row>
    <row r="1978" spans="1:32" hidden="1" x14ac:dyDescent="0.25">
      <c r="A1978" s="2"/>
      <c r="B1978" s="48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1"/>
      <c r="AA1978" s="2"/>
      <c r="AB1978" s="1"/>
      <c r="AC1978" s="1"/>
      <c r="AD1978" s="2"/>
      <c r="AE1978" s="1"/>
      <c r="AF1978" s="2"/>
    </row>
    <row r="1979" spans="1:32" hidden="1" x14ac:dyDescent="0.25">
      <c r="A1979" s="2"/>
      <c r="B1979" s="48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1"/>
      <c r="AA1979" s="2"/>
      <c r="AB1979" s="1"/>
      <c r="AC1979" s="1"/>
      <c r="AD1979" s="2"/>
      <c r="AE1979" s="1"/>
      <c r="AF1979" s="2"/>
    </row>
    <row r="1980" spans="1:32" hidden="1" x14ac:dyDescent="0.25">
      <c r="A1980" s="2"/>
      <c r="B1980" s="48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1"/>
      <c r="AA1980" s="2"/>
      <c r="AB1980" s="1"/>
      <c r="AC1980" s="1"/>
      <c r="AD1980" s="2"/>
      <c r="AE1980" s="1"/>
      <c r="AF1980" s="2"/>
    </row>
    <row r="1981" spans="1:32" hidden="1" x14ac:dyDescent="0.25">
      <c r="A1981" s="2"/>
      <c r="B1981" s="48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1"/>
      <c r="AA1981" s="2"/>
      <c r="AB1981" s="1"/>
      <c r="AC1981" s="1"/>
      <c r="AD1981" s="2"/>
      <c r="AE1981" s="1"/>
      <c r="AF1981" s="2"/>
    </row>
    <row r="1982" spans="1:32" hidden="1" x14ac:dyDescent="0.25">
      <c r="A1982" s="2"/>
      <c r="B1982" s="48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1"/>
      <c r="AA1982" s="2"/>
      <c r="AB1982" s="1"/>
      <c r="AC1982" s="1"/>
      <c r="AD1982" s="2"/>
      <c r="AE1982" s="1"/>
      <c r="AF1982" s="2"/>
    </row>
    <row r="1983" spans="1:32" hidden="1" x14ac:dyDescent="0.25">
      <c r="A1983" s="2"/>
      <c r="B1983" s="48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1"/>
      <c r="AA1983" s="2"/>
      <c r="AB1983" s="1"/>
      <c r="AC1983" s="1"/>
      <c r="AD1983" s="2"/>
      <c r="AE1983" s="1"/>
      <c r="AF1983" s="2"/>
    </row>
    <row r="1984" spans="1:32" hidden="1" x14ac:dyDescent="0.25">
      <c r="A1984" s="2"/>
      <c r="B1984" s="48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1"/>
      <c r="AA1984" s="2"/>
      <c r="AB1984" s="1"/>
      <c r="AC1984" s="1"/>
      <c r="AD1984" s="2"/>
      <c r="AE1984" s="1"/>
      <c r="AF1984" s="2"/>
    </row>
    <row r="1985" spans="1:32" hidden="1" x14ac:dyDescent="0.25">
      <c r="A1985" s="2"/>
      <c r="B1985" s="48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1"/>
      <c r="AA1985" s="2"/>
      <c r="AB1985" s="1"/>
      <c r="AC1985" s="1"/>
      <c r="AD1985" s="2"/>
      <c r="AE1985" s="1"/>
      <c r="AF1985" s="2"/>
    </row>
    <row r="1986" spans="1:32" hidden="1" x14ac:dyDescent="0.25">
      <c r="A1986" s="2"/>
      <c r="B1986" s="48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1"/>
      <c r="AA1986" s="2"/>
      <c r="AB1986" s="1"/>
      <c r="AC1986" s="1"/>
      <c r="AD1986" s="2"/>
      <c r="AE1986" s="1"/>
      <c r="AF1986" s="2"/>
    </row>
    <row r="1987" spans="1:32" hidden="1" x14ac:dyDescent="0.25">
      <c r="A1987" s="2"/>
      <c r="B1987" s="48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1"/>
      <c r="AA1987" s="2"/>
      <c r="AB1987" s="1"/>
      <c r="AC1987" s="1"/>
      <c r="AD1987" s="2"/>
      <c r="AE1987" s="1"/>
      <c r="AF1987" s="2"/>
    </row>
    <row r="1988" spans="1:32" hidden="1" x14ac:dyDescent="0.25">
      <c r="A1988" s="2"/>
      <c r="B1988" s="48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1"/>
      <c r="AA1988" s="2"/>
      <c r="AB1988" s="1"/>
      <c r="AC1988" s="1"/>
      <c r="AD1988" s="2"/>
      <c r="AE1988" s="1"/>
      <c r="AF1988" s="2"/>
    </row>
    <row r="1989" spans="1:32" hidden="1" x14ac:dyDescent="0.25">
      <c r="A1989" s="2"/>
      <c r="B1989" s="48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1"/>
      <c r="AA1989" s="2"/>
      <c r="AB1989" s="1"/>
      <c r="AC1989" s="1"/>
      <c r="AD1989" s="2"/>
      <c r="AE1989" s="1"/>
      <c r="AF1989" s="2"/>
    </row>
    <row r="1990" spans="1:32" hidden="1" x14ac:dyDescent="0.25">
      <c r="A1990" s="2"/>
      <c r="B1990" s="48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1"/>
      <c r="AA1990" s="2"/>
      <c r="AB1990" s="1"/>
      <c r="AC1990" s="1"/>
      <c r="AD1990" s="2"/>
      <c r="AE1990" s="1"/>
      <c r="AF1990" s="2"/>
    </row>
    <row r="1991" spans="1:32" hidden="1" x14ac:dyDescent="0.25">
      <c r="A1991" s="2"/>
      <c r="B1991" s="48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1"/>
      <c r="AA1991" s="2"/>
      <c r="AB1991" s="1"/>
      <c r="AC1991" s="1"/>
      <c r="AD1991" s="2"/>
      <c r="AE1991" s="1"/>
      <c r="AF1991" s="2"/>
    </row>
    <row r="1992" spans="1:32" hidden="1" x14ac:dyDescent="0.25">
      <c r="A1992" s="2"/>
      <c r="B1992" s="48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1"/>
      <c r="AA1992" s="2"/>
      <c r="AB1992" s="1"/>
      <c r="AC1992" s="1"/>
      <c r="AD1992" s="2"/>
      <c r="AE1992" s="1"/>
      <c r="AF1992" s="2"/>
    </row>
    <row r="1993" spans="1:32" hidden="1" x14ac:dyDescent="0.25">
      <c r="A1993" s="2"/>
      <c r="B1993" s="48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1"/>
      <c r="AA1993" s="2"/>
      <c r="AB1993" s="1"/>
      <c r="AC1993" s="1"/>
      <c r="AD1993" s="2"/>
      <c r="AE1993" s="1"/>
      <c r="AF1993" s="2"/>
    </row>
    <row r="1994" spans="1:32" hidden="1" x14ac:dyDescent="0.25">
      <c r="A1994" s="2"/>
      <c r="B1994" s="48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1"/>
      <c r="AA1994" s="2"/>
      <c r="AB1994" s="1"/>
      <c r="AC1994" s="1"/>
      <c r="AD1994" s="2"/>
      <c r="AE1994" s="1"/>
      <c r="AF1994" s="2"/>
    </row>
    <row r="1995" spans="1:32" hidden="1" x14ac:dyDescent="0.25">
      <c r="A1995" s="2"/>
      <c r="B1995" s="48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1"/>
      <c r="AA1995" s="2"/>
      <c r="AB1995" s="1"/>
      <c r="AC1995" s="1"/>
      <c r="AD1995" s="2"/>
      <c r="AE1995" s="1"/>
      <c r="AF1995" s="2"/>
    </row>
    <row r="1996" spans="1:32" hidden="1" x14ac:dyDescent="0.25">
      <c r="A1996" s="2"/>
      <c r="B1996" s="48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1"/>
      <c r="AA1996" s="2"/>
      <c r="AB1996" s="1"/>
      <c r="AC1996" s="1"/>
      <c r="AD1996" s="2"/>
      <c r="AE1996" s="1"/>
      <c r="AF1996" s="2"/>
    </row>
    <row r="1997" spans="1:32" hidden="1" x14ac:dyDescent="0.25">
      <c r="A1997" s="2"/>
      <c r="B1997" s="48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1"/>
      <c r="AA1997" s="2"/>
      <c r="AB1997" s="1"/>
      <c r="AC1997" s="1"/>
      <c r="AD1997" s="2"/>
      <c r="AE1997" s="1"/>
      <c r="AF1997" s="2"/>
    </row>
    <row r="1998" spans="1:32" hidden="1" x14ac:dyDescent="0.25">
      <c r="A1998" s="2"/>
      <c r="B1998" s="48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1"/>
      <c r="AA1998" s="2"/>
      <c r="AB1998" s="1"/>
      <c r="AC1998" s="1"/>
      <c r="AD1998" s="2"/>
      <c r="AE1998" s="1"/>
      <c r="AF1998" s="2"/>
    </row>
    <row r="1999" spans="1:32" hidden="1" x14ac:dyDescent="0.25">
      <c r="A1999" s="2"/>
      <c r="B1999" s="48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1"/>
      <c r="AA1999" s="2"/>
      <c r="AB1999" s="1"/>
      <c r="AC1999" s="1"/>
      <c r="AD1999" s="2"/>
      <c r="AE1999" s="1"/>
      <c r="AF1999" s="2"/>
    </row>
    <row r="2000" spans="1:32" hidden="1" x14ac:dyDescent="0.25">
      <c r="A2000" s="2"/>
      <c r="B2000" s="48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1"/>
      <c r="AA2000" s="2"/>
      <c r="AB2000" s="1"/>
      <c r="AC2000" s="1"/>
      <c r="AD2000" s="2"/>
      <c r="AE2000" s="1"/>
      <c r="AF2000" s="2"/>
    </row>
    <row r="2001" spans="1:32" hidden="1" x14ac:dyDescent="0.25">
      <c r="A2001" s="2"/>
      <c r="B2001" s="48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1"/>
      <c r="AA2001" s="2"/>
      <c r="AB2001" s="1"/>
      <c r="AC2001" s="1"/>
      <c r="AD2001" s="2"/>
      <c r="AE2001" s="1"/>
      <c r="AF2001" s="2"/>
    </row>
    <row r="2002" spans="1:32" hidden="1" x14ac:dyDescent="0.25">
      <c r="A2002" s="2"/>
      <c r="B2002" s="48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1"/>
      <c r="AA2002" s="2"/>
      <c r="AB2002" s="1"/>
      <c r="AC2002" s="1"/>
      <c r="AD2002" s="2"/>
      <c r="AE2002" s="1"/>
      <c r="AF2002" s="2"/>
    </row>
    <row r="2003" spans="1:32" hidden="1" x14ac:dyDescent="0.25">
      <c r="A2003" s="2"/>
      <c r="B2003" s="48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1"/>
      <c r="AA2003" s="2"/>
      <c r="AB2003" s="1"/>
      <c r="AC2003" s="1"/>
      <c r="AD2003" s="2"/>
      <c r="AE2003" s="1"/>
      <c r="AF2003" s="2"/>
    </row>
    <row r="2004" spans="1:32" hidden="1" x14ac:dyDescent="0.25">
      <c r="A2004" s="2"/>
      <c r="B2004" s="48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1"/>
      <c r="AA2004" s="2"/>
      <c r="AB2004" s="1"/>
      <c r="AC2004" s="1"/>
      <c r="AD2004" s="2"/>
      <c r="AE2004" s="1"/>
      <c r="AF2004" s="2"/>
    </row>
    <row r="2005" spans="1:32" hidden="1" x14ac:dyDescent="0.25">
      <c r="A2005" s="2"/>
      <c r="B2005" s="48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1"/>
      <c r="AA2005" s="2"/>
      <c r="AB2005" s="1"/>
      <c r="AC2005" s="1"/>
      <c r="AD2005" s="2"/>
      <c r="AE2005" s="1"/>
      <c r="AF2005" s="2"/>
    </row>
    <row r="2006" spans="1:32" hidden="1" x14ac:dyDescent="0.25">
      <c r="A2006" s="2"/>
      <c r="B2006" s="48"/>
      <c r="C2006" s="2"/>
      <c r="D2006" s="2"/>
      <c r="E2006" s="2"/>
      <c r="F2006" s="2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1"/>
      <c r="AA2006" s="2"/>
      <c r="AB2006" s="1"/>
      <c r="AC2006" s="1"/>
      <c r="AD2006" s="2"/>
      <c r="AE2006" s="1"/>
      <c r="AF2006" s="2"/>
    </row>
    <row r="2007" spans="1:32" hidden="1" x14ac:dyDescent="0.25">
      <c r="A2007" s="2"/>
      <c r="B2007" s="48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1"/>
      <c r="AA2007" s="2"/>
      <c r="AB2007" s="1"/>
      <c r="AC2007" s="1"/>
      <c r="AD2007" s="2"/>
      <c r="AE2007" s="1"/>
      <c r="AF2007" s="2"/>
    </row>
    <row r="2008" spans="1:32" hidden="1" x14ac:dyDescent="0.25">
      <c r="A2008" s="2"/>
      <c r="B2008" s="48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1"/>
      <c r="AA2008" s="2"/>
      <c r="AB2008" s="1"/>
      <c r="AC2008" s="1"/>
      <c r="AD2008" s="2"/>
      <c r="AE2008" s="1"/>
      <c r="AF2008" s="2"/>
    </row>
    <row r="2009" spans="1:32" hidden="1" x14ac:dyDescent="0.25">
      <c r="A2009" s="2"/>
      <c r="B2009" s="48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1"/>
      <c r="AA2009" s="2"/>
      <c r="AB2009" s="1"/>
      <c r="AC2009" s="1"/>
      <c r="AD2009" s="2"/>
      <c r="AE2009" s="1"/>
      <c r="AF2009" s="2"/>
    </row>
    <row r="2010" spans="1:32" hidden="1" x14ac:dyDescent="0.25">
      <c r="A2010" s="2"/>
      <c r="B2010" s="48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1"/>
      <c r="AA2010" s="2"/>
      <c r="AB2010" s="1"/>
      <c r="AC2010" s="1"/>
      <c r="AD2010" s="2"/>
      <c r="AE2010" s="1"/>
      <c r="AF2010" s="2"/>
    </row>
    <row r="2011" spans="1:32" hidden="1" x14ac:dyDescent="0.25">
      <c r="A2011" s="2"/>
      <c r="B2011" s="48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1"/>
      <c r="AA2011" s="2"/>
      <c r="AB2011" s="1"/>
      <c r="AC2011" s="1"/>
      <c r="AD2011" s="2"/>
      <c r="AE2011" s="1"/>
      <c r="AF2011" s="2"/>
    </row>
    <row r="2012" spans="1:32" hidden="1" x14ac:dyDescent="0.25">
      <c r="A2012" s="2"/>
      <c r="B2012" s="48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1"/>
      <c r="AA2012" s="2"/>
      <c r="AB2012" s="1"/>
      <c r="AC2012" s="1"/>
      <c r="AD2012" s="2"/>
      <c r="AE2012" s="1"/>
      <c r="AF2012" s="2"/>
    </row>
    <row r="2013" spans="1:32" hidden="1" x14ac:dyDescent="0.25">
      <c r="A2013" s="2"/>
      <c r="B2013" s="48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1"/>
      <c r="AA2013" s="2"/>
      <c r="AB2013" s="1"/>
      <c r="AC2013" s="1"/>
      <c r="AD2013" s="2"/>
      <c r="AE2013" s="1"/>
      <c r="AF2013" s="2"/>
    </row>
    <row r="2014" spans="1:32" hidden="1" x14ac:dyDescent="0.25">
      <c r="A2014" s="2"/>
      <c r="B2014" s="48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1"/>
      <c r="AA2014" s="2"/>
      <c r="AB2014" s="1"/>
      <c r="AC2014" s="1"/>
      <c r="AD2014" s="2"/>
      <c r="AE2014" s="1"/>
      <c r="AF2014" s="2"/>
    </row>
    <row r="2015" spans="1:32" hidden="1" x14ac:dyDescent="0.25">
      <c r="A2015" s="2"/>
      <c r="B2015" s="48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1"/>
      <c r="AA2015" s="2"/>
      <c r="AB2015" s="1"/>
      <c r="AC2015" s="1"/>
      <c r="AD2015" s="2"/>
      <c r="AE2015" s="1"/>
      <c r="AF2015" s="2"/>
    </row>
    <row r="2016" spans="1:32" hidden="1" x14ac:dyDescent="0.25">
      <c r="A2016" s="2"/>
      <c r="B2016" s="48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1"/>
      <c r="AA2016" s="2"/>
      <c r="AB2016" s="1"/>
      <c r="AC2016" s="1"/>
      <c r="AD2016" s="2"/>
      <c r="AE2016" s="1"/>
      <c r="AF2016" s="2"/>
    </row>
    <row r="2017" spans="1:32" hidden="1" x14ac:dyDescent="0.25">
      <c r="A2017" s="2"/>
      <c r="B2017" s="48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1"/>
      <c r="AA2017" s="2"/>
      <c r="AB2017" s="1"/>
      <c r="AC2017" s="1"/>
      <c r="AD2017" s="2"/>
      <c r="AE2017" s="1"/>
      <c r="AF2017" s="2"/>
    </row>
    <row r="2018" spans="1:32" hidden="1" x14ac:dyDescent="0.25">
      <c r="A2018" s="2"/>
      <c r="B2018" s="48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1"/>
      <c r="AA2018" s="2"/>
      <c r="AB2018" s="1"/>
      <c r="AC2018" s="1"/>
      <c r="AD2018" s="2"/>
      <c r="AE2018" s="1"/>
      <c r="AF2018" s="2"/>
    </row>
    <row r="2019" spans="1:32" hidden="1" x14ac:dyDescent="0.25">
      <c r="A2019" s="2"/>
      <c r="B2019" s="48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1"/>
      <c r="AA2019" s="2"/>
      <c r="AB2019" s="1"/>
      <c r="AC2019" s="1"/>
      <c r="AD2019" s="2"/>
      <c r="AE2019" s="1"/>
      <c r="AF2019" s="2"/>
    </row>
    <row r="2020" spans="1:32" hidden="1" x14ac:dyDescent="0.25">
      <c r="A2020" s="2"/>
      <c r="B2020" s="48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1"/>
      <c r="AA2020" s="2"/>
      <c r="AB2020" s="1"/>
      <c r="AC2020" s="1"/>
      <c r="AD2020" s="2"/>
      <c r="AE2020" s="1"/>
      <c r="AF2020" s="2"/>
    </row>
    <row r="2021" spans="1:32" hidden="1" x14ac:dyDescent="0.25">
      <c r="A2021" s="2"/>
      <c r="B2021" s="48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1"/>
      <c r="AA2021" s="2"/>
      <c r="AB2021" s="1"/>
      <c r="AC2021" s="1"/>
      <c r="AD2021" s="2"/>
      <c r="AE2021" s="1"/>
      <c r="AF2021" s="2"/>
    </row>
    <row r="2022" spans="1:32" hidden="1" x14ac:dyDescent="0.25">
      <c r="A2022" s="2"/>
      <c r="B2022" s="48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1"/>
      <c r="AA2022" s="2"/>
      <c r="AB2022" s="1"/>
      <c r="AC2022" s="1"/>
      <c r="AD2022" s="2"/>
      <c r="AE2022" s="1"/>
      <c r="AF2022" s="2"/>
    </row>
    <row r="2023" spans="1:32" hidden="1" x14ac:dyDescent="0.25">
      <c r="A2023" s="2"/>
      <c r="B2023" s="48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1"/>
      <c r="AA2023" s="2"/>
      <c r="AB2023" s="1"/>
      <c r="AC2023" s="1"/>
      <c r="AD2023" s="2"/>
      <c r="AE2023" s="1"/>
      <c r="AF2023" s="2"/>
    </row>
    <row r="2024" spans="1:32" hidden="1" x14ac:dyDescent="0.25">
      <c r="A2024" s="2"/>
      <c r="B2024" s="48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1"/>
      <c r="AA2024" s="2"/>
      <c r="AB2024" s="1"/>
      <c r="AC2024" s="1"/>
      <c r="AD2024" s="2"/>
      <c r="AE2024" s="1"/>
      <c r="AF2024" s="2"/>
    </row>
    <row r="2025" spans="1:32" hidden="1" x14ac:dyDescent="0.25">
      <c r="A2025" s="2"/>
      <c r="B2025" s="48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1"/>
      <c r="AA2025" s="2"/>
      <c r="AB2025" s="1"/>
      <c r="AC2025" s="1"/>
      <c r="AD2025" s="2"/>
      <c r="AE2025" s="1"/>
      <c r="AF2025" s="2"/>
    </row>
    <row r="2026" spans="1:32" hidden="1" x14ac:dyDescent="0.25">
      <c r="A2026" s="2"/>
      <c r="B2026" s="48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1"/>
      <c r="AA2026" s="2"/>
      <c r="AB2026" s="1"/>
      <c r="AC2026" s="1"/>
      <c r="AD2026" s="2"/>
      <c r="AE2026" s="1"/>
      <c r="AF2026" s="2"/>
    </row>
    <row r="2027" spans="1:32" hidden="1" x14ac:dyDescent="0.25">
      <c r="A2027" s="2"/>
      <c r="B2027" s="48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1"/>
      <c r="AA2027" s="2"/>
      <c r="AB2027" s="1"/>
      <c r="AC2027" s="1"/>
      <c r="AD2027" s="2"/>
      <c r="AE2027" s="1"/>
      <c r="AF2027" s="2"/>
    </row>
    <row r="2028" spans="1:32" hidden="1" x14ac:dyDescent="0.25">
      <c r="A2028" s="2"/>
      <c r="B2028" s="48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1"/>
      <c r="AA2028" s="2"/>
      <c r="AB2028" s="1"/>
      <c r="AC2028" s="1"/>
      <c r="AD2028" s="2"/>
      <c r="AE2028" s="1"/>
      <c r="AF2028" s="2"/>
    </row>
    <row r="2029" spans="1:32" hidden="1" x14ac:dyDescent="0.25">
      <c r="A2029" s="2"/>
      <c r="B2029" s="48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1"/>
      <c r="AA2029" s="2"/>
      <c r="AB2029" s="1"/>
      <c r="AC2029" s="1"/>
      <c r="AD2029" s="2"/>
      <c r="AE2029" s="1"/>
      <c r="AF2029" s="2"/>
    </row>
    <row r="2030" spans="1:32" hidden="1" x14ac:dyDescent="0.25">
      <c r="A2030" s="2"/>
      <c r="B2030" s="48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1"/>
      <c r="AA2030" s="2"/>
      <c r="AB2030" s="1"/>
      <c r="AC2030" s="1"/>
      <c r="AD2030" s="2"/>
      <c r="AE2030" s="1"/>
      <c r="AF2030" s="2"/>
    </row>
    <row r="2031" spans="1:32" hidden="1" x14ac:dyDescent="0.25">
      <c r="A2031" s="2"/>
      <c r="B2031" s="48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1"/>
      <c r="AA2031" s="2"/>
      <c r="AB2031" s="1"/>
      <c r="AC2031" s="1"/>
      <c r="AD2031" s="2"/>
      <c r="AE2031" s="1"/>
      <c r="AF2031" s="2"/>
    </row>
    <row r="2032" spans="1:32" hidden="1" x14ac:dyDescent="0.25">
      <c r="A2032" s="2"/>
      <c r="B2032" s="48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1"/>
      <c r="AA2032" s="2"/>
      <c r="AB2032" s="1"/>
      <c r="AC2032" s="1"/>
      <c r="AD2032" s="2"/>
      <c r="AE2032" s="1"/>
      <c r="AF2032" s="2"/>
    </row>
    <row r="2033" spans="1:32" hidden="1" x14ac:dyDescent="0.25">
      <c r="A2033" s="2"/>
      <c r="B2033" s="48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1"/>
      <c r="AA2033" s="2"/>
      <c r="AB2033" s="1"/>
      <c r="AC2033" s="1"/>
      <c r="AD2033" s="2"/>
      <c r="AE2033" s="1"/>
      <c r="AF2033" s="2"/>
    </row>
    <row r="2034" spans="1:32" hidden="1" x14ac:dyDescent="0.25">
      <c r="A2034" s="2"/>
      <c r="B2034" s="48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1"/>
      <c r="AA2034" s="2"/>
      <c r="AB2034" s="1"/>
      <c r="AC2034" s="1"/>
      <c r="AD2034" s="2"/>
      <c r="AE2034" s="1"/>
      <c r="AF2034" s="2"/>
    </row>
    <row r="2035" spans="1:32" hidden="1" x14ac:dyDescent="0.25">
      <c r="A2035" s="2"/>
      <c r="B2035" s="48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1"/>
      <c r="AA2035" s="2"/>
      <c r="AB2035" s="1"/>
      <c r="AC2035" s="1"/>
      <c r="AD2035" s="2"/>
      <c r="AE2035" s="1"/>
      <c r="AF2035" s="2"/>
    </row>
    <row r="2036" spans="1:32" hidden="1" x14ac:dyDescent="0.25">
      <c r="A2036" s="2"/>
      <c r="B2036" s="48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1"/>
      <c r="AA2036" s="2"/>
      <c r="AB2036" s="1"/>
      <c r="AC2036" s="1"/>
      <c r="AD2036" s="2"/>
      <c r="AE2036" s="1"/>
      <c r="AF2036" s="2"/>
    </row>
    <row r="2037" spans="1:32" hidden="1" x14ac:dyDescent="0.25">
      <c r="A2037" s="2"/>
      <c r="B2037" s="48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1"/>
      <c r="AA2037" s="2"/>
      <c r="AB2037" s="1"/>
      <c r="AC2037" s="1"/>
      <c r="AD2037" s="2"/>
      <c r="AE2037" s="1"/>
      <c r="AF2037" s="2"/>
    </row>
    <row r="2038" spans="1:32" hidden="1" x14ac:dyDescent="0.25">
      <c r="A2038" s="2"/>
      <c r="B2038" s="48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1"/>
      <c r="AA2038" s="2"/>
      <c r="AB2038" s="1"/>
      <c r="AC2038" s="1"/>
      <c r="AD2038" s="2"/>
      <c r="AE2038" s="1"/>
      <c r="AF2038" s="2"/>
    </row>
    <row r="2039" spans="1:32" hidden="1" x14ac:dyDescent="0.25">
      <c r="A2039" s="2"/>
      <c r="B2039" s="48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1"/>
      <c r="AA2039" s="2"/>
      <c r="AB2039" s="1"/>
      <c r="AC2039" s="1"/>
      <c r="AD2039" s="2"/>
      <c r="AE2039" s="1"/>
      <c r="AF2039" s="2"/>
    </row>
    <row r="2040" spans="1:32" hidden="1" x14ac:dyDescent="0.25">
      <c r="A2040" s="2"/>
      <c r="B2040" s="48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1"/>
      <c r="AA2040" s="2"/>
      <c r="AB2040" s="1"/>
      <c r="AC2040" s="1"/>
      <c r="AD2040" s="2"/>
      <c r="AE2040" s="1"/>
      <c r="AF2040" s="2"/>
    </row>
    <row r="2041" spans="1:32" hidden="1" x14ac:dyDescent="0.25">
      <c r="A2041" s="2"/>
      <c r="B2041" s="48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1"/>
      <c r="AA2041" s="2"/>
      <c r="AB2041" s="1"/>
      <c r="AC2041" s="1"/>
      <c r="AD2041" s="2"/>
      <c r="AE2041" s="1"/>
      <c r="AF2041" s="2"/>
    </row>
    <row r="2042" spans="1:32" hidden="1" x14ac:dyDescent="0.25">
      <c r="A2042" s="2"/>
      <c r="B2042" s="48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1"/>
      <c r="AA2042" s="2"/>
      <c r="AB2042" s="1"/>
      <c r="AC2042" s="1"/>
      <c r="AD2042" s="2"/>
      <c r="AE2042" s="1"/>
      <c r="AF2042" s="2"/>
    </row>
    <row r="2043" spans="1:32" hidden="1" x14ac:dyDescent="0.25">
      <c r="A2043" s="2"/>
      <c r="B2043" s="48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1"/>
      <c r="AA2043" s="2"/>
      <c r="AB2043" s="1"/>
      <c r="AC2043" s="1"/>
      <c r="AD2043" s="2"/>
      <c r="AE2043" s="1"/>
      <c r="AF2043" s="2"/>
    </row>
    <row r="2044" spans="1:32" hidden="1" x14ac:dyDescent="0.25">
      <c r="A2044" s="2"/>
      <c r="B2044" s="48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1"/>
      <c r="AA2044" s="2"/>
      <c r="AB2044" s="1"/>
      <c r="AC2044" s="1"/>
      <c r="AD2044" s="2"/>
      <c r="AE2044" s="1"/>
      <c r="AF2044" s="2"/>
    </row>
    <row r="2045" spans="1:32" ht="14.25" hidden="1" customHeight="1" x14ac:dyDescent="0.25">
      <c r="A2045" s="2"/>
      <c r="B2045" s="48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1"/>
      <c r="AA2045" s="2"/>
      <c r="AB2045" s="1"/>
      <c r="AC2045" s="1"/>
      <c r="AD2045" s="2"/>
      <c r="AE2045" s="1"/>
      <c r="AF2045" s="2"/>
    </row>
    <row r="2046" spans="1:32" ht="14.25" hidden="1" customHeight="1" x14ac:dyDescent="0.25">
      <c r="A2046" s="2"/>
      <c r="B2046" s="48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1"/>
      <c r="AA2046" s="2"/>
      <c r="AB2046" s="1"/>
      <c r="AC2046" s="1"/>
      <c r="AD2046" s="2"/>
      <c r="AE2046" s="1"/>
      <c r="AF2046" s="2"/>
    </row>
    <row r="2047" spans="1:32" ht="14.25" hidden="1" customHeight="1" x14ac:dyDescent="0.25">
      <c r="A2047" s="2"/>
      <c r="B2047" s="48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1"/>
      <c r="AA2047" s="2"/>
      <c r="AB2047" s="1"/>
      <c r="AC2047" s="1"/>
      <c r="AD2047" s="2"/>
      <c r="AE2047" s="1"/>
      <c r="AF2047" s="2"/>
    </row>
    <row r="2048" spans="1:32" hidden="1" x14ac:dyDescent="0.25">
      <c r="A2048" s="2"/>
      <c r="B2048" s="48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1"/>
      <c r="AA2048" s="2"/>
      <c r="AB2048" s="1"/>
      <c r="AC2048" s="1"/>
      <c r="AD2048" s="2"/>
      <c r="AE2048" s="1"/>
      <c r="AF2048" s="2"/>
    </row>
    <row r="2049" spans="1:32" hidden="1" x14ac:dyDescent="0.25">
      <c r="A2049" s="2"/>
      <c r="B2049" s="48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1"/>
      <c r="AA2049" s="2"/>
      <c r="AB2049" s="1"/>
      <c r="AC2049" s="1"/>
      <c r="AD2049" s="2"/>
      <c r="AE2049" s="1"/>
      <c r="AF2049" s="2"/>
    </row>
    <row r="2050" spans="1:32" hidden="1" x14ac:dyDescent="0.25">
      <c r="A2050" s="2"/>
      <c r="B2050" s="48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1"/>
      <c r="AA2050" s="2"/>
      <c r="AB2050" s="1"/>
      <c r="AC2050" s="1"/>
      <c r="AD2050" s="2"/>
      <c r="AE2050" s="1"/>
      <c r="AF2050" s="2"/>
    </row>
    <row r="2051" spans="1:32" hidden="1" x14ac:dyDescent="0.25">
      <c r="A2051" s="2"/>
      <c r="B2051" s="48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1"/>
      <c r="AA2051" s="2"/>
      <c r="AB2051" s="1"/>
      <c r="AC2051" s="1"/>
      <c r="AD2051" s="2"/>
      <c r="AE2051" s="1"/>
      <c r="AF2051" s="2"/>
    </row>
    <row r="2052" spans="1:32" hidden="1" x14ac:dyDescent="0.25">
      <c r="A2052" s="2"/>
      <c r="B2052" s="48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1"/>
      <c r="AA2052" s="2"/>
      <c r="AB2052" s="1"/>
      <c r="AC2052" s="1"/>
      <c r="AD2052" s="2"/>
      <c r="AE2052" s="1"/>
      <c r="AF2052" s="2"/>
    </row>
    <row r="2053" spans="1:32" hidden="1" x14ac:dyDescent="0.25">
      <c r="A2053" s="2"/>
      <c r="B2053" s="48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1"/>
      <c r="AA2053" s="2"/>
      <c r="AB2053" s="1"/>
      <c r="AC2053" s="1"/>
      <c r="AD2053" s="2"/>
      <c r="AE2053" s="1"/>
      <c r="AF2053" s="2"/>
    </row>
    <row r="2054" spans="1:32" hidden="1" x14ac:dyDescent="0.25">
      <c r="A2054" s="2"/>
      <c r="B2054" s="48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1"/>
      <c r="AA2054" s="2"/>
      <c r="AB2054" s="1"/>
      <c r="AC2054" s="1"/>
      <c r="AD2054" s="2"/>
      <c r="AE2054" s="1"/>
      <c r="AF2054" s="2"/>
    </row>
    <row r="2055" spans="1:32" hidden="1" x14ac:dyDescent="0.25">
      <c r="A2055" s="2"/>
      <c r="B2055" s="48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1"/>
      <c r="AA2055" s="2"/>
      <c r="AB2055" s="1"/>
      <c r="AC2055" s="1"/>
      <c r="AD2055" s="2"/>
      <c r="AE2055" s="1"/>
      <c r="AF2055" s="2"/>
    </row>
    <row r="2056" spans="1:32" hidden="1" x14ac:dyDescent="0.25">
      <c r="A2056" s="2"/>
      <c r="B2056" s="48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1"/>
      <c r="AA2056" s="2"/>
      <c r="AB2056" s="1"/>
      <c r="AC2056" s="1"/>
      <c r="AD2056" s="2"/>
      <c r="AE2056" s="1"/>
      <c r="AF2056" s="2"/>
    </row>
    <row r="2057" spans="1:32" hidden="1" x14ac:dyDescent="0.25">
      <c r="A2057" s="2"/>
      <c r="B2057" s="48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1"/>
      <c r="AA2057" s="2"/>
      <c r="AB2057" s="1"/>
      <c r="AC2057" s="1"/>
      <c r="AD2057" s="2"/>
      <c r="AE2057" s="1"/>
      <c r="AF2057" s="2"/>
    </row>
    <row r="2058" spans="1:32" hidden="1" x14ac:dyDescent="0.25">
      <c r="A2058" s="2"/>
      <c r="B2058" s="48"/>
      <c r="C2058" s="2"/>
      <c r="D2058" s="2"/>
      <c r="E2058" s="2"/>
      <c r="F2058" s="2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1"/>
      <c r="AA2058" s="2"/>
      <c r="AB2058" s="1"/>
      <c r="AC2058" s="1"/>
      <c r="AD2058" s="2"/>
      <c r="AE2058" s="1"/>
      <c r="AF2058" s="2"/>
    </row>
    <row r="2059" spans="1:32" hidden="1" x14ac:dyDescent="0.25">
      <c r="A2059" s="2"/>
      <c r="B2059" s="48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1"/>
      <c r="AA2059" s="2"/>
      <c r="AB2059" s="1"/>
      <c r="AC2059" s="1"/>
      <c r="AD2059" s="2"/>
      <c r="AE2059" s="1"/>
      <c r="AF2059" s="2"/>
    </row>
    <row r="2060" spans="1:32" hidden="1" x14ac:dyDescent="0.25">
      <c r="A2060" s="2"/>
      <c r="B2060" s="48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1"/>
      <c r="AA2060" s="2"/>
      <c r="AB2060" s="1"/>
      <c r="AC2060" s="1"/>
      <c r="AD2060" s="2"/>
      <c r="AE2060" s="1"/>
      <c r="AF2060" s="2"/>
    </row>
    <row r="2061" spans="1:32" hidden="1" x14ac:dyDescent="0.25">
      <c r="A2061" s="2"/>
      <c r="B2061" s="48"/>
      <c r="C2061" s="2"/>
      <c r="D2061" s="2"/>
      <c r="E2061" s="2"/>
      <c r="F2061" s="2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1"/>
      <c r="AA2061" s="2"/>
      <c r="AB2061" s="1"/>
      <c r="AC2061" s="1"/>
      <c r="AD2061" s="2"/>
      <c r="AE2061" s="1"/>
      <c r="AF2061" s="2"/>
    </row>
    <row r="2062" spans="1:32" hidden="1" x14ac:dyDescent="0.25">
      <c r="A2062" s="2"/>
      <c r="B2062" s="48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1"/>
      <c r="AA2062" s="2"/>
      <c r="AB2062" s="1"/>
      <c r="AC2062" s="1"/>
      <c r="AD2062" s="2"/>
      <c r="AE2062" s="1"/>
      <c r="AF2062" s="2"/>
    </row>
    <row r="2063" spans="1:32" hidden="1" x14ac:dyDescent="0.25">
      <c r="A2063" s="2"/>
      <c r="B2063" s="48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1"/>
      <c r="AA2063" s="2"/>
      <c r="AB2063" s="1"/>
      <c r="AC2063" s="1"/>
      <c r="AD2063" s="2"/>
      <c r="AE2063" s="1"/>
      <c r="AF2063" s="2"/>
    </row>
    <row r="2064" spans="1:32" hidden="1" x14ac:dyDescent="0.25">
      <c r="A2064" s="2"/>
      <c r="B2064" s="48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1"/>
      <c r="AA2064" s="2"/>
      <c r="AB2064" s="1"/>
      <c r="AC2064" s="1"/>
      <c r="AD2064" s="2"/>
      <c r="AE2064" s="1"/>
      <c r="AF2064" s="2"/>
    </row>
    <row r="2065" spans="1:32" hidden="1" x14ac:dyDescent="0.25">
      <c r="A2065" s="2"/>
      <c r="B2065" s="48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1"/>
      <c r="AA2065" s="2"/>
      <c r="AB2065" s="1"/>
      <c r="AC2065" s="1"/>
      <c r="AD2065" s="2"/>
      <c r="AE2065" s="1"/>
      <c r="AF2065" s="2"/>
    </row>
    <row r="2066" spans="1:32" hidden="1" x14ac:dyDescent="0.25">
      <c r="A2066" s="2"/>
      <c r="B2066" s="48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1"/>
      <c r="AA2066" s="2"/>
      <c r="AB2066" s="1"/>
      <c r="AC2066" s="1"/>
      <c r="AD2066" s="2"/>
      <c r="AE2066" s="1"/>
      <c r="AF2066" s="2"/>
    </row>
    <row r="2067" spans="1:32" hidden="1" x14ac:dyDescent="0.25">
      <c r="A2067" s="2"/>
      <c r="B2067" s="48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1"/>
      <c r="AA2067" s="2"/>
      <c r="AB2067" s="1"/>
      <c r="AC2067" s="1"/>
      <c r="AD2067" s="2"/>
      <c r="AE2067" s="1"/>
      <c r="AF2067" s="2"/>
    </row>
    <row r="2068" spans="1:32" hidden="1" x14ac:dyDescent="0.25">
      <c r="A2068" s="2"/>
      <c r="B2068" s="48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1"/>
      <c r="AA2068" s="2"/>
      <c r="AB2068" s="1"/>
      <c r="AC2068" s="1"/>
      <c r="AD2068" s="2"/>
      <c r="AE2068" s="1"/>
      <c r="AF2068" s="2"/>
    </row>
    <row r="2069" spans="1:32" hidden="1" x14ac:dyDescent="0.25">
      <c r="A2069" s="2"/>
      <c r="B2069" s="48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1"/>
      <c r="AA2069" s="2"/>
      <c r="AB2069" s="1"/>
      <c r="AC2069" s="1"/>
      <c r="AD2069" s="2"/>
      <c r="AE2069" s="1"/>
      <c r="AF2069" s="2"/>
    </row>
    <row r="2070" spans="1:32" hidden="1" x14ac:dyDescent="0.25">
      <c r="A2070" s="2"/>
      <c r="B2070" s="48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1"/>
      <c r="AA2070" s="2"/>
      <c r="AB2070" s="1"/>
      <c r="AC2070" s="1"/>
      <c r="AD2070" s="2"/>
      <c r="AE2070" s="1"/>
      <c r="AF2070" s="2"/>
    </row>
    <row r="2071" spans="1:32" hidden="1" x14ac:dyDescent="0.25">
      <c r="A2071" s="2"/>
      <c r="B2071" s="48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1"/>
      <c r="AA2071" s="2"/>
      <c r="AB2071" s="1"/>
      <c r="AC2071" s="1"/>
      <c r="AD2071" s="2"/>
      <c r="AE2071" s="1"/>
      <c r="AF2071" s="2"/>
    </row>
    <row r="2072" spans="1:32" hidden="1" x14ac:dyDescent="0.25">
      <c r="A2072" s="2"/>
      <c r="B2072" s="48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1"/>
      <c r="AA2072" s="2"/>
      <c r="AB2072" s="1"/>
      <c r="AC2072" s="1"/>
      <c r="AD2072" s="2"/>
      <c r="AE2072" s="1"/>
      <c r="AF2072" s="2"/>
    </row>
    <row r="2073" spans="1:32" hidden="1" x14ac:dyDescent="0.25">
      <c r="A2073" s="2"/>
      <c r="B2073" s="48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1"/>
      <c r="AA2073" s="2"/>
      <c r="AB2073" s="1"/>
      <c r="AC2073" s="1"/>
      <c r="AD2073" s="2"/>
      <c r="AE2073" s="1"/>
      <c r="AF2073" s="2"/>
    </row>
    <row r="2074" spans="1:32" hidden="1" x14ac:dyDescent="0.25">
      <c r="A2074" s="2"/>
      <c r="B2074" s="48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1"/>
      <c r="AA2074" s="2"/>
      <c r="AB2074" s="1"/>
      <c r="AC2074" s="1"/>
      <c r="AD2074" s="2"/>
      <c r="AE2074" s="1"/>
      <c r="AF2074" s="2"/>
    </row>
    <row r="2075" spans="1:32" hidden="1" x14ac:dyDescent="0.25">
      <c r="A2075" s="2"/>
      <c r="B2075" s="48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1"/>
      <c r="AA2075" s="2"/>
      <c r="AB2075" s="1"/>
      <c r="AC2075" s="1"/>
      <c r="AD2075" s="2"/>
      <c r="AE2075" s="1"/>
      <c r="AF2075" s="2"/>
    </row>
    <row r="2076" spans="1:32" hidden="1" x14ac:dyDescent="0.25">
      <c r="A2076" s="2"/>
      <c r="B2076" s="48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1"/>
      <c r="AA2076" s="2"/>
      <c r="AB2076" s="1"/>
      <c r="AC2076" s="1"/>
      <c r="AD2076" s="2"/>
      <c r="AE2076" s="1"/>
      <c r="AF2076" s="2"/>
    </row>
    <row r="2077" spans="1:32" hidden="1" x14ac:dyDescent="0.25">
      <c r="A2077" s="2"/>
      <c r="B2077" s="48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1"/>
      <c r="AA2077" s="2"/>
      <c r="AB2077" s="1"/>
      <c r="AC2077" s="1"/>
      <c r="AD2077" s="2"/>
      <c r="AE2077" s="1"/>
      <c r="AF2077" s="2"/>
    </row>
    <row r="2078" spans="1:32" hidden="1" x14ac:dyDescent="0.25">
      <c r="A2078" s="2"/>
      <c r="B2078" s="48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1"/>
      <c r="AA2078" s="2"/>
      <c r="AB2078" s="1"/>
      <c r="AC2078" s="1"/>
      <c r="AD2078" s="2"/>
      <c r="AE2078" s="1"/>
      <c r="AF2078" s="2"/>
    </row>
    <row r="2079" spans="1:32" hidden="1" x14ac:dyDescent="0.25">
      <c r="A2079" s="2"/>
      <c r="B2079" s="48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1"/>
      <c r="AA2079" s="2"/>
      <c r="AB2079" s="1"/>
      <c r="AC2079" s="1"/>
      <c r="AD2079" s="2"/>
      <c r="AE2079" s="1"/>
      <c r="AF2079" s="2"/>
    </row>
    <row r="2080" spans="1:32" hidden="1" x14ac:dyDescent="0.25">
      <c r="A2080" s="2"/>
      <c r="B2080" s="48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1"/>
      <c r="AA2080" s="2"/>
      <c r="AB2080" s="1"/>
      <c r="AC2080" s="1"/>
      <c r="AD2080" s="2"/>
      <c r="AE2080" s="1"/>
      <c r="AF2080" s="2"/>
    </row>
    <row r="2081" spans="1:32" hidden="1" x14ac:dyDescent="0.25">
      <c r="A2081" s="2"/>
      <c r="B2081" s="48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1"/>
      <c r="AA2081" s="2"/>
      <c r="AB2081" s="1"/>
      <c r="AC2081" s="1"/>
      <c r="AD2081" s="2"/>
      <c r="AE2081" s="1"/>
      <c r="AF2081" s="2"/>
    </row>
    <row r="2082" spans="1:32" hidden="1" x14ac:dyDescent="0.25">
      <c r="A2082" s="2"/>
      <c r="B2082" s="48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1"/>
      <c r="AA2082" s="2"/>
      <c r="AB2082" s="1"/>
      <c r="AC2082" s="1"/>
      <c r="AD2082" s="2"/>
      <c r="AE2082" s="1"/>
      <c r="AF2082" s="2"/>
    </row>
    <row r="2083" spans="1:32" hidden="1" x14ac:dyDescent="0.25">
      <c r="A2083" s="2"/>
      <c r="B2083" s="48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1"/>
      <c r="AA2083" s="2"/>
      <c r="AB2083" s="1"/>
      <c r="AC2083" s="1"/>
      <c r="AD2083" s="2"/>
      <c r="AE2083" s="1"/>
      <c r="AF2083" s="2"/>
    </row>
    <row r="2084" spans="1:32" hidden="1" x14ac:dyDescent="0.25">
      <c r="A2084" s="2"/>
      <c r="B2084" s="48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1"/>
      <c r="AA2084" s="2"/>
      <c r="AB2084" s="1"/>
      <c r="AC2084" s="1"/>
      <c r="AD2084" s="2"/>
      <c r="AE2084" s="1"/>
      <c r="AF2084" s="2"/>
    </row>
    <row r="2085" spans="1:32" hidden="1" x14ac:dyDescent="0.25">
      <c r="A2085" s="2"/>
      <c r="B2085" s="48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  <c r="AC2085" s="1"/>
      <c r="AD2085" s="1"/>
      <c r="AE2085" s="1"/>
      <c r="AF2085" s="2"/>
    </row>
    <row r="2086" spans="1:32" hidden="1" x14ac:dyDescent="0.25">
      <c r="A2086" s="2"/>
      <c r="B2086" s="48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1"/>
      <c r="AA2086" s="2"/>
      <c r="AB2086" s="1"/>
      <c r="AC2086" s="1"/>
      <c r="AD2086" s="2"/>
      <c r="AE2086" s="1"/>
      <c r="AF2086" s="2"/>
    </row>
    <row r="2087" spans="1:32" hidden="1" x14ac:dyDescent="0.25">
      <c r="A2087" s="2"/>
      <c r="B2087" s="48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1"/>
      <c r="AA2087" s="2"/>
      <c r="AB2087" s="1"/>
      <c r="AC2087" s="1"/>
      <c r="AD2087" s="2"/>
      <c r="AE2087" s="1"/>
      <c r="AF2087" s="2"/>
    </row>
    <row r="2088" spans="1:32" hidden="1" x14ac:dyDescent="0.25">
      <c r="A2088" s="2"/>
      <c r="B2088" s="48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1"/>
      <c r="AA2088" s="2"/>
      <c r="AB2088" s="1"/>
      <c r="AC2088" s="1"/>
      <c r="AD2088" s="2"/>
      <c r="AE2088" s="1"/>
      <c r="AF2088" s="2"/>
    </row>
    <row r="2089" spans="1:32" hidden="1" x14ac:dyDescent="0.25">
      <c r="A2089" s="2"/>
      <c r="B2089" s="48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1"/>
      <c r="AA2089" s="2"/>
      <c r="AB2089" s="1"/>
      <c r="AC2089" s="1"/>
      <c r="AD2089" s="2"/>
      <c r="AE2089" s="1"/>
      <c r="AF2089" s="2"/>
    </row>
    <row r="2090" spans="1:32" hidden="1" x14ac:dyDescent="0.25">
      <c r="A2090" s="2"/>
      <c r="B2090" s="48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1"/>
      <c r="AA2090" s="2"/>
      <c r="AB2090" s="1"/>
      <c r="AC2090" s="1"/>
      <c r="AD2090" s="2"/>
      <c r="AE2090" s="1"/>
      <c r="AF2090" s="2"/>
    </row>
    <row r="2091" spans="1:32" hidden="1" x14ac:dyDescent="0.25">
      <c r="A2091" s="2"/>
      <c r="B2091" s="48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1"/>
      <c r="AA2091" s="2"/>
      <c r="AB2091" s="1"/>
      <c r="AC2091" s="1"/>
      <c r="AD2091" s="2"/>
      <c r="AE2091" s="1"/>
      <c r="AF2091" s="2"/>
    </row>
    <row r="2092" spans="1:32" hidden="1" x14ac:dyDescent="0.25">
      <c r="A2092" s="2"/>
      <c r="B2092" s="48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1"/>
      <c r="AA2092" s="2"/>
      <c r="AB2092" s="1"/>
      <c r="AC2092" s="1"/>
      <c r="AD2092" s="2"/>
      <c r="AE2092" s="1"/>
      <c r="AF2092" s="2"/>
    </row>
    <row r="2093" spans="1:32" hidden="1" x14ac:dyDescent="0.25">
      <c r="A2093" s="2"/>
      <c r="B2093" s="48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1"/>
      <c r="AA2093" s="2"/>
      <c r="AB2093" s="1"/>
      <c r="AC2093" s="1"/>
      <c r="AD2093" s="2"/>
      <c r="AE2093" s="1"/>
      <c r="AF2093" s="2"/>
    </row>
    <row r="2094" spans="1:32" hidden="1" x14ac:dyDescent="0.25">
      <c r="A2094" s="2"/>
      <c r="B2094" s="48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1"/>
      <c r="AA2094" s="2"/>
      <c r="AB2094" s="1"/>
      <c r="AC2094" s="1"/>
      <c r="AD2094" s="2"/>
      <c r="AE2094" s="1"/>
      <c r="AF2094" s="2"/>
    </row>
    <row r="2095" spans="1:32" hidden="1" x14ac:dyDescent="0.25">
      <c r="A2095" s="2"/>
      <c r="B2095" s="48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3"/>
      <c r="R2095" s="1"/>
      <c r="S2095" s="1"/>
      <c r="T2095" s="1"/>
      <c r="U2095" s="2"/>
      <c r="V2095" s="1"/>
      <c r="W2095" s="1"/>
      <c r="X2095" s="2"/>
      <c r="Y2095" s="1"/>
      <c r="Z2095" s="1"/>
      <c r="AA2095" s="2"/>
      <c r="AB2095" s="1"/>
      <c r="AC2095" s="1"/>
      <c r="AD2095" s="2"/>
      <c r="AE2095" s="1"/>
      <c r="AF2095" s="2"/>
    </row>
    <row r="2096" spans="1:32" hidden="1" x14ac:dyDescent="0.25">
      <c r="A2096" s="2"/>
      <c r="B2096" s="48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1"/>
      <c r="AA2096" s="2"/>
      <c r="AB2096" s="1"/>
      <c r="AC2096" s="1"/>
      <c r="AD2096" s="2"/>
      <c r="AE2096" s="1"/>
      <c r="AF2096" s="2"/>
    </row>
    <row r="2097" spans="1:32" hidden="1" x14ac:dyDescent="0.25">
      <c r="A2097" s="2"/>
      <c r="B2097" s="48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1"/>
      <c r="AA2097" s="2"/>
      <c r="AB2097" s="1"/>
      <c r="AC2097" s="1"/>
      <c r="AD2097" s="2"/>
      <c r="AE2097" s="1"/>
      <c r="AF2097" s="2"/>
    </row>
    <row r="2098" spans="1:32" hidden="1" x14ac:dyDescent="0.25">
      <c r="A2098" s="2"/>
      <c r="B2098" s="48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1"/>
      <c r="AA2098" s="2"/>
      <c r="AB2098" s="1"/>
      <c r="AC2098" s="1"/>
      <c r="AD2098" s="2"/>
      <c r="AE2098" s="1"/>
      <c r="AF2098" s="2"/>
    </row>
    <row r="2099" spans="1:32" hidden="1" x14ac:dyDescent="0.25">
      <c r="A2099" s="2"/>
      <c r="B2099" s="48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1"/>
      <c r="AA2099" s="2"/>
      <c r="AB2099" s="1"/>
      <c r="AC2099" s="1"/>
      <c r="AD2099" s="2"/>
      <c r="AE2099" s="1"/>
      <c r="AF2099" s="2"/>
    </row>
    <row r="2100" spans="1:32" hidden="1" x14ac:dyDescent="0.25">
      <c r="A2100" s="2"/>
      <c r="B2100" s="48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1"/>
      <c r="AA2100" s="2"/>
      <c r="AB2100" s="1"/>
      <c r="AC2100" s="1"/>
      <c r="AD2100" s="2"/>
      <c r="AE2100" s="1"/>
      <c r="AF2100" s="2"/>
    </row>
    <row r="2101" spans="1:32" hidden="1" x14ac:dyDescent="0.25">
      <c r="A2101" s="2"/>
      <c r="B2101" s="48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1"/>
      <c r="AA2101" s="2"/>
      <c r="AB2101" s="1"/>
      <c r="AC2101" s="1"/>
      <c r="AD2101" s="2"/>
      <c r="AE2101" s="1"/>
      <c r="AF2101" s="2"/>
    </row>
    <row r="2102" spans="1:32" hidden="1" x14ac:dyDescent="0.25">
      <c r="A2102" s="2"/>
      <c r="B2102" s="48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1"/>
      <c r="AA2102" s="2"/>
      <c r="AB2102" s="1"/>
      <c r="AC2102" s="1"/>
      <c r="AD2102" s="2"/>
      <c r="AE2102" s="1"/>
      <c r="AF2102" s="2"/>
    </row>
    <row r="2103" spans="1:32" hidden="1" x14ac:dyDescent="0.25">
      <c r="A2103" s="2"/>
      <c r="B2103" s="48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1"/>
      <c r="Y2103" s="1"/>
      <c r="Z2103" s="1"/>
      <c r="AA2103" s="1"/>
      <c r="AB2103" s="1"/>
      <c r="AC2103" s="1"/>
      <c r="AD2103" s="1"/>
      <c r="AE2103" s="1"/>
      <c r="AF2103" s="2"/>
    </row>
    <row r="2104" spans="1:32" hidden="1" x14ac:dyDescent="0.25">
      <c r="A2104" s="2"/>
      <c r="B2104" s="48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1"/>
      <c r="AA2104" s="2"/>
      <c r="AB2104" s="1"/>
      <c r="AC2104" s="1"/>
      <c r="AD2104" s="2"/>
      <c r="AE2104" s="1"/>
      <c r="AF2104" s="2"/>
    </row>
    <row r="2105" spans="1:32" hidden="1" x14ac:dyDescent="0.25">
      <c r="A2105" s="2"/>
      <c r="B2105" s="48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1"/>
      <c r="AA2105" s="2"/>
      <c r="AB2105" s="1"/>
      <c r="AC2105" s="1"/>
      <c r="AD2105" s="2"/>
      <c r="AE2105" s="1"/>
      <c r="AF2105" s="2"/>
    </row>
    <row r="2106" spans="1:32" hidden="1" x14ac:dyDescent="0.25">
      <c r="A2106" s="2"/>
      <c r="B2106" s="48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1"/>
      <c r="AA2106" s="2"/>
      <c r="AB2106" s="1"/>
      <c r="AC2106" s="1"/>
      <c r="AD2106" s="2"/>
      <c r="AE2106" s="1"/>
      <c r="AF2106" s="2"/>
    </row>
    <row r="2107" spans="1:32" hidden="1" x14ac:dyDescent="0.25">
      <c r="A2107" s="2"/>
      <c r="B2107" s="48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1"/>
      <c r="AA2107" s="2"/>
      <c r="AB2107" s="1"/>
      <c r="AC2107" s="1"/>
      <c r="AD2107" s="2"/>
      <c r="AE2107" s="1"/>
      <c r="AF2107" s="2"/>
    </row>
    <row r="2108" spans="1:32" hidden="1" x14ac:dyDescent="0.25">
      <c r="A2108" s="2"/>
      <c r="B2108" s="48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1"/>
      <c r="AA2108" s="2"/>
      <c r="AB2108" s="1"/>
      <c r="AC2108" s="1"/>
      <c r="AD2108" s="2"/>
      <c r="AE2108" s="1"/>
      <c r="AF2108" s="2"/>
    </row>
    <row r="2109" spans="1:32" hidden="1" x14ac:dyDescent="0.25">
      <c r="A2109" s="2"/>
      <c r="B2109" s="48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1"/>
      <c r="AA2109" s="2"/>
      <c r="AB2109" s="1"/>
      <c r="AC2109" s="1"/>
      <c r="AD2109" s="2"/>
      <c r="AE2109" s="1"/>
      <c r="AF2109" s="2"/>
    </row>
    <row r="2110" spans="1:32" hidden="1" x14ac:dyDescent="0.25">
      <c r="A2110" s="2"/>
      <c r="B2110" s="48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1"/>
      <c r="AA2110" s="2"/>
      <c r="AB2110" s="1"/>
      <c r="AC2110" s="1"/>
      <c r="AD2110" s="2"/>
      <c r="AE2110" s="1"/>
      <c r="AF2110" s="2"/>
    </row>
    <row r="2111" spans="1:32" hidden="1" x14ac:dyDescent="0.25">
      <c r="A2111" s="2"/>
      <c r="B2111" s="48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1"/>
      <c r="AA2111" s="2"/>
      <c r="AB2111" s="1"/>
      <c r="AC2111" s="1"/>
      <c r="AD2111" s="2"/>
      <c r="AE2111" s="1"/>
      <c r="AF2111" s="2"/>
    </row>
    <row r="2112" spans="1:32" hidden="1" x14ac:dyDescent="0.25">
      <c r="A2112" s="2"/>
      <c r="B2112" s="48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1"/>
      <c r="AA2112" s="2"/>
      <c r="AB2112" s="1"/>
      <c r="AC2112" s="1"/>
      <c r="AD2112" s="2"/>
      <c r="AE2112" s="1"/>
      <c r="AF2112" s="2"/>
    </row>
    <row r="2113" spans="1:32" hidden="1" x14ac:dyDescent="0.25">
      <c r="A2113" s="2"/>
      <c r="B2113" s="48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1"/>
      <c r="AA2113" s="2"/>
      <c r="AB2113" s="1"/>
      <c r="AC2113" s="1"/>
      <c r="AD2113" s="2"/>
      <c r="AE2113" s="1"/>
      <c r="AF2113" s="2"/>
    </row>
    <row r="2114" spans="1:32" hidden="1" x14ac:dyDescent="0.25">
      <c r="A2114" s="2"/>
      <c r="B2114" s="48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1"/>
      <c r="AA2114" s="2"/>
      <c r="AB2114" s="1"/>
      <c r="AC2114" s="1"/>
      <c r="AD2114" s="2"/>
      <c r="AE2114" s="1"/>
      <c r="AF2114" s="2"/>
    </row>
    <row r="2115" spans="1:32" hidden="1" x14ac:dyDescent="0.25">
      <c r="A2115" s="2"/>
      <c r="B2115" s="48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1"/>
      <c r="AA2115" s="2"/>
      <c r="AB2115" s="1"/>
      <c r="AC2115" s="1"/>
      <c r="AD2115" s="2"/>
      <c r="AE2115" s="1"/>
      <c r="AF2115" s="2"/>
    </row>
    <row r="2116" spans="1:32" hidden="1" x14ac:dyDescent="0.25">
      <c r="A2116" s="2"/>
      <c r="B2116" s="48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1"/>
      <c r="AA2116" s="2"/>
      <c r="AB2116" s="1"/>
      <c r="AC2116" s="1"/>
      <c r="AD2116" s="2"/>
      <c r="AE2116" s="1"/>
      <c r="AF2116" s="2"/>
    </row>
    <row r="2117" spans="1:32" hidden="1" x14ac:dyDescent="0.25">
      <c r="A2117" s="2"/>
      <c r="B2117" s="48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  <c r="AC2117" s="1"/>
      <c r="AD2117" s="1"/>
      <c r="AE2117" s="1"/>
      <c r="AF2117" s="2"/>
    </row>
    <row r="2118" spans="1:32" hidden="1" x14ac:dyDescent="0.25">
      <c r="A2118" s="2"/>
      <c r="B2118" s="48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1"/>
      <c r="AA2118" s="2"/>
      <c r="AB2118" s="1"/>
      <c r="AC2118" s="1"/>
      <c r="AD2118" s="2"/>
      <c r="AE2118" s="1"/>
      <c r="AF2118" s="2"/>
    </row>
    <row r="2119" spans="1:32" hidden="1" x14ac:dyDescent="0.25">
      <c r="A2119" s="2"/>
      <c r="B2119" s="48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1"/>
      <c r="AA2119" s="2"/>
      <c r="AB2119" s="1"/>
      <c r="AC2119" s="1"/>
      <c r="AD2119" s="2"/>
      <c r="AE2119" s="1"/>
      <c r="AF2119" s="2"/>
    </row>
    <row r="2120" spans="1:32" hidden="1" x14ac:dyDescent="0.25">
      <c r="A2120" s="2"/>
      <c r="B2120" s="48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1"/>
      <c r="AA2120" s="2"/>
      <c r="AB2120" s="1"/>
      <c r="AC2120" s="1"/>
      <c r="AD2120" s="2"/>
      <c r="AE2120" s="1"/>
      <c r="AF2120" s="2"/>
    </row>
    <row r="2121" spans="1:32" hidden="1" x14ac:dyDescent="0.25">
      <c r="A2121" s="2"/>
      <c r="B2121" s="48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1"/>
      <c r="AA2121" s="2"/>
      <c r="AB2121" s="1"/>
      <c r="AC2121" s="1"/>
      <c r="AD2121" s="2"/>
      <c r="AE2121" s="1"/>
      <c r="AF2121" s="2"/>
    </row>
    <row r="2122" spans="1:32" hidden="1" x14ac:dyDescent="0.25">
      <c r="A2122" s="2"/>
      <c r="B2122" s="48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1"/>
      <c r="AA2122" s="2"/>
      <c r="AB2122" s="1"/>
      <c r="AC2122" s="1"/>
      <c r="AD2122" s="2"/>
      <c r="AE2122" s="1"/>
      <c r="AF2122" s="2"/>
    </row>
    <row r="2123" spans="1:32" hidden="1" x14ac:dyDescent="0.25">
      <c r="A2123" s="2"/>
      <c r="B2123" s="48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1"/>
      <c r="AA2123" s="2"/>
      <c r="AB2123" s="1"/>
      <c r="AC2123" s="1"/>
      <c r="AD2123" s="2"/>
      <c r="AE2123" s="1"/>
      <c r="AF2123" s="2"/>
    </row>
    <row r="2124" spans="1:32" hidden="1" x14ac:dyDescent="0.25">
      <c r="A2124" s="2"/>
      <c r="B2124" s="48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1"/>
      <c r="AA2124" s="2"/>
      <c r="AB2124" s="1"/>
      <c r="AC2124" s="1"/>
      <c r="AD2124" s="2"/>
      <c r="AE2124" s="1"/>
      <c r="AF2124" s="2"/>
    </row>
    <row r="2125" spans="1:32" hidden="1" x14ac:dyDescent="0.25">
      <c r="A2125" s="2"/>
      <c r="B2125" s="48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1"/>
      <c r="AA2125" s="2"/>
      <c r="AB2125" s="1"/>
      <c r="AC2125" s="1"/>
      <c r="AD2125" s="2"/>
      <c r="AE2125" s="1"/>
      <c r="AF2125" s="2"/>
    </row>
    <row r="2126" spans="1:32" hidden="1" x14ac:dyDescent="0.25">
      <c r="A2126" s="2"/>
      <c r="B2126" s="48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3"/>
      <c r="R2126" s="1"/>
      <c r="S2126" s="1"/>
      <c r="T2126" s="1"/>
      <c r="U2126" s="2"/>
      <c r="V2126" s="1"/>
      <c r="W2126" s="1"/>
      <c r="X2126" s="2"/>
      <c r="Y2126" s="1"/>
      <c r="Z2126" s="1"/>
      <c r="AA2126" s="2"/>
      <c r="AB2126" s="1"/>
      <c r="AC2126" s="1"/>
      <c r="AD2126" s="2"/>
      <c r="AE2126" s="1"/>
      <c r="AF2126" s="2"/>
    </row>
    <row r="2127" spans="1:32" hidden="1" x14ac:dyDescent="0.25">
      <c r="A2127" s="2"/>
      <c r="B2127" s="48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1"/>
      <c r="AA2127" s="2"/>
      <c r="AB2127" s="1"/>
      <c r="AC2127" s="1"/>
      <c r="AD2127" s="2"/>
      <c r="AE2127" s="1"/>
      <c r="AF2127" s="2"/>
    </row>
    <row r="2128" spans="1:32" hidden="1" x14ac:dyDescent="0.25">
      <c r="A2128" s="2"/>
      <c r="B2128" s="48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1"/>
      <c r="AA2128" s="2"/>
      <c r="AB2128" s="1"/>
      <c r="AC2128" s="1"/>
      <c r="AD2128" s="2"/>
      <c r="AE2128" s="1"/>
      <c r="AF2128" s="2"/>
    </row>
    <row r="2129" spans="1:32" hidden="1" x14ac:dyDescent="0.25">
      <c r="A2129" s="2"/>
      <c r="B2129" s="48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1"/>
      <c r="AA2129" s="2"/>
      <c r="AB2129" s="1"/>
      <c r="AC2129" s="1"/>
      <c r="AD2129" s="2"/>
      <c r="AE2129" s="1"/>
      <c r="AF2129" s="2"/>
    </row>
    <row r="2130" spans="1:32" hidden="1" x14ac:dyDescent="0.25">
      <c r="A2130" s="2"/>
      <c r="B2130" s="48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1"/>
      <c r="AA2130" s="2"/>
      <c r="AB2130" s="1"/>
      <c r="AC2130" s="1"/>
      <c r="AD2130" s="2"/>
      <c r="AE2130" s="1"/>
      <c r="AF2130" s="2"/>
    </row>
    <row r="2131" spans="1:32" hidden="1" x14ac:dyDescent="0.25">
      <c r="A2131" s="2"/>
      <c r="B2131" s="48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1"/>
      <c r="AA2131" s="1"/>
      <c r="AB2131" s="1"/>
      <c r="AC2131" s="1"/>
      <c r="AD2131" s="1"/>
      <c r="AE2131" s="1"/>
      <c r="AF2131" s="2"/>
    </row>
    <row r="2132" spans="1:32" hidden="1" x14ac:dyDescent="0.25">
      <c r="A2132" s="2"/>
      <c r="B2132" s="48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1"/>
      <c r="AA2132" s="2"/>
      <c r="AB2132" s="1"/>
      <c r="AC2132" s="1"/>
      <c r="AD2132" s="2"/>
      <c r="AE2132" s="1"/>
      <c r="AF2132" s="2"/>
    </row>
    <row r="2133" spans="1:32" hidden="1" x14ac:dyDescent="0.25">
      <c r="A2133" s="2"/>
      <c r="B2133" s="48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1"/>
      <c r="AA2133" s="2"/>
      <c r="AB2133" s="1"/>
      <c r="AC2133" s="1"/>
      <c r="AD2133" s="2"/>
      <c r="AE2133" s="1"/>
      <c r="AF2133" s="2"/>
    </row>
    <row r="2134" spans="1:32" hidden="1" x14ac:dyDescent="0.25">
      <c r="A2134" s="2"/>
      <c r="B2134" s="48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1"/>
      <c r="AA2134" s="2"/>
      <c r="AB2134" s="1"/>
      <c r="AC2134" s="1"/>
      <c r="AD2134" s="2"/>
      <c r="AE2134" s="1"/>
      <c r="AF2134" s="2"/>
    </row>
    <row r="2135" spans="1:32" hidden="1" x14ac:dyDescent="0.25">
      <c r="A2135" s="2"/>
      <c r="B2135" s="48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1"/>
      <c r="AA2135" s="2"/>
      <c r="AB2135" s="1"/>
      <c r="AC2135" s="1"/>
      <c r="AD2135" s="2"/>
      <c r="AE2135" s="1"/>
      <c r="AF2135" s="2"/>
    </row>
    <row r="2136" spans="1:32" hidden="1" x14ac:dyDescent="0.25">
      <c r="A2136" s="2"/>
      <c r="B2136" s="48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1"/>
      <c r="AA2136" s="2"/>
      <c r="AB2136" s="1"/>
      <c r="AC2136" s="1"/>
      <c r="AD2136" s="2"/>
      <c r="AE2136" s="1"/>
      <c r="AF2136" s="2"/>
    </row>
    <row r="2137" spans="1:32" hidden="1" x14ac:dyDescent="0.25">
      <c r="A2137" s="2"/>
      <c r="B2137" s="48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1"/>
      <c r="AA2137" s="2"/>
      <c r="AB2137" s="1"/>
      <c r="AC2137" s="1"/>
      <c r="AD2137" s="2"/>
      <c r="AE2137" s="1"/>
      <c r="AF2137" s="2"/>
    </row>
    <row r="2138" spans="1:32" hidden="1" x14ac:dyDescent="0.25">
      <c r="A2138" s="2"/>
      <c r="B2138" s="48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1"/>
      <c r="AA2138" s="2"/>
      <c r="AB2138" s="1"/>
      <c r="AC2138" s="1"/>
      <c r="AD2138" s="2"/>
      <c r="AE2138" s="1"/>
      <c r="AF2138" s="2"/>
    </row>
    <row r="2139" spans="1:32" hidden="1" x14ac:dyDescent="0.25">
      <c r="A2139" s="2"/>
      <c r="B2139" s="48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1"/>
      <c r="AA2139" s="2"/>
      <c r="AB2139" s="1"/>
      <c r="AC2139" s="1"/>
      <c r="AD2139" s="2"/>
      <c r="AE2139" s="1"/>
      <c r="AF2139" s="2"/>
    </row>
    <row r="2140" spans="1:32" hidden="1" x14ac:dyDescent="0.25">
      <c r="A2140" s="2"/>
      <c r="B2140" s="48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1"/>
      <c r="AA2140" s="2"/>
      <c r="AB2140" s="1"/>
      <c r="AC2140" s="1"/>
      <c r="AD2140" s="2"/>
      <c r="AE2140" s="1"/>
      <c r="AF2140" s="2"/>
    </row>
    <row r="2141" spans="1:32" hidden="1" x14ac:dyDescent="0.25">
      <c r="A2141" s="2"/>
      <c r="B2141" s="48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1"/>
      <c r="AA2141" s="2"/>
      <c r="AB2141" s="1"/>
      <c r="AC2141" s="1"/>
      <c r="AD2141" s="2"/>
      <c r="AE2141" s="1"/>
      <c r="AF2141" s="2"/>
    </row>
    <row r="2142" spans="1:32" hidden="1" x14ac:dyDescent="0.25">
      <c r="A2142" s="2"/>
      <c r="B2142" s="48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1"/>
      <c r="AA2142" s="2"/>
      <c r="AB2142" s="1"/>
      <c r="AC2142" s="1"/>
      <c r="AD2142" s="2"/>
      <c r="AE2142" s="1"/>
      <c r="AF2142" s="2"/>
    </row>
    <row r="2143" spans="1:32" hidden="1" x14ac:dyDescent="0.25">
      <c r="A2143" s="2"/>
      <c r="B2143" s="48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1"/>
      <c r="AA2143" s="2"/>
      <c r="AB2143" s="1"/>
      <c r="AC2143" s="1"/>
      <c r="AD2143" s="2"/>
      <c r="AE2143" s="1"/>
      <c r="AF2143" s="2"/>
    </row>
    <row r="2144" spans="1:32" hidden="1" x14ac:dyDescent="0.25">
      <c r="A2144" s="2"/>
      <c r="B2144" s="48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1"/>
      <c r="AA2144" s="2"/>
      <c r="AB2144" s="1"/>
      <c r="AC2144" s="1"/>
      <c r="AD2144" s="2"/>
      <c r="AE2144" s="1"/>
      <c r="AF2144" s="2"/>
    </row>
    <row r="2145" spans="1:32" hidden="1" x14ac:dyDescent="0.25">
      <c r="A2145" s="2"/>
      <c r="B2145" s="48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1"/>
      <c r="AA2145" s="2"/>
      <c r="AB2145" s="1"/>
      <c r="AC2145" s="1"/>
      <c r="AD2145" s="2"/>
      <c r="AE2145" s="1"/>
      <c r="AF2145" s="2"/>
    </row>
    <row r="2146" spans="1:32" hidden="1" x14ac:dyDescent="0.25">
      <c r="A2146" s="2"/>
      <c r="B2146" s="48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1"/>
      <c r="AA2146" s="2"/>
      <c r="AB2146" s="1"/>
      <c r="AC2146" s="1"/>
      <c r="AD2146" s="2"/>
      <c r="AE2146" s="1"/>
      <c r="AF2146" s="2"/>
    </row>
    <row r="2147" spans="1:32" hidden="1" x14ac:dyDescent="0.25">
      <c r="A2147" s="2"/>
      <c r="B2147" s="48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1"/>
      <c r="AA2147" s="2"/>
      <c r="AB2147" s="1"/>
      <c r="AC2147" s="1"/>
      <c r="AD2147" s="2"/>
      <c r="AE2147" s="1"/>
      <c r="AF2147" s="2"/>
    </row>
    <row r="2148" spans="1:32" hidden="1" x14ac:dyDescent="0.25">
      <c r="A2148" s="2"/>
      <c r="B2148" s="48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1"/>
      <c r="AA2148" s="2"/>
      <c r="AB2148" s="1"/>
      <c r="AC2148" s="1"/>
      <c r="AD2148" s="2"/>
      <c r="AE2148" s="1"/>
      <c r="AF2148" s="2"/>
    </row>
    <row r="2149" spans="1:32" hidden="1" x14ac:dyDescent="0.25">
      <c r="A2149" s="2"/>
      <c r="B2149" s="48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1"/>
      <c r="AA2149" s="2"/>
      <c r="AB2149" s="1"/>
      <c r="AC2149" s="1"/>
      <c r="AD2149" s="2"/>
      <c r="AE2149" s="1"/>
      <c r="AF2149" s="2"/>
    </row>
    <row r="2150" spans="1:32" hidden="1" x14ac:dyDescent="0.25">
      <c r="A2150" s="2"/>
      <c r="B2150" s="48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1"/>
      <c r="AA2150" s="2"/>
      <c r="AB2150" s="1"/>
      <c r="AC2150" s="1"/>
      <c r="AD2150" s="2"/>
      <c r="AE2150" s="1"/>
      <c r="AF2150" s="2"/>
    </row>
    <row r="2151" spans="1:32" hidden="1" x14ac:dyDescent="0.25">
      <c r="A2151" s="2"/>
      <c r="B2151" s="48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1"/>
      <c r="AA2151" s="2"/>
      <c r="AB2151" s="1"/>
      <c r="AC2151" s="1"/>
      <c r="AD2151" s="2"/>
      <c r="AE2151" s="1"/>
      <c r="AF2151" s="2"/>
    </row>
    <row r="2152" spans="1:32" hidden="1" x14ac:dyDescent="0.25">
      <c r="A2152" s="2"/>
      <c r="B2152" s="48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1"/>
      <c r="AA2152" s="2"/>
      <c r="AB2152" s="1"/>
      <c r="AC2152" s="1"/>
      <c r="AD2152" s="2"/>
      <c r="AE2152" s="1"/>
      <c r="AF2152" s="2"/>
    </row>
    <row r="2153" spans="1:32" hidden="1" x14ac:dyDescent="0.25">
      <c r="A2153" s="2"/>
      <c r="B2153" s="48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1"/>
      <c r="V2153" s="1"/>
      <c r="W2153" s="1"/>
      <c r="X2153" s="1"/>
      <c r="Y2153" s="1"/>
      <c r="Z2153" s="1"/>
      <c r="AA2153" s="1"/>
      <c r="AB2153" s="1"/>
      <c r="AC2153" s="1"/>
      <c r="AD2153" s="1"/>
      <c r="AE2153" s="1"/>
      <c r="AF2153" s="2"/>
    </row>
    <row r="2154" spans="1:32" hidden="1" x14ac:dyDescent="0.25">
      <c r="A2154" s="2"/>
      <c r="B2154" s="48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1"/>
      <c r="AA2154" s="2"/>
      <c r="AB2154" s="1"/>
      <c r="AC2154" s="1"/>
      <c r="AD2154" s="2"/>
      <c r="AE2154" s="1"/>
      <c r="AF2154" s="2"/>
    </row>
    <row r="2155" spans="1:32" hidden="1" x14ac:dyDescent="0.25">
      <c r="A2155" s="2"/>
      <c r="B2155" s="48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1"/>
      <c r="AA2155" s="2"/>
      <c r="AB2155" s="1"/>
      <c r="AC2155" s="1"/>
      <c r="AD2155" s="2"/>
      <c r="AE2155" s="1"/>
      <c r="AF2155" s="2"/>
    </row>
    <row r="2156" spans="1:32" hidden="1" x14ac:dyDescent="0.25">
      <c r="A2156" s="2"/>
      <c r="B2156" s="48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1"/>
      <c r="AA2156" s="2"/>
      <c r="AB2156" s="1"/>
      <c r="AC2156" s="1"/>
      <c r="AD2156" s="2"/>
      <c r="AE2156" s="1"/>
      <c r="AF2156" s="2"/>
    </row>
    <row r="2157" spans="1:32" hidden="1" x14ac:dyDescent="0.25">
      <c r="A2157" s="2"/>
      <c r="B2157" s="48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1"/>
      <c r="AA2157" s="2"/>
      <c r="AB2157" s="1"/>
      <c r="AC2157" s="1"/>
      <c r="AD2157" s="2"/>
      <c r="AE2157" s="1"/>
      <c r="AF2157" s="2"/>
    </row>
    <row r="2158" spans="1:32" hidden="1" x14ac:dyDescent="0.25">
      <c r="A2158" s="2"/>
      <c r="B2158" s="48"/>
      <c r="C2158" s="2"/>
      <c r="D2158" s="2"/>
      <c r="E2158" s="2"/>
      <c r="F2158" s="2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1"/>
      <c r="AA2158" s="2"/>
      <c r="AB2158" s="1"/>
      <c r="AC2158" s="1"/>
      <c r="AD2158" s="2"/>
      <c r="AE2158" s="1"/>
      <c r="AF2158" s="2"/>
    </row>
    <row r="2159" spans="1:32" hidden="1" x14ac:dyDescent="0.25">
      <c r="A2159" s="2"/>
      <c r="B2159" s="48"/>
      <c r="C2159" s="2"/>
      <c r="D2159" s="2"/>
      <c r="E2159" s="2"/>
      <c r="F2159" s="2"/>
      <c r="G2159" s="2"/>
      <c r="H2159" s="2"/>
      <c r="I2159" s="1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1"/>
      <c r="AA2159" s="2"/>
      <c r="AB2159" s="1"/>
      <c r="AC2159" s="1"/>
      <c r="AD2159" s="2"/>
      <c r="AE2159" s="1"/>
      <c r="AF2159" s="2"/>
    </row>
    <row r="2160" spans="1:32" hidden="1" x14ac:dyDescent="0.25">
      <c r="A2160" s="2"/>
      <c r="B2160" s="48"/>
      <c r="C2160" s="2"/>
      <c r="D2160" s="2"/>
      <c r="E2160" s="2"/>
      <c r="F2160" s="2"/>
      <c r="G2160" s="2"/>
      <c r="H2160" s="2"/>
      <c r="I2160" s="1"/>
      <c r="J2160" s="1"/>
      <c r="K2160" s="1"/>
      <c r="L2160" s="1"/>
      <c r="M2160" s="1"/>
      <c r="N2160" s="2"/>
      <c r="O2160" s="2"/>
      <c r="P2160" s="2"/>
      <c r="Q2160" s="1"/>
      <c r="R2160" s="1"/>
      <c r="S2160" s="1"/>
      <c r="T2160" s="1"/>
      <c r="U2160" s="2"/>
      <c r="V2160" s="1"/>
      <c r="W2160" s="1"/>
      <c r="X2160" s="2"/>
      <c r="Y2160" s="1"/>
      <c r="Z2160" s="1"/>
      <c r="AA2160" s="2"/>
      <c r="AB2160" s="1"/>
      <c r="AC2160" s="1"/>
      <c r="AD2160" s="2"/>
      <c r="AE2160" s="1"/>
      <c r="AF2160" s="2"/>
    </row>
    <row r="2161" spans="1:32" hidden="1" x14ac:dyDescent="0.25">
      <c r="A2161" s="2"/>
      <c r="B2161" s="48"/>
      <c r="C2161" s="2"/>
      <c r="D2161" s="2"/>
      <c r="E2161" s="2"/>
      <c r="F2161" s="2"/>
      <c r="G2161" s="2"/>
      <c r="H2161" s="2"/>
      <c r="I2161" s="1"/>
      <c r="J2161" s="1"/>
      <c r="K2161" s="1"/>
      <c r="L2161" s="1"/>
      <c r="M2161" s="1"/>
      <c r="N2161" s="2"/>
      <c r="O2161" s="2"/>
      <c r="P2161" s="2"/>
      <c r="Q2161" s="1"/>
      <c r="R2161" s="1"/>
      <c r="S2161" s="1"/>
      <c r="T2161" s="1"/>
      <c r="U2161" s="2"/>
      <c r="V2161" s="1"/>
      <c r="W2161" s="1"/>
      <c r="X2161" s="2"/>
      <c r="Y2161" s="1"/>
      <c r="Z2161" s="1"/>
      <c r="AA2161" s="2"/>
      <c r="AB2161" s="1"/>
      <c r="AC2161" s="1"/>
      <c r="AD2161" s="2"/>
      <c r="AE2161" s="1"/>
      <c r="AF2161" s="2"/>
    </row>
    <row r="2162" spans="1:32" hidden="1" x14ac:dyDescent="0.25">
      <c r="A2162" s="2"/>
      <c r="B2162" s="48"/>
      <c r="C2162" s="2"/>
      <c r="D2162" s="2"/>
      <c r="E2162" s="2"/>
      <c r="F2162" s="2"/>
      <c r="G2162" s="2"/>
      <c r="H2162" s="2"/>
      <c r="I2162" s="1"/>
      <c r="J2162" s="1"/>
      <c r="K2162" s="1"/>
      <c r="L2162" s="1"/>
      <c r="M2162" s="1"/>
      <c r="N2162" s="2"/>
      <c r="O2162" s="2"/>
      <c r="P2162" s="2"/>
      <c r="Q2162" s="3"/>
      <c r="R2162" s="1"/>
      <c r="S2162" s="1"/>
      <c r="T2162" s="1"/>
      <c r="U2162" s="2"/>
      <c r="V2162" s="1"/>
      <c r="W2162" s="1"/>
      <c r="X2162" s="2"/>
      <c r="Y2162" s="1"/>
      <c r="Z2162" s="1"/>
      <c r="AA2162" s="2"/>
      <c r="AB2162" s="1"/>
      <c r="AC2162" s="1"/>
      <c r="AD2162" s="2"/>
      <c r="AE2162" s="1"/>
      <c r="AF2162" s="2"/>
    </row>
    <row r="2163" spans="1:32" hidden="1" x14ac:dyDescent="0.25">
      <c r="A2163" s="2"/>
      <c r="B2163" s="48"/>
      <c r="C2163" s="2"/>
      <c r="D2163" s="2"/>
      <c r="E2163" s="2"/>
      <c r="F2163" s="2"/>
      <c r="G2163" s="2"/>
      <c r="H2163" s="2"/>
      <c r="I2163" s="1"/>
      <c r="J2163" s="1"/>
      <c r="K2163" s="1"/>
      <c r="L2163" s="1"/>
      <c r="M2163" s="1"/>
      <c r="N2163" s="2"/>
      <c r="O2163" s="2"/>
      <c r="P2163" s="2"/>
      <c r="Q2163" s="1"/>
      <c r="R2163" s="1"/>
      <c r="S2163" s="1"/>
      <c r="T2163" s="1"/>
      <c r="U2163" s="2"/>
      <c r="V2163" s="1"/>
      <c r="W2163" s="1"/>
      <c r="X2163" s="2"/>
      <c r="Y2163" s="1"/>
      <c r="Z2163" s="1"/>
      <c r="AA2163" s="2"/>
      <c r="AB2163" s="1"/>
      <c r="AC2163" s="1"/>
      <c r="AD2163" s="2"/>
      <c r="AE2163" s="1"/>
      <c r="AF2163" s="2"/>
    </row>
    <row r="2164" spans="1:32" hidden="1" x14ac:dyDescent="0.25">
      <c r="A2164" s="2"/>
      <c r="B2164" s="48"/>
      <c r="C2164" s="2"/>
      <c r="D2164" s="2"/>
      <c r="E2164" s="2"/>
      <c r="F2164" s="2"/>
      <c r="G2164" s="2"/>
      <c r="H2164" s="2"/>
      <c r="I2164" s="1"/>
      <c r="J2164" s="1"/>
      <c r="K2164" s="1"/>
      <c r="L2164" s="1"/>
      <c r="M2164" s="1"/>
      <c r="N2164" s="2"/>
      <c r="O2164" s="2"/>
      <c r="P2164" s="2"/>
      <c r="Q2164" s="1"/>
      <c r="R2164" s="1"/>
      <c r="S2164" s="1"/>
      <c r="T2164" s="1"/>
      <c r="U2164" s="2"/>
      <c r="V2164" s="1"/>
      <c r="W2164" s="1"/>
      <c r="X2164" s="2"/>
      <c r="Y2164" s="1"/>
      <c r="Z2164" s="1"/>
      <c r="AA2164" s="2"/>
      <c r="AB2164" s="1"/>
      <c r="AC2164" s="1"/>
      <c r="AD2164" s="2"/>
      <c r="AE2164" s="1"/>
      <c r="AF2164" s="2"/>
    </row>
    <row r="2165" spans="1:32" hidden="1" x14ac:dyDescent="0.25">
      <c r="A2165" s="2"/>
      <c r="B2165" s="48"/>
      <c r="C2165" s="2"/>
      <c r="D2165" s="2"/>
      <c r="E2165" s="2"/>
      <c r="F2165" s="2"/>
      <c r="G2165" s="2"/>
      <c r="H2165" s="2"/>
      <c r="I2165" s="1"/>
      <c r="J2165" s="1"/>
      <c r="K2165" s="1"/>
      <c r="L2165" s="1"/>
      <c r="M2165" s="1"/>
      <c r="N2165" s="2"/>
      <c r="O2165" s="2"/>
      <c r="P2165" s="2"/>
      <c r="Q2165" s="1"/>
      <c r="R2165" s="1"/>
      <c r="S2165" s="1"/>
      <c r="T2165" s="1"/>
      <c r="U2165" s="2"/>
      <c r="V2165" s="1"/>
      <c r="W2165" s="1"/>
      <c r="X2165" s="2"/>
      <c r="Y2165" s="1"/>
      <c r="Z2165" s="1"/>
      <c r="AA2165" s="2"/>
      <c r="AB2165" s="1"/>
      <c r="AC2165" s="1"/>
      <c r="AD2165" s="2"/>
      <c r="AE2165" s="1"/>
      <c r="AF2165" s="2"/>
    </row>
    <row r="2166" spans="1:32" hidden="1" x14ac:dyDescent="0.25">
      <c r="A2166" s="2"/>
      <c r="B2166" s="48"/>
      <c r="C2166" s="2"/>
      <c r="D2166" s="2"/>
      <c r="E2166" s="2"/>
      <c r="F2166" s="2"/>
      <c r="G2166" s="2"/>
      <c r="H2166" s="2"/>
      <c r="I2166" s="1"/>
      <c r="J2166" s="1"/>
      <c r="K2166" s="1"/>
      <c r="L2166" s="1"/>
      <c r="M2166" s="1"/>
      <c r="N2166" s="2"/>
      <c r="O2166" s="2"/>
      <c r="P2166" s="2"/>
      <c r="Q2166" s="1"/>
      <c r="R2166" s="1"/>
      <c r="S2166" s="1"/>
      <c r="T2166" s="1"/>
      <c r="U2166" s="2"/>
      <c r="V2166" s="1"/>
      <c r="W2166" s="1"/>
      <c r="X2166" s="2"/>
      <c r="Y2166" s="1"/>
      <c r="Z2166" s="1"/>
      <c r="AA2166" s="2"/>
      <c r="AB2166" s="1"/>
      <c r="AC2166" s="1"/>
      <c r="AD2166" s="2"/>
      <c r="AE2166" s="1"/>
      <c r="AF2166" s="2"/>
    </row>
    <row r="2167" spans="1:32" hidden="1" x14ac:dyDescent="0.25">
      <c r="A2167" s="2"/>
      <c r="B2167" s="48"/>
      <c r="C2167" s="2"/>
      <c r="D2167" s="2"/>
      <c r="E2167" s="2"/>
      <c r="F2167" s="2"/>
      <c r="G2167" s="2"/>
      <c r="H2167" s="2"/>
      <c r="I2167" s="1"/>
      <c r="J2167" s="1"/>
      <c r="K2167" s="1"/>
      <c r="L2167" s="1"/>
      <c r="M2167" s="1"/>
      <c r="N2167" s="2"/>
      <c r="O2167" s="2"/>
      <c r="P2167" s="2"/>
      <c r="Q2167" s="1"/>
      <c r="R2167" s="1"/>
      <c r="S2167" s="1"/>
      <c r="T2167" s="1"/>
      <c r="U2167" s="2"/>
      <c r="V2167" s="1"/>
      <c r="W2167" s="1"/>
      <c r="X2167" s="2"/>
      <c r="Y2167" s="1"/>
      <c r="Z2167" s="1"/>
      <c r="AA2167" s="1"/>
      <c r="AB2167" s="1"/>
      <c r="AC2167" s="1"/>
      <c r="AD2167" s="1"/>
      <c r="AE2167" s="1"/>
      <c r="AF2167" s="2"/>
    </row>
    <row r="2168" spans="1:32" hidden="1" x14ac:dyDescent="0.25">
      <c r="A2168" s="2"/>
      <c r="B2168" s="48"/>
      <c r="C2168" s="2"/>
      <c r="D2168" s="2"/>
      <c r="E2168" s="2"/>
      <c r="F2168" s="2"/>
      <c r="G2168" s="2"/>
      <c r="H2168" s="2"/>
      <c r="I2168" s="1"/>
      <c r="J2168" s="1"/>
      <c r="K2168" s="1"/>
      <c r="L2168" s="1"/>
      <c r="M2168" s="1"/>
      <c r="N2168" s="2"/>
      <c r="O2168" s="2"/>
      <c r="P2168" s="2"/>
      <c r="Q2168" s="1"/>
      <c r="R2168" s="1"/>
      <c r="S2168" s="1"/>
      <c r="T2168" s="1"/>
      <c r="U2168" s="2"/>
      <c r="V2168" s="1"/>
      <c r="W2168" s="1"/>
      <c r="X2168" s="2"/>
      <c r="Y2168" s="1"/>
      <c r="Z2168" s="1"/>
      <c r="AA2168" s="2"/>
      <c r="AB2168" s="1"/>
      <c r="AC2168" s="1"/>
      <c r="AD2168" s="2"/>
      <c r="AE2168" s="1"/>
      <c r="AF2168" s="2"/>
    </row>
    <row r="2169" spans="1:32" hidden="1" x14ac:dyDescent="0.25">
      <c r="A2169" s="2"/>
      <c r="B2169" s="48"/>
      <c r="C2169" s="2"/>
      <c r="D2169" s="2"/>
      <c r="E2169" s="2"/>
      <c r="F2169" s="2"/>
      <c r="G2169" s="2"/>
      <c r="H2169" s="2"/>
      <c r="I2169" s="1"/>
      <c r="J2169" s="1"/>
      <c r="K2169" s="1"/>
      <c r="L2169" s="1"/>
      <c r="M2169" s="1"/>
      <c r="N2169" s="2"/>
      <c r="O2169" s="2"/>
      <c r="P2169" s="2"/>
      <c r="Q2169" s="1"/>
      <c r="R2169" s="1"/>
      <c r="S2169" s="1"/>
      <c r="T2169" s="1"/>
      <c r="U2169" s="2"/>
      <c r="V2169" s="1"/>
      <c r="W2169" s="1"/>
      <c r="X2169" s="2"/>
      <c r="Y2169" s="1"/>
      <c r="Z2169" s="1"/>
      <c r="AA2169" s="2"/>
      <c r="AB2169" s="1"/>
      <c r="AC2169" s="1"/>
      <c r="AD2169" s="2"/>
      <c r="AE2169" s="1"/>
      <c r="AF2169" s="2"/>
    </row>
    <row r="2170" spans="1:32" hidden="1" x14ac:dyDescent="0.25">
      <c r="A2170" s="2"/>
      <c r="B2170" s="48"/>
      <c r="C2170" s="2"/>
      <c r="D2170" s="2"/>
      <c r="E2170" s="2"/>
      <c r="F2170" s="2"/>
      <c r="G2170" s="2"/>
      <c r="H2170" s="2"/>
      <c r="I2170" s="1"/>
      <c r="J2170" s="1"/>
      <c r="K2170" s="1"/>
      <c r="L2170" s="1"/>
      <c r="M2170" s="1"/>
      <c r="N2170" s="2"/>
      <c r="O2170" s="2"/>
      <c r="P2170" s="2"/>
      <c r="Q2170" s="1"/>
      <c r="R2170" s="1"/>
      <c r="S2170" s="1"/>
      <c r="T2170" s="1"/>
      <c r="U2170" s="2"/>
      <c r="V2170" s="1"/>
      <c r="W2170" s="1"/>
      <c r="X2170" s="2"/>
      <c r="Y2170" s="1"/>
      <c r="Z2170" s="1"/>
      <c r="AA2170" s="2"/>
      <c r="AB2170" s="1"/>
      <c r="AC2170" s="1"/>
      <c r="AD2170" s="2"/>
      <c r="AE2170" s="1"/>
      <c r="AF2170" s="2"/>
    </row>
    <row r="2171" spans="1:32" hidden="1" x14ac:dyDescent="0.25">
      <c r="A2171" s="2"/>
      <c r="B2171" s="48"/>
      <c r="C2171" s="2"/>
      <c r="D2171" s="2"/>
      <c r="E2171" s="2"/>
      <c r="F2171" s="2"/>
      <c r="G2171" s="2"/>
      <c r="H2171" s="2"/>
      <c r="I2171" s="1"/>
      <c r="J2171" s="1"/>
      <c r="K2171" s="1"/>
      <c r="L2171" s="1"/>
      <c r="M2171" s="1"/>
      <c r="N2171" s="2"/>
      <c r="O2171" s="2"/>
      <c r="P2171" s="2"/>
      <c r="Q2171" s="1"/>
      <c r="R2171" s="1"/>
      <c r="S2171" s="1"/>
      <c r="T2171" s="1"/>
      <c r="U2171" s="2"/>
      <c r="V2171" s="1"/>
      <c r="W2171" s="1"/>
      <c r="X2171" s="2"/>
      <c r="Y2171" s="1"/>
      <c r="Z2171" s="1"/>
      <c r="AA2171" s="2"/>
      <c r="AB2171" s="1"/>
      <c r="AC2171" s="1"/>
      <c r="AD2171" s="2"/>
      <c r="AE2171" s="1"/>
      <c r="AF2171" s="2"/>
    </row>
    <row r="2172" spans="1:32" hidden="1" x14ac:dyDescent="0.25">
      <c r="A2172" s="2"/>
      <c r="B2172" s="48"/>
      <c r="C2172" s="2"/>
      <c r="D2172" s="2"/>
      <c r="E2172" s="2"/>
      <c r="F2172" s="2"/>
      <c r="G2172" s="2"/>
      <c r="H2172" s="2"/>
      <c r="I2172" s="1"/>
      <c r="J2172" s="1"/>
      <c r="K2172" s="1"/>
      <c r="L2172" s="1"/>
      <c r="M2172" s="1"/>
      <c r="N2172" s="2"/>
      <c r="O2172" s="2"/>
      <c r="P2172" s="2"/>
      <c r="Q2172" s="1"/>
      <c r="R2172" s="1"/>
      <c r="S2172" s="1"/>
      <c r="T2172" s="1"/>
      <c r="U2172" s="2"/>
      <c r="V2172" s="1"/>
      <c r="W2172" s="1"/>
      <c r="X2172" s="2"/>
      <c r="Y2172" s="1"/>
      <c r="Z2172" s="1"/>
      <c r="AA2172" s="2"/>
      <c r="AB2172" s="1"/>
      <c r="AC2172" s="1"/>
      <c r="AD2172" s="2"/>
      <c r="AE2172" s="1"/>
      <c r="AF2172" s="2"/>
    </row>
    <row r="2173" spans="1:32" hidden="1" x14ac:dyDescent="0.25">
      <c r="A2173" s="2"/>
      <c r="B2173" s="48"/>
      <c r="C2173" s="2"/>
      <c r="D2173" s="2"/>
      <c r="E2173" s="2"/>
      <c r="F2173" s="2"/>
      <c r="G2173" s="2"/>
      <c r="H2173" s="2"/>
      <c r="I2173" s="1"/>
      <c r="J2173" s="1"/>
      <c r="K2173" s="1"/>
      <c r="L2173" s="1"/>
      <c r="M2173" s="1"/>
      <c r="N2173" s="2"/>
      <c r="O2173" s="2"/>
      <c r="P2173" s="2"/>
      <c r="Q2173" s="1"/>
      <c r="R2173" s="1"/>
      <c r="S2173" s="1"/>
      <c r="T2173" s="1"/>
      <c r="U2173" s="2"/>
      <c r="V2173" s="1"/>
      <c r="W2173" s="1"/>
      <c r="X2173" s="2"/>
      <c r="Y2173" s="1"/>
      <c r="Z2173" s="1"/>
      <c r="AA2173" s="2"/>
      <c r="AB2173" s="1"/>
      <c r="AC2173" s="1"/>
      <c r="AD2173" s="2"/>
      <c r="AE2173" s="1"/>
      <c r="AF2173" s="2"/>
    </row>
    <row r="2174" spans="1:32" hidden="1" x14ac:dyDescent="0.25">
      <c r="A2174" s="2"/>
      <c r="B2174" s="48"/>
      <c r="C2174" s="2"/>
      <c r="D2174" s="2"/>
      <c r="E2174" s="2"/>
      <c r="F2174" s="2"/>
      <c r="G2174" s="2"/>
      <c r="H2174" s="2"/>
      <c r="I2174" s="1"/>
      <c r="J2174" s="1"/>
      <c r="K2174" s="1"/>
      <c r="L2174" s="1"/>
      <c r="M2174" s="1"/>
      <c r="N2174" s="2"/>
      <c r="O2174" s="2"/>
      <c r="P2174" s="2"/>
      <c r="Q2174" s="1"/>
      <c r="R2174" s="1"/>
      <c r="S2174" s="1"/>
      <c r="T2174" s="1"/>
      <c r="U2174" s="2"/>
      <c r="V2174" s="1"/>
      <c r="W2174" s="1"/>
      <c r="X2174" s="2"/>
      <c r="Y2174" s="1"/>
      <c r="Z2174" s="1"/>
      <c r="AA2174" s="2"/>
      <c r="AB2174" s="1"/>
      <c r="AC2174" s="1"/>
      <c r="AD2174" s="2"/>
      <c r="AE2174" s="1"/>
      <c r="AF2174" s="2"/>
    </row>
    <row r="2175" spans="1:32" hidden="1" x14ac:dyDescent="0.25">
      <c r="A2175" s="2"/>
      <c r="B2175" s="48"/>
      <c r="C2175" s="2"/>
      <c r="D2175" s="2"/>
      <c r="E2175" s="2"/>
      <c r="F2175" s="2"/>
      <c r="G2175" s="2"/>
      <c r="H2175" s="2"/>
      <c r="I2175" s="1"/>
      <c r="J2175" s="1"/>
      <c r="K2175" s="1"/>
      <c r="L2175" s="1"/>
      <c r="M2175" s="1"/>
      <c r="N2175" s="2"/>
      <c r="O2175" s="2"/>
      <c r="P2175" s="2"/>
      <c r="Q2175" s="1"/>
      <c r="R2175" s="1"/>
      <c r="S2175" s="1"/>
      <c r="T2175" s="1"/>
      <c r="U2175" s="2"/>
      <c r="V2175" s="1"/>
      <c r="W2175" s="1"/>
      <c r="X2175" s="2"/>
      <c r="Y2175" s="1"/>
      <c r="Z2175" s="1"/>
      <c r="AA2175" s="2"/>
      <c r="AB2175" s="1"/>
      <c r="AC2175" s="1"/>
      <c r="AD2175" s="2"/>
      <c r="AE2175" s="1"/>
      <c r="AF2175" s="2"/>
    </row>
    <row r="2176" spans="1:32" hidden="1" x14ac:dyDescent="0.25">
      <c r="A2176" s="2"/>
      <c r="B2176" s="48"/>
      <c r="C2176" s="2"/>
      <c r="D2176" s="2"/>
      <c r="E2176" s="2"/>
      <c r="F2176" s="2"/>
      <c r="G2176" s="2"/>
      <c r="H2176" s="2"/>
      <c r="I2176" s="1"/>
      <c r="J2176" s="1"/>
      <c r="K2176" s="1"/>
      <c r="L2176" s="1"/>
      <c r="M2176" s="1"/>
      <c r="N2176" s="2"/>
      <c r="O2176" s="2"/>
      <c r="P2176" s="2"/>
      <c r="Q2176" s="1"/>
      <c r="R2176" s="1"/>
      <c r="S2176" s="1"/>
      <c r="T2176" s="1"/>
      <c r="U2176" s="2"/>
      <c r="V2176" s="1"/>
      <c r="W2176" s="1"/>
      <c r="X2176" s="2"/>
      <c r="Y2176" s="1"/>
      <c r="Z2176" s="1"/>
      <c r="AA2176" s="2"/>
      <c r="AB2176" s="1"/>
      <c r="AC2176" s="1"/>
      <c r="AD2176" s="2"/>
      <c r="AE2176" s="1"/>
      <c r="AF2176" s="2"/>
    </row>
    <row r="2177" spans="1:32" hidden="1" x14ac:dyDescent="0.25">
      <c r="A2177" s="2"/>
      <c r="B2177" s="48"/>
      <c r="C2177" s="2"/>
      <c r="D2177" s="2"/>
      <c r="E2177" s="2"/>
      <c r="F2177" s="2"/>
      <c r="G2177" s="2"/>
      <c r="H2177" s="2"/>
      <c r="I2177" s="1"/>
      <c r="J2177" s="1"/>
      <c r="K2177" s="1"/>
      <c r="L2177" s="1"/>
      <c r="M2177" s="1"/>
      <c r="N2177" s="2"/>
      <c r="O2177" s="2"/>
      <c r="P2177" s="2"/>
      <c r="Q2177" s="1"/>
      <c r="R2177" s="1"/>
      <c r="S2177" s="1"/>
      <c r="T2177" s="1"/>
      <c r="U2177" s="2"/>
      <c r="V2177" s="1"/>
      <c r="W2177" s="1"/>
      <c r="X2177" s="2"/>
      <c r="Y2177" s="1"/>
      <c r="Z2177" s="1"/>
      <c r="AA2177" s="2"/>
      <c r="AB2177" s="1"/>
      <c r="AC2177" s="1"/>
      <c r="AD2177" s="2"/>
      <c r="AE2177" s="1"/>
      <c r="AF2177" s="2"/>
    </row>
    <row r="2178" spans="1:32" hidden="1" x14ac:dyDescent="0.25">
      <c r="A2178" s="2"/>
      <c r="B2178" s="48"/>
      <c r="C2178" s="2"/>
      <c r="D2178" s="2"/>
      <c r="E2178" s="2"/>
      <c r="F2178" s="2"/>
      <c r="G2178" s="2"/>
      <c r="H2178" s="2"/>
      <c r="I2178" s="1"/>
      <c r="J2178" s="1"/>
      <c r="K2178" s="1"/>
      <c r="L2178" s="1"/>
      <c r="M2178" s="1"/>
      <c r="N2178" s="2"/>
      <c r="O2178" s="2"/>
      <c r="P2178" s="2"/>
      <c r="Q2178" s="1"/>
      <c r="R2178" s="1"/>
      <c r="S2178" s="1"/>
      <c r="T2178" s="1"/>
      <c r="U2178" s="2"/>
      <c r="V2178" s="1"/>
      <c r="W2178" s="1"/>
      <c r="X2178" s="2"/>
      <c r="Y2178" s="1"/>
      <c r="Z2178" s="1"/>
      <c r="AA2178" s="2"/>
      <c r="AB2178" s="1"/>
      <c r="AC2178" s="1"/>
      <c r="AD2178" s="2"/>
      <c r="AE2178" s="1"/>
      <c r="AF2178" s="2"/>
    </row>
    <row r="2179" spans="1:32" hidden="1" x14ac:dyDescent="0.25">
      <c r="A2179" s="2"/>
      <c r="B2179" s="48"/>
      <c r="C2179" s="2"/>
      <c r="D2179" s="2"/>
      <c r="E2179" s="2"/>
      <c r="F2179" s="2"/>
      <c r="G2179" s="2"/>
      <c r="H2179" s="2"/>
      <c r="I2179" s="1"/>
      <c r="J2179" s="1"/>
      <c r="K2179" s="1"/>
      <c r="L2179" s="1"/>
      <c r="M2179" s="1"/>
      <c r="N2179" s="2"/>
      <c r="O2179" s="2"/>
      <c r="P2179" s="2"/>
      <c r="Q2179" s="1"/>
      <c r="R2179" s="1"/>
      <c r="S2179" s="1"/>
      <c r="T2179" s="1"/>
      <c r="U2179" s="2"/>
      <c r="V2179" s="1"/>
      <c r="W2179" s="1"/>
      <c r="X2179" s="2"/>
      <c r="Y2179" s="1"/>
      <c r="Z2179" s="1"/>
      <c r="AA2179" s="2"/>
      <c r="AB2179" s="1"/>
      <c r="AC2179" s="1"/>
      <c r="AD2179" s="2"/>
      <c r="AE2179" s="1"/>
      <c r="AF2179" s="2"/>
    </row>
    <row r="2180" spans="1:32" hidden="1" x14ac:dyDescent="0.25">
      <c r="A2180" s="2"/>
      <c r="B2180" s="48"/>
      <c r="C2180" s="2"/>
      <c r="D2180" s="2"/>
      <c r="E2180" s="2"/>
      <c r="F2180" s="2"/>
      <c r="G2180" s="2"/>
      <c r="H2180" s="2"/>
      <c r="I2180" s="1"/>
      <c r="J2180" s="1"/>
      <c r="K2180" s="1"/>
      <c r="L2180" s="1"/>
      <c r="M2180" s="1"/>
      <c r="N2180" s="2"/>
      <c r="O2180" s="2"/>
      <c r="P2180" s="2"/>
      <c r="Q2180" s="1"/>
      <c r="R2180" s="1"/>
      <c r="S2180" s="1"/>
      <c r="T2180" s="1"/>
      <c r="U2180" s="2"/>
      <c r="V2180" s="1"/>
      <c r="W2180" s="1"/>
      <c r="X2180" s="2"/>
      <c r="Y2180" s="1"/>
      <c r="Z2180" s="1"/>
      <c r="AA2180" s="2"/>
      <c r="AB2180" s="1"/>
      <c r="AC2180" s="1"/>
      <c r="AD2180" s="2"/>
      <c r="AE2180" s="1"/>
      <c r="AF2180" s="2"/>
    </row>
    <row r="2181" spans="1:32" hidden="1" x14ac:dyDescent="0.25">
      <c r="A2181" s="2"/>
      <c r="B2181" s="48"/>
      <c r="C2181" s="2"/>
      <c r="D2181" s="2"/>
      <c r="E2181" s="2"/>
      <c r="F2181" s="2"/>
      <c r="G2181" s="2"/>
      <c r="H2181" s="2"/>
      <c r="I2181" s="1"/>
      <c r="J2181" s="1"/>
      <c r="K2181" s="1"/>
      <c r="L2181" s="1"/>
      <c r="M2181" s="1"/>
      <c r="N2181" s="2"/>
      <c r="O2181" s="2"/>
      <c r="P2181" s="2"/>
      <c r="Q2181" s="1"/>
      <c r="R2181" s="1"/>
      <c r="S2181" s="1"/>
      <c r="T2181" s="1"/>
      <c r="U2181" s="2"/>
      <c r="V2181" s="1"/>
      <c r="W2181" s="1"/>
      <c r="X2181" s="2"/>
      <c r="Y2181" s="1"/>
      <c r="Z2181" s="1"/>
      <c r="AA2181" s="2"/>
      <c r="AB2181" s="1"/>
      <c r="AC2181" s="1"/>
      <c r="AD2181" s="2"/>
      <c r="AE2181" s="1"/>
      <c r="AF2181" s="2"/>
    </row>
    <row r="2182" spans="1:32" hidden="1" x14ac:dyDescent="0.25">
      <c r="A2182" s="2"/>
      <c r="B2182" s="48"/>
      <c r="C2182" s="2"/>
      <c r="D2182" s="2"/>
      <c r="E2182" s="2"/>
      <c r="F2182" s="2"/>
      <c r="G2182" s="2"/>
      <c r="H2182" s="2"/>
      <c r="I2182" s="1"/>
      <c r="J2182" s="1"/>
      <c r="K2182" s="1"/>
      <c r="L2182" s="1"/>
      <c r="M2182" s="1"/>
      <c r="N2182" s="2"/>
      <c r="O2182" s="2"/>
      <c r="P2182" s="2"/>
      <c r="Q2182" s="1"/>
      <c r="R2182" s="1"/>
      <c r="S2182" s="1"/>
      <c r="T2182" s="1"/>
      <c r="U2182" s="2"/>
      <c r="V2182" s="1"/>
      <c r="W2182" s="1"/>
      <c r="X2182" s="2"/>
      <c r="Y2182" s="1"/>
      <c r="Z2182" s="1"/>
      <c r="AA2182" s="2"/>
      <c r="AB2182" s="1"/>
      <c r="AC2182" s="1"/>
      <c r="AD2182" s="2"/>
      <c r="AE2182" s="1"/>
      <c r="AF2182" s="2"/>
    </row>
    <row r="2183" spans="1:32" hidden="1" x14ac:dyDescent="0.25">
      <c r="A2183" s="2"/>
      <c r="B2183" s="48"/>
      <c r="C2183" s="2"/>
      <c r="D2183" s="2"/>
      <c r="E2183" s="2"/>
      <c r="F2183" s="2"/>
      <c r="G2183" s="2"/>
      <c r="H2183" s="2"/>
      <c r="I2183" s="1"/>
      <c r="J2183" s="1"/>
      <c r="K2183" s="1"/>
      <c r="L2183" s="1"/>
      <c r="M2183" s="1"/>
      <c r="N2183" s="2"/>
      <c r="O2183" s="2"/>
      <c r="P2183" s="2"/>
      <c r="Q2183" s="1"/>
      <c r="R2183" s="1"/>
      <c r="S2183" s="1"/>
      <c r="T2183" s="1"/>
      <c r="U2183" s="2"/>
      <c r="V2183" s="1"/>
      <c r="W2183" s="1"/>
      <c r="X2183" s="2"/>
      <c r="Y2183" s="1"/>
      <c r="Z2183" s="1"/>
      <c r="AA2183" s="2"/>
      <c r="AB2183" s="1"/>
      <c r="AC2183" s="1"/>
      <c r="AD2183" s="2"/>
      <c r="AE2183" s="1"/>
      <c r="AF2183" s="2"/>
    </row>
    <row r="2184" spans="1:32" hidden="1" x14ac:dyDescent="0.25">
      <c r="A2184" s="2"/>
      <c r="B2184" s="48"/>
      <c r="C2184" s="2"/>
      <c r="D2184" s="2"/>
      <c r="E2184" s="2"/>
      <c r="F2184" s="2"/>
      <c r="G2184" s="2"/>
      <c r="H2184" s="2"/>
      <c r="I2184" s="1"/>
      <c r="J2184" s="1"/>
      <c r="K2184" s="1"/>
      <c r="L2184" s="1"/>
      <c r="M2184" s="1"/>
      <c r="N2184" s="2"/>
      <c r="O2184" s="2"/>
      <c r="P2184" s="2"/>
      <c r="Q2184" s="1"/>
      <c r="R2184" s="1"/>
      <c r="S2184" s="1"/>
      <c r="T2184" s="1"/>
      <c r="U2184" s="2"/>
      <c r="V2184" s="1"/>
      <c r="W2184" s="1"/>
      <c r="X2184" s="2"/>
      <c r="Y2184" s="1"/>
      <c r="Z2184" s="1"/>
      <c r="AA2184" s="2"/>
      <c r="AB2184" s="1"/>
      <c r="AC2184" s="1"/>
      <c r="AD2184" s="2"/>
      <c r="AE2184" s="1"/>
      <c r="AF2184" s="2"/>
    </row>
    <row r="2185" spans="1:32" hidden="1" x14ac:dyDescent="0.25">
      <c r="A2185" s="2"/>
      <c r="B2185" s="48"/>
      <c r="C2185" s="2"/>
      <c r="D2185" s="2"/>
      <c r="E2185" s="2"/>
      <c r="F2185" s="2"/>
      <c r="G2185" s="2"/>
      <c r="H2185" s="2"/>
      <c r="I2185" s="1"/>
      <c r="J2185" s="1"/>
      <c r="K2185" s="1"/>
      <c r="L2185" s="1"/>
      <c r="M2185" s="1"/>
      <c r="N2185" s="2"/>
      <c r="O2185" s="2"/>
      <c r="P2185" s="2"/>
      <c r="Q2185" s="1"/>
      <c r="R2185" s="1"/>
      <c r="S2185" s="1"/>
      <c r="T2185" s="1"/>
      <c r="U2185" s="2"/>
      <c r="V2185" s="1"/>
      <c r="W2185" s="1"/>
      <c r="X2185" s="2"/>
      <c r="Y2185" s="1"/>
      <c r="Z2185" s="1"/>
      <c r="AA2185" s="2"/>
      <c r="AB2185" s="1"/>
      <c r="AC2185" s="1"/>
      <c r="AD2185" s="2"/>
      <c r="AE2185" s="1"/>
      <c r="AF2185" s="2"/>
    </row>
    <row r="2186" spans="1:32" hidden="1" x14ac:dyDescent="0.25">
      <c r="A2186" s="2"/>
      <c r="B2186" s="48"/>
      <c r="C2186" s="2"/>
      <c r="D2186" s="2"/>
      <c r="E2186" s="2"/>
      <c r="F2186" s="2"/>
      <c r="G2186" s="2"/>
      <c r="H2186" s="2"/>
      <c r="I2186" s="1"/>
      <c r="J2186" s="1"/>
      <c r="K2186" s="1"/>
      <c r="L2186" s="1"/>
      <c r="M2186" s="1"/>
      <c r="N2186" s="2"/>
      <c r="O2186" s="2"/>
      <c r="P2186" s="2"/>
      <c r="Q2186" s="1"/>
      <c r="R2186" s="1"/>
      <c r="S2186" s="1"/>
      <c r="T2186" s="1"/>
      <c r="U2186" s="2"/>
      <c r="V2186" s="1"/>
      <c r="W2186" s="1"/>
      <c r="X2186" s="2"/>
      <c r="Y2186" s="1"/>
      <c r="Z2186" s="1"/>
      <c r="AA2186" s="2"/>
      <c r="AB2186" s="1"/>
      <c r="AC2186" s="1"/>
      <c r="AD2186" s="2"/>
      <c r="AE2186" s="1"/>
      <c r="AF2186" s="2"/>
    </row>
    <row r="2187" spans="1:32" hidden="1" x14ac:dyDescent="0.25">
      <c r="A2187" s="2"/>
      <c r="B2187" s="48"/>
      <c r="C2187" s="2"/>
      <c r="D2187" s="2"/>
      <c r="E2187" s="2"/>
      <c r="F2187" s="2"/>
      <c r="G2187" s="2"/>
      <c r="H2187" s="2"/>
      <c r="I2187" s="1"/>
      <c r="J2187" s="1"/>
      <c r="K2187" s="1"/>
      <c r="L2187" s="1"/>
      <c r="M2187" s="1"/>
      <c r="N2187" s="2"/>
      <c r="O2187" s="2"/>
      <c r="P2187" s="2"/>
      <c r="Q2187" s="1"/>
      <c r="R2187" s="1"/>
      <c r="S2187" s="1"/>
      <c r="T2187" s="1"/>
      <c r="U2187" s="2"/>
      <c r="V2187" s="1"/>
      <c r="W2187" s="1"/>
      <c r="X2187" s="2"/>
      <c r="Y2187" s="1"/>
      <c r="Z2187" s="1"/>
      <c r="AA2187" s="2"/>
      <c r="AB2187" s="1"/>
      <c r="AC2187" s="1"/>
      <c r="AD2187" s="2"/>
      <c r="AE2187" s="1"/>
      <c r="AF2187" s="2"/>
    </row>
    <row r="2188" spans="1:32" hidden="1" x14ac:dyDescent="0.25">
      <c r="A2188" s="2"/>
      <c r="B2188" s="48"/>
      <c r="C2188" s="2"/>
      <c r="D2188" s="2"/>
      <c r="E2188" s="2"/>
      <c r="F2188" s="2"/>
      <c r="G2188" s="2"/>
      <c r="H2188" s="2"/>
      <c r="I2188" s="1"/>
      <c r="J2188" s="1"/>
      <c r="K2188" s="1"/>
      <c r="L2188" s="1"/>
      <c r="M2188" s="1"/>
      <c r="N2188" s="2"/>
      <c r="O2188" s="2"/>
      <c r="P2188" s="2"/>
      <c r="Q2188" s="1"/>
      <c r="R2188" s="1"/>
      <c r="S2188" s="1"/>
      <c r="T2188" s="1"/>
      <c r="U2188" s="1"/>
      <c r="V2188" s="1"/>
      <c r="W2188" s="1"/>
      <c r="X2188" s="1"/>
      <c r="Y2188" s="1"/>
      <c r="Z2188" s="1"/>
      <c r="AA2188" s="1"/>
      <c r="AB2188" s="1"/>
      <c r="AC2188" s="1"/>
      <c r="AD2188" s="1"/>
      <c r="AE2188" s="1"/>
      <c r="AF2188" s="2"/>
    </row>
    <row r="2189" spans="1:32" hidden="1" x14ac:dyDescent="0.25">
      <c r="A2189" s="2"/>
      <c r="B2189" s="48"/>
      <c r="C2189" s="2"/>
      <c r="D2189" s="2"/>
      <c r="E2189" s="2"/>
      <c r="F2189" s="2"/>
      <c r="G2189" s="2"/>
      <c r="H2189" s="2"/>
      <c r="I2189" s="1"/>
      <c r="J2189" s="1"/>
      <c r="K2189" s="1"/>
      <c r="L2189" s="1"/>
      <c r="M2189" s="1"/>
      <c r="N2189" s="2"/>
      <c r="O2189" s="2"/>
      <c r="P2189" s="2"/>
      <c r="Q2189" s="1"/>
      <c r="R2189" s="1"/>
      <c r="S2189" s="1"/>
      <c r="T2189" s="1"/>
      <c r="U2189" s="2"/>
      <c r="V2189" s="1"/>
      <c r="W2189" s="1"/>
      <c r="X2189" s="2"/>
      <c r="Y2189" s="1"/>
      <c r="Z2189" s="1"/>
      <c r="AA2189" s="2"/>
      <c r="AB2189" s="1"/>
      <c r="AC2189" s="1"/>
      <c r="AD2189" s="2"/>
      <c r="AE2189" s="1"/>
      <c r="AF2189" s="2"/>
    </row>
    <row r="2190" spans="1:32" hidden="1" x14ac:dyDescent="0.25">
      <c r="A2190" s="2"/>
      <c r="B2190" s="48"/>
      <c r="C2190" s="2"/>
      <c r="D2190" s="2"/>
      <c r="E2190" s="2"/>
      <c r="F2190" s="2"/>
      <c r="G2190" s="2"/>
      <c r="H2190" s="2"/>
      <c r="I2190" s="1"/>
      <c r="J2190" s="1"/>
      <c r="K2190" s="1"/>
      <c r="L2190" s="1"/>
      <c r="M2190" s="1"/>
      <c r="N2190" s="2"/>
      <c r="O2190" s="2"/>
      <c r="P2190" s="2"/>
      <c r="Q2190" s="1"/>
      <c r="R2190" s="1"/>
      <c r="S2190" s="1"/>
      <c r="T2190" s="1"/>
      <c r="U2190" s="2"/>
      <c r="V2190" s="1"/>
      <c r="W2190" s="1"/>
      <c r="X2190" s="2"/>
      <c r="Y2190" s="1"/>
      <c r="Z2190" s="1"/>
      <c r="AA2190" s="2"/>
      <c r="AB2190" s="1"/>
      <c r="AC2190" s="1"/>
      <c r="AD2190" s="2"/>
      <c r="AE2190" s="1"/>
      <c r="AF2190" s="2"/>
    </row>
    <row r="2191" spans="1:32" hidden="1" x14ac:dyDescent="0.25">
      <c r="A2191" s="2"/>
      <c r="B2191" s="48"/>
      <c r="C2191" s="2"/>
      <c r="D2191" s="2"/>
      <c r="E2191" s="2"/>
      <c r="F2191" s="2"/>
      <c r="G2191" s="2"/>
      <c r="H2191" s="2"/>
      <c r="I2191" s="1"/>
      <c r="J2191" s="1"/>
      <c r="K2191" s="1"/>
      <c r="L2191" s="1"/>
      <c r="M2191" s="1"/>
      <c r="N2191" s="2"/>
      <c r="O2191" s="2"/>
      <c r="P2191" s="2"/>
      <c r="Q2191" s="1"/>
      <c r="R2191" s="1"/>
      <c r="S2191" s="1"/>
      <c r="T2191" s="1"/>
      <c r="U2191" s="2"/>
      <c r="V2191" s="1"/>
      <c r="W2191" s="1"/>
      <c r="X2191" s="2"/>
      <c r="Y2191" s="1"/>
      <c r="Z2191" s="1"/>
      <c r="AA2191" s="2"/>
      <c r="AB2191" s="1"/>
      <c r="AC2191" s="1"/>
      <c r="AD2191" s="2"/>
      <c r="AE2191" s="1"/>
      <c r="AF2191" s="2"/>
    </row>
    <row r="2192" spans="1:32" hidden="1" x14ac:dyDescent="0.25">
      <c r="A2192" s="2"/>
      <c r="B2192" s="48"/>
      <c r="C2192" s="2"/>
      <c r="D2192" s="2"/>
      <c r="E2192" s="2"/>
      <c r="F2192" s="2"/>
      <c r="G2192" s="2"/>
      <c r="H2192" s="2"/>
      <c r="I2192" s="1"/>
      <c r="J2192" s="1"/>
      <c r="K2192" s="1"/>
      <c r="L2192" s="1"/>
      <c r="M2192" s="1"/>
      <c r="N2192" s="2"/>
      <c r="O2192" s="2"/>
      <c r="P2192" s="2"/>
      <c r="Q2192" s="1"/>
      <c r="R2192" s="1"/>
      <c r="S2192" s="1"/>
      <c r="T2192" s="1"/>
      <c r="U2192" s="2"/>
      <c r="V2192" s="1"/>
      <c r="W2192" s="1"/>
      <c r="X2192" s="2"/>
      <c r="Y2192" s="1"/>
      <c r="Z2192" s="1"/>
      <c r="AA2192" s="2"/>
      <c r="AB2192" s="1"/>
      <c r="AC2192" s="1"/>
      <c r="AD2192" s="2"/>
      <c r="AE2192" s="1"/>
      <c r="AF2192" s="2"/>
    </row>
    <row r="2193" spans="1:32" hidden="1" x14ac:dyDescent="0.25">
      <c r="A2193" s="2"/>
      <c r="B2193" s="48"/>
      <c r="C2193" s="2"/>
      <c r="D2193" s="2"/>
      <c r="E2193" s="2"/>
      <c r="F2193" s="2"/>
      <c r="G2193" s="2"/>
      <c r="H2193" s="2"/>
      <c r="I2193" s="1"/>
      <c r="J2193" s="1"/>
      <c r="K2193" s="1"/>
      <c r="L2193" s="1"/>
      <c r="M2193" s="1"/>
      <c r="N2193" s="2"/>
      <c r="O2193" s="2"/>
      <c r="P2193" s="2"/>
      <c r="Q2193" s="1"/>
      <c r="R2193" s="1"/>
      <c r="S2193" s="1"/>
      <c r="T2193" s="1"/>
      <c r="U2193" s="2"/>
      <c r="V2193" s="1"/>
      <c r="W2193" s="1"/>
      <c r="X2193" s="2"/>
      <c r="Y2193" s="1"/>
      <c r="Z2193" s="1"/>
      <c r="AA2193" s="2"/>
      <c r="AB2193" s="1"/>
      <c r="AC2193" s="1"/>
      <c r="AD2193" s="2"/>
      <c r="AE2193" s="1"/>
      <c r="AF2193" s="2"/>
    </row>
    <row r="2194" spans="1:32" hidden="1" x14ac:dyDescent="0.25">
      <c r="A2194" s="2"/>
      <c r="B2194" s="48"/>
      <c r="C2194" s="2"/>
      <c r="D2194" s="2"/>
      <c r="E2194" s="2"/>
      <c r="F2194" s="2"/>
      <c r="G2194" s="2"/>
      <c r="H2194" s="2"/>
      <c r="I2194" s="1"/>
      <c r="J2194" s="1"/>
      <c r="K2194" s="1"/>
      <c r="L2194" s="1"/>
      <c r="M2194" s="1"/>
      <c r="N2194" s="2"/>
      <c r="O2194" s="2"/>
      <c r="P2194" s="2"/>
      <c r="Q2194" s="1"/>
      <c r="R2194" s="1"/>
      <c r="S2194" s="1"/>
      <c r="T2194" s="1"/>
      <c r="U2194" s="2"/>
      <c r="V2194" s="1"/>
      <c r="W2194" s="1"/>
      <c r="X2194" s="2"/>
      <c r="Y2194" s="1"/>
      <c r="Z2194" s="1"/>
      <c r="AA2194" s="2"/>
      <c r="AB2194" s="1"/>
      <c r="AC2194" s="1"/>
      <c r="AD2194" s="2"/>
      <c r="AE2194" s="1"/>
      <c r="AF2194" s="2"/>
    </row>
    <row r="2195" spans="1:32" hidden="1" x14ac:dyDescent="0.25">
      <c r="A2195" s="2"/>
      <c r="B2195" s="48"/>
      <c r="C2195" s="2"/>
      <c r="D2195" s="2"/>
      <c r="E2195" s="2"/>
      <c r="F2195" s="2"/>
      <c r="G2195" s="2"/>
      <c r="H2195" s="2"/>
      <c r="I2195" s="1"/>
      <c r="J2195" s="1"/>
      <c r="K2195" s="1"/>
      <c r="L2195" s="1"/>
      <c r="M2195" s="1"/>
      <c r="N2195" s="2"/>
      <c r="O2195" s="2"/>
      <c r="P2195" s="2"/>
      <c r="Q2195" s="3"/>
      <c r="R2195" s="1"/>
      <c r="S2195" s="1"/>
      <c r="T2195" s="1"/>
      <c r="U2195" s="2"/>
      <c r="V2195" s="1"/>
      <c r="W2195" s="1"/>
      <c r="X2195" s="2"/>
      <c r="Y2195" s="1"/>
      <c r="Z2195" s="1"/>
      <c r="AA2195" s="2"/>
      <c r="AB2195" s="1"/>
      <c r="AC2195" s="1"/>
      <c r="AD2195" s="2"/>
      <c r="AE2195" s="1"/>
      <c r="AF2195" s="2"/>
    </row>
    <row r="2196" spans="1:32" hidden="1" x14ac:dyDescent="0.25">
      <c r="A2196" s="2"/>
      <c r="B2196" s="48"/>
      <c r="C2196" s="2"/>
      <c r="D2196" s="2"/>
      <c r="E2196" s="2"/>
      <c r="F2196" s="2"/>
      <c r="G2196" s="2"/>
      <c r="H2196" s="2"/>
      <c r="I2196" s="1"/>
      <c r="J2196" s="1"/>
      <c r="K2196" s="1"/>
      <c r="L2196" s="1"/>
      <c r="M2196" s="1"/>
      <c r="N2196" s="2"/>
      <c r="O2196" s="2"/>
      <c r="P2196" s="2"/>
      <c r="Q2196" s="1"/>
      <c r="R2196" s="1"/>
      <c r="S2196" s="1"/>
      <c r="T2196" s="1"/>
      <c r="U2196" s="2"/>
      <c r="V2196" s="1"/>
      <c r="W2196" s="1"/>
      <c r="X2196" s="2"/>
      <c r="Y2196" s="1"/>
      <c r="Z2196" s="1"/>
      <c r="AA2196" s="2"/>
      <c r="AB2196" s="1"/>
      <c r="AC2196" s="1"/>
      <c r="AD2196" s="2"/>
      <c r="AE2196" s="1"/>
      <c r="AF2196" s="2"/>
    </row>
    <row r="2197" spans="1:32" hidden="1" x14ac:dyDescent="0.25">
      <c r="A2197" s="2"/>
      <c r="B2197" s="48"/>
      <c r="C2197" s="2"/>
      <c r="D2197" s="2"/>
      <c r="E2197" s="2"/>
      <c r="F2197" s="2"/>
      <c r="G2197" s="2"/>
      <c r="H2197" s="2"/>
      <c r="I2197" s="1"/>
      <c r="J2197" s="1"/>
      <c r="K2197" s="1"/>
      <c r="L2197" s="1"/>
      <c r="M2197" s="1"/>
      <c r="N2197" s="2"/>
      <c r="O2197" s="2"/>
      <c r="P2197" s="2"/>
      <c r="Q2197" s="1"/>
      <c r="R2197" s="1"/>
      <c r="S2197" s="1"/>
      <c r="T2197" s="1"/>
      <c r="U2197" s="2"/>
      <c r="V2197" s="1"/>
      <c r="W2197" s="1"/>
      <c r="X2197" s="2"/>
      <c r="Y2197" s="1"/>
      <c r="Z2197" s="1"/>
      <c r="AA2197" s="2"/>
      <c r="AB2197" s="1"/>
      <c r="AC2197" s="1"/>
      <c r="AD2197" s="2"/>
      <c r="AE2197" s="1"/>
      <c r="AF2197" s="2"/>
    </row>
    <row r="2198" spans="1:32" hidden="1" x14ac:dyDescent="0.25">
      <c r="A2198" s="2"/>
      <c r="B2198" s="48"/>
      <c r="C2198" s="2"/>
      <c r="D2198" s="2"/>
      <c r="E2198" s="2"/>
      <c r="F2198" s="2"/>
      <c r="G2198" s="2"/>
      <c r="H2198" s="2"/>
      <c r="I2198" s="1"/>
      <c r="J2198" s="1"/>
      <c r="K2198" s="1"/>
      <c r="L2198" s="1"/>
      <c r="M2198" s="1"/>
      <c r="N2198" s="2"/>
      <c r="O2198" s="2"/>
      <c r="P2198" s="2"/>
      <c r="Q2198" s="1"/>
      <c r="R2198" s="1"/>
      <c r="S2198" s="1"/>
      <c r="T2198" s="1"/>
      <c r="U2198" s="2"/>
      <c r="V2198" s="1"/>
      <c r="W2198" s="1"/>
      <c r="X2198" s="2"/>
      <c r="Y2198" s="1"/>
      <c r="Z2198" s="1"/>
      <c r="AA2198" s="2"/>
      <c r="AB2198" s="1"/>
      <c r="AC2198" s="1"/>
      <c r="AD2198" s="2"/>
      <c r="AE2198" s="1"/>
      <c r="AF2198" s="2"/>
    </row>
    <row r="2199" spans="1:32" hidden="1" x14ac:dyDescent="0.25">
      <c r="A2199" s="2"/>
      <c r="B2199" s="48"/>
      <c r="C2199" s="2"/>
      <c r="D2199" s="2"/>
      <c r="E2199" s="2"/>
      <c r="F2199" s="2"/>
      <c r="G2199" s="2"/>
      <c r="H2199" s="2"/>
      <c r="I2199" s="1"/>
      <c r="J2199" s="1"/>
      <c r="K2199" s="1"/>
      <c r="L2199" s="1"/>
      <c r="M2199" s="1"/>
      <c r="N2199" s="2"/>
      <c r="O2199" s="2"/>
      <c r="P2199" s="2"/>
      <c r="Q2199" s="1"/>
      <c r="R2199" s="1"/>
      <c r="S2199" s="1"/>
      <c r="T2199" s="1"/>
      <c r="U2199" s="2"/>
      <c r="V2199" s="1"/>
      <c r="W2199" s="1"/>
      <c r="X2199" s="2"/>
      <c r="Y2199" s="1"/>
      <c r="Z2199" s="1"/>
      <c r="AA2199" s="2"/>
      <c r="AB2199" s="1"/>
      <c r="AC2199" s="1"/>
      <c r="AD2199" s="2"/>
      <c r="AE2199" s="1"/>
      <c r="AF2199" s="2"/>
    </row>
    <row r="2200" spans="1:32" hidden="1" x14ac:dyDescent="0.25">
      <c r="A2200" s="2"/>
      <c r="B2200" s="48"/>
      <c r="C2200" s="2"/>
      <c r="D2200" s="2"/>
      <c r="E2200" s="2"/>
      <c r="F2200" s="2"/>
      <c r="G2200" s="2"/>
      <c r="H2200" s="2"/>
      <c r="I2200" s="1"/>
      <c r="J2200" s="1"/>
      <c r="K2200" s="1"/>
      <c r="L2200" s="1"/>
      <c r="M2200" s="1"/>
      <c r="N2200" s="2"/>
      <c r="O2200" s="2"/>
      <c r="P2200" s="2"/>
      <c r="Q2200" s="1"/>
      <c r="R2200" s="1"/>
      <c r="S2200" s="1"/>
      <c r="T2200" s="1"/>
      <c r="U2200" s="2"/>
      <c r="V2200" s="1"/>
      <c r="W2200" s="1"/>
      <c r="X2200" s="2"/>
      <c r="Y2200" s="1"/>
      <c r="Z2200" s="1"/>
      <c r="AA2200" s="2"/>
      <c r="AB2200" s="1"/>
      <c r="AC2200" s="1"/>
      <c r="AD2200" s="2"/>
      <c r="AE2200" s="1"/>
      <c r="AF2200" s="2"/>
    </row>
    <row r="2201" spans="1:32" hidden="1" x14ac:dyDescent="0.25">
      <c r="A2201" s="2"/>
      <c r="B2201" s="48"/>
      <c r="C2201" s="2"/>
      <c r="D2201" s="2"/>
      <c r="E2201" s="2"/>
      <c r="F2201" s="2"/>
      <c r="G2201" s="2"/>
      <c r="H2201" s="2"/>
      <c r="I2201" s="1"/>
      <c r="J2201" s="1"/>
      <c r="K2201" s="1"/>
      <c r="L2201" s="1"/>
      <c r="M2201" s="1"/>
      <c r="N2201" s="2"/>
      <c r="O2201" s="2"/>
      <c r="P2201" s="2"/>
      <c r="Q2201" s="1"/>
      <c r="R2201" s="1"/>
      <c r="S2201" s="1"/>
      <c r="T2201" s="1"/>
      <c r="U2201" s="2"/>
      <c r="V2201" s="1"/>
      <c r="W2201" s="1"/>
      <c r="X2201" s="2"/>
      <c r="Y2201" s="1"/>
      <c r="Z2201" s="1"/>
      <c r="AA2201" s="2"/>
      <c r="AB2201" s="1"/>
      <c r="AC2201" s="1"/>
      <c r="AD2201" s="2"/>
      <c r="AE2201" s="1"/>
      <c r="AF2201" s="2"/>
    </row>
    <row r="2202" spans="1:32" hidden="1" x14ac:dyDescent="0.25">
      <c r="A2202" s="2"/>
      <c r="B2202" s="48"/>
      <c r="C2202" s="2"/>
      <c r="D2202" s="2"/>
      <c r="E2202" s="2"/>
      <c r="F2202" s="2"/>
      <c r="G2202" s="2"/>
      <c r="H2202" s="2"/>
      <c r="I2202" s="1"/>
      <c r="J2202" s="1"/>
      <c r="K2202" s="1"/>
      <c r="L2202" s="1"/>
      <c r="M2202" s="1"/>
      <c r="N2202" s="2"/>
      <c r="O2202" s="2"/>
      <c r="P2202" s="2"/>
      <c r="Q2202" s="1"/>
      <c r="R2202" s="1"/>
      <c r="S2202" s="1"/>
      <c r="T2202" s="1"/>
      <c r="U2202" s="2"/>
      <c r="V2202" s="1"/>
      <c r="W2202" s="1"/>
      <c r="X2202" s="2"/>
      <c r="Y2202" s="1"/>
      <c r="Z2202" s="1"/>
      <c r="AA2202" s="1"/>
      <c r="AB2202" s="1"/>
      <c r="AC2202" s="1"/>
      <c r="AD2202" s="1"/>
      <c r="AE2202" s="1"/>
      <c r="AF2202" s="2"/>
    </row>
    <row r="2203" spans="1:32" hidden="1" x14ac:dyDescent="0.25">
      <c r="A2203" s="2"/>
      <c r="B2203" s="48"/>
      <c r="C2203" s="2"/>
      <c r="D2203" s="2"/>
      <c r="E2203" s="2"/>
      <c r="F2203" s="2"/>
      <c r="G2203" s="2"/>
      <c r="H2203" s="2"/>
      <c r="I2203" s="1"/>
      <c r="J2203" s="1"/>
      <c r="K2203" s="1"/>
      <c r="L2203" s="1"/>
      <c r="M2203" s="1"/>
      <c r="N2203" s="2"/>
      <c r="O2203" s="2"/>
      <c r="P2203" s="2"/>
      <c r="Q2203" s="1"/>
      <c r="R2203" s="1"/>
      <c r="S2203" s="1"/>
      <c r="T2203" s="1"/>
      <c r="U2203" s="2"/>
      <c r="V2203" s="1"/>
      <c r="W2203" s="1"/>
      <c r="X2203" s="2"/>
      <c r="Y2203" s="1"/>
      <c r="Z2203" s="1"/>
      <c r="AA2203" s="1"/>
      <c r="AB2203" s="1"/>
      <c r="AC2203" s="1"/>
      <c r="AD2203" s="1"/>
      <c r="AE2203" s="1"/>
      <c r="AF2203" s="2"/>
    </row>
    <row r="2204" spans="1:32" hidden="1" x14ac:dyDescent="0.25">
      <c r="A2204" s="2"/>
      <c r="B2204" s="48"/>
      <c r="C2204" s="2"/>
      <c r="D2204" s="2"/>
      <c r="E2204" s="2"/>
      <c r="F2204" s="2"/>
      <c r="G2204" s="2"/>
      <c r="H2204" s="2"/>
      <c r="I2204" s="1"/>
      <c r="J2204" s="1"/>
      <c r="K2204" s="1"/>
      <c r="L2204" s="1"/>
      <c r="M2204" s="1"/>
      <c r="N2204" s="2"/>
      <c r="O2204" s="2"/>
      <c r="P2204" s="2"/>
      <c r="Q2204" s="1"/>
      <c r="R2204" s="1"/>
      <c r="S2204" s="1"/>
      <c r="T2204" s="1"/>
      <c r="U2204" s="2"/>
      <c r="V2204" s="1"/>
      <c r="W2204" s="1"/>
      <c r="X2204" s="2"/>
      <c r="Y2204" s="1"/>
      <c r="Z2204" s="1"/>
      <c r="AA2204" s="2"/>
      <c r="AB2204" s="1"/>
      <c r="AC2204" s="1"/>
      <c r="AD2204" s="2"/>
      <c r="AE2204" s="1"/>
      <c r="AF2204" s="2"/>
    </row>
    <row r="2205" spans="1:32" hidden="1" x14ac:dyDescent="0.25">
      <c r="A2205" s="2"/>
      <c r="B2205" s="48"/>
      <c r="C2205" s="2"/>
      <c r="D2205" s="2"/>
      <c r="E2205" s="2"/>
      <c r="F2205" s="2"/>
      <c r="G2205" s="2"/>
      <c r="H2205" s="2"/>
      <c r="I2205" s="1"/>
      <c r="J2205" s="1"/>
      <c r="K2205" s="1"/>
      <c r="L2205" s="1"/>
      <c r="M2205" s="1"/>
      <c r="N2205" s="2"/>
      <c r="O2205" s="2"/>
      <c r="P2205" s="2"/>
      <c r="Q2205" s="1"/>
      <c r="R2205" s="1"/>
      <c r="S2205" s="1"/>
      <c r="T2205" s="1"/>
      <c r="U2205" s="2"/>
      <c r="V2205" s="1"/>
      <c r="W2205" s="1"/>
      <c r="X2205" s="2"/>
      <c r="Y2205" s="1"/>
      <c r="Z2205" s="1"/>
      <c r="AA2205" s="2"/>
      <c r="AB2205" s="1"/>
      <c r="AC2205" s="1"/>
      <c r="AD2205" s="2"/>
      <c r="AE2205" s="1"/>
      <c r="AF2205" s="2"/>
    </row>
    <row r="2206" spans="1:32" hidden="1" x14ac:dyDescent="0.25">
      <c r="A2206" s="2"/>
      <c r="B2206" s="48"/>
      <c r="C2206" s="2"/>
      <c r="D2206" s="2"/>
      <c r="E2206" s="2"/>
      <c r="F2206" s="2"/>
      <c r="G2206" s="2"/>
      <c r="H2206" s="2"/>
      <c r="I2206" s="1"/>
      <c r="J2206" s="1"/>
      <c r="K2206" s="1"/>
      <c r="L2206" s="1"/>
      <c r="M2206" s="1"/>
      <c r="N2206" s="2"/>
      <c r="O2206" s="2"/>
      <c r="P2206" s="2"/>
      <c r="Q2206" s="1"/>
      <c r="R2206" s="1"/>
      <c r="S2206" s="1"/>
      <c r="T2206" s="1"/>
      <c r="U2206" s="2"/>
      <c r="V2206" s="1"/>
      <c r="W2206" s="1"/>
      <c r="X2206" s="2"/>
      <c r="Y2206" s="1"/>
      <c r="Z2206" s="1"/>
      <c r="AA2206" s="2"/>
      <c r="AB2206" s="1"/>
      <c r="AC2206" s="1"/>
      <c r="AD2206" s="2"/>
      <c r="AE2206" s="1"/>
      <c r="AF2206" s="2"/>
    </row>
    <row r="2207" spans="1:32" hidden="1" x14ac:dyDescent="0.25">
      <c r="A2207" s="2"/>
      <c r="B2207" s="48"/>
      <c r="C2207" s="2"/>
      <c r="D2207" s="2"/>
      <c r="E2207" s="2"/>
      <c r="F2207" s="2"/>
      <c r="G2207" s="2"/>
      <c r="H2207" s="2"/>
      <c r="I2207" s="1"/>
      <c r="J2207" s="1"/>
      <c r="K2207" s="1"/>
      <c r="L2207" s="1"/>
      <c r="M2207" s="1"/>
      <c r="N2207" s="2"/>
      <c r="O2207" s="2"/>
      <c r="P2207" s="2"/>
      <c r="Q2207" s="1"/>
      <c r="R2207" s="1"/>
      <c r="S2207" s="1"/>
      <c r="T2207" s="1"/>
      <c r="U2207" s="2"/>
      <c r="V2207" s="1"/>
      <c r="W2207" s="1"/>
      <c r="X2207" s="2"/>
      <c r="Y2207" s="1"/>
      <c r="Z2207" s="1"/>
      <c r="AA2207" s="2"/>
      <c r="AB2207" s="1"/>
      <c r="AC2207" s="1"/>
      <c r="AD2207" s="2"/>
      <c r="AE2207" s="1"/>
      <c r="AF2207" s="2"/>
    </row>
    <row r="2208" spans="1:32" hidden="1" x14ac:dyDescent="0.25">
      <c r="A2208" s="2"/>
      <c r="B2208" s="48"/>
      <c r="C2208" s="2"/>
      <c r="D2208" s="2"/>
      <c r="E2208" s="2"/>
      <c r="F2208" s="2"/>
      <c r="G2208" s="2"/>
      <c r="H2208" s="2"/>
      <c r="I2208" s="1"/>
      <c r="J2208" s="1"/>
      <c r="K2208" s="1"/>
      <c r="L2208" s="1"/>
      <c r="M2208" s="1"/>
      <c r="N2208" s="2"/>
      <c r="O2208" s="2"/>
      <c r="P2208" s="2"/>
      <c r="Q2208" s="1"/>
      <c r="R2208" s="1"/>
      <c r="S2208" s="1"/>
      <c r="T2208" s="1"/>
      <c r="U2208" s="2"/>
      <c r="V2208" s="1"/>
      <c r="W2208" s="1"/>
      <c r="X2208" s="2"/>
      <c r="Y2208" s="1"/>
      <c r="Z2208" s="1"/>
      <c r="AA2208" s="2"/>
      <c r="AB2208" s="1"/>
      <c r="AC2208" s="1"/>
      <c r="AD2208" s="2"/>
      <c r="AE2208" s="1"/>
      <c r="AF2208" s="2"/>
    </row>
    <row r="2209" spans="1:32" hidden="1" x14ac:dyDescent="0.25">
      <c r="A2209" s="2"/>
      <c r="B2209" s="48"/>
      <c r="C2209" s="2"/>
      <c r="D2209" s="2"/>
      <c r="E2209" s="2"/>
      <c r="F2209" s="2"/>
      <c r="G2209" s="2"/>
      <c r="H2209" s="2"/>
      <c r="I2209" s="1"/>
      <c r="J2209" s="1"/>
      <c r="K2209" s="1"/>
      <c r="L2209" s="1"/>
      <c r="M2209" s="1"/>
      <c r="N2209" s="2"/>
      <c r="O2209" s="2"/>
      <c r="P2209" s="2"/>
      <c r="Q2209" s="1"/>
      <c r="R2209" s="1"/>
      <c r="S2209" s="1"/>
      <c r="T2209" s="1"/>
      <c r="U2209" s="2"/>
      <c r="V2209" s="1"/>
      <c r="W2209" s="1"/>
      <c r="X2209" s="2"/>
      <c r="Y2209" s="1"/>
      <c r="Z2209" s="1"/>
      <c r="AA2209" s="2"/>
      <c r="AB2209" s="1"/>
      <c r="AC2209" s="1"/>
      <c r="AD2209" s="2"/>
      <c r="AE2209" s="1"/>
      <c r="AF2209" s="2"/>
    </row>
    <row r="2210" spans="1:32" hidden="1" x14ac:dyDescent="0.25">
      <c r="A2210" s="2"/>
      <c r="B2210" s="48"/>
      <c r="C2210" s="2"/>
      <c r="D2210" s="2"/>
      <c r="E2210" s="2"/>
      <c r="F2210" s="2"/>
      <c r="G2210" s="2"/>
      <c r="H2210" s="2"/>
      <c r="I2210" s="1"/>
      <c r="J2210" s="1"/>
      <c r="K2210" s="1"/>
      <c r="L2210" s="1"/>
      <c r="M2210" s="1"/>
      <c r="N2210" s="2"/>
      <c r="O2210" s="2"/>
      <c r="P2210" s="2"/>
      <c r="Q2210" s="1"/>
      <c r="R2210" s="1"/>
      <c r="S2210" s="1"/>
      <c r="T2210" s="1"/>
      <c r="U2210" s="2"/>
      <c r="V2210" s="1"/>
      <c r="W2210" s="1"/>
      <c r="X2210" s="2"/>
      <c r="Y2210" s="1"/>
      <c r="Z2210" s="1"/>
      <c r="AA2210" s="2"/>
      <c r="AB2210" s="1"/>
      <c r="AC2210" s="1"/>
      <c r="AD2210" s="2"/>
      <c r="AE2210" s="1"/>
      <c r="AF2210" s="2"/>
    </row>
    <row r="2211" spans="1:32" hidden="1" x14ac:dyDescent="0.25">
      <c r="A2211" s="2"/>
      <c r="B2211" s="48"/>
      <c r="C2211" s="2"/>
      <c r="D2211" s="2"/>
      <c r="E2211" s="2"/>
      <c r="F2211" s="2"/>
      <c r="G2211" s="2"/>
      <c r="H2211" s="2"/>
      <c r="I2211" s="1"/>
      <c r="J2211" s="1"/>
      <c r="K2211" s="1"/>
      <c r="L2211" s="1"/>
      <c r="M2211" s="1"/>
      <c r="N2211" s="2"/>
      <c r="O2211" s="2"/>
      <c r="P2211" s="2"/>
      <c r="Q2211" s="1"/>
      <c r="R2211" s="1"/>
      <c r="S2211" s="1"/>
      <c r="T2211" s="1"/>
      <c r="U2211" s="2"/>
      <c r="V2211" s="1"/>
      <c r="W2211" s="1"/>
      <c r="X2211" s="2"/>
      <c r="Y2211" s="1"/>
      <c r="Z2211" s="1"/>
      <c r="AA2211" s="2"/>
      <c r="AB2211" s="1"/>
      <c r="AC2211" s="1"/>
      <c r="AD2211" s="2"/>
      <c r="AE2211" s="1"/>
      <c r="AF2211" s="2"/>
    </row>
    <row r="2212" spans="1:32" hidden="1" x14ac:dyDescent="0.25">
      <c r="A2212" s="2"/>
      <c r="B2212" s="48"/>
      <c r="C2212" s="2"/>
      <c r="D2212" s="2"/>
      <c r="E2212" s="2"/>
      <c r="F2212" s="2"/>
      <c r="G2212" s="2"/>
      <c r="H2212" s="2"/>
      <c r="I2212" s="1"/>
      <c r="J2212" s="1"/>
      <c r="K2212" s="1"/>
      <c r="L2212" s="1"/>
      <c r="M2212" s="1"/>
      <c r="N2212" s="2"/>
      <c r="O2212" s="2"/>
      <c r="P2212" s="2"/>
      <c r="Q2212" s="1"/>
      <c r="R2212" s="1"/>
      <c r="S2212" s="1"/>
      <c r="T2212" s="1"/>
      <c r="U2212" s="2"/>
      <c r="V2212" s="1"/>
      <c r="W2212" s="1"/>
      <c r="X2212" s="2"/>
      <c r="Y2212" s="1"/>
      <c r="Z2212" s="1"/>
      <c r="AA2212" s="2"/>
      <c r="AB2212" s="1"/>
      <c r="AC2212" s="1"/>
      <c r="AD2212" s="2"/>
      <c r="AE2212" s="1"/>
      <c r="AF2212" s="2"/>
    </row>
    <row r="2213" spans="1:32" hidden="1" x14ac:dyDescent="0.25">
      <c r="A2213" s="2"/>
      <c r="B2213" s="48"/>
      <c r="C2213" s="2"/>
      <c r="D2213" s="2"/>
      <c r="E2213" s="2"/>
      <c r="F2213" s="2"/>
      <c r="G2213" s="2"/>
      <c r="H2213" s="2"/>
      <c r="I2213" s="1"/>
      <c r="J2213" s="1"/>
      <c r="K2213" s="1"/>
      <c r="L2213" s="1"/>
      <c r="M2213" s="1"/>
      <c r="N2213" s="2"/>
      <c r="O2213" s="2"/>
      <c r="P2213" s="2"/>
      <c r="Q2213" s="1"/>
      <c r="R2213" s="1"/>
      <c r="S2213" s="1"/>
      <c r="T2213" s="1"/>
      <c r="U2213" s="2"/>
      <c r="V2213" s="1"/>
      <c r="W2213" s="1"/>
      <c r="X2213" s="2"/>
      <c r="Y2213" s="1"/>
      <c r="Z2213" s="1"/>
      <c r="AA2213" s="2"/>
      <c r="AB2213" s="1"/>
      <c r="AC2213" s="1"/>
      <c r="AD2213" s="2"/>
      <c r="AE2213" s="1"/>
      <c r="AF2213" s="2"/>
    </row>
    <row r="2214" spans="1:32" hidden="1" x14ac:dyDescent="0.25">
      <c r="A2214" s="2"/>
      <c r="B2214" s="48"/>
      <c r="C2214" s="2"/>
      <c r="D2214" s="2"/>
      <c r="E2214" s="2"/>
      <c r="F2214" s="2"/>
      <c r="G2214" s="2"/>
      <c r="H2214" s="2"/>
      <c r="I2214" s="1"/>
      <c r="J2214" s="1"/>
      <c r="K2214" s="1"/>
      <c r="L2214" s="1"/>
      <c r="M2214" s="1"/>
      <c r="N2214" s="2"/>
      <c r="O2214" s="2"/>
      <c r="P2214" s="2"/>
      <c r="Q2214" s="1"/>
      <c r="R2214" s="1"/>
      <c r="S2214" s="1"/>
      <c r="T2214" s="1"/>
      <c r="U2214" s="2"/>
      <c r="V2214" s="1"/>
      <c r="W2214" s="1"/>
      <c r="X2214" s="2"/>
      <c r="Y2214" s="1"/>
      <c r="Z2214" s="1"/>
      <c r="AA2214" s="2"/>
      <c r="AB2214" s="1"/>
      <c r="AC2214" s="1"/>
      <c r="AD2214" s="2"/>
      <c r="AE2214" s="1"/>
      <c r="AF2214" s="2"/>
    </row>
    <row r="2215" spans="1:32" hidden="1" x14ac:dyDescent="0.25">
      <c r="A2215" s="2"/>
      <c r="B2215" s="48"/>
      <c r="C2215" s="2"/>
      <c r="D2215" s="2"/>
      <c r="E2215" s="2"/>
      <c r="F2215" s="2"/>
      <c r="G2215" s="2"/>
      <c r="H2215" s="2"/>
      <c r="I2215" s="1"/>
      <c r="J2215" s="1"/>
      <c r="K2215" s="1"/>
      <c r="L2215" s="1"/>
      <c r="M2215" s="1"/>
      <c r="N2215" s="2"/>
      <c r="O2215" s="2"/>
      <c r="P2215" s="2"/>
      <c r="Q2215" s="1"/>
      <c r="R2215" s="1"/>
      <c r="S2215" s="1"/>
      <c r="T2215" s="1"/>
      <c r="U2215" s="2"/>
      <c r="V2215" s="1"/>
      <c r="W2215" s="1"/>
      <c r="X2215" s="2"/>
      <c r="Y2215" s="1"/>
      <c r="Z2215" s="1"/>
      <c r="AA2215" s="2"/>
      <c r="AB2215" s="1"/>
      <c r="AC2215" s="1"/>
      <c r="AD2215" s="2"/>
      <c r="AE2215" s="1"/>
      <c r="AF2215" s="2"/>
    </row>
    <row r="2216" spans="1:32" hidden="1" x14ac:dyDescent="0.25">
      <c r="A2216" s="2"/>
      <c r="B2216" s="48"/>
      <c r="C2216" s="2"/>
      <c r="D2216" s="2"/>
      <c r="E2216" s="2"/>
      <c r="F2216" s="2"/>
      <c r="G2216" s="2"/>
      <c r="H2216" s="2"/>
      <c r="I2216" s="1"/>
      <c r="J2216" s="1"/>
      <c r="K2216" s="1"/>
      <c r="L2216" s="1"/>
      <c r="M2216" s="1"/>
      <c r="N2216" s="2"/>
      <c r="O2216" s="2"/>
      <c r="P2216" s="2"/>
      <c r="Q2216" s="1"/>
      <c r="R2216" s="1"/>
      <c r="S2216" s="1"/>
      <c r="T2216" s="1"/>
      <c r="U2216" s="2"/>
      <c r="V2216" s="1"/>
      <c r="W2216" s="1"/>
      <c r="X2216" s="2"/>
      <c r="Y2216" s="1"/>
      <c r="Z2216" s="1"/>
      <c r="AA2216" s="2"/>
      <c r="AB2216" s="1"/>
      <c r="AC2216" s="1"/>
      <c r="AD2216" s="2"/>
      <c r="AE2216" s="1"/>
      <c r="AF2216" s="2"/>
    </row>
    <row r="2217" spans="1:32" hidden="1" x14ac:dyDescent="0.25">
      <c r="A2217" s="2"/>
      <c r="B2217" s="48"/>
      <c r="C2217" s="2"/>
      <c r="D2217" s="2"/>
      <c r="E2217" s="2"/>
      <c r="F2217" s="2"/>
      <c r="G2217" s="2"/>
      <c r="H2217" s="2"/>
      <c r="I2217" s="1"/>
      <c r="J2217" s="1"/>
      <c r="K2217" s="1"/>
      <c r="L2217" s="1"/>
      <c r="M2217" s="1"/>
      <c r="N2217" s="2"/>
      <c r="O2217" s="2"/>
      <c r="P2217" s="2"/>
      <c r="Q2217" s="1"/>
      <c r="R2217" s="1"/>
      <c r="S2217" s="1"/>
      <c r="T2217" s="1"/>
      <c r="U2217" s="2"/>
      <c r="V2217" s="1"/>
      <c r="W2217" s="1"/>
      <c r="X2217" s="2"/>
      <c r="Y2217" s="1"/>
      <c r="Z2217" s="1"/>
      <c r="AA2217" s="2"/>
      <c r="AB2217" s="1"/>
      <c r="AC2217" s="1"/>
      <c r="AD2217" s="2"/>
      <c r="AE2217" s="1"/>
      <c r="AF2217" s="2"/>
    </row>
    <row r="2218" spans="1:32" hidden="1" x14ac:dyDescent="0.25">
      <c r="A2218" s="2"/>
      <c r="B2218" s="48"/>
      <c r="C2218" s="2"/>
      <c r="D2218" s="2"/>
      <c r="E2218" s="2"/>
      <c r="F2218" s="2"/>
      <c r="G2218" s="2"/>
      <c r="H2218" s="2"/>
      <c r="I2218" s="1"/>
      <c r="J2218" s="1"/>
      <c r="K2218" s="1"/>
      <c r="L2218" s="1"/>
      <c r="M2218" s="1"/>
      <c r="N2218" s="2"/>
      <c r="O2218" s="2"/>
      <c r="P2218" s="2"/>
      <c r="Q2218" s="1"/>
      <c r="R2218" s="1"/>
      <c r="S2218" s="1"/>
      <c r="T2218" s="1"/>
      <c r="U2218" s="2"/>
      <c r="V2218" s="1"/>
      <c r="W2218" s="1"/>
      <c r="X2218" s="2"/>
      <c r="Y2218" s="1"/>
      <c r="Z2218" s="1"/>
      <c r="AA2218" s="2"/>
      <c r="AB2218" s="1"/>
      <c r="AC2218" s="1"/>
      <c r="AD2218" s="2"/>
      <c r="AE2218" s="1"/>
      <c r="AF2218" s="2"/>
    </row>
    <row r="2219" spans="1:32" hidden="1" x14ac:dyDescent="0.25">
      <c r="A2219" s="2"/>
      <c r="B2219" s="48"/>
      <c r="C2219" s="2"/>
      <c r="D2219" s="2"/>
      <c r="E2219" s="2"/>
      <c r="F2219" s="2"/>
      <c r="G2219" s="2"/>
      <c r="H2219" s="2"/>
      <c r="I2219" s="1"/>
      <c r="J2219" s="1"/>
      <c r="K2219" s="1"/>
      <c r="L2219" s="1"/>
      <c r="M2219" s="1"/>
      <c r="N2219" s="2"/>
      <c r="O2219" s="2"/>
      <c r="P2219" s="2"/>
      <c r="Q2219" s="1"/>
      <c r="R2219" s="1"/>
      <c r="S2219" s="1"/>
      <c r="T2219" s="1"/>
      <c r="U2219" s="2"/>
      <c r="V2219" s="1"/>
      <c r="W2219" s="1"/>
      <c r="X2219" s="2"/>
      <c r="Y2219" s="1"/>
      <c r="Z2219" s="1"/>
      <c r="AA2219" s="2"/>
      <c r="AB2219" s="1"/>
      <c r="AC2219" s="1"/>
      <c r="AD2219" s="2"/>
      <c r="AE2219" s="1"/>
      <c r="AF2219" s="2"/>
    </row>
    <row r="2220" spans="1:32" hidden="1" x14ac:dyDescent="0.25">
      <c r="A2220" s="2"/>
      <c r="B2220" s="48"/>
      <c r="C2220" s="2"/>
      <c r="D2220" s="2"/>
      <c r="E2220" s="2"/>
      <c r="F2220" s="2"/>
      <c r="G2220" s="2"/>
      <c r="H2220" s="2"/>
      <c r="I2220" s="1"/>
      <c r="J2220" s="1"/>
      <c r="K2220" s="1"/>
      <c r="L2220" s="1"/>
      <c r="M2220" s="1"/>
      <c r="N2220" s="2"/>
      <c r="O2220" s="2"/>
      <c r="P2220" s="2"/>
      <c r="Q2220" s="1"/>
      <c r="R2220" s="1"/>
      <c r="S2220" s="1"/>
      <c r="T2220" s="1"/>
      <c r="U2220" s="2"/>
      <c r="V2220" s="1"/>
      <c r="W2220" s="1"/>
      <c r="X2220" s="2"/>
      <c r="Y2220" s="1"/>
      <c r="Z2220" s="1"/>
      <c r="AA2220" s="2"/>
      <c r="AB2220" s="1"/>
      <c r="AC2220" s="1"/>
      <c r="AD2220" s="2"/>
      <c r="AE2220" s="1"/>
      <c r="AF2220" s="2"/>
    </row>
    <row r="2221" spans="1:32" hidden="1" x14ac:dyDescent="0.25">
      <c r="A2221" s="2"/>
      <c r="B2221" s="48"/>
      <c r="C2221" s="2"/>
      <c r="D2221" s="2"/>
      <c r="E2221" s="2"/>
      <c r="F2221" s="2"/>
      <c r="G2221" s="2"/>
      <c r="H2221" s="2"/>
      <c r="I2221" s="1"/>
      <c r="J2221" s="1"/>
      <c r="K2221" s="1"/>
      <c r="L2221" s="1"/>
      <c r="M2221" s="1"/>
      <c r="N2221" s="2"/>
      <c r="O2221" s="2"/>
      <c r="P2221" s="2"/>
      <c r="Q2221" s="1"/>
      <c r="R2221" s="1"/>
      <c r="S2221" s="1"/>
      <c r="T2221" s="1"/>
      <c r="U2221" s="2"/>
      <c r="V2221" s="1"/>
      <c r="W2221" s="1"/>
      <c r="X2221" s="2"/>
      <c r="Y2221" s="1"/>
      <c r="Z2221" s="1"/>
      <c r="AA2221" s="2"/>
      <c r="AB2221" s="1"/>
      <c r="AC2221" s="1"/>
      <c r="AD2221" s="2"/>
      <c r="AE2221" s="1"/>
      <c r="AF2221" s="2"/>
    </row>
    <row r="2222" spans="1:32" hidden="1" x14ac:dyDescent="0.25">
      <c r="A2222" s="2"/>
      <c r="B2222" s="48"/>
      <c r="C2222" s="2"/>
      <c r="D2222" s="2"/>
      <c r="E2222" s="2"/>
      <c r="F2222" s="2"/>
      <c r="G2222" s="2"/>
      <c r="H2222" s="2"/>
      <c r="I2222" s="1"/>
      <c r="J2222" s="1"/>
      <c r="K2222" s="1"/>
      <c r="L2222" s="1"/>
      <c r="M2222" s="1"/>
      <c r="N2222" s="2"/>
      <c r="O2222" s="2"/>
      <c r="P2222" s="2"/>
      <c r="Q2222" s="1"/>
      <c r="R2222" s="1"/>
      <c r="S2222" s="1"/>
      <c r="T2222" s="1"/>
      <c r="U2222" s="2"/>
      <c r="V2222" s="1"/>
      <c r="W2222" s="1"/>
      <c r="X2222" s="2"/>
      <c r="Y2222" s="1"/>
      <c r="Z2222" s="1"/>
      <c r="AA2222" s="2"/>
      <c r="AB2222" s="1"/>
      <c r="AC2222" s="1"/>
      <c r="AD2222" s="2"/>
      <c r="AE2222" s="1"/>
      <c r="AF2222" s="2"/>
    </row>
    <row r="2223" spans="1:32" hidden="1" x14ac:dyDescent="0.25">
      <c r="A2223" s="2"/>
      <c r="B2223" s="48"/>
      <c r="C2223" s="2"/>
      <c r="D2223" s="2"/>
      <c r="E2223" s="2"/>
      <c r="F2223" s="2"/>
      <c r="G2223" s="2"/>
      <c r="H2223" s="2"/>
      <c r="I2223" s="1"/>
      <c r="J2223" s="1"/>
      <c r="K2223" s="1"/>
      <c r="L2223" s="1"/>
      <c r="M2223" s="1"/>
      <c r="N2223" s="2"/>
      <c r="O2223" s="2"/>
      <c r="P2223" s="2"/>
      <c r="Q2223" s="1"/>
      <c r="R2223" s="1"/>
      <c r="S2223" s="1"/>
      <c r="T2223" s="1"/>
      <c r="U2223" s="1"/>
      <c r="V2223" s="1"/>
      <c r="W2223" s="1"/>
      <c r="X2223" s="1"/>
      <c r="Y2223" s="1"/>
      <c r="Z2223" s="1"/>
      <c r="AA2223" s="1"/>
      <c r="AB2223" s="1"/>
      <c r="AC2223" s="1"/>
      <c r="AD2223" s="1"/>
      <c r="AE2223" s="1"/>
      <c r="AF2223" s="2"/>
    </row>
    <row r="2224" spans="1:32" hidden="1" x14ac:dyDescent="0.25">
      <c r="A2224" s="2"/>
      <c r="B2224" s="48"/>
      <c r="C2224" s="2"/>
      <c r="D2224" s="2"/>
      <c r="E2224" s="2"/>
      <c r="F2224" s="2"/>
      <c r="G2224" s="2"/>
      <c r="H2224" s="2"/>
      <c r="I2224" s="1"/>
      <c r="J2224" s="1"/>
      <c r="K2224" s="1"/>
      <c r="L2224" s="1"/>
      <c r="M2224" s="1"/>
      <c r="N2224" s="2"/>
      <c r="O2224" s="2"/>
      <c r="P2224" s="2"/>
      <c r="Q2224" s="1"/>
      <c r="R2224" s="1"/>
      <c r="S2224" s="1"/>
      <c r="T2224" s="1"/>
      <c r="U2224" s="2"/>
      <c r="V2224" s="1"/>
      <c r="W2224" s="1"/>
      <c r="X2224" s="2"/>
      <c r="Y2224" s="1"/>
      <c r="Z2224" s="1"/>
      <c r="AA2224" s="56"/>
      <c r="AB2224" s="1"/>
      <c r="AC2224" s="1"/>
      <c r="AD2224" s="2"/>
      <c r="AE2224" s="1"/>
      <c r="AF2224" s="2"/>
    </row>
    <row r="2225" spans="1:32" hidden="1" x14ac:dyDescent="0.25">
      <c r="A2225" s="2"/>
      <c r="B2225" s="48"/>
      <c r="C2225" s="2"/>
      <c r="D2225" s="2"/>
      <c r="E2225" s="2"/>
      <c r="F2225" s="2"/>
      <c r="G2225" s="2"/>
      <c r="H2225" s="2"/>
      <c r="I2225" s="1"/>
      <c r="J2225" s="1"/>
      <c r="K2225" s="1"/>
      <c r="L2225" s="1"/>
      <c r="M2225" s="1"/>
      <c r="N2225" s="2"/>
      <c r="O2225" s="2"/>
      <c r="P2225" s="2"/>
      <c r="Q2225" s="1"/>
      <c r="R2225" s="1"/>
      <c r="S2225" s="1"/>
      <c r="T2225" s="1"/>
      <c r="U2225" s="2"/>
      <c r="V2225" s="1"/>
      <c r="W2225" s="1"/>
      <c r="X2225" s="2"/>
      <c r="Y2225" s="1"/>
      <c r="Z2225" s="1"/>
      <c r="AA2225" s="2"/>
      <c r="AB2225" s="1"/>
      <c r="AC2225" s="1"/>
      <c r="AD2225" s="2"/>
      <c r="AE2225" s="1"/>
      <c r="AF2225" s="2"/>
    </row>
    <row r="2226" spans="1:32" hidden="1" x14ac:dyDescent="0.25">
      <c r="A2226" s="2"/>
      <c r="B2226" s="48"/>
      <c r="C2226" s="2"/>
      <c r="D2226" s="2"/>
      <c r="E2226" s="2"/>
      <c r="F2226" s="2"/>
      <c r="G2226" s="2"/>
      <c r="H2226" s="2"/>
      <c r="I2226" s="1"/>
      <c r="J2226" s="1"/>
      <c r="K2226" s="1"/>
      <c r="L2226" s="1"/>
      <c r="M2226" s="1"/>
      <c r="N2226" s="2"/>
      <c r="O2226" s="2"/>
      <c r="P2226" s="2"/>
      <c r="Q2226" s="1"/>
      <c r="R2226" s="1"/>
      <c r="S2226" s="1"/>
      <c r="T2226" s="1"/>
      <c r="U2226" s="2"/>
      <c r="V2226" s="1"/>
      <c r="W2226" s="1"/>
      <c r="X2226" s="2"/>
      <c r="Y2226" s="1"/>
      <c r="Z2226" s="1"/>
      <c r="AA2226" s="2"/>
      <c r="AB2226" s="1"/>
      <c r="AC2226" s="1"/>
      <c r="AD2226" s="2"/>
      <c r="AE2226" s="1"/>
      <c r="AF2226" s="2"/>
    </row>
    <row r="2227" spans="1:32" hidden="1" x14ac:dyDescent="0.25">
      <c r="A2227" s="2"/>
      <c r="B2227" s="48"/>
      <c r="C2227" s="2"/>
      <c r="D2227" s="2"/>
      <c r="E2227" s="2"/>
      <c r="F2227" s="2"/>
      <c r="G2227" s="2"/>
      <c r="H2227" s="2"/>
      <c r="I2227" s="1"/>
      <c r="J2227" s="1"/>
      <c r="K2227" s="1"/>
      <c r="L2227" s="1"/>
      <c r="M2227" s="1"/>
      <c r="N2227" s="2"/>
      <c r="O2227" s="2"/>
      <c r="P2227" s="2"/>
      <c r="Q2227" s="1"/>
      <c r="R2227" s="1"/>
      <c r="S2227" s="1"/>
      <c r="T2227" s="1"/>
      <c r="U2227" s="2"/>
      <c r="V2227" s="1"/>
      <c r="W2227" s="1"/>
      <c r="X2227" s="2"/>
      <c r="Y2227" s="1"/>
      <c r="Z2227" s="1"/>
      <c r="AA2227" s="2"/>
      <c r="AB2227" s="1"/>
      <c r="AC2227" s="1"/>
      <c r="AD2227" s="2"/>
      <c r="AE2227" s="1"/>
      <c r="AF2227" s="2"/>
    </row>
    <row r="2228" spans="1:32" hidden="1" x14ac:dyDescent="0.25">
      <c r="A2228" s="2"/>
      <c r="B2228" s="48"/>
      <c r="C2228" s="2"/>
      <c r="D2228" s="2"/>
      <c r="E2228" s="2"/>
      <c r="F2228" s="2"/>
      <c r="G2228" s="2"/>
      <c r="H2228" s="2"/>
      <c r="I2228" s="1"/>
      <c r="J2228" s="1"/>
      <c r="K2228" s="1"/>
      <c r="L2228" s="1"/>
      <c r="M2228" s="1"/>
      <c r="N2228" s="2"/>
      <c r="O2228" s="2"/>
      <c r="P2228" s="2"/>
      <c r="Q2228" s="1"/>
      <c r="R2228" s="1"/>
      <c r="S2228" s="1"/>
      <c r="T2228" s="1"/>
      <c r="U2228" s="2"/>
      <c r="V2228" s="1"/>
      <c r="W2228" s="1"/>
      <c r="X2228" s="2"/>
      <c r="Y2228" s="1"/>
      <c r="Z2228" s="1"/>
      <c r="AA2228" s="2"/>
      <c r="AB2228" s="1"/>
      <c r="AC2228" s="1"/>
      <c r="AD2228" s="2"/>
      <c r="AE2228" s="1"/>
      <c r="AF2228" s="2"/>
    </row>
    <row r="2229" spans="1:32" hidden="1" x14ac:dyDescent="0.25">
      <c r="A2229" s="2"/>
      <c r="B2229" s="48"/>
      <c r="C2229" s="2"/>
      <c r="D2229" s="2"/>
      <c r="E2229" s="2"/>
      <c r="F2229" s="2"/>
      <c r="G2229" s="2"/>
      <c r="H2229" s="2"/>
      <c r="I2229" s="1"/>
      <c r="J2229" s="1"/>
      <c r="K2229" s="1"/>
      <c r="L2229" s="1"/>
      <c r="M2229" s="1"/>
      <c r="N2229" s="2"/>
      <c r="O2229" s="2"/>
      <c r="P2229" s="2"/>
      <c r="Q2229" s="1"/>
      <c r="R2229" s="1"/>
      <c r="S2229" s="1"/>
      <c r="T2229" s="1"/>
      <c r="U2229" s="2"/>
      <c r="V2229" s="1"/>
      <c r="W2229" s="1"/>
      <c r="X2229" s="2"/>
      <c r="Y2229" s="1"/>
      <c r="Z2229" s="1"/>
      <c r="AA2229" s="2"/>
      <c r="AB2229" s="1"/>
      <c r="AC2229" s="1"/>
      <c r="AD2229" s="2"/>
      <c r="AE2229" s="1"/>
      <c r="AF2229" s="2"/>
    </row>
    <row r="2230" spans="1:32" hidden="1" x14ac:dyDescent="0.25">
      <c r="A2230" s="2"/>
      <c r="B2230" s="48"/>
      <c r="C2230" s="2"/>
      <c r="D2230" s="2"/>
      <c r="E2230" s="2"/>
      <c r="F2230" s="2"/>
      <c r="G2230" s="2"/>
      <c r="H2230" s="2"/>
      <c r="I2230" s="1"/>
      <c r="J2230" s="1"/>
      <c r="K2230" s="1"/>
      <c r="L2230" s="1"/>
      <c r="M2230" s="1"/>
      <c r="N2230" s="2"/>
      <c r="O2230" s="2"/>
      <c r="P2230" s="2"/>
      <c r="Q2230" s="3"/>
      <c r="R2230" s="1"/>
      <c r="S2230" s="1"/>
      <c r="T2230" s="1"/>
      <c r="U2230" s="2"/>
      <c r="V2230" s="1"/>
      <c r="W2230" s="1"/>
      <c r="X2230" s="2"/>
      <c r="Y2230" s="1"/>
      <c r="Z2230" s="1"/>
      <c r="AA2230" s="2"/>
      <c r="AB2230" s="1"/>
      <c r="AC2230" s="1"/>
      <c r="AD2230" s="2"/>
      <c r="AE2230" s="1"/>
      <c r="AF2230" s="2"/>
    </row>
    <row r="2231" spans="1:32" hidden="1" x14ac:dyDescent="0.25">
      <c r="A2231" s="2"/>
      <c r="B2231" s="48"/>
      <c r="C2231" s="2"/>
      <c r="D2231" s="2"/>
      <c r="E2231" s="2"/>
      <c r="F2231" s="2"/>
      <c r="G2231" s="2"/>
      <c r="H2231" s="2"/>
      <c r="I2231" s="1"/>
      <c r="J2231" s="1"/>
      <c r="K2231" s="1"/>
      <c r="L2231" s="1"/>
      <c r="M2231" s="1"/>
      <c r="N2231" s="2"/>
      <c r="O2231" s="2"/>
      <c r="P2231" s="2"/>
      <c r="Q2231" s="1"/>
      <c r="R2231" s="1"/>
      <c r="S2231" s="1"/>
      <c r="T2231" s="1"/>
      <c r="U2231" s="2"/>
      <c r="V2231" s="1"/>
      <c r="W2231" s="1"/>
      <c r="X2231" s="2"/>
      <c r="Y2231" s="1"/>
      <c r="Z2231" s="1"/>
      <c r="AA2231" s="2"/>
      <c r="AB2231" s="1"/>
      <c r="AC2231" s="1"/>
      <c r="AD2231" s="2"/>
      <c r="AE2231" s="1"/>
      <c r="AF2231" s="2"/>
    </row>
    <row r="2232" spans="1:32" hidden="1" x14ac:dyDescent="0.25">
      <c r="A2232" s="2"/>
      <c r="B2232" s="48"/>
      <c r="C2232" s="2"/>
      <c r="D2232" s="2"/>
      <c r="E2232" s="2"/>
      <c r="F2232" s="2"/>
      <c r="G2232" s="2"/>
      <c r="H2232" s="2"/>
      <c r="I2232" s="1"/>
      <c r="J2232" s="1"/>
      <c r="K2232" s="1"/>
      <c r="L2232" s="1"/>
      <c r="M2232" s="1"/>
      <c r="N2232" s="2"/>
      <c r="O2232" s="2"/>
      <c r="P2232" s="2"/>
      <c r="Q2232" s="1"/>
      <c r="R2232" s="1"/>
      <c r="S2232" s="1"/>
      <c r="T2232" s="1"/>
      <c r="U2232" s="2"/>
      <c r="V2232" s="1"/>
      <c r="W2232" s="1"/>
      <c r="X2232" s="2"/>
      <c r="Y2232" s="1"/>
      <c r="Z2232" s="1"/>
      <c r="AA2232" s="2"/>
      <c r="AB2232" s="1"/>
      <c r="AC2232" s="1"/>
      <c r="AD2232" s="2"/>
      <c r="AE2232" s="1"/>
      <c r="AF2232" s="2"/>
    </row>
    <row r="2233" spans="1:32" hidden="1" x14ac:dyDescent="0.25">
      <c r="A2233" s="2"/>
      <c r="B2233" s="48"/>
      <c r="C2233" s="2"/>
      <c r="D2233" s="2"/>
      <c r="E2233" s="2"/>
      <c r="F2233" s="2"/>
      <c r="G2233" s="2"/>
      <c r="H2233" s="2"/>
      <c r="I2233" s="1"/>
      <c r="J2233" s="1"/>
      <c r="K2233" s="1"/>
      <c r="L2233" s="1"/>
      <c r="M2233" s="1"/>
      <c r="N2233" s="2"/>
      <c r="O2233" s="2"/>
      <c r="P2233" s="2"/>
      <c r="Q2233" s="1"/>
      <c r="R2233" s="1"/>
      <c r="S2233" s="1"/>
      <c r="T2233" s="1"/>
      <c r="U2233" s="2"/>
      <c r="V2233" s="1"/>
      <c r="W2233" s="1"/>
      <c r="X2233" s="2"/>
      <c r="Y2233" s="1"/>
      <c r="Z2233" s="1"/>
      <c r="AA2233" s="2"/>
      <c r="AB2233" s="1"/>
      <c r="AC2233" s="1"/>
      <c r="AD2233" s="2"/>
      <c r="AE2233" s="1"/>
      <c r="AF2233" s="2"/>
    </row>
    <row r="2234" spans="1:32" hidden="1" x14ac:dyDescent="0.25">
      <c r="A2234" s="2"/>
      <c r="B2234" s="48"/>
      <c r="C2234" s="2"/>
      <c r="D2234" s="2"/>
      <c r="E2234" s="2"/>
      <c r="F2234" s="2"/>
      <c r="G2234" s="2"/>
      <c r="H2234" s="2"/>
      <c r="I2234" s="1"/>
      <c r="J2234" s="1"/>
      <c r="K2234" s="1"/>
      <c r="L2234" s="1"/>
      <c r="M2234" s="1"/>
      <c r="N2234" s="2"/>
      <c r="O2234" s="2"/>
      <c r="P2234" s="2"/>
      <c r="Q2234" s="1"/>
      <c r="R2234" s="1"/>
      <c r="S2234" s="1"/>
      <c r="T2234" s="1"/>
      <c r="U2234" s="2"/>
      <c r="V2234" s="1"/>
      <c r="W2234" s="1"/>
      <c r="X2234" s="2"/>
      <c r="Y2234" s="1"/>
      <c r="Z2234" s="1"/>
      <c r="AA2234" s="2"/>
      <c r="AB2234" s="1"/>
      <c r="AC2234" s="1"/>
      <c r="AD2234" s="2"/>
      <c r="AE2234" s="1"/>
      <c r="AF2234" s="2"/>
    </row>
    <row r="2235" spans="1:32" hidden="1" x14ac:dyDescent="0.25">
      <c r="A2235" s="2"/>
      <c r="B2235" s="48"/>
      <c r="C2235" s="2"/>
      <c r="D2235" s="2"/>
      <c r="E2235" s="2"/>
      <c r="F2235" s="2"/>
      <c r="G2235" s="2"/>
      <c r="H2235" s="2"/>
      <c r="I2235" s="1"/>
      <c r="J2235" s="1"/>
      <c r="K2235" s="1"/>
      <c r="L2235" s="1"/>
      <c r="M2235" s="1"/>
      <c r="N2235" s="2"/>
      <c r="O2235" s="2"/>
      <c r="P2235" s="2"/>
      <c r="Q2235" s="1"/>
      <c r="R2235" s="1"/>
      <c r="S2235" s="1"/>
      <c r="T2235" s="1"/>
      <c r="U2235" s="2"/>
      <c r="V2235" s="1"/>
      <c r="W2235" s="1"/>
      <c r="X2235" s="2"/>
      <c r="Y2235" s="1"/>
      <c r="Z2235" s="1"/>
      <c r="AA2235" s="2"/>
      <c r="AB2235" s="1"/>
      <c r="AC2235" s="1"/>
      <c r="AD2235" s="2"/>
      <c r="AE2235" s="1"/>
      <c r="AF2235" s="2"/>
    </row>
    <row r="2236" spans="1:32" hidden="1" x14ac:dyDescent="0.25">
      <c r="A2236" s="2"/>
      <c r="B2236" s="48"/>
      <c r="C2236" s="2"/>
      <c r="D2236" s="2"/>
      <c r="E2236" s="2"/>
      <c r="F2236" s="2"/>
      <c r="G2236" s="2"/>
      <c r="H2236" s="2"/>
      <c r="I2236" s="1"/>
      <c r="J2236" s="1"/>
      <c r="K2236" s="1"/>
      <c r="L2236" s="1"/>
      <c r="M2236" s="1"/>
      <c r="N2236" s="2"/>
      <c r="O2236" s="2"/>
      <c r="P2236" s="2"/>
      <c r="Q2236" s="1"/>
      <c r="R2236" s="1"/>
      <c r="S2236" s="1"/>
      <c r="T2236" s="1"/>
      <c r="U2236" s="2"/>
      <c r="V2236" s="1"/>
      <c r="W2236" s="1"/>
      <c r="X2236" s="2"/>
      <c r="Y2236" s="1"/>
      <c r="Z2236" s="1"/>
      <c r="AA2236" s="1"/>
      <c r="AB2236" s="1"/>
      <c r="AC2236" s="1"/>
      <c r="AD2236" s="1"/>
      <c r="AE2236" s="1"/>
      <c r="AF2236" s="2"/>
    </row>
    <row r="2237" spans="1:32" hidden="1" x14ac:dyDescent="0.25">
      <c r="A2237" s="2"/>
      <c r="B2237" s="48"/>
      <c r="C2237" s="2"/>
      <c r="D2237" s="2"/>
      <c r="E2237" s="2"/>
      <c r="F2237" s="2"/>
      <c r="G2237" s="2"/>
      <c r="H2237" s="2"/>
      <c r="I2237" s="1"/>
      <c r="J2237" s="1"/>
      <c r="K2237" s="1"/>
      <c r="L2237" s="1"/>
      <c r="M2237" s="1"/>
      <c r="N2237" s="2"/>
      <c r="O2237" s="2"/>
      <c r="P2237" s="2"/>
      <c r="Q2237" s="1"/>
      <c r="R2237" s="1"/>
      <c r="S2237" s="1"/>
      <c r="T2237" s="1"/>
      <c r="U2237" s="2"/>
      <c r="V2237" s="1"/>
      <c r="W2237" s="1"/>
      <c r="X2237" s="2"/>
      <c r="Y2237" s="1"/>
      <c r="Z2237" s="1"/>
      <c r="AA2237" s="1"/>
      <c r="AB2237" s="1"/>
      <c r="AC2237" s="1"/>
      <c r="AD2237" s="1"/>
      <c r="AE2237" s="1"/>
      <c r="AF2237" s="2"/>
    </row>
    <row r="2238" spans="1:32" hidden="1" x14ac:dyDescent="0.25">
      <c r="A2238" s="2"/>
      <c r="B2238" s="48"/>
      <c r="C2238" s="2"/>
      <c r="D2238" s="2"/>
      <c r="E2238" s="2"/>
      <c r="F2238" s="2"/>
      <c r="G2238" s="2"/>
      <c r="H2238" s="2"/>
      <c r="I2238" s="1"/>
      <c r="J2238" s="1"/>
      <c r="K2238" s="1"/>
      <c r="L2238" s="1"/>
      <c r="M2238" s="1"/>
      <c r="N2238" s="2"/>
      <c r="O2238" s="2"/>
      <c r="P2238" s="2"/>
      <c r="Q2238" s="1"/>
      <c r="R2238" s="1"/>
      <c r="S2238" s="1"/>
      <c r="T2238" s="1"/>
      <c r="U2238" s="2"/>
      <c r="V2238" s="1"/>
      <c r="W2238" s="1"/>
      <c r="X2238" s="2"/>
      <c r="Y2238" s="1"/>
      <c r="Z2238" s="1"/>
      <c r="AA2238" s="2"/>
      <c r="AB2238" s="1"/>
      <c r="AC2238" s="1"/>
      <c r="AD2238" s="2"/>
      <c r="AE2238" s="1"/>
      <c r="AF2238" s="2"/>
    </row>
    <row r="2239" spans="1:32" hidden="1" x14ac:dyDescent="0.25">
      <c r="A2239" s="2"/>
      <c r="B2239" s="48"/>
      <c r="C2239" s="2"/>
      <c r="D2239" s="2"/>
      <c r="E2239" s="2"/>
      <c r="F2239" s="2"/>
      <c r="G2239" s="2"/>
      <c r="H2239" s="2"/>
      <c r="I2239" s="1"/>
      <c r="J2239" s="1"/>
      <c r="K2239" s="1"/>
      <c r="L2239" s="1"/>
      <c r="M2239" s="1"/>
      <c r="N2239" s="2"/>
      <c r="O2239" s="2"/>
      <c r="P2239" s="2"/>
      <c r="Q2239" s="1"/>
      <c r="R2239" s="1"/>
      <c r="S2239" s="1"/>
      <c r="T2239" s="1"/>
      <c r="U2239" s="2"/>
      <c r="V2239" s="1"/>
      <c r="W2239" s="1"/>
      <c r="X2239" s="2"/>
      <c r="Y2239" s="1"/>
      <c r="Z2239" s="1"/>
      <c r="AA2239" s="2"/>
      <c r="AB2239" s="1"/>
      <c r="AC2239" s="1"/>
      <c r="AD2239" s="2"/>
      <c r="AE2239" s="1"/>
      <c r="AF2239" s="2"/>
    </row>
    <row r="2240" spans="1:32" hidden="1" x14ac:dyDescent="0.25">
      <c r="A2240" s="2"/>
      <c r="B2240" s="48"/>
      <c r="C2240" s="2"/>
      <c r="D2240" s="2"/>
      <c r="E2240" s="2"/>
      <c r="F2240" s="2"/>
      <c r="G2240" s="2"/>
      <c r="H2240" s="2"/>
      <c r="I2240" s="1"/>
      <c r="J2240" s="1"/>
      <c r="K2240" s="1"/>
      <c r="L2240" s="1"/>
      <c r="M2240" s="1"/>
      <c r="N2240" s="2"/>
      <c r="O2240" s="2"/>
      <c r="P2240" s="2"/>
      <c r="Q2240" s="1"/>
      <c r="R2240" s="1"/>
      <c r="S2240" s="1"/>
      <c r="T2240" s="1"/>
      <c r="U2240" s="2"/>
      <c r="V2240" s="1"/>
      <c r="W2240" s="1"/>
      <c r="X2240" s="2"/>
      <c r="Y2240" s="1"/>
      <c r="Z2240" s="1"/>
      <c r="AA2240" s="2"/>
      <c r="AB2240" s="1"/>
      <c r="AC2240" s="1"/>
      <c r="AD2240" s="2"/>
      <c r="AE2240" s="1"/>
      <c r="AF2240" s="2"/>
    </row>
    <row r="2241" spans="1:32" hidden="1" x14ac:dyDescent="0.25">
      <c r="A2241" s="2"/>
      <c r="B2241" s="48"/>
      <c r="C2241" s="2"/>
      <c r="D2241" s="2"/>
      <c r="E2241" s="2"/>
      <c r="F2241" s="2"/>
      <c r="G2241" s="2"/>
      <c r="H2241" s="2"/>
      <c r="I2241" s="1"/>
      <c r="J2241" s="1"/>
      <c r="K2241" s="1"/>
      <c r="L2241" s="1"/>
      <c r="M2241" s="1"/>
      <c r="N2241" s="2"/>
      <c r="O2241" s="2"/>
      <c r="P2241" s="2"/>
      <c r="Q2241" s="1"/>
      <c r="R2241" s="1"/>
      <c r="S2241" s="1"/>
      <c r="T2241" s="1"/>
      <c r="U2241" s="2"/>
      <c r="V2241" s="1"/>
      <c r="W2241" s="1"/>
      <c r="X2241" s="2"/>
      <c r="Y2241" s="1"/>
      <c r="Z2241" s="1"/>
      <c r="AA2241" s="2"/>
      <c r="AB2241" s="1"/>
      <c r="AC2241" s="1"/>
      <c r="AD2241" s="2"/>
      <c r="AE2241" s="1"/>
      <c r="AF2241" s="2"/>
    </row>
    <row r="2242" spans="1:32" hidden="1" x14ac:dyDescent="0.25">
      <c r="A2242" s="2"/>
      <c r="B2242" s="48"/>
      <c r="C2242" s="2"/>
      <c r="D2242" s="2"/>
      <c r="E2242" s="2"/>
      <c r="F2242" s="2"/>
      <c r="G2242" s="2"/>
      <c r="H2242" s="2"/>
      <c r="I2242" s="1"/>
      <c r="J2242" s="1"/>
      <c r="K2242" s="1"/>
      <c r="L2242" s="1"/>
      <c r="M2242" s="1"/>
      <c r="N2242" s="2"/>
      <c r="O2242" s="2"/>
      <c r="P2242" s="2"/>
      <c r="Q2242" s="1"/>
      <c r="R2242" s="1"/>
      <c r="S2242" s="1"/>
      <c r="T2242" s="1"/>
      <c r="U2242" s="2"/>
      <c r="V2242" s="1"/>
      <c r="W2242" s="1"/>
      <c r="X2242" s="2"/>
      <c r="Y2242" s="1"/>
      <c r="Z2242" s="1"/>
      <c r="AA2242" s="2"/>
      <c r="AB2242" s="1"/>
      <c r="AC2242" s="1"/>
      <c r="AD2242" s="2"/>
      <c r="AE2242" s="1"/>
      <c r="AF2242" s="2"/>
    </row>
    <row r="2243" spans="1:32" hidden="1" x14ac:dyDescent="0.25">
      <c r="A2243" s="2"/>
      <c r="B2243" s="48"/>
      <c r="C2243" s="2"/>
      <c r="D2243" s="2"/>
      <c r="E2243" s="2"/>
      <c r="F2243" s="2"/>
      <c r="G2243" s="2"/>
      <c r="H2243" s="2"/>
      <c r="I2243" s="1"/>
      <c r="J2243" s="1"/>
      <c r="K2243" s="1"/>
      <c r="L2243" s="1"/>
      <c r="M2243" s="1"/>
      <c r="N2243" s="2"/>
      <c r="O2243" s="2"/>
      <c r="P2243" s="2"/>
      <c r="Q2243" s="1"/>
      <c r="R2243" s="1"/>
      <c r="S2243" s="1"/>
      <c r="T2243" s="1"/>
      <c r="U2243" s="2"/>
      <c r="V2243" s="1"/>
      <c r="W2243" s="1"/>
      <c r="X2243" s="2"/>
      <c r="Y2243" s="1"/>
      <c r="Z2243" s="1"/>
      <c r="AA2243" s="2"/>
      <c r="AB2243" s="1"/>
      <c r="AC2243" s="1"/>
      <c r="AD2243" s="2"/>
      <c r="AE2243" s="1"/>
      <c r="AF2243" s="2"/>
    </row>
    <row r="2244" spans="1:32" hidden="1" x14ac:dyDescent="0.25">
      <c r="A2244" s="2"/>
      <c r="B2244" s="48"/>
      <c r="C2244" s="2"/>
      <c r="D2244" s="2"/>
      <c r="E2244" s="2"/>
      <c r="F2244" s="2"/>
      <c r="G2244" s="2"/>
      <c r="H2244" s="2"/>
      <c r="I2244" s="1"/>
      <c r="J2244" s="1"/>
      <c r="K2244" s="1"/>
      <c r="L2244" s="1"/>
      <c r="M2244" s="1"/>
      <c r="N2244" s="2"/>
      <c r="O2244" s="2"/>
      <c r="P2244" s="2"/>
      <c r="Q2244" s="1"/>
      <c r="R2244" s="1"/>
      <c r="S2244" s="1"/>
      <c r="T2244" s="1"/>
      <c r="U2244" s="2"/>
      <c r="V2244" s="1"/>
      <c r="W2244" s="1"/>
      <c r="X2244" s="2"/>
      <c r="Y2244" s="1"/>
      <c r="Z2244" s="1"/>
      <c r="AA2244" s="2"/>
      <c r="AB2244" s="1"/>
      <c r="AC2244" s="1"/>
      <c r="AD2244" s="2"/>
      <c r="AE2244" s="1"/>
      <c r="AF2244" s="2"/>
    </row>
    <row r="2245" spans="1:32" hidden="1" x14ac:dyDescent="0.25">
      <c r="A2245" s="2"/>
      <c r="B2245" s="48"/>
      <c r="C2245" s="2"/>
      <c r="D2245" s="2"/>
      <c r="E2245" s="2"/>
      <c r="F2245" s="2"/>
      <c r="G2245" s="2"/>
      <c r="H2245" s="2"/>
      <c r="I2245" s="1"/>
      <c r="J2245" s="1"/>
      <c r="K2245" s="1"/>
      <c r="L2245" s="1"/>
      <c r="M2245" s="1"/>
      <c r="N2245" s="2"/>
      <c r="O2245" s="2"/>
      <c r="P2245" s="2"/>
      <c r="Q2245" s="1"/>
      <c r="R2245" s="1"/>
      <c r="S2245" s="1"/>
      <c r="T2245" s="1"/>
      <c r="U2245" s="1"/>
      <c r="V2245" s="1"/>
      <c r="W2245" s="1"/>
      <c r="X2245" s="1"/>
      <c r="Y2245" s="1"/>
      <c r="Z2245" s="1"/>
      <c r="AA2245" s="1"/>
      <c r="AB2245" s="1"/>
      <c r="AC2245" s="1"/>
      <c r="AD2245" s="1"/>
      <c r="AE2245" s="1"/>
      <c r="AF2245" s="2"/>
    </row>
    <row r="2246" spans="1:32" hidden="1" x14ac:dyDescent="0.25">
      <c r="A2246" s="2"/>
      <c r="B2246" s="48"/>
      <c r="C2246" s="2"/>
      <c r="D2246" s="2"/>
      <c r="E2246" s="2"/>
      <c r="F2246" s="2"/>
      <c r="G2246" s="2"/>
      <c r="H2246" s="2"/>
      <c r="I2246" s="1"/>
      <c r="J2246" s="1"/>
      <c r="K2246" s="1"/>
      <c r="L2246" s="1"/>
      <c r="M2246" s="1"/>
      <c r="N2246" s="2"/>
      <c r="O2246" s="2"/>
      <c r="P2246" s="2"/>
      <c r="Q2246" s="1"/>
      <c r="R2246" s="1"/>
      <c r="S2246" s="1"/>
      <c r="T2246" s="1"/>
      <c r="U2246" s="2"/>
      <c r="V2246" s="1"/>
      <c r="W2246" s="1"/>
      <c r="X2246" s="2"/>
      <c r="Y2246" s="1"/>
      <c r="Z2246" s="1"/>
      <c r="AA2246" s="2"/>
      <c r="AB2246" s="1"/>
      <c r="AC2246" s="1"/>
      <c r="AD2246" s="2"/>
      <c r="AE2246" s="1"/>
      <c r="AF2246" s="2"/>
    </row>
    <row r="2247" spans="1:32" hidden="1" x14ac:dyDescent="0.25">
      <c r="A2247" s="2"/>
      <c r="B2247" s="48"/>
      <c r="C2247" s="2"/>
      <c r="D2247" s="2"/>
      <c r="E2247" s="2"/>
      <c r="F2247" s="2"/>
      <c r="G2247" s="2"/>
      <c r="H2247" s="2"/>
      <c r="I2247" s="1"/>
      <c r="J2247" s="1"/>
      <c r="K2247" s="1"/>
      <c r="L2247" s="1"/>
      <c r="M2247" s="1"/>
      <c r="N2247" s="2"/>
      <c r="O2247" s="2"/>
      <c r="P2247" s="2"/>
      <c r="Q2247" s="1"/>
      <c r="R2247" s="1"/>
      <c r="S2247" s="1"/>
      <c r="T2247" s="1"/>
      <c r="U2247" s="2"/>
      <c r="V2247" s="1"/>
      <c r="W2247" s="1"/>
      <c r="X2247" s="2"/>
      <c r="Y2247" s="1"/>
      <c r="Z2247" s="1"/>
      <c r="AA2247" s="2"/>
      <c r="AB2247" s="1"/>
      <c r="AC2247" s="1"/>
      <c r="AD2247" s="2"/>
      <c r="AE2247" s="1"/>
      <c r="AF2247" s="2"/>
    </row>
    <row r="2248" spans="1:32" hidden="1" x14ac:dyDescent="0.25">
      <c r="A2248" s="2"/>
      <c r="B2248" s="48"/>
      <c r="C2248" s="2"/>
      <c r="D2248" s="2"/>
      <c r="E2248" s="2"/>
      <c r="F2248" s="2"/>
      <c r="G2248" s="2"/>
      <c r="H2248" s="2"/>
      <c r="I2248" s="1"/>
      <c r="J2248" s="1"/>
      <c r="K2248" s="1"/>
      <c r="L2248" s="1"/>
      <c r="M2248" s="1"/>
      <c r="N2248" s="2"/>
      <c r="O2248" s="2"/>
      <c r="P2248" s="2"/>
      <c r="Q2248" s="1"/>
      <c r="R2248" s="1"/>
      <c r="S2248" s="1"/>
      <c r="T2248" s="1"/>
      <c r="U2248" s="2"/>
      <c r="V2248" s="1"/>
      <c r="W2248" s="1"/>
      <c r="X2248" s="2"/>
      <c r="Y2248" s="1"/>
      <c r="Z2248" s="1"/>
      <c r="AA2248" s="2"/>
      <c r="AB2248" s="1"/>
      <c r="AC2248" s="1"/>
      <c r="AD2248" s="2"/>
      <c r="AE2248" s="1"/>
      <c r="AF2248" s="2"/>
    </row>
    <row r="2249" spans="1:32" hidden="1" x14ac:dyDescent="0.25">
      <c r="A2249" s="2"/>
      <c r="B2249" s="48"/>
      <c r="C2249" s="2"/>
      <c r="D2249" s="2"/>
      <c r="E2249" s="2"/>
      <c r="F2249" s="2"/>
      <c r="G2249" s="2"/>
      <c r="H2249" s="2"/>
      <c r="I2249" s="1"/>
      <c r="J2249" s="1"/>
      <c r="K2249" s="1"/>
      <c r="L2249" s="1"/>
      <c r="M2249" s="1"/>
      <c r="N2249" s="2"/>
      <c r="O2249" s="2"/>
      <c r="P2249" s="2"/>
      <c r="Q2249" s="1"/>
      <c r="R2249" s="1"/>
      <c r="S2249" s="1"/>
      <c r="T2249" s="1"/>
      <c r="U2249" s="2"/>
      <c r="V2249" s="1"/>
      <c r="W2249" s="1"/>
      <c r="X2249" s="2"/>
      <c r="Y2249" s="1"/>
      <c r="Z2249" s="1"/>
      <c r="AA2249" s="2"/>
      <c r="AB2249" s="1"/>
      <c r="AC2249" s="1"/>
      <c r="AD2249" s="2"/>
      <c r="AE2249" s="1"/>
      <c r="AF2249" s="2"/>
    </row>
    <row r="2250" spans="1:32" hidden="1" x14ac:dyDescent="0.25">
      <c r="A2250" s="2"/>
      <c r="B2250" s="48"/>
      <c r="C2250" s="49"/>
      <c r="D2250" s="49"/>
      <c r="E2250" s="49"/>
      <c r="F2250" s="2"/>
      <c r="G2250" s="49"/>
      <c r="H2250" s="49"/>
      <c r="I2250" s="49"/>
      <c r="J2250" s="49"/>
      <c r="K2250" s="49"/>
      <c r="L2250" s="49"/>
      <c r="M2250" s="3"/>
      <c r="N2250" s="49"/>
      <c r="O2250" s="49"/>
      <c r="P2250" s="49"/>
      <c r="Q2250" s="1"/>
      <c r="R2250" s="1"/>
      <c r="S2250" s="1"/>
      <c r="T2250" s="1"/>
      <c r="U2250" s="2"/>
      <c r="V2250" s="1"/>
      <c r="W2250" s="3"/>
      <c r="X2250" s="49"/>
      <c r="Y2250" s="1"/>
      <c r="Z2250" s="49"/>
      <c r="AA2250" s="49"/>
      <c r="AB2250" s="49"/>
      <c r="AC2250" s="49"/>
      <c r="AD2250" s="49"/>
      <c r="AE2250" s="49"/>
      <c r="AF2250" s="49"/>
    </row>
    <row r="2251" spans="1:32" hidden="1" x14ac:dyDescent="0.25">
      <c r="A2251" s="2"/>
      <c r="B2251" s="48"/>
      <c r="C2251" s="2"/>
      <c r="D2251" s="2"/>
      <c r="E2251" s="2"/>
      <c r="F2251" s="2"/>
      <c r="G2251" s="2"/>
      <c r="H2251" s="2"/>
      <c r="I2251" s="1"/>
      <c r="J2251" s="1"/>
      <c r="K2251" s="1"/>
      <c r="L2251" s="1"/>
      <c r="M2251" s="1"/>
      <c r="N2251" s="2"/>
      <c r="O2251" s="2"/>
      <c r="P2251" s="2"/>
      <c r="Q2251" s="1"/>
      <c r="R2251" s="1"/>
      <c r="S2251" s="1"/>
      <c r="T2251" s="1"/>
      <c r="U2251" s="2"/>
      <c r="V2251" s="1"/>
      <c r="W2251" s="1"/>
      <c r="X2251" s="2"/>
      <c r="Y2251" s="1"/>
      <c r="Z2251" s="1"/>
      <c r="AA2251" s="2"/>
      <c r="AB2251" s="1"/>
      <c r="AC2251" s="1"/>
      <c r="AD2251" s="2"/>
      <c r="AE2251" s="1"/>
      <c r="AF2251" s="2"/>
    </row>
    <row r="2252" spans="1:32" hidden="1" x14ac:dyDescent="0.25">
      <c r="A2252" s="2"/>
      <c r="B2252" s="48"/>
      <c r="C2252" s="2"/>
      <c r="D2252" s="2"/>
      <c r="E2252" s="2"/>
      <c r="F2252" s="2"/>
      <c r="G2252" s="2"/>
      <c r="H2252" s="2"/>
      <c r="I2252" s="1"/>
      <c r="J2252" s="1"/>
      <c r="K2252" s="1"/>
      <c r="L2252" s="1"/>
      <c r="M2252" s="1"/>
      <c r="N2252" s="2"/>
      <c r="O2252" s="2"/>
      <c r="P2252" s="2"/>
      <c r="Q2252" s="1"/>
      <c r="R2252" s="1"/>
      <c r="S2252" s="1"/>
      <c r="T2252" s="1"/>
      <c r="U2252" s="2"/>
      <c r="V2252" s="1"/>
      <c r="W2252" s="1"/>
      <c r="X2252" s="2"/>
      <c r="Y2252" s="1"/>
      <c r="Z2252" s="1"/>
      <c r="AA2252" s="2"/>
      <c r="AB2252" s="1"/>
      <c r="AC2252" s="1"/>
      <c r="AD2252" s="2"/>
      <c r="AE2252" s="1"/>
      <c r="AF2252" s="2"/>
    </row>
    <row r="2253" spans="1:32" hidden="1" x14ac:dyDescent="0.25">
      <c r="A2253" s="2"/>
      <c r="B2253" s="48"/>
      <c r="C2253" s="2"/>
      <c r="D2253" s="2"/>
      <c r="E2253" s="2"/>
      <c r="F2253" s="2"/>
      <c r="G2253" s="2"/>
      <c r="H2253" s="2"/>
      <c r="I2253" s="1"/>
      <c r="J2253" s="1"/>
      <c r="K2253" s="1"/>
      <c r="L2253" s="1"/>
      <c r="M2253" s="1"/>
      <c r="N2253" s="2"/>
      <c r="O2253" s="2"/>
      <c r="P2253" s="2"/>
      <c r="Q2253" s="1"/>
      <c r="R2253" s="1"/>
      <c r="S2253" s="1"/>
      <c r="T2253" s="1"/>
      <c r="U2253" s="2"/>
      <c r="V2253" s="1"/>
      <c r="W2253" s="1"/>
      <c r="X2253" s="2"/>
      <c r="Y2253" s="1"/>
      <c r="Z2253" s="1"/>
      <c r="AA2253" s="2"/>
      <c r="AB2253" s="1"/>
      <c r="AC2253" s="1"/>
      <c r="AD2253" s="2"/>
      <c r="AE2253" s="1"/>
      <c r="AF2253" s="2"/>
    </row>
    <row r="2254" spans="1:32" hidden="1" x14ac:dyDescent="0.25">
      <c r="A2254" s="2"/>
      <c r="B2254" s="48"/>
      <c r="C2254" s="2"/>
      <c r="D2254" s="2"/>
      <c r="E2254" s="2"/>
      <c r="F2254" s="2"/>
      <c r="G2254" s="2"/>
      <c r="H2254" s="2"/>
      <c r="I2254" s="1"/>
      <c r="J2254" s="1"/>
      <c r="K2254" s="1"/>
      <c r="L2254" s="1"/>
      <c r="M2254" s="1"/>
      <c r="N2254" s="2"/>
      <c r="O2254" s="2"/>
      <c r="P2254" s="2"/>
      <c r="Q2254" s="1"/>
      <c r="R2254" s="1"/>
      <c r="S2254" s="1"/>
      <c r="T2254" s="1"/>
      <c r="U2254" s="2"/>
      <c r="V2254" s="1"/>
      <c r="W2254" s="1"/>
      <c r="X2254" s="2"/>
      <c r="Y2254" s="1"/>
      <c r="Z2254" s="1"/>
      <c r="AA2254" s="2"/>
      <c r="AB2254" s="1"/>
      <c r="AC2254" s="1"/>
      <c r="AD2254" s="2"/>
      <c r="AE2254" s="1"/>
      <c r="AF2254" s="2"/>
    </row>
    <row r="2255" spans="1:32" hidden="1" x14ac:dyDescent="0.25">
      <c r="A2255" s="2"/>
      <c r="B2255" s="48"/>
      <c r="C2255" s="2"/>
      <c r="D2255" s="2"/>
      <c r="E2255" s="2"/>
      <c r="F2255" s="2"/>
      <c r="G2255" s="2"/>
      <c r="H2255" s="2"/>
      <c r="I2255" s="1"/>
      <c r="J2255" s="1"/>
      <c r="K2255" s="1"/>
      <c r="L2255" s="1"/>
      <c r="M2255" s="1"/>
      <c r="N2255" s="2"/>
      <c r="O2255" s="2"/>
      <c r="P2255" s="2"/>
      <c r="Q2255" s="1"/>
      <c r="R2255" s="1"/>
      <c r="S2255" s="1"/>
      <c r="T2255" s="1"/>
      <c r="U2255" s="2"/>
      <c r="V2255" s="1"/>
      <c r="W2255" s="1"/>
      <c r="X2255" s="2"/>
      <c r="Y2255" s="1"/>
      <c r="Z2255" s="1"/>
      <c r="AA2255" s="56"/>
      <c r="AB2255" s="1"/>
      <c r="AC2255" s="1"/>
      <c r="AD2255" s="2"/>
      <c r="AE2255" s="1"/>
      <c r="AF2255" s="2"/>
    </row>
    <row r="2256" spans="1:32" hidden="1" x14ac:dyDescent="0.25">
      <c r="A2256" s="2"/>
      <c r="B2256" s="48"/>
      <c r="C2256" s="2"/>
      <c r="D2256" s="2"/>
      <c r="E2256" s="2"/>
      <c r="F2256" s="2"/>
      <c r="G2256" s="2"/>
      <c r="H2256" s="2"/>
      <c r="I2256" s="1"/>
      <c r="J2256" s="1"/>
      <c r="K2256" s="1"/>
      <c r="L2256" s="1"/>
      <c r="M2256" s="1"/>
      <c r="N2256" s="2"/>
      <c r="O2256" s="2"/>
      <c r="P2256" s="2"/>
      <c r="Q2256" s="1"/>
      <c r="R2256" s="1"/>
      <c r="S2256" s="1"/>
      <c r="T2256" s="1"/>
      <c r="U2256" s="2"/>
      <c r="V2256" s="1"/>
      <c r="W2256" s="1"/>
      <c r="X2256" s="2"/>
      <c r="Y2256" s="1"/>
      <c r="Z2256" s="1"/>
      <c r="AA2256" s="2"/>
      <c r="AB2256" s="1"/>
      <c r="AC2256" s="1"/>
      <c r="AD2256" s="2"/>
      <c r="AE2256" s="1"/>
      <c r="AF2256" s="2"/>
    </row>
    <row r="2257" spans="1:32" hidden="1" x14ac:dyDescent="0.25">
      <c r="A2257" s="2"/>
      <c r="B2257" s="48"/>
      <c r="C2257" s="2"/>
      <c r="D2257" s="2"/>
      <c r="E2257" s="2"/>
      <c r="F2257" s="2"/>
      <c r="G2257" s="2"/>
      <c r="H2257" s="2"/>
      <c r="I2257" s="1"/>
      <c r="J2257" s="1"/>
      <c r="K2257" s="1"/>
      <c r="L2257" s="1"/>
      <c r="M2257" s="1"/>
      <c r="N2257" s="2"/>
      <c r="O2257" s="2"/>
      <c r="P2257" s="2"/>
      <c r="Q2257" s="1"/>
      <c r="R2257" s="1"/>
      <c r="S2257" s="1"/>
      <c r="T2257" s="1"/>
      <c r="U2257" s="2"/>
      <c r="V2257" s="1"/>
      <c r="W2257" s="1"/>
      <c r="X2257" s="2"/>
      <c r="Y2257" s="1"/>
      <c r="Z2257" s="1"/>
      <c r="AA2257" s="2"/>
      <c r="AB2257" s="1"/>
      <c r="AC2257" s="1"/>
      <c r="AD2257" s="2"/>
      <c r="AE2257" s="1"/>
      <c r="AF2257" s="2"/>
    </row>
    <row r="2258" spans="1:32" hidden="1" x14ac:dyDescent="0.25">
      <c r="A2258" s="2"/>
      <c r="B2258" s="48"/>
      <c r="C2258" s="2"/>
      <c r="D2258" s="2"/>
      <c r="E2258" s="2"/>
      <c r="F2258" s="2"/>
      <c r="G2258" s="2"/>
      <c r="H2258" s="2"/>
      <c r="I2258" s="1"/>
      <c r="J2258" s="1"/>
      <c r="K2258" s="1"/>
      <c r="L2258" s="1"/>
      <c r="M2258" s="1"/>
      <c r="N2258" s="2"/>
      <c r="O2258" s="2"/>
      <c r="P2258" s="2"/>
      <c r="Q2258" s="1"/>
      <c r="R2258" s="1"/>
      <c r="S2258" s="1"/>
      <c r="T2258" s="1"/>
      <c r="U2258" s="2"/>
      <c r="V2258" s="1"/>
      <c r="W2258" s="1"/>
      <c r="X2258" s="2"/>
      <c r="Y2258" s="1"/>
      <c r="Z2258" s="1"/>
      <c r="AA2258" s="2"/>
      <c r="AB2258" s="1"/>
      <c r="AC2258" s="1"/>
      <c r="AD2258" s="2"/>
      <c r="AE2258" s="1"/>
      <c r="AF2258" s="2"/>
    </row>
    <row r="2259" spans="1:32" hidden="1" x14ac:dyDescent="0.25">
      <c r="A2259" s="2"/>
      <c r="B2259" s="48"/>
      <c r="C2259" s="2"/>
      <c r="D2259" s="2"/>
      <c r="E2259" s="2"/>
      <c r="F2259" s="2"/>
      <c r="G2259" s="2"/>
      <c r="H2259" s="2"/>
      <c r="I2259" s="1"/>
      <c r="J2259" s="1"/>
      <c r="K2259" s="1"/>
      <c r="L2259" s="1"/>
      <c r="M2259" s="1"/>
      <c r="N2259" s="2"/>
      <c r="O2259" s="2"/>
      <c r="P2259" s="2"/>
      <c r="Q2259" s="3"/>
      <c r="R2259" s="1"/>
      <c r="S2259" s="1"/>
      <c r="T2259" s="1"/>
      <c r="U2259" s="2"/>
      <c r="V2259" s="1"/>
      <c r="W2259" s="1"/>
      <c r="X2259" s="2"/>
      <c r="Y2259" s="1"/>
      <c r="Z2259" s="1"/>
      <c r="AA2259" s="2"/>
      <c r="AB2259" s="1"/>
      <c r="AC2259" s="1"/>
      <c r="AD2259" s="2"/>
      <c r="AE2259" s="1"/>
      <c r="AF2259" s="2"/>
    </row>
    <row r="2260" spans="1:32" hidden="1" x14ac:dyDescent="0.25">
      <c r="A2260" s="2"/>
      <c r="B2260" s="48"/>
      <c r="C2260" s="2"/>
      <c r="D2260" s="2"/>
      <c r="E2260" s="2"/>
      <c r="F2260" s="2"/>
      <c r="G2260" s="2"/>
      <c r="H2260" s="2"/>
      <c r="I2260" s="1"/>
      <c r="J2260" s="1"/>
      <c r="K2260" s="1"/>
      <c r="L2260" s="1"/>
      <c r="M2260" s="1"/>
      <c r="N2260" s="2"/>
      <c r="O2260" s="2"/>
      <c r="P2260" s="2"/>
      <c r="Q2260" s="3"/>
      <c r="R2260" s="1"/>
      <c r="S2260" s="1"/>
      <c r="T2260" s="1"/>
      <c r="U2260" s="2"/>
      <c r="V2260" s="1"/>
      <c r="W2260" s="1"/>
      <c r="X2260" s="2"/>
      <c r="Y2260" s="1"/>
      <c r="Z2260" s="1"/>
      <c r="AA2260" s="2"/>
      <c r="AB2260" s="1"/>
      <c r="AC2260" s="1"/>
      <c r="AD2260" s="2"/>
      <c r="AE2260" s="1"/>
      <c r="AF2260" s="2"/>
    </row>
    <row r="2261" spans="1:32" hidden="1" x14ac:dyDescent="0.25">
      <c r="A2261" s="2"/>
      <c r="B2261" s="48"/>
      <c r="C2261" s="2"/>
      <c r="D2261" s="2"/>
      <c r="E2261" s="2"/>
      <c r="F2261" s="2"/>
      <c r="G2261" s="2"/>
      <c r="H2261" s="2"/>
      <c r="I2261" s="1"/>
      <c r="J2261" s="1"/>
      <c r="K2261" s="1"/>
      <c r="L2261" s="1"/>
      <c r="M2261" s="1"/>
      <c r="N2261" s="2"/>
      <c r="O2261" s="2"/>
      <c r="P2261" s="2"/>
      <c r="Q2261" s="3"/>
      <c r="R2261" s="1"/>
      <c r="S2261" s="1"/>
      <c r="T2261" s="1"/>
      <c r="U2261" s="2"/>
      <c r="V2261" s="1"/>
      <c r="W2261" s="1"/>
      <c r="X2261" s="2"/>
      <c r="Y2261" s="1"/>
      <c r="Z2261" s="1"/>
      <c r="AA2261" s="2"/>
      <c r="AB2261" s="1"/>
      <c r="AC2261" s="1"/>
      <c r="AD2261" s="2"/>
      <c r="AE2261" s="1"/>
      <c r="AF2261" s="2"/>
    </row>
    <row r="2262" spans="1:32" hidden="1" x14ac:dyDescent="0.25">
      <c r="A2262" s="2"/>
      <c r="B2262" s="48"/>
      <c r="C2262" s="2"/>
      <c r="D2262" s="2"/>
      <c r="E2262" s="2"/>
      <c r="F2262" s="2"/>
      <c r="G2262" s="2"/>
      <c r="H2262" s="2"/>
      <c r="I2262" s="1"/>
      <c r="J2262" s="1"/>
      <c r="K2262" s="1"/>
      <c r="L2262" s="1"/>
      <c r="M2262" s="1"/>
      <c r="N2262" s="2"/>
      <c r="O2262" s="2"/>
      <c r="P2262" s="2"/>
      <c r="Q2262" s="1"/>
      <c r="R2262" s="1"/>
      <c r="S2262" s="1"/>
      <c r="T2262" s="1"/>
      <c r="U2262" s="2"/>
      <c r="V2262" s="1"/>
      <c r="W2262" s="1"/>
      <c r="X2262" s="2"/>
      <c r="Y2262" s="1"/>
      <c r="Z2262" s="1"/>
      <c r="AA2262" s="2"/>
      <c r="AB2262" s="1"/>
      <c r="AC2262" s="1"/>
      <c r="AD2262" s="2"/>
      <c r="AE2262" s="1"/>
      <c r="AF2262" s="2"/>
    </row>
    <row r="2263" spans="1:32" hidden="1" x14ac:dyDescent="0.25">
      <c r="A2263" s="2"/>
      <c r="B2263" s="48"/>
      <c r="C2263" s="2"/>
      <c r="D2263" s="2"/>
      <c r="E2263" s="2"/>
      <c r="F2263" s="2"/>
      <c r="G2263" s="2"/>
      <c r="H2263" s="2"/>
      <c r="I2263" s="1"/>
      <c r="J2263" s="1"/>
      <c r="K2263" s="1"/>
      <c r="L2263" s="1"/>
      <c r="M2263" s="1"/>
      <c r="N2263" s="2"/>
      <c r="O2263" s="2"/>
      <c r="P2263" s="2"/>
      <c r="Q2263" s="1"/>
      <c r="R2263" s="1"/>
      <c r="S2263" s="1"/>
      <c r="T2263" s="1"/>
      <c r="U2263" s="2"/>
      <c r="V2263" s="1"/>
      <c r="W2263" s="1"/>
      <c r="X2263" s="2"/>
      <c r="Y2263" s="1"/>
      <c r="Z2263" s="1"/>
      <c r="AA2263" s="2"/>
      <c r="AB2263" s="1"/>
      <c r="AC2263" s="1"/>
      <c r="AD2263" s="2"/>
      <c r="AE2263" s="1"/>
      <c r="AF2263" s="2"/>
    </row>
    <row r="2264" spans="1:32" hidden="1" x14ac:dyDescent="0.25">
      <c r="A2264" s="2"/>
      <c r="B2264" s="48"/>
      <c r="C2264" s="2"/>
      <c r="D2264" s="2"/>
      <c r="E2264" s="2"/>
      <c r="F2264" s="2"/>
      <c r="G2264" s="2"/>
      <c r="H2264" s="2"/>
      <c r="I2264" s="1"/>
      <c r="J2264" s="1"/>
      <c r="K2264" s="1"/>
      <c r="L2264" s="1"/>
      <c r="M2264" s="1"/>
      <c r="N2264" s="2"/>
      <c r="O2264" s="2"/>
      <c r="P2264" s="2"/>
      <c r="Q2264" s="1"/>
      <c r="R2264" s="1"/>
      <c r="S2264" s="1"/>
      <c r="T2264" s="1"/>
      <c r="U2264" s="2"/>
      <c r="V2264" s="1"/>
      <c r="W2264" s="1"/>
      <c r="X2264" s="2"/>
      <c r="Y2264" s="1"/>
      <c r="Z2264" s="1"/>
      <c r="AA2264" s="2"/>
      <c r="AB2264" s="1"/>
      <c r="AC2264" s="1"/>
      <c r="AD2264" s="2"/>
      <c r="AE2264" s="1"/>
      <c r="AF2264" s="2"/>
    </row>
    <row r="2265" spans="1:32" hidden="1" x14ac:dyDescent="0.25">
      <c r="A2265" s="2"/>
      <c r="B2265" s="48"/>
      <c r="C2265" s="2"/>
      <c r="D2265" s="2"/>
      <c r="E2265" s="2"/>
      <c r="F2265" s="2"/>
      <c r="G2265" s="2"/>
      <c r="H2265" s="2"/>
      <c r="I2265" s="1"/>
      <c r="J2265" s="1"/>
      <c r="K2265" s="1"/>
      <c r="L2265" s="1"/>
      <c r="M2265" s="1"/>
      <c r="N2265" s="2"/>
      <c r="O2265" s="2"/>
      <c r="P2265" s="2"/>
      <c r="Q2265" s="1"/>
      <c r="R2265" s="1"/>
      <c r="S2265" s="1"/>
      <c r="T2265" s="1"/>
      <c r="U2265" s="2"/>
      <c r="V2265" s="1"/>
      <c r="W2265" s="1"/>
      <c r="X2265" s="2"/>
      <c r="Y2265" s="1"/>
      <c r="Z2265" s="1"/>
      <c r="AA2265" s="2"/>
      <c r="AB2265" s="1"/>
      <c r="AC2265" s="1"/>
      <c r="AD2265" s="2"/>
      <c r="AE2265" s="1"/>
      <c r="AF2265" s="2"/>
    </row>
    <row r="2266" spans="1:32" hidden="1" x14ac:dyDescent="0.25">
      <c r="A2266" s="2"/>
      <c r="B2266" s="48"/>
      <c r="C2266" s="2"/>
      <c r="D2266" s="2"/>
      <c r="E2266" s="2"/>
      <c r="F2266" s="2"/>
      <c r="G2266" s="2"/>
      <c r="H2266" s="2"/>
      <c r="I2266" s="1"/>
      <c r="J2266" s="1"/>
      <c r="K2266" s="1"/>
      <c r="L2266" s="1"/>
      <c r="M2266" s="1"/>
      <c r="N2266" s="2"/>
      <c r="O2266" s="2"/>
      <c r="P2266" s="2"/>
      <c r="Q2266" s="1"/>
      <c r="R2266" s="1"/>
      <c r="S2266" s="1"/>
      <c r="T2266" s="1"/>
      <c r="U2266" s="2"/>
      <c r="V2266" s="1"/>
      <c r="W2266" s="1"/>
      <c r="X2266" s="2"/>
      <c r="Y2266" s="1"/>
      <c r="Z2266" s="1"/>
      <c r="AA2266" s="2"/>
      <c r="AB2266" s="1"/>
      <c r="AC2266" s="1"/>
      <c r="AD2266" s="2"/>
      <c r="AE2266" s="1"/>
      <c r="AF2266" s="2"/>
    </row>
    <row r="2267" spans="1:32" hidden="1" x14ac:dyDescent="0.25">
      <c r="A2267" s="2"/>
      <c r="B2267" s="48"/>
      <c r="C2267" s="2"/>
      <c r="D2267" s="2"/>
      <c r="E2267" s="2"/>
      <c r="F2267" s="2"/>
      <c r="G2267" s="2"/>
      <c r="H2267" s="2"/>
      <c r="I2267" s="1"/>
      <c r="J2267" s="1"/>
      <c r="K2267" s="1"/>
      <c r="L2267" s="1"/>
      <c r="M2267" s="1"/>
      <c r="N2267" s="2"/>
      <c r="O2267" s="2"/>
      <c r="P2267" s="2"/>
      <c r="Q2267" s="1"/>
      <c r="R2267" s="1"/>
      <c r="S2267" s="1"/>
      <c r="T2267" s="1"/>
      <c r="U2267" s="2"/>
      <c r="V2267" s="1"/>
      <c r="W2267" s="1"/>
      <c r="X2267" s="2"/>
      <c r="Y2267" s="1"/>
      <c r="Z2267" s="1"/>
      <c r="AA2267" s="2"/>
      <c r="AB2267" s="1"/>
      <c r="AC2267" s="1"/>
      <c r="AD2267" s="2"/>
      <c r="AE2267" s="1"/>
      <c r="AF2267" s="2"/>
    </row>
    <row r="2268" spans="1:32" hidden="1" x14ac:dyDescent="0.25">
      <c r="A2268" s="2"/>
      <c r="B2268" s="48"/>
      <c r="C2268" s="2"/>
      <c r="D2268" s="2"/>
      <c r="E2268" s="2"/>
      <c r="F2268" s="2"/>
      <c r="G2268" s="2"/>
      <c r="H2268" s="2"/>
      <c r="I2268" s="1"/>
      <c r="J2268" s="1"/>
      <c r="K2268" s="1"/>
      <c r="L2268" s="1"/>
      <c r="M2268" s="1"/>
      <c r="N2268" s="2"/>
      <c r="O2268" s="2"/>
      <c r="P2268" s="2"/>
      <c r="Q2268" s="1"/>
      <c r="R2268" s="1"/>
      <c r="S2268" s="1"/>
      <c r="T2268" s="1"/>
      <c r="U2268" s="2"/>
      <c r="V2268" s="1"/>
      <c r="W2268" s="1"/>
      <c r="X2268" s="2"/>
      <c r="Y2268" s="1"/>
      <c r="Z2268" s="1"/>
      <c r="AA2268" s="2"/>
      <c r="AB2268" s="1"/>
      <c r="AC2268" s="1"/>
      <c r="AD2268" s="2"/>
      <c r="AE2268" s="1"/>
      <c r="AF2268" s="2"/>
    </row>
    <row r="2269" spans="1:32" hidden="1" x14ac:dyDescent="0.25">
      <c r="A2269" s="2"/>
      <c r="B2269" s="48"/>
      <c r="C2269" s="2"/>
      <c r="D2269" s="2"/>
      <c r="E2269" s="2"/>
      <c r="F2269" s="2"/>
      <c r="G2269" s="2"/>
      <c r="H2269" s="2"/>
      <c r="I2269" s="1"/>
      <c r="J2269" s="1"/>
      <c r="K2269" s="1"/>
      <c r="L2269" s="1"/>
      <c r="M2269" s="1"/>
      <c r="N2269" s="2"/>
      <c r="O2269" s="2"/>
      <c r="P2269" s="2"/>
      <c r="Q2269" s="1"/>
      <c r="R2269" s="1"/>
      <c r="S2269" s="1"/>
      <c r="T2269" s="1"/>
      <c r="U2269" s="2"/>
      <c r="V2269" s="1"/>
      <c r="W2269" s="1"/>
      <c r="X2269" s="2"/>
      <c r="Y2269" s="1"/>
      <c r="Z2269" s="1"/>
      <c r="AA2269" s="2"/>
      <c r="AB2269" s="1"/>
      <c r="AC2269" s="1"/>
      <c r="AD2269" s="2"/>
      <c r="AE2269" s="1"/>
      <c r="AF2269" s="2"/>
    </row>
    <row r="2270" spans="1:32" hidden="1" x14ac:dyDescent="0.25">
      <c r="A2270" s="2"/>
      <c r="B2270" s="48"/>
      <c r="C2270" s="2"/>
      <c r="D2270" s="2"/>
      <c r="E2270" s="2"/>
      <c r="F2270" s="2"/>
      <c r="G2270" s="2"/>
      <c r="H2270" s="2"/>
      <c r="I2270" s="1"/>
      <c r="J2270" s="1"/>
      <c r="K2270" s="1"/>
      <c r="L2270" s="1"/>
      <c r="M2270" s="1"/>
      <c r="N2270" s="2"/>
      <c r="O2270" s="2"/>
      <c r="P2270" s="2"/>
      <c r="Q2270" s="1"/>
      <c r="R2270" s="1"/>
      <c r="S2270" s="1"/>
      <c r="T2270" s="1"/>
      <c r="U2270" s="2"/>
      <c r="V2270" s="1"/>
      <c r="W2270" s="1"/>
      <c r="X2270" s="2"/>
      <c r="Y2270" s="1"/>
      <c r="Z2270" s="1"/>
      <c r="AA2270" s="1"/>
      <c r="AB2270" s="1"/>
      <c r="AC2270" s="1"/>
      <c r="AD2270" s="1"/>
      <c r="AE2270" s="1"/>
      <c r="AF2270" s="2"/>
    </row>
    <row r="2271" spans="1:32" hidden="1" x14ac:dyDescent="0.25">
      <c r="A2271" s="2"/>
      <c r="B2271" s="48"/>
      <c r="C2271" s="2"/>
      <c r="D2271" s="2"/>
      <c r="E2271" s="2"/>
      <c r="F2271" s="2"/>
      <c r="G2271" s="2"/>
      <c r="H2271" s="2"/>
      <c r="I2271" s="1"/>
      <c r="J2271" s="1"/>
      <c r="K2271" s="1"/>
      <c r="L2271" s="1"/>
      <c r="M2271" s="1"/>
      <c r="N2271" s="2"/>
      <c r="O2271" s="2"/>
      <c r="P2271" s="2"/>
      <c r="Q2271" s="1"/>
      <c r="R2271" s="1"/>
      <c r="S2271" s="1"/>
      <c r="T2271" s="1"/>
      <c r="U2271" s="2"/>
      <c r="V2271" s="1"/>
      <c r="W2271" s="1"/>
      <c r="X2271" s="2"/>
      <c r="Y2271" s="1"/>
      <c r="Z2271" s="1"/>
      <c r="AA2271" s="2"/>
      <c r="AB2271" s="1"/>
      <c r="AC2271" s="1"/>
      <c r="AD2271" s="2"/>
      <c r="AE2271" s="1"/>
      <c r="AF2271" s="2"/>
    </row>
    <row r="2272" spans="1:32" hidden="1" x14ac:dyDescent="0.25">
      <c r="A2272" s="2"/>
      <c r="B2272" s="48"/>
      <c r="C2272" s="2"/>
      <c r="D2272" s="2"/>
      <c r="E2272" s="2"/>
      <c r="F2272" s="2"/>
      <c r="G2272" s="2"/>
      <c r="H2272" s="2"/>
      <c r="I2272" s="1"/>
      <c r="J2272" s="1"/>
      <c r="K2272" s="1"/>
      <c r="L2272" s="1"/>
      <c r="M2272" s="1"/>
      <c r="N2272" s="2"/>
      <c r="O2272" s="2"/>
      <c r="P2272" s="2"/>
      <c r="Q2272" s="1"/>
      <c r="R2272" s="1"/>
      <c r="S2272" s="1"/>
      <c r="T2272" s="1"/>
      <c r="U2272" s="2"/>
      <c r="V2272" s="1"/>
      <c r="W2272" s="1"/>
      <c r="X2272" s="2"/>
      <c r="Y2272" s="1"/>
      <c r="Z2272" s="1"/>
      <c r="AA2272" s="2"/>
      <c r="AB2272" s="1"/>
      <c r="AC2272" s="1"/>
      <c r="AD2272" s="2"/>
      <c r="AE2272" s="1"/>
      <c r="AF2272" s="2"/>
    </row>
    <row r="2273" spans="1:32" hidden="1" x14ac:dyDescent="0.25">
      <c r="A2273" s="2"/>
      <c r="B2273" s="48"/>
      <c r="C2273" s="2"/>
      <c r="D2273" s="2"/>
      <c r="E2273" s="2"/>
      <c r="F2273" s="2"/>
      <c r="G2273" s="2"/>
      <c r="H2273" s="2"/>
      <c r="I2273" s="1"/>
      <c r="J2273" s="1"/>
      <c r="K2273" s="1"/>
      <c r="L2273" s="1"/>
      <c r="M2273" s="1"/>
      <c r="N2273" s="2"/>
      <c r="O2273" s="2"/>
      <c r="P2273" s="2"/>
      <c r="Q2273" s="1"/>
      <c r="R2273" s="1"/>
      <c r="S2273" s="1"/>
      <c r="T2273" s="1"/>
      <c r="U2273" s="2"/>
      <c r="V2273" s="1"/>
      <c r="W2273" s="1"/>
      <c r="X2273" s="2"/>
      <c r="Y2273" s="1"/>
      <c r="Z2273" s="1"/>
      <c r="AA2273" s="2"/>
      <c r="AB2273" s="1"/>
      <c r="AC2273" s="1"/>
      <c r="AD2273" s="2"/>
      <c r="AE2273" s="1"/>
      <c r="AF2273" s="2"/>
    </row>
    <row r="2274" spans="1:32" hidden="1" x14ac:dyDescent="0.25">
      <c r="A2274" s="2"/>
      <c r="B2274" s="48"/>
      <c r="C2274" s="2"/>
      <c r="D2274" s="2"/>
      <c r="E2274" s="2"/>
      <c r="F2274" s="2"/>
      <c r="G2274" s="2"/>
      <c r="H2274" s="2"/>
      <c r="I2274" s="1"/>
      <c r="J2274" s="1"/>
      <c r="K2274" s="1"/>
      <c r="L2274" s="1"/>
      <c r="M2274" s="1"/>
      <c r="N2274" s="2"/>
      <c r="O2274" s="2"/>
      <c r="P2274" s="2"/>
      <c r="Q2274" s="1"/>
      <c r="R2274" s="1"/>
      <c r="S2274" s="1"/>
      <c r="T2274" s="1"/>
      <c r="U2274" s="2"/>
      <c r="V2274" s="1"/>
      <c r="W2274" s="1"/>
      <c r="X2274" s="2"/>
      <c r="Y2274" s="1"/>
      <c r="Z2274" s="1"/>
      <c r="AA2274" s="2"/>
      <c r="AB2274" s="1"/>
      <c r="AC2274" s="1"/>
      <c r="AD2274" s="2"/>
      <c r="AE2274" s="1"/>
      <c r="AF2274" s="2"/>
    </row>
    <row r="2275" spans="1:32" hidden="1" x14ac:dyDescent="0.25">
      <c r="A2275" s="2"/>
      <c r="B2275" s="48"/>
      <c r="C2275" s="2"/>
      <c r="D2275" s="2"/>
      <c r="E2275" s="2"/>
      <c r="F2275" s="2"/>
      <c r="G2275" s="2"/>
      <c r="H2275" s="2"/>
      <c r="I2275" s="1"/>
      <c r="J2275" s="1"/>
      <c r="K2275" s="1"/>
      <c r="L2275" s="1"/>
      <c r="M2275" s="1"/>
      <c r="N2275" s="2"/>
      <c r="O2275" s="2"/>
      <c r="P2275" s="2"/>
      <c r="Q2275" s="1"/>
      <c r="R2275" s="1"/>
      <c r="S2275" s="1"/>
      <c r="T2275" s="1"/>
      <c r="U2275" s="2"/>
      <c r="V2275" s="1"/>
      <c r="W2275" s="1"/>
      <c r="X2275" s="2"/>
      <c r="Y2275" s="1"/>
      <c r="Z2275" s="1"/>
      <c r="AA2275" s="2"/>
      <c r="AB2275" s="1"/>
      <c r="AC2275" s="1"/>
      <c r="AD2275" s="2"/>
      <c r="AE2275" s="1"/>
      <c r="AF2275" s="2"/>
    </row>
    <row r="2276" spans="1:32" hidden="1" x14ac:dyDescent="0.25">
      <c r="A2276" s="2"/>
      <c r="B2276" s="48"/>
      <c r="C2276" s="2"/>
      <c r="D2276" s="2"/>
      <c r="E2276" s="2"/>
      <c r="F2276" s="2"/>
      <c r="G2276" s="2"/>
      <c r="H2276" s="2"/>
      <c r="I2276" s="1"/>
      <c r="J2276" s="1"/>
      <c r="K2276" s="1"/>
      <c r="L2276" s="1"/>
      <c r="M2276" s="1"/>
      <c r="N2276" s="2"/>
      <c r="O2276" s="2"/>
      <c r="P2276" s="2"/>
      <c r="Q2276" s="1"/>
      <c r="R2276" s="1"/>
      <c r="S2276" s="1"/>
      <c r="T2276" s="1"/>
      <c r="U2276" s="2"/>
      <c r="V2276" s="1"/>
      <c r="W2276" s="1"/>
      <c r="X2276" s="2"/>
      <c r="Y2276" s="1"/>
      <c r="Z2276" s="1"/>
      <c r="AA2276" s="2"/>
      <c r="AB2276" s="1"/>
      <c r="AC2276" s="1"/>
      <c r="AD2276" s="2"/>
      <c r="AE2276" s="1"/>
      <c r="AF2276" s="2"/>
    </row>
    <row r="2277" spans="1:32" hidden="1" x14ac:dyDescent="0.25">
      <c r="A2277" s="2"/>
      <c r="B2277" s="48"/>
      <c r="C2277" s="2"/>
      <c r="D2277" s="2"/>
      <c r="E2277" s="2"/>
      <c r="F2277" s="2"/>
      <c r="G2277" s="2"/>
      <c r="H2277" s="2"/>
      <c r="I2277" s="1"/>
      <c r="J2277" s="1"/>
      <c r="K2277" s="1"/>
      <c r="L2277" s="1"/>
      <c r="M2277" s="1"/>
      <c r="N2277" s="2"/>
      <c r="O2277" s="2"/>
      <c r="P2277" s="2"/>
      <c r="Q2277" s="1"/>
      <c r="R2277" s="1"/>
      <c r="S2277" s="1"/>
      <c r="T2277" s="1"/>
      <c r="U2277" s="2"/>
      <c r="V2277" s="1"/>
      <c r="W2277" s="1"/>
      <c r="X2277" s="2"/>
      <c r="Y2277" s="1"/>
      <c r="Z2277" s="1"/>
      <c r="AA2277" s="2"/>
      <c r="AB2277" s="1"/>
      <c r="AC2277" s="1"/>
      <c r="AD2277" s="2"/>
      <c r="AE2277" s="1"/>
      <c r="AF2277" s="2"/>
    </row>
    <row r="2278" spans="1:32" hidden="1" x14ac:dyDescent="0.25">
      <c r="A2278" s="2"/>
      <c r="B2278" s="48"/>
      <c r="C2278" s="2"/>
      <c r="D2278" s="2"/>
      <c r="E2278" s="2"/>
      <c r="F2278" s="2"/>
      <c r="G2278" s="2"/>
      <c r="H2278" s="2"/>
      <c r="I2278" s="1"/>
      <c r="J2278" s="1"/>
      <c r="K2278" s="1"/>
      <c r="L2278" s="1"/>
      <c r="M2278" s="1"/>
      <c r="N2278" s="2"/>
      <c r="O2278" s="2"/>
      <c r="P2278" s="2"/>
      <c r="Q2278" s="1"/>
      <c r="R2278" s="1"/>
      <c r="S2278" s="1"/>
      <c r="T2278" s="1"/>
      <c r="U2278" s="2"/>
      <c r="V2278" s="1"/>
      <c r="W2278" s="1"/>
      <c r="X2278" s="2"/>
      <c r="Y2278" s="1"/>
      <c r="Z2278" s="1"/>
      <c r="AA2278" s="2"/>
      <c r="AB2278" s="1"/>
      <c r="AC2278" s="1"/>
      <c r="AD2278" s="2"/>
      <c r="AE2278" s="1"/>
      <c r="AF2278" s="2"/>
    </row>
    <row r="2279" spans="1:32" hidden="1" x14ac:dyDescent="0.25">
      <c r="A2279" s="2"/>
      <c r="B2279" s="48"/>
      <c r="C2279" s="2"/>
      <c r="D2279" s="2"/>
      <c r="E2279" s="2"/>
      <c r="F2279" s="2"/>
      <c r="G2279" s="2"/>
      <c r="H2279" s="2"/>
      <c r="I2279" s="1"/>
      <c r="J2279" s="1"/>
      <c r="K2279" s="1"/>
      <c r="L2279" s="1"/>
      <c r="M2279" s="1"/>
      <c r="N2279" s="2"/>
      <c r="O2279" s="2"/>
      <c r="P2279" s="2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2"/>
    </row>
    <row r="2280" spans="1:32" hidden="1" x14ac:dyDescent="0.25">
      <c r="A2280" s="2"/>
      <c r="B2280" s="48"/>
      <c r="C2280" s="2"/>
      <c r="D2280" s="2"/>
      <c r="E2280" s="2"/>
      <c r="F2280" s="2"/>
      <c r="G2280" s="2"/>
      <c r="H2280" s="2"/>
      <c r="I2280" s="1"/>
      <c r="J2280" s="1"/>
      <c r="K2280" s="1"/>
      <c r="L2280" s="1"/>
      <c r="M2280" s="1"/>
      <c r="N2280" s="2"/>
      <c r="O2280" s="2"/>
      <c r="P2280" s="2"/>
      <c r="Q2280" s="1"/>
      <c r="R2280" s="1"/>
      <c r="S2280" s="1"/>
      <c r="T2280" s="1"/>
      <c r="U2280" s="2"/>
      <c r="V2280" s="1"/>
      <c r="W2280" s="1"/>
      <c r="X2280" s="2"/>
      <c r="Y2280" s="1"/>
      <c r="Z2280" s="1"/>
      <c r="AA2280" s="1"/>
      <c r="AB2280" s="1"/>
      <c r="AC2280" s="1"/>
      <c r="AD2280" s="1"/>
      <c r="AE2280" s="1"/>
      <c r="AF2280" s="2"/>
    </row>
    <row r="2281" spans="1:32" hidden="1" x14ac:dyDescent="0.25">
      <c r="A2281" s="2"/>
      <c r="B2281" s="48"/>
      <c r="C2281" s="2"/>
      <c r="D2281" s="2"/>
      <c r="E2281" s="2"/>
      <c r="F2281" s="2"/>
      <c r="G2281" s="2"/>
      <c r="H2281" s="2"/>
      <c r="I2281" s="1"/>
      <c r="J2281" s="1"/>
      <c r="K2281" s="1"/>
      <c r="L2281" s="1"/>
      <c r="M2281" s="1"/>
      <c r="N2281" s="2"/>
      <c r="O2281" s="2"/>
      <c r="P2281" s="2"/>
      <c r="Q2281" s="1"/>
      <c r="R2281" s="1"/>
      <c r="S2281" s="1"/>
      <c r="T2281" s="1"/>
      <c r="U2281" s="2"/>
      <c r="V2281" s="1"/>
      <c r="W2281" s="1"/>
      <c r="X2281" s="2"/>
      <c r="Y2281" s="1"/>
      <c r="Z2281" s="1"/>
      <c r="AA2281" s="2"/>
      <c r="AB2281" s="1"/>
      <c r="AC2281" s="1"/>
      <c r="AD2281" s="2"/>
      <c r="AE2281" s="1"/>
      <c r="AF2281" s="2"/>
    </row>
    <row r="2282" spans="1:32" hidden="1" x14ac:dyDescent="0.25">
      <c r="A2282" s="2"/>
      <c r="B2282" s="48"/>
      <c r="C2282" s="2"/>
      <c r="D2282" s="2"/>
      <c r="E2282" s="2"/>
      <c r="F2282" s="2"/>
      <c r="G2282" s="2"/>
      <c r="H2282" s="2"/>
      <c r="I2282" s="1"/>
      <c r="J2282" s="1"/>
      <c r="K2282" s="1"/>
      <c r="L2282" s="1"/>
      <c r="M2282" s="1"/>
      <c r="N2282" s="2"/>
      <c r="O2282" s="2"/>
      <c r="P2282" s="2"/>
      <c r="Q2282" s="1"/>
      <c r="R2282" s="1"/>
      <c r="S2282" s="1"/>
      <c r="T2282" s="1"/>
      <c r="U2282" s="2"/>
      <c r="V2282" s="1"/>
      <c r="W2282" s="1"/>
      <c r="X2282" s="2"/>
      <c r="Y2282" s="1"/>
      <c r="Z2282" s="1"/>
      <c r="AA2282" s="2"/>
      <c r="AB2282" s="1"/>
      <c r="AC2282" s="1"/>
      <c r="AD2282" s="2"/>
      <c r="AE2282" s="1"/>
      <c r="AF2282" s="2"/>
    </row>
    <row r="2283" spans="1:32" hidden="1" x14ac:dyDescent="0.25">
      <c r="A2283" s="2"/>
      <c r="B2283" s="48"/>
      <c r="C2283" s="49"/>
      <c r="D2283" s="49"/>
      <c r="E2283" s="49"/>
      <c r="F2283" s="2"/>
      <c r="G2283" s="49"/>
      <c r="H2283" s="49"/>
      <c r="I2283" s="49"/>
      <c r="J2283" s="49"/>
      <c r="K2283" s="49"/>
      <c r="L2283" s="49"/>
      <c r="M2283" s="3"/>
      <c r="N2283" s="49"/>
      <c r="O2283" s="49"/>
      <c r="P2283" s="49"/>
      <c r="Q2283" s="1"/>
      <c r="R2283" s="1"/>
      <c r="S2283" s="1"/>
      <c r="T2283" s="1"/>
      <c r="U2283" s="2"/>
      <c r="V2283" s="1"/>
      <c r="W2283" s="3"/>
      <c r="X2283" s="49"/>
      <c r="Y2283" s="1"/>
      <c r="Z2283" s="1"/>
      <c r="AA2283" s="1"/>
      <c r="AB2283" s="1"/>
      <c r="AC2283" s="1"/>
      <c r="AD2283" s="1"/>
      <c r="AE2283" s="1"/>
      <c r="AF2283" s="49"/>
    </row>
    <row r="2284" spans="1:32" hidden="1" x14ac:dyDescent="0.25">
      <c r="A2284" s="2"/>
      <c r="B2284" s="48"/>
      <c r="C2284" s="2"/>
      <c r="D2284" s="2"/>
      <c r="E2284" s="2"/>
      <c r="F2284" s="2"/>
      <c r="G2284" s="2"/>
      <c r="H2284" s="2"/>
      <c r="I2284" s="1"/>
      <c r="J2284" s="1"/>
      <c r="K2284" s="1"/>
      <c r="L2284" s="1"/>
      <c r="M2284" s="1"/>
      <c r="N2284" s="2"/>
      <c r="O2284" s="2"/>
      <c r="P2284" s="2"/>
      <c r="Q2284" s="1"/>
      <c r="R2284" s="1"/>
      <c r="S2284" s="1"/>
      <c r="T2284" s="1"/>
      <c r="U2284" s="2"/>
      <c r="V2284" s="1"/>
      <c r="W2284" s="1"/>
      <c r="X2284" s="2"/>
      <c r="Y2284" s="1"/>
      <c r="Z2284" s="1"/>
      <c r="AA2284" s="2"/>
      <c r="AB2284" s="1"/>
      <c r="AC2284" s="1"/>
      <c r="AD2284" s="2"/>
      <c r="AE2284" s="1"/>
      <c r="AF2284" s="2"/>
    </row>
    <row r="2285" spans="1:32" hidden="1" x14ac:dyDescent="0.25">
      <c r="A2285" s="2"/>
      <c r="B2285" s="48"/>
      <c r="C2285" s="2"/>
      <c r="D2285" s="2"/>
      <c r="E2285" s="2"/>
      <c r="F2285" s="2"/>
      <c r="G2285" s="2"/>
      <c r="H2285" s="2"/>
      <c r="I2285" s="1"/>
      <c r="J2285" s="1"/>
      <c r="K2285" s="1"/>
      <c r="L2285" s="1"/>
      <c r="M2285" s="1"/>
      <c r="N2285" s="2"/>
      <c r="O2285" s="2"/>
      <c r="P2285" s="2"/>
      <c r="Q2285" s="1"/>
      <c r="R2285" s="1"/>
      <c r="S2285" s="1"/>
      <c r="T2285" s="1"/>
      <c r="U2285" s="2"/>
      <c r="V2285" s="1"/>
      <c r="W2285" s="1"/>
      <c r="X2285" s="2"/>
      <c r="Y2285" s="1"/>
      <c r="Z2285" s="1"/>
      <c r="AA2285" s="2"/>
      <c r="AB2285" s="1"/>
      <c r="AC2285" s="1"/>
      <c r="AD2285" s="2"/>
      <c r="AE2285" s="1"/>
      <c r="AF2285" s="2"/>
    </row>
    <row r="2286" spans="1:32" hidden="1" x14ac:dyDescent="0.25">
      <c r="A2286" s="2"/>
      <c r="B2286" s="48"/>
      <c r="C2286" s="2"/>
      <c r="D2286" s="2"/>
      <c r="E2286" s="2"/>
      <c r="F2286" s="2"/>
      <c r="G2286" s="2"/>
      <c r="H2286" s="2"/>
      <c r="I2286" s="1"/>
      <c r="J2286" s="1"/>
      <c r="K2286" s="1"/>
      <c r="L2286" s="1"/>
      <c r="M2286" s="1"/>
      <c r="N2286" s="2"/>
      <c r="O2286" s="2"/>
      <c r="P2286" s="2"/>
      <c r="Q2286" s="1"/>
      <c r="R2286" s="1"/>
      <c r="S2286" s="1"/>
      <c r="T2286" s="1"/>
      <c r="U2286" s="2"/>
      <c r="V2286" s="1"/>
      <c r="W2286" s="1"/>
      <c r="X2286" s="2"/>
      <c r="Y2286" s="1"/>
      <c r="Z2286" s="1"/>
      <c r="AA2286" s="2"/>
      <c r="AB2286" s="1"/>
      <c r="AC2286" s="1"/>
      <c r="AD2286" s="2"/>
      <c r="AE2286" s="1"/>
      <c r="AF2286" s="2"/>
    </row>
    <row r="2287" spans="1:32" hidden="1" x14ac:dyDescent="0.25">
      <c r="A2287" s="2"/>
      <c r="B2287" s="48"/>
      <c r="C2287" s="2"/>
      <c r="D2287" s="2"/>
      <c r="E2287" s="2"/>
      <c r="F2287" s="2"/>
      <c r="G2287" s="2"/>
      <c r="H2287" s="2"/>
      <c r="I2287" s="1"/>
      <c r="J2287" s="1"/>
      <c r="K2287" s="1"/>
      <c r="L2287" s="1"/>
      <c r="M2287" s="1"/>
      <c r="N2287" s="2"/>
      <c r="O2287" s="2"/>
      <c r="P2287" s="2"/>
      <c r="Q2287" s="1"/>
      <c r="R2287" s="1"/>
      <c r="S2287" s="1"/>
      <c r="T2287" s="1"/>
      <c r="U2287" s="2"/>
      <c r="V2287" s="1"/>
      <c r="W2287" s="1"/>
      <c r="X2287" s="2"/>
      <c r="Y2287" s="1"/>
      <c r="Z2287" s="1"/>
      <c r="AA2287" s="2"/>
      <c r="AB2287" s="1"/>
      <c r="AC2287" s="1"/>
      <c r="AD2287" s="2"/>
      <c r="AE2287" s="1"/>
      <c r="AF2287" s="2"/>
    </row>
    <row r="2288" spans="1:32" hidden="1" x14ac:dyDescent="0.25">
      <c r="A2288" s="2"/>
      <c r="B2288" s="48"/>
      <c r="C2288" s="2"/>
      <c r="D2288" s="2"/>
      <c r="E2288" s="2"/>
      <c r="F2288" s="2"/>
      <c r="G2288" s="2"/>
      <c r="H2288" s="2"/>
      <c r="I2288" s="1"/>
      <c r="J2288" s="1"/>
      <c r="K2288" s="1"/>
      <c r="L2288" s="1"/>
      <c r="M2288" s="1"/>
      <c r="N2288" s="2"/>
      <c r="O2288" s="2"/>
      <c r="P2288" s="2"/>
      <c r="Q2288" s="1"/>
      <c r="R2288" s="1"/>
      <c r="S2288" s="1"/>
      <c r="T2288" s="1"/>
      <c r="U2288" s="2"/>
      <c r="V2288" s="1"/>
      <c r="W2288" s="1"/>
      <c r="X2288" s="2"/>
      <c r="Y2288" s="1"/>
      <c r="Z2288" s="1"/>
      <c r="AA2288" s="2"/>
      <c r="AB2288" s="1"/>
      <c r="AC2288" s="1"/>
      <c r="AD2288" s="2"/>
      <c r="AE2288" s="1"/>
      <c r="AF2288" s="2"/>
    </row>
    <row r="2289" spans="1:32" hidden="1" x14ac:dyDescent="0.25">
      <c r="A2289" s="2"/>
      <c r="B2289" s="48"/>
      <c r="C2289" s="2"/>
      <c r="D2289" s="2"/>
      <c r="E2289" s="2"/>
      <c r="F2289" s="2"/>
      <c r="G2289" s="2"/>
      <c r="H2289" s="2"/>
      <c r="I2289" s="1"/>
      <c r="J2289" s="1"/>
      <c r="K2289" s="1"/>
      <c r="L2289" s="1"/>
      <c r="M2289" s="1"/>
      <c r="N2289" s="2"/>
      <c r="O2289" s="2"/>
      <c r="P2289" s="2"/>
      <c r="Q2289" s="1"/>
      <c r="R2289" s="1"/>
      <c r="S2289" s="1"/>
      <c r="T2289" s="1"/>
      <c r="U2289" s="2"/>
      <c r="V2289" s="1"/>
      <c r="W2289" s="1"/>
      <c r="X2289" s="2"/>
      <c r="Y2289" s="1"/>
      <c r="Z2289" s="1"/>
      <c r="AA2289" s="2"/>
      <c r="AB2289" s="1"/>
      <c r="AC2289" s="1"/>
      <c r="AD2289" s="2"/>
      <c r="AE2289" s="1"/>
      <c r="AF2289" s="2"/>
    </row>
    <row r="2290" spans="1:32" hidden="1" x14ac:dyDescent="0.25">
      <c r="A2290" s="2"/>
      <c r="B2290" s="48"/>
      <c r="C2290" s="2"/>
      <c r="D2290" s="2"/>
      <c r="E2290" s="2"/>
      <c r="F2290" s="2"/>
      <c r="G2290" s="2"/>
      <c r="H2290" s="2"/>
      <c r="I2290" s="1"/>
      <c r="J2290" s="1"/>
      <c r="K2290" s="1"/>
      <c r="L2290" s="1"/>
      <c r="M2290" s="1"/>
      <c r="N2290" s="2"/>
      <c r="O2290" s="2"/>
      <c r="P2290" s="2"/>
      <c r="Q2290" s="1"/>
      <c r="R2290" s="1"/>
      <c r="S2290" s="1"/>
      <c r="T2290" s="1"/>
      <c r="U2290" s="2"/>
      <c r="V2290" s="1"/>
      <c r="W2290" s="1"/>
      <c r="X2290" s="2"/>
      <c r="Y2290" s="1"/>
      <c r="Z2290" s="1"/>
      <c r="AA2290" s="2"/>
      <c r="AB2290" s="1"/>
      <c r="AC2290" s="1"/>
      <c r="AD2290" s="2"/>
      <c r="AE2290" s="1"/>
      <c r="AF2290" s="2"/>
    </row>
    <row r="2291" spans="1:32" hidden="1" x14ac:dyDescent="0.25">
      <c r="A2291" s="2"/>
      <c r="B2291" s="48"/>
      <c r="C2291" s="2"/>
      <c r="D2291" s="2"/>
      <c r="E2291" s="2"/>
      <c r="F2291" s="2"/>
      <c r="G2291" s="2"/>
      <c r="H2291" s="2"/>
      <c r="I2291" s="1"/>
      <c r="J2291" s="1"/>
      <c r="K2291" s="1"/>
      <c r="L2291" s="1"/>
      <c r="M2291" s="1"/>
      <c r="N2291" s="2"/>
      <c r="O2291" s="2"/>
      <c r="P2291" s="2"/>
      <c r="Q2291" s="1"/>
      <c r="R2291" s="1"/>
      <c r="S2291" s="1"/>
      <c r="T2291" s="1"/>
      <c r="U2291" s="2"/>
      <c r="V2291" s="1"/>
      <c r="W2291" s="1"/>
      <c r="X2291" s="2"/>
      <c r="Y2291" s="1"/>
      <c r="Z2291" s="1"/>
      <c r="AA2291" s="56"/>
      <c r="AB2291" s="1"/>
      <c r="AC2291" s="1"/>
      <c r="AD2291" s="2"/>
      <c r="AE2291" s="1"/>
      <c r="AF2291" s="2"/>
    </row>
    <row r="2292" spans="1:32" hidden="1" x14ac:dyDescent="0.25">
      <c r="A2292" s="2"/>
      <c r="B2292" s="48"/>
      <c r="C2292" s="2"/>
      <c r="D2292" s="2"/>
      <c r="E2292" s="2"/>
      <c r="F2292" s="2"/>
      <c r="G2292" s="2"/>
      <c r="H2292" s="2"/>
      <c r="I2292" s="1"/>
      <c r="J2292" s="1"/>
      <c r="K2292" s="1"/>
      <c r="L2292" s="1"/>
      <c r="M2292" s="1"/>
      <c r="N2292" s="2"/>
      <c r="O2292" s="2"/>
      <c r="P2292" s="2"/>
      <c r="Q2292" s="1"/>
      <c r="R2292" s="1"/>
      <c r="S2292" s="1"/>
      <c r="T2292" s="1"/>
      <c r="U2292" s="2"/>
      <c r="V2292" s="1"/>
      <c r="W2292" s="1"/>
      <c r="X2292" s="2"/>
      <c r="Y2292" s="1"/>
      <c r="Z2292" s="1"/>
      <c r="AA2292" s="2"/>
      <c r="AB2292" s="1"/>
      <c r="AC2292" s="1"/>
      <c r="AD2292" s="2"/>
      <c r="AE2292" s="1"/>
      <c r="AF2292" s="2"/>
    </row>
    <row r="2293" spans="1:32" hidden="1" x14ac:dyDescent="0.25">
      <c r="A2293" s="2"/>
      <c r="B2293" s="48"/>
      <c r="C2293" s="2"/>
      <c r="D2293" s="2"/>
      <c r="E2293" s="2"/>
      <c r="F2293" s="2"/>
      <c r="G2293" s="2"/>
      <c r="H2293" s="2"/>
      <c r="I2293" s="1"/>
      <c r="J2293" s="1"/>
      <c r="K2293" s="1"/>
      <c r="L2293" s="1"/>
      <c r="M2293" s="1"/>
      <c r="N2293" s="2"/>
      <c r="O2293" s="2"/>
      <c r="P2293" s="2"/>
      <c r="Q2293" s="1"/>
      <c r="R2293" s="1"/>
      <c r="S2293" s="1"/>
      <c r="T2293" s="1"/>
      <c r="U2293" s="2"/>
      <c r="V2293" s="1"/>
      <c r="W2293" s="1"/>
      <c r="X2293" s="2"/>
      <c r="Y2293" s="1"/>
      <c r="Z2293" s="1"/>
      <c r="AA2293" s="2"/>
      <c r="AB2293" s="1"/>
      <c r="AC2293" s="1"/>
      <c r="AD2293" s="2"/>
      <c r="AE2293" s="1"/>
      <c r="AF2293" s="2"/>
    </row>
    <row r="2294" spans="1:32" hidden="1" x14ac:dyDescent="0.25">
      <c r="A2294" s="2"/>
      <c r="B2294" s="48"/>
      <c r="C2294" s="2"/>
      <c r="D2294" s="2"/>
      <c r="E2294" s="2"/>
      <c r="F2294" s="2"/>
      <c r="G2294" s="2"/>
      <c r="H2294" s="2"/>
      <c r="I2294" s="1"/>
      <c r="J2294" s="1"/>
      <c r="K2294" s="1"/>
      <c r="L2294" s="1"/>
      <c r="M2294" s="1"/>
      <c r="N2294" s="2"/>
      <c r="O2294" s="2"/>
      <c r="P2294" s="2"/>
      <c r="Q2294" s="1"/>
      <c r="R2294" s="1"/>
      <c r="S2294" s="1"/>
      <c r="T2294" s="1"/>
      <c r="U2294" s="2"/>
      <c r="V2294" s="1"/>
      <c r="W2294" s="1"/>
      <c r="X2294" s="2"/>
      <c r="Y2294" s="1"/>
      <c r="Z2294" s="1"/>
      <c r="AA2294" s="2"/>
      <c r="AB2294" s="1"/>
      <c r="AC2294" s="1"/>
      <c r="AD2294" s="2"/>
      <c r="AE2294" s="1"/>
      <c r="AF2294" s="2"/>
    </row>
    <row r="2295" spans="1:32" hidden="1" x14ac:dyDescent="0.25">
      <c r="A2295" s="2"/>
      <c r="B2295" s="48"/>
      <c r="C2295" s="2"/>
      <c r="D2295" s="2"/>
      <c r="E2295" s="2"/>
      <c r="F2295" s="2"/>
      <c r="G2295" s="2"/>
      <c r="H2295" s="2"/>
      <c r="I2295" s="1"/>
      <c r="J2295" s="1"/>
      <c r="K2295" s="1"/>
      <c r="L2295" s="1"/>
      <c r="M2295" s="1"/>
      <c r="N2295" s="2"/>
      <c r="O2295" s="2"/>
      <c r="P2295" s="2"/>
      <c r="Q2295" s="1"/>
      <c r="R2295" s="1"/>
      <c r="S2295" s="1"/>
      <c r="T2295" s="1"/>
      <c r="U2295" s="2"/>
      <c r="V2295" s="1"/>
      <c r="W2295" s="1"/>
      <c r="X2295" s="2"/>
      <c r="Y2295" s="1"/>
      <c r="Z2295" s="1"/>
      <c r="AA2295" s="2"/>
      <c r="AB2295" s="1"/>
      <c r="AC2295" s="1"/>
      <c r="AD2295" s="2"/>
      <c r="AE2295" s="1"/>
      <c r="AF2295" s="2"/>
    </row>
    <row r="2296" spans="1:32" hidden="1" x14ac:dyDescent="0.25">
      <c r="A2296" s="2"/>
      <c r="B2296" s="48"/>
      <c r="C2296" s="2"/>
      <c r="D2296" s="2"/>
      <c r="E2296" s="2"/>
      <c r="F2296" s="2"/>
      <c r="G2296" s="2"/>
      <c r="H2296" s="2"/>
      <c r="I2296" s="1"/>
      <c r="J2296" s="1"/>
      <c r="K2296" s="1"/>
      <c r="L2296" s="1"/>
      <c r="M2296" s="1"/>
      <c r="N2296" s="2"/>
      <c r="O2296" s="2"/>
      <c r="P2296" s="2"/>
      <c r="Q2296" s="1"/>
      <c r="R2296" s="1"/>
      <c r="S2296" s="1"/>
      <c r="T2296" s="1"/>
      <c r="U2296" s="2"/>
      <c r="V2296" s="1"/>
      <c r="W2296" s="1"/>
      <c r="X2296" s="2"/>
      <c r="Y2296" s="1"/>
      <c r="Z2296" s="1"/>
      <c r="AA2296" s="2"/>
      <c r="AB2296" s="1"/>
      <c r="AC2296" s="1"/>
      <c r="AD2296" s="2"/>
      <c r="AE2296" s="1"/>
      <c r="AF2296" s="2"/>
    </row>
    <row r="2297" spans="1:32" hidden="1" x14ac:dyDescent="0.25">
      <c r="A2297" s="2"/>
      <c r="B2297" s="48"/>
      <c r="C2297" s="2"/>
      <c r="D2297" s="2"/>
      <c r="E2297" s="2"/>
      <c r="F2297" s="2"/>
      <c r="G2297" s="2"/>
      <c r="H2297" s="2"/>
      <c r="I2297" s="1"/>
      <c r="J2297" s="1"/>
      <c r="K2297" s="1"/>
      <c r="L2297" s="1"/>
      <c r="M2297" s="1"/>
      <c r="N2297" s="2"/>
      <c r="O2297" s="2"/>
      <c r="P2297" s="2"/>
      <c r="Q2297" s="1"/>
      <c r="R2297" s="1"/>
      <c r="S2297" s="1"/>
      <c r="T2297" s="1"/>
      <c r="U2297" s="2"/>
      <c r="V2297" s="1"/>
      <c r="W2297" s="1"/>
      <c r="X2297" s="2"/>
      <c r="Y2297" s="1"/>
      <c r="Z2297" s="1"/>
      <c r="AA2297" s="2"/>
      <c r="AB2297" s="1"/>
      <c r="AC2297" s="1"/>
      <c r="AD2297" s="2"/>
      <c r="AE2297" s="1"/>
      <c r="AF2297" s="2"/>
    </row>
    <row r="2298" spans="1:32" hidden="1" x14ac:dyDescent="0.25">
      <c r="A2298" s="2"/>
      <c r="B2298" s="48"/>
      <c r="C2298" s="2"/>
      <c r="D2298" s="2"/>
      <c r="E2298" s="2"/>
      <c r="F2298" s="2"/>
      <c r="G2298" s="2"/>
      <c r="H2298" s="2"/>
      <c r="I2298" s="1"/>
      <c r="J2298" s="1"/>
      <c r="K2298" s="1"/>
      <c r="L2298" s="1"/>
      <c r="M2298" s="1"/>
      <c r="N2298" s="2"/>
      <c r="O2298" s="2"/>
      <c r="P2298" s="2"/>
      <c r="Q2298" s="3"/>
      <c r="R2298" s="1"/>
      <c r="S2298" s="1"/>
      <c r="T2298" s="1"/>
      <c r="U2298" s="2"/>
      <c r="V2298" s="1"/>
      <c r="W2298" s="1"/>
      <c r="X2298" s="2"/>
      <c r="Y2298" s="1"/>
      <c r="Z2298" s="1"/>
      <c r="AA2298" s="2"/>
      <c r="AB2298" s="1"/>
      <c r="AC2298" s="1"/>
      <c r="AD2298" s="2"/>
      <c r="AE2298" s="1"/>
      <c r="AF2298" s="2"/>
    </row>
    <row r="2299" spans="1:32" hidden="1" x14ac:dyDescent="0.25">
      <c r="A2299" s="2"/>
      <c r="B2299" s="48"/>
      <c r="C2299" s="2"/>
      <c r="D2299" s="2"/>
      <c r="E2299" s="2"/>
      <c r="F2299" s="2"/>
      <c r="G2299" s="2"/>
      <c r="H2299" s="2"/>
      <c r="I2299" s="1"/>
      <c r="J2299" s="1"/>
      <c r="K2299" s="1"/>
      <c r="L2299" s="1"/>
      <c r="M2299" s="1"/>
      <c r="N2299" s="2"/>
      <c r="O2299" s="2"/>
      <c r="P2299" s="2"/>
      <c r="Q2299" s="1"/>
      <c r="R2299" s="1"/>
      <c r="S2299" s="1"/>
      <c r="T2299" s="1"/>
      <c r="U2299" s="2"/>
      <c r="V2299" s="1"/>
      <c r="W2299" s="1"/>
      <c r="X2299" s="2"/>
      <c r="Y2299" s="1"/>
      <c r="Z2299" s="1"/>
      <c r="AA2299" s="2"/>
      <c r="AB2299" s="1"/>
      <c r="AC2299" s="1"/>
      <c r="AD2299" s="2"/>
      <c r="AE2299" s="1"/>
      <c r="AF2299" s="2"/>
    </row>
    <row r="2300" spans="1:32" hidden="1" x14ac:dyDescent="0.25">
      <c r="A2300" s="2"/>
      <c r="B2300" s="48"/>
      <c r="C2300" s="2"/>
      <c r="D2300" s="2"/>
      <c r="E2300" s="2"/>
      <c r="F2300" s="2"/>
      <c r="G2300" s="2"/>
      <c r="H2300" s="2"/>
      <c r="I2300" s="1"/>
      <c r="J2300" s="1"/>
      <c r="K2300" s="1"/>
      <c r="L2300" s="1"/>
      <c r="M2300" s="1"/>
      <c r="N2300" s="2"/>
      <c r="O2300" s="2"/>
      <c r="P2300" s="2"/>
      <c r="Q2300" s="1"/>
      <c r="R2300" s="1"/>
      <c r="S2300" s="1"/>
      <c r="T2300" s="1"/>
      <c r="U2300" s="2"/>
      <c r="V2300" s="1"/>
      <c r="W2300" s="1"/>
      <c r="X2300" s="2"/>
      <c r="Y2300" s="1"/>
      <c r="Z2300" s="1"/>
      <c r="AA2300" s="2"/>
      <c r="AB2300" s="1"/>
      <c r="AC2300" s="1"/>
      <c r="AD2300" s="2"/>
      <c r="AE2300" s="1"/>
      <c r="AF2300" s="2"/>
    </row>
    <row r="2301" spans="1:32" hidden="1" x14ac:dyDescent="0.25">
      <c r="A2301" s="2"/>
      <c r="B2301" s="48"/>
      <c r="C2301" s="2"/>
      <c r="D2301" s="2"/>
      <c r="E2301" s="2"/>
      <c r="F2301" s="2"/>
      <c r="G2301" s="2"/>
      <c r="H2301" s="2"/>
      <c r="I2301" s="1"/>
      <c r="J2301" s="1"/>
      <c r="K2301" s="1"/>
      <c r="L2301" s="1"/>
      <c r="M2301" s="1"/>
      <c r="N2301" s="2"/>
      <c r="O2301" s="2"/>
      <c r="P2301" s="2"/>
      <c r="Q2301" s="1"/>
      <c r="R2301" s="1"/>
      <c r="S2301" s="1"/>
      <c r="T2301" s="1"/>
      <c r="U2301" s="2"/>
      <c r="V2301" s="1"/>
      <c r="W2301" s="1"/>
      <c r="X2301" s="2"/>
      <c r="Y2301" s="1"/>
      <c r="Z2301" s="1"/>
      <c r="AA2301" s="2"/>
      <c r="AB2301" s="1"/>
      <c r="AC2301" s="1"/>
      <c r="AD2301" s="2"/>
      <c r="AE2301" s="1"/>
      <c r="AF2301" s="2"/>
    </row>
    <row r="2302" spans="1:32" hidden="1" x14ac:dyDescent="0.25">
      <c r="A2302" s="2"/>
      <c r="B2302" s="48"/>
      <c r="C2302" s="2"/>
      <c r="D2302" s="2"/>
      <c r="E2302" s="2"/>
      <c r="F2302" s="2"/>
      <c r="G2302" s="2"/>
      <c r="H2302" s="2"/>
      <c r="I2302" s="1"/>
      <c r="J2302" s="1"/>
      <c r="K2302" s="1"/>
      <c r="L2302" s="1"/>
      <c r="M2302" s="1"/>
      <c r="N2302" s="2"/>
      <c r="O2302" s="2"/>
      <c r="P2302" s="2"/>
      <c r="Q2302" s="1"/>
      <c r="R2302" s="1"/>
      <c r="S2302" s="1"/>
      <c r="T2302" s="1"/>
      <c r="U2302" s="2"/>
      <c r="V2302" s="1"/>
      <c r="W2302" s="1"/>
      <c r="X2302" s="2"/>
      <c r="Y2302" s="1"/>
      <c r="Z2302" s="1"/>
      <c r="AA2302" s="2"/>
      <c r="AB2302" s="1"/>
      <c r="AC2302" s="1"/>
      <c r="AD2302" s="2"/>
      <c r="AE2302" s="1"/>
      <c r="AF2302" s="2"/>
    </row>
    <row r="2303" spans="1:32" hidden="1" x14ac:dyDescent="0.25">
      <c r="A2303" s="2"/>
      <c r="B2303" s="48"/>
      <c r="C2303" s="2"/>
      <c r="D2303" s="2"/>
      <c r="E2303" s="2"/>
      <c r="F2303" s="2"/>
      <c r="G2303" s="2"/>
      <c r="H2303" s="2"/>
      <c r="I2303" s="1"/>
      <c r="J2303" s="1"/>
      <c r="K2303" s="1"/>
      <c r="L2303" s="1"/>
      <c r="M2303" s="1"/>
      <c r="N2303" s="2"/>
      <c r="O2303" s="2"/>
      <c r="P2303" s="2"/>
      <c r="Q2303" s="1"/>
      <c r="R2303" s="1"/>
      <c r="S2303" s="1"/>
      <c r="T2303" s="1"/>
      <c r="U2303" s="2"/>
      <c r="V2303" s="1"/>
      <c r="W2303" s="1"/>
      <c r="X2303" s="2"/>
      <c r="Y2303" s="1"/>
      <c r="Z2303" s="1"/>
      <c r="AA2303" s="2"/>
      <c r="AB2303" s="1"/>
      <c r="AC2303" s="1"/>
      <c r="AD2303" s="2"/>
      <c r="AE2303" s="1"/>
      <c r="AF2303" s="2"/>
    </row>
    <row r="2304" spans="1:32" hidden="1" x14ac:dyDescent="0.25">
      <c r="A2304" s="2"/>
      <c r="B2304" s="48"/>
      <c r="C2304" s="2"/>
      <c r="D2304" s="2"/>
      <c r="E2304" s="2"/>
      <c r="F2304" s="2"/>
      <c r="G2304" s="2"/>
      <c r="H2304" s="2"/>
      <c r="I2304" s="1"/>
      <c r="J2304" s="1"/>
      <c r="K2304" s="1"/>
      <c r="L2304" s="1"/>
      <c r="M2304" s="1"/>
      <c r="N2304" s="2"/>
      <c r="O2304" s="2"/>
      <c r="P2304" s="2"/>
      <c r="Q2304" s="1"/>
      <c r="R2304" s="1"/>
      <c r="S2304" s="1"/>
      <c r="T2304" s="1"/>
      <c r="U2304" s="2"/>
      <c r="V2304" s="1"/>
      <c r="W2304" s="1"/>
      <c r="X2304" s="2"/>
      <c r="Y2304" s="1"/>
      <c r="Z2304" s="1"/>
      <c r="AA2304" s="2"/>
      <c r="AB2304" s="1"/>
      <c r="AC2304" s="1"/>
      <c r="AD2304" s="2"/>
      <c r="AE2304" s="1"/>
      <c r="AF2304" s="2"/>
    </row>
    <row r="2305" spans="1:32" hidden="1" x14ac:dyDescent="0.25">
      <c r="A2305" s="2"/>
      <c r="B2305" s="48"/>
      <c r="C2305" s="2"/>
      <c r="D2305" s="2"/>
      <c r="E2305" s="2"/>
      <c r="F2305" s="2"/>
      <c r="G2305" s="2"/>
      <c r="H2305" s="2"/>
      <c r="I2305" s="1"/>
      <c r="J2305" s="1"/>
      <c r="K2305" s="1"/>
      <c r="L2305" s="1"/>
      <c r="M2305" s="1"/>
      <c r="N2305" s="2"/>
      <c r="O2305" s="2"/>
      <c r="P2305" s="2"/>
      <c r="Q2305" s="1"/>
      <c r="R2305" s="1"/>
      <c r="S2305" s="1"/>
      <c r="T2305" s="1"/>
      <c r="U2305" s="2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2"/>
    </row>
    <row r="2306" spans="1:32" hidden="1" x14ac:dyDescent="0.25">
      <c r="A2306" s="2"/>
      <c r="B2306" s="48"/>
      <c r="C2306" s="2"/>
      <c r="D2306" s="2"/>
      <c r="E2306" s="2"/>
      <c r="F2306" s="2"/>
      <c r="G2306" s="2"/>
      <c r="H2306" s="2"/>
      <c r="I2306" s="1"/>
      <c r="J2306" s="1"/>
      <c r="K2306" s="1"/>
      <c r="L2306" s="1"/>
      <c r="M2306" s="1"/>
      <c r="N2306" s="2"/>
      <c r="O2306" s="2"/>
      <c r="P2306" s="2"/>
      <c r="Q2306" s="1"/>
      <c r="R2306" s="1"/>
      <c r="S2306" s="1"/>
      <c r="T2306" s="1"/>
      <c r="U2306" s="2"/>
      <c r="V2306" s="1"/>
      <c r="W2306" s="1"/>
      <c r="X2306" s="2"/>
      <c r="Y2306" s="1"/>
      <c r="Z2306" s="1"/>
      <c r="AA2306" s="2"/>
      <c r="AB2306" s="1"/>
      <c r="AC2306" s="1"/>
      <c r="AD2306" s="2"/>
      <c r="AE2306" s="1"/>
      <c r="AF2306" s="2"/>
    </row>
    <row r="2307" spans="1:32" hidden="1" x14ac:dyDescent="0.25">
      <c r="A2307" s="2"/>
      <c r="B2307" s="48"/>
      <c r="C2307" s="2"/>
      <c r="D2307" s="2"/>
      <c r="E2307" s="2"/>
      <c r="F2307" s="2"/>
      <c r="G2307" s="2"/>
      <c r="H2307" s="2"/>
      <c r="I2307" s="1"/>
      <c r="J2307" s="1"/>
      <c r="K2307" s="1"/>
      <c r="L2307" s="1"/>
      <c r="M2307" s="1"/>
      <c r="N2307" s="2"/>
      <c r="O2307" s="2"/>
      <c r="P2307" s="2"/>
      <c r="Q2307" s="1"/>
      <c r="R2307" s="1"/>
      <c r="S2307" s="1"/>
      <c r="T2307" s="1"/>
      <c r="U2307" s="2"/>
      <c r="V2307" s="1"/>
      <c r="W2307" s="1"/>
      <c r="X2307" s="2"/>
      <c r="Y2307" s="1"/>
      <c r="Z2307" s="1"/>
      <c r="AA2307" s="2"/>
      <c r="AB2307" s="1"/>
      <c r="AC2307" s="1"/>
      <c r="AD2307" s="2"/>
      <c r="AE2307" s="1"/>
      <c r="AF2307" s="2"/>
    </row>
    <row r="2308" spans="1:32" hidden="1" x14ac:dyDescent="0.25">
      <c r="A2308" s="2"/>
      <c r="B2308" s="48"/>
      <c r="C2308" s="2"/>
      <c r="D2308" s="2"/>
      <c r="E2308" s="2"/>
      <c r="F2308" s="2"/>
      <c r="G2308" s="2"/>
      <c r="H2308" s="2"/>
      <c r="I2308" s="1"/>
      <c r="J2308" s="1"/>
      <c r="K2308" s="1"/>
      <c r="L2308" s="1"/>
      <c r="M2308" s="1"/>
      <c r="N2308" s="2"/>
      <c r="O2308" s="2"/>
      <c r="P2308" s="2"/>
      <c r="Q2308" s="1"/>
      <c r="R2308" s="1"/>
      <c r="S2308" s="1"/>
      <c r="T2308" s="1"/>
      <c r="U2308" s="2"/>
      <c r="V2308" s="1"/>
      <c r="W2308" s="1"/>
      <c r="X2308" s="2"/>
      <c r="Y2308" s="1"/>
      <c r="Z2308" s="1"/>
      <c r="AA2308" s="2"/>
      <c r="AB2308" s="1"/>
      <c r="AC2308" s="1"/>
      <c r="AD2308" s="2"/>
      <c r="AE2308" s="1"/>
      <c r="AF2308" s="2"/>
    </row>
    <row r="2309" spans="1:32" hidden="1" x14ac:dyDescent="0.25">
      <c r="A2309" s="2"/>
      <c r="B2309" s="48"/>
      <c r="C2309" s="2"/>
      <c r="D2309" s="2"/>
      <c r="E2309" s="2"/>
      <c r="F2309" s="2"/>
      <c r="G2309" s="2"/>
      <c r="H2309" s="2"/>
      <c r="I2309" s="1"/>
      <c r="J2309" s="1"/>
      <c r="K2309" s="1"/>
      <c r="L2309" s="1"/>
      <c r="M2309" s="1"/>
      <c r="N2309" s="2"/>
      <c r="O2309" s="2"/>
      <c r="P2309" s="2"/>
      <c r="Q2309" s="1"/>
      <c r="R2309" s="1"/>
      <c r="S2309" s="1"/>
      <c r="T2309" s="1"/>
      <c r="U2309" s="2"/>
      <c r="V2309" s="1"/>
      <c r="W2309" s="1"/>
      <c r="X2309" s="2"/>
      <c r="Y2309" s="1"/>
      <c r="Z2309" s="1"/>
      <c r="AA2309" s="2"/>
      <c r="AB2309" s="1"/>
      <c r="AC2309" s="1"/>
      <c r="AD2309" s="2"/>
      <c r="AE2309" s="1"/>
      <c r="AF2309" s="2"/>
    </row>
    <row r="2310" spans="1:32" hidden="1" x14ac:dyDescent="0.25">
      <c r="A2310" s="2"/>
      <c r="B2310" s="48"/>
      <c r="C2310" s="2"/>
      <c r="D2310" s="2"/>
      <c r="E2310" s="2"/>
      <c r="F2310" s="2"/>
      <c r="G2310" s="2"/>
      <c r="H2310" s="2"/>
      <c r="I2310" s="1"/>
      <c r="J2310" s="1"/>
      <c r="K2310" s="1"/>
      <c r="L2310" s="1"/>
      <c r="M2310" s="1"/>
      <c r="N2310" s="2"/>
      <c r="O2310" s="2"/>
      <c r="P2310" s="2"/>
      <c r="Q2310" s="1"/>
      <c r="R2310" s="1"/>
      <c r="S2310" s="1"/>
      <c r="T2310" s="1"/>
      <c r="U2310" s="2"/>
      <c r="V2310" s="1"/>
      <c r="W2310" s="1"/>
      <c r="X2310" s="2"/>
      <c r="Y2310" s="1"/>
      <c r="Z2310" s="1"/>
      <c r="AA2310" s="2"/>
      <c r="AB2310" s="1"/>
      <c r="AC2310" s="1"/>
      <c r="AD2310" s="2"/>
      <c r="AE2310" s="1"/>
      <c r="AF2310" s="2"/>
    </row>
    <row r="2311" spans="1:32" hidden="1" x14ac:dyDescent="0.25">
      <c r="A2311" s="2"/>
      <c r="B2311" s="48"/>
      <c r="C2311" s="2"/>
      <c r="D2311" s="2"/>
      <c r="E2311" s="2"/>
      <c r="F2311" s="2"/>
      <c r="G2311" s="2"/>
      <c r="H2311" s="2"/>
      <c r="I2311" s="1"/>
      <c r="J2311" s="1"/>
      <c r="K2311" s="1"/>
      <c r="L2311" s="1"/>
      <c r="M2311" s="1"/>
      <c r="N2311" s="2"/>
      <c r="O2311" s="2"/>
      <c r="P2311" s="2"/>
      <c r="Q2311" s="1"/>
      <c r="R2311" s="1"/>
      <c r="S2311" s="1"/>
      <c r="T2311" s="1"/>
      <c r="U2311" s="2"/>
      <c r="V2311" s="1"/>
      <c r="W2311" s="1"/>
      <c r="X2311" s="2"/>
      <c r="Y2311" s="1"/>
      <c r="Z2311" s="1"/>
      <c r="AA2311" s="2"/>
      <c r="AB2311" s="1"/>
      <c r="AC2311" s="1"/>
      <c r="AD2311" s="2"/>
      <c r="AE2311" s="1"/>
      <c r="AF2311" s="2"/>
    </row>
    <row r="2312" spans="1:32" hidden="1" x14ac:dyDescent="0.25">
      <c r="A2312" s="2"/>
      <c r="B2312" s="48"/>
      <c r="C2312" s="2"/>
      <c r="D2312" s="2"/>
      <c r="E2312" s="2"/>
      <c r="F2312" s="2"/>
      <c r="G2312" s="2"/>
      <c r="H2312" s="2"/>
      <c r="I2312" s="1"/>
      <c r="J2312" s="1"/>
      <c r="K2312" s="1"/>
      <c r="L2312" s="1"/>
      <c r="M2312" s="1"/>
      <c r="N2312" s="2"/>
      <c r="O2312" s="2"/>
      <c r="P2312" s="2"/>
      <c r="Q2312" s="1"/>
      <c r="R2312" s="1"/>
      <c r="S2312" s="1"/>
      <c r="T2312" s="1"/>
      <c r="U2312" s="2"/>
      <c r="V2312" s="1"/>
      <c r="W2312" s="1"/>
      <c r="X2312" s="2"/>
      <c r="Y2312" s="1"/>
      <c r="Z2312" s="1"/>
      <c r="AA2312" s="2"/>
      <c r="AB2312" s="1"/>
      <c r="AC2312" s="1"/>
      <c r="AD2312" s="2"/>
      <c r="AE2312" s="1"/>
      <c r="AF2312" s="2"/>
    </row>
    <row r="2313" spans="1:32" hidden="1" x14ac:dyDescent="0.25">
      <c r="A2313" s="2"/>
      <c r="B2313" s="48"/>
      <c r="C2313" s="2"/>
      <c r="D2313" s="2"/>
      <c r="E2313" s="2"/>
      <c r="F2313" s="2"/>
      <c r="G2313" s="2"/>
      <c r="H2313" s="2"/>
      <c r="I2313" s="1"/>
      <c r="J2313" s="1"/>
      <c r="K2313" s="1"/>
      <c r="L2313" s="1"/>
      <c r="M2313" s="1"/>
      <c r="N2313" s="2"/>
      <c r="O2313" s="2"/>
      <c r="P2313" s="2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2"/>
    </row>
    <row r="2314" spans="1:32" hidden="1" x14ac:dyDescent="0.25">
      <c r="A2314" s="2"/>
      <c r="B2314" s="48"/>
      <c r="C2314" s="2"/>
      <c r="D2314" s="2"/>
      <c r="E2314" s="2"/>
      <c r="F2314" s="2"/>
      <c r="G2314" s="2"/>
      <c r="H2314" s="2"/>
      <c r="I2314" s="1"/>
      <c r="J2314" s="1"/>
      <c r="K2314" s="1"/>
      <c r="L2314" s="1"/>
      <c r="M2314" s="1"/>
      <c r="N2314" s="2"/>
      <c r="O2314" s="2"/>
      <c r="P2314" s="2"/>
      <c r="Q2314" s="1"/>
      <c r="R2314" s="1"/>
      <c r="S2314" s="1"/>
      <c r="T2314" s="1"/>
      <c r="U2314" s="2"/>
      <c r="V2314" s="1"/>
      <c r="W2314" s="1"/>
      <c r="X2314" s="2"/>
      <c r="Y2314" s="1"/>
      <c r="Z2314" s="1"/>
      <c r="AA2314" s="1"/>
      <c r="AB2314" s="1"/>
      <c r="AC2314" s="1"/>
      <c r="AD2314" s="1"/>
      <c r="AE2314" s="1"/>
      <c r="AF2314" s="2"/>
    </row>
    <row r="2315" spans="1:32" hidden="1" x14ac:dyDescent="0.25">
      <c r="A2315" s="2"/>
      <c r="B2315" s="48"/>
      <c r="C2315" s="2"/>
      <c r="D2315" s="2"/>
      <c r="E2315" s="2"/>
      <c r="F2315" s="2"/>
      <c r="G2315" s="2"/>
      <c r="H2315" s="2"/>
      <c r="I2315" s="1"/>
      <c r="J2315" s="1"/>
      <c r="K2315" s="1"/>
      <c r="L2315" s="1"/>
      <c r="M2315" s="1"/>
      <c r="N2315" s="2"/>
      <c r="O2315" s="2"/>
      <c r="P2315" s="2"/>
      <c r="Q2315" s="1"/>
      <c r="R2315" s="1"/>
      <c r="S2315" s="1"/>
      <c r="T2315" s="1"/>
      <c r="U2315" s="2"/>
      <c r="V2315" s="1"/>
      <c r="W2315" s="1"/>
      <c r="X2315" s="2"/>
      <c r="Y2315" s="1"/>
      <c r="Z2315" s="1"/>
      <c r="AA2315" s="2"/>
      <c r="AB2315" s="1"/>
      <c r="AC2315" s="1"/>
      <c r="AD2315" s="2"/>
      <c r="AE2315" s="1"/>
      <c r="AF2315" s="2"/>
    </row>
    <row r="2316" spans="1:32" hidden="1" x14ac:dyDescent="0.25">
      <c r="A2316" s="2"/>
      <c r="B2316" s="48"/>
      <c r="C2316" s="2"/>
      <c r="D2316" s="2"/>
      <c r="E2316" s="2"/>
      <c r="F2316" s="2"/>
      <c r="G2316" s="2"/>
      <c r="H2316" s="2"/>
      <c r="I2316" s="1"/>
      <c r="J2316" s="1"/>
      <c r="K2316" s="1"/>
      <c r="L2316" s="1"/>
      <c r="M2316" s="1"/>
      <c r="N2316" s="2"/>
      <c r="O2316" s="2"/>
      <c r="P2316" s="2"/>
      <c r="Q2316" s="1"/>
      <c r="R2316" s="1"/>
      <c r="S2316" s="1"/>
      <c r="T2316" s="1"/>
      <c r="U2316" s="2"/>
      <c r="V2316" s="1"/>
      <c r="W2316" s="1"/>
      <c r="X2316" s="2"/>
      <c r="Y2316" s="1"/>
      <c r="Z2316" s="1"/>
      <c r="AA2316" s="2"/>
      <c r="AB2316" s="1"/>
      <c r="AC2316" s="1"/>
      <c r="AD2316" s="2"/>
      <c r="AE2316" s="1"/>
      <c r="AF2316" s="2"/>
    </row>
    <row r="2317" spans="1:32" hidden="1" x14ac:dyDescent="0.25">
      <c r="A2317" s="2"/>
      <c r="B2317" s="48"/>
      <c r="C2317" s="2"/>
      <c r="D2317" s="2"/>
      <c r="E2317" s="2"/>
      <c r="F2317" s="2"/>
      <c r="G2317" s="2"/>
      <c r="H2317" s="2"/>
      <c r="I2317" s="1"/>
      <c r="J2317" s="1"/>
      <c r="K2317" s="1"/>
      <c r="L2317" s="1"/>
      <c r="M2317" s="1"/>
      <c r="N2317" s="2"/>
      <c r="O2317" s="2"/>
      <c r="P2317" s="2"/>
      <c r="Q2317" s="1"/>
      <c r="R2317" s="1"/>
      <c r="S2317" s="1"/>
      <c r="T2317" s="1"/>
      <c r="U2317" s="2"/>
      <c r="V2317" s="1"/>
      <c r="W2317" s="1"/>
      <c r="X2317" s="2"/>
      <c r="Y2317" s="1"/>
      <c r="Z2317" s="1"/>
      <c r="AA2317" s="2"/>
      <c r="AB2317" s="1"/>
      <c r="AC2317" s="1"/>
      <c r="AD2317" s="2"/>
      <c r="AE2317" s="1"/>
      <c r="AF2317" s="2"/>
    </row>
    <row r="2318" spans="1:32" hidden="1" x14ac:dyDescent="0.25">
      <c r="A2318" s="2"/>
      <c r="B2318" s="48"/>
      <c r="C2318" s="2"/>
      <c r="D2318" s="2"/>
      <c r="E2318" s="2"/>
      <c r="F2318" s="2"/>
      <c r="G2318" s="2"/>
      <c r="H2318" s="2"/>
      <c r="I2318" s="1"/>
      <c r="J2318" s="1"/>
      <c r="K2318" s="1"/>
      <c r="L2318" s="1"/>
      <c r="M2318" s="1"/>
      <c r="N2318" s="2"/>
      <c r="O2318" s="2"/>
      <c r="P2318" s="2"/>
      <c r="Q2318" s="1"/>
      <c r="R2318" s="1"/>
      <c r="S2318" s="1"/>
      <c r="T2318" s="1"/>
      <c r="U2318" s="2"/>
      <c r="V2318" s="1"/>
      <c r="W2318" s="1"/>
      <c r="X2318" s="2"/>
      <c r="Y2318" s="1"/>
      <c r="Z2318" s="1"/>
      <c r="AA2318" s="2"/>
      <c r="AB2318" s="1"/>
      <c r="AC2318" s="1"/>
      <c r="AD2318" s="2"/>
      <c r="AE2318" s="1"/>
      <c r="AF2318" s="2"/>
    </row>
    <row r="2319" spans="1:32" hidden="1" x14ac:dyDescent="0.25">
      <c r="A2319" s="2"/>
      <c r="B2319" s="48"/>
      <c r="C2319" s="2"/>
      <c r="D2319" s="2"/>
      <c r="E2319" s="2"/>
      <c r="F2319" s="2"/>
      <c r="G2319" s="2"/>
      <c r="H2319" s="2"/>
      <c r="I2319" s="1"/>
      <c r="J2319" s="1"/>
      <c r="K2319" s="1"/>
      <c r="L2319" s="1"/>
      <c r="M2319" s="1"/>
      <c r="N2319" s="2"/>
      <c r="O2319" s="2"/>
      <c r="P2319" s="2"/>
      <c r="Q2319" s="1"/>
      <c r="R2319" s="1"/>
      <c r="S2319" s="1"/>
      <c r="T2319" s="1"/>
      <c r="U2319" s="2"/>
      <c r="V2319" s="1"/>
      <c r="W2319" s="1"/>
      <c r="X2319" s="2"/>
      <c r="Y2319" s="1"/>
      <c r="Z2319" s="1"/>
      <c r="AA2319" s="2"/>
      <c r="AB2319" s="1"/>
      <c r="AC2319" s="1"/>
      <c r="AD2319" s="2"/>
      <c r="AE2319" s="1"/>
      <c r="AF2319" s="2"/>
    </row>
    <row r="2320" spans="1:32" hidden="1" x14ac:dyDescent="0.25">
      <c r="A2320" s="2"/>
      <c r="B2320" s="48"/>
      <c r="C2320" s="2"/>
      <c r="D2320" s="2"/>
      <c r="E2320" s="2"/>
      <c r="F2320" s="2"/>
      <c r="G2320" s="2"/>
      <c r="H2320" s="2"/>
      <c r="I2320" s="1"/>
      <c r="J2320" s="1"/>
      <c r="K2320" s="1"/>
      <c r="L2320" s="1"/>
      <c r="M2320" s="1"/>
      <c r="N2320" s="2"/>
      <c r="O2320" s="2"/>
      <c r="P2320" s="2"/>
      <c r="Q2320" s="1"/>
      <c r="R2320" s="1"/>
      <c r="S2320" s="1"/>
      <c r="T2320" s="1"/>
      <c r="U2320" s="2"/>
      <c r="V2320" s="1"/>
      <c r="W2320" s="1"/>
      <c r="X2320" s="2"/>
      <c r="Y2320" s="1"/>
      <c r="Z2320" s="1"/>
      <c r="AA2320" s="2"/>
      <c r="AB2320" s="1"/>
      <c r="AC2320" s="1"/>
      <c r="AD2320" s="2"/>
      <c r="AE2320" s="1"/>
      <c r="AF2320" s="2"/>
    </row>
    <row r="2321" spans="1:32" hidden="1" x14ac:dyDescent="0.25">
      <c r="A2321" s="2"/>
      <c r="B2321" s="48"/>
      <c r="C2321" s="2"/>
      <c r="D2321" s="2"/>
      <c r="E2321" s="2"/>
      <c r="F2321" s="2"/>
      <c r="G2321" s="2"/>
      <c r="H2321" s="2"/>
      <c r="I2321" s="1"/>
      <c r="J2321" s="1"/>
      <c r="K2321" s="1"/>
      <c r="L2321" s="1"/>
      <c r="M2321" s="1"/>
      <c r="N2321" s="2"/>
      <c r="O2321" s="2"/>
      <c r="P2321" s="2"/>
      <c r="Q2321" s="1"/>
      <c r="R2321" s="1"/>
      <c r="S2321" s="1"/>
      <c r="T2321" s="1"/>
      <c r="U2321" s="2"/>
      <c r="V2321" s="1"/>
      <c r="W2321" s="1"/>
      <c r="X2321" s="2"/>
      <c r="Y2321" s="1"/>
      <c r="Z2321" s="1"/>
      <c r="AA2321" s="2"/>
      <c r="AB2321" s="1"/>
      <c r="AC2321" s="1"/>
      <c r="AD2321" s="2"/>
      <c r="AE2321" s="1"/>
      <c r="AF2321" s="2"/>
    </row>
    <row r="2322" spans="1:32" hidden="1" x14ac:dyDescent="0.25">
      <c r="A2322" s="2"/>
      <c r="B2322" s="48"/>
      <c r="C2322" s="2"/>
      <c r="D2322" s="2"/>
      <c r="E2322" s="2"/>
      <c r="F2322" s="2"/>
      <c r="G2322" s="2"/>
      <c r="H2322" s="2"/>
      <c r="I2322" s="1"/>
      <c r="J2322" s="1"/>
      <c r="K2322" s="1"/>
      <c r="L2322" s="1"/>
      <c r="M2322" s="1"/>
      <c r="N2322" s="2"/>
      <c r="O2322" s="2"/>
      <c r="P2322" s="2"/>
      <c r="Q2322" s="1"/>
      <c r="R2322" s="1"/>
      <c r="S2322" s="1"/>
      <c r="T2322" s="1"/>
      <c r="U2322" s="2"/>
      <c r="V2322" s="1"/>
      <c r="W2322" s="1"/>
      <c r="X2322" s="2"/>
      <c r="Y2322" s="1"/>
      <c r="Z2322" s="1"/>
      <c r="AA2322" s="2"/>
      <c r="AB2322" s="1"/>
      <c r="AC2322" s="1"/>
      <c r="AD2322" s="2"/>
      <c r="AE2322" s="1"/>
      <c r="AF2322" s="2"/>
    </row>
    <row r="2323" spans="1:32" hidden="1" x14ac:dyDescent="0.25">
      <c r="A2323" s="2"/>
      <c r="B2323" s="48"/>
      <c r="C2323" s="2"/>
      <c r="D2323" s="2"/>
      <c r="E2323" s="2"/>
      <c r="F2323" s="2"/>
      <c r="G2323" s="2"/>
      <c r="H2323" s="2"/>
      <c r="I2323" s="1"/>
      <c r="J2323" s="1"/>
      <c r="K2323" s="1"/>
      <c r="L2323" s="1"/>
      <c r="M2323" s="1"/>
      <c r="N2323" s="2"/>
      <c r="O2323" s="2"/>
      <c r="P2323" s="2"/>
      <c r="Q2323" s="1"/>
      <c r="R2323" s="1"/>
      <c r="S2323" s="1"/>
      <c r="T2323" s="1"/>
      <c r="U2323" s="2"/>
      <c r="V2323" s="1"/>
      <c r="W2323" s="1"/>
      <c r="X2323" s="2"/>
      <c r="Y2323" s="1"/>
      <c r="Z2323" s="1"/>
      <c r="AA2323" s="2"/>
      <c r="AB2323" s="1"/>
      <c r="AC2323" s="1"/>
      <c r="AD2323" s="2"/>
      <c r="AE2323" s="1"/>
      <c r="AF2323" s="2"/>
    </row>
    <row r="2324" spans="1:32" hidden="1" x14ac:dyDescent="0.25">
      <c r="A2324" s="2"/>
      <c r="B2324" s="48"/>
      <c r="C2324" s="2"/>
      <c r="D2324" s="2"/>
      <c r="E2324" s="2"/>
      <c r="F2324" s="2"/>
      <c r="G2324" s="2"/>
      <c r="H2324" s="2"/>
      <c r="I2324" s="1"/>
      <c r="J2324" s="1"/>
      <c r="K2324" s="1"/>
      <c r="L2324" s="1"/>
      <c r="M2324" s="1"/>
      <c r="N2324" s="2"/>
      <c r="O2324" s="2"/>
      <c r="P2324" s="2"/>
      <c r="Q2324" s="1"/>
      <c r="R2324" s="1"/>
      <c r="S2324" s="1"/>
      <c r="T2324" s="1"/>
      <c r="U2324" s="2"/>
      <c r="V2324" s="1"/>
      <c r="W2324" s="1"/>
      <c r="X2324" s="2"/>
      <c r="Y2324" s="1"/>
      <c r="Z2324" s="1"/>
      <c r="AA2324" s="2"/>
      <c r="AB2324" s="1"/>
      <c r="AC2324" s="1"/>
      <c r="AD2324" s="2"/>
      <c r="AE2324" s="1"/>
      <c r="AF2324" s="2"/>
    </row>
    <row r="2325" spans="1:32" hidden="1" x14ac:dyDescent="0.25">
      <c r="A2325" s="2"/>
      <c r="B2325" s="48"/>
      <c r="C2325" s="2"/>
      <c r="D2325" s="2"/>
      <c r="E2325" s="2"/>
      <c r="F2325" s="2"/>
      <c r="G2325" s="2"/>
      <c r="H2325" s="2"/>
      <c r="I2325" s="1"/>
      <c r="J2325" s="1"/>
      <c r="K2325" s="1"/>
      <c r="L2325" s="1"/>
      <c r="M2325" s="1"/>
      <c r="N2325" s="2"/>
      <c r="O2325" s="2"/>
      <c r="P2325" s="2"/>
      <c r="Q2325" s="1"/>
      <c r="R2325" s="1"/>
      <c r="S2325" s="1"/>
      <c r="T2325" s="1"/>
      <c r="U2325" s="2"/>
      <c r="V2325" s="1"/>
      <c r="W2325" s="1"/>
      <c r="X2325" s="2"/>
      <c r="Y2325" s="1"/>
      <c r="Z2325" s="1"/>
      <c r="AA2325" s="2"/>
      <c r="AB2325" s="1"/>
      <c r="AC2325" s="1"/>
      <c r="AD2325" s="2"/>
      <c r="AE2325" s="1"/>
      <c r="AF2325" s="2"/>
    </row>
    <row r="2326" spans="1:32" hidden="1" x14ac:dyDescent="0.25">
      <c r="A2326" s="2"/>
      <c r="B2326" s="48"/>
      <c r="C2326" s="2"/>
      <c r="D2326" s="2"/>
      <c r="E2326" s="2"/>
      <c r="F2326" s="2"/>
      <c r="G2326" s="2"/>
      <c r="H2326" s="2"/>
      <c r="I2326" s="1"/>
      <c r="J2326" s="1"/>
      <c r="K2326" s="1"/>
      <c r="L2326" s="1"/>
      <c r="M2326" s="1"/>
      <c r="N2326" s="2"/>
      <c r="O2326" s="2"/>
      <c r="P2326" s="2"/>
      <c r="Q2326" s="1"/>
      <c r="R2326" s="1"/>
      <c r="S2326" s="1"/>
      <c r="T2326" s="1"/>
      <c r="U2326" s="2"/>
      <c r="V2326" s="1"/>
      <c r="W2326" s="1"/>
      <c r="X2326" s="2"/>
      <c r="Y2326" s="1"/>
      <c r="Z2326" s="1"/>
      <c r="AA2326" s="2"/>
      <c r="AB2326" s="1"/>
      <c r="AC2326" s="1"/>
      <c r="AD2326" s="2"/>
      <c r="AE2326" s="1"/>
      <c r="AF2326" s="2"/>
    </row>
    <row r="2327" spans="1:32" hidden="1" x14ac:dyDescent="0.25">
      <c r="A2327" s="2"/>
      <c r="B2327" s="48"/>
      <c r="C2327" s="2"/>
      <c r="D2327" s="2"/>
      <c r="E2327" s="2"/>
      <c r="F2327" s="2"/>
      <c r="G2327" s="2"/>
      <c r="H2327" s="2"/>
      <c r="I2327" s="1"/>
      <c r="J2327" s="1"/>
      <c r="K2327" s="1"/>
      <c r="L2327" s="1"/>
      <c r="M2327" s="1"/>
      <c r="N2327" s="2"/>
      <c r="O2327" s="2"/>
      <c r="P2327" s="2"/>
      <c r="Q2327" s="1"/>
      <c r="R2327" s="1"/>
      <c r="S2327" s="1"/>
      <c r="T2327" s="1"/>
      <c r="U2327" s="2"/>
      <c r="V2327" s="1"/>
      <c r="W2327" s="1"/>
      <c r="X2327" s="2"/>
      <c r="Y2327" s="1"/>
      <c r="Z2327" s="1"/>
      <c r="AA2327" s="2"/>
      <c r="AB2327" s="1"/>
      <c r="AC2327" s="1"/>
      <c r="AD2327" s="2"/>
      <c r="AE2327" s="1"/>
      <c r="AF2327" s="2"/>
    </row>
    <row r="2328" spans="1:32" hidden="1" x14ac:dyDescent="0.25">
      <c r="A2328" s="2"/>
      <c r="B2328" s="48"/>
      <c r="C2328" s="2"/>
      <c r="D2328" s="2"/>
      <c r="E2328" s="2"/>
      <c r="F2328" s="2"/>
      <c r="G2328" s="2"/>
      <c r="H2328" s="2"/>
      <c r="I2328" s="1"/>
      <c r="J2328" s="1"/>
      <c r="K2328" s="1"/>
      <c r="L2328" s="1"/>
      <c r="M2328" s="1"/>
      <c r="N2328" s="2"/>
      <c r="O2328" s="2"/>
      <c r="P2328" s="2"/>
      <c r="Q2328" s="1"/>
      <c r="R2328" s="1"/>
      <c r="S2328" s="1"/>
      <c r="T2328" s="1"/>
      <c r="U2328" s="2"/>
      <c r="V2328" s="1"/>
      <c r="W2328" s="1"/>
      <c r="X2328" s="2"/>
      <c r="Y2328" s="1"/>
      <c r="Z2328" s="1"/>
      <c r="AA2328" s="2"/>
      <c r="AB2328" s="1"/>
      <c r="AC2328" s="1"/>
      <c r="AD2328" s="2"/>
      <c r="AE2328" s="1"/>
      <c r="AF2328" s="2"/>
    </row>
    <row r="2329" spans="1:32" hidden="1" x14ac:dyDescent="0.25">
      <c r="A2329" s="2"/>
      <c r="B2329" s="48"/>
      <c r="C2329" s="2"/>
      <c r="D2329" s="2"/>
      <c r="E2329" s="2"/>
      <c r="F2329" s="2"/>
      <c r="G2329" s="2"/>
      <c r="H2329" s="2"/>
      <c r="I2329" s="1"/>
      <c r="J2329" s="1"/>
      <c r="K2329" s="1"/>
      <c r="L2329" s="1"/>
      <c r="M2329" s="1"/>
      <c r="N2329" s="2"/>
      <c r="O2329" s="2"/>
      <c r="P2329" s="2"/>
      <c r="Q2329" s="1"/>
      <c r="R2329" s="1"/>
      <c r="S2329" s="1"/>
      <c r="T2329" s="1"/>
      <c r="U2329" s="2"/>
      <c r="V2329" s="1"/>
      <c r="W2329" s="1"/>
      <c r="X2329" s="2"/>
      <c r="Y2329" s="1"/>
      <c r="Z2329" s="1"/>
      <c r="AA2329" s="2"/>
      <c r="AB2329" s="1"/>
      <c r="AC2329" s="1"/>
      <c r="AD2329" s="2"/>
      <c r="AE2329" s="1"/>
      <c r="AF2329" s="2"/>
    </row>
    <row r="2330" spans="1:32" hidden="1" x14ac:dyDescent="0.25">
      <c r="A2330" s="2"/>
      <c r="B2330" s="48"/>
      <c r="C2330" s="2"/>
      <c r="D2330" s="2"/>
      <c r="E2330" s="2"/>
      <c r="F2330" s="2"/>
      <c r="G2330" s="2"/>
      <c r="H2330" s="2"/>
      <c r="I2330" s="1"/>
      <c r="J2330" s="1"/>
      <c r="K2330" s="1"/>
      <c r="L2330" s="1"/>
      <c r="M2330" s="1"/>
      <c r="N2330" s="2"/>
      <c r="O2330" s="2"/>
      <c r="P2330" s="2"/>
      <c r="Q2330" s="1"/>
      <c r="R2330" s="1"/>
      <c r="S2330" s="1"/>
      <c r="T2330" s="1"/>
      <c r="U2330" s="2"/>
      <c r="V2330" s="1"/>
      <c r="W2330" s="1"/>
      <c r="X2330" s="2"/>
      <c r="Y2330" s="1"/>
      <c r="Z2330" s="1"/>
      <c r="AA2330" s="2"/>
      <c r="AB2330" s="1"/>
      <c r="AC2330" s="1"/>
      <c r="AD2330" s="2"/>
      <c r="AE2330" s="1"/>
      <c r="AF2330" s="2"/>
    </row>
    <row r="2331" spans="1:32" hidden="1" x14ac:dyDescent="0.25">
      <c r="A2331" s="2"/>
      <c r="B2331" s="48"/>
      <c r="C2331" s="2"/>
      <c r="D2331" s="2"/>
      <c r="E2331" s="2"/>
      <c r="F2331" s="2"/>
      <c r="G2331" s="2"/>
      <c r="H2331" s="2"/>
      <c r="I2331" s="1"/>
      <c r="J2331" s="1"/>
      <c r="K2331" s="1"/>
      <c r="L2331" s="1"/>
      <c r="M2331" s="1"/>
      <c r="N2331" s="2"/>
      <c r="O2331" s="2"/>
      <c r="P2331" s="2"/>
      <c r="Q2331" s="1"/>
      <c r="R2331" s="1"/>
      <c r="S2331" s="1"/>
      <c r="T2331" s="1"/>
      <c r="U2331" s="2"/>
      <c r="V2331" s="1"/>
      <c r="W2331" s="1"/>
      <c r="X2331" s="2"/>
      <c r="Y2331" s="1"/>
      <c r="Z2331" s="1"/>
      <c r="AA2331" s="2"/>
      <c r="AB2331" s="1"/>
      <c r="AC2331" s="1"/>
      <c r="AD2331" s="2"/>
      <c r="AE2331" s="1"/>
      <c r="AF2331" s="2"/>
    </row>
    <row r="2332" spans="1:32" hidden="1" x14ac:dyDescent="0.25">
      <c r="A2332" s="2"/>
      <c r="B2332" s="48"/>
      <c r="C2332" s="2"/>
      <c r="D2332" s="2"/>
      <c r="E2332" s="2"/>
      <c r="F2332" s="2"/>
      <c r="G2332" s="2"/>
      <c r="H2332" s="2"/>
      <c r="I2332" s="1"/>
      <c r="J2332" s="1"/>
      <c r="K2332" s="1"/>
      <c r="L2332" s="1"/>
      <c r="M2332" s="1"/>
      <c r="N2332" s="2"/>
      <c r="O2332" s="2"/>
      <c r="P2332" s="2"/>
      <c r="Q2332" s="1"/>
      <c r="R2332" s="1"/>
      <c r="S2332" s="1"/>
      <c r="T2332" s="1"/>
      <c r="U2332" s="2"/>
      <c r="V2332" s="1"/>
      <c r="W2332" s="1"/>
      <c r="X2332" s="2"/>
      <c r="Y2332" s="1"/>
      <c r="Z2332" s="1"/>
      <c r="AA2332" s="2"/>
      <c r="AB2332" s="1"/>
      <c r="AC2332" s="1"/>
      <c r="AD2332" s="2"/>
      <c r="AE2332" s="1"/>
      <c r="AF2332" s="2"/>
    </row>
    <row r="2333" spans="1:32" hidden="1" x14ac:dyDescent="0.25">
      <c r="A2333" s="2"/>
      <c r="B2333" s="48"/>
      <c r="C2333" s="2"/>
      <c r="D2333" s="2"/>
      <c r="E2333" s="2"/>
      <c r="F2333" s="2"/>
      <c r="G2333" s="2"/>
      <c r="H2333" s="2"/>
      <c r="I2333" s="1"/>
      <c r="J2333" s="1"/>
      <c r="K2333" s="1"/>
      <c r="L2333" s="1"/>
      <c r="M2333" s="1"/>
      <c r="N2333" s="2"/>
      <c r="O2333" s="2"/>
      <c r="P2333" s="2"/>
      <c r="Q2333" s="1"/>
      <c r="R2333" s="1"/>
      <c r="S2333" s="1"/>
      <c r="T2333" s="1"/>
      <c r="U2333" s="2"/>
      <c r="V2333" s="1"/>
      <c r="W2333" s="1"/>
      <c r="X2333" s="2"/>
      <c r="Y2333" s="1"/>
      <c r="Z2333" s="1"/>
      <c r="AA2333" s="2"/>
      <c r="AB2333" s="1"/>
      <c r="AC2333" s="1"/>
      <c r="AD2333" s="2"/>
      <c r="AE2333" s="1"/>
      <c r="AF2333" s="2"/>
    </row>
    <row r="2334" spans="1:32" hidden="1" x14ac:dyDescent="0.25">
      <c r="A2334" s="2"/>
      <c r="B2334" s="48"/>
      <c r="C2334" s="2"/>
      <c r="D2334" s="2"/>
      <c r="E2334" s="2"/>
      <c r="F2334" s="2"/>
      <c r="G2334" s="2"/>
      <c r="H2334" s="2"/>
      <c r="I2334" s="1"/>
      <c r="J2334" s="1"/>
      <c r="K2334" s="1"/>
      <c r="L2334" s="1"/>
      <c r="M2334" s="1"/>
      <c r="N2334" s="2"/>
      <c r="O2334" s="2"/>
      <c r="P2334" s="2"/>
      <c r="Q2334" s="1"/>
      <c r="R2334" s="1"/>
      <c r="S2334" s="1"/>
      <c r="T2334" s="1"/>
      <c r="U2334" s="2"/>
      <c r="V2334" s="1"/>
      <c r="W2334" s="1"/>
      <c r="X2334" s="2"/>
      <c r="Y2334" s="1"/>
      <c r="Z2334" s="1"/>
      <c r="AA2334" s="2"/>
      <c r="AB2334" s="1"/>
      <c r="AC2334" s="1"/>
      <c r="AD2334" s="2"/>
      <c r="AE2334" s="1"/>
      <c r="AF2334" s="2"/>
    </row>
    <row r="2335" spans="1:32" hidden="1" x14ac:dyDescent="0.25">
      <c r="A2335" s="2"/>
      <c r="B2335" s="48"/>
      <c r="C2335" s="2"/>
      <c r="D2335" s="2"/>
      <c r="E2335" s="2"/>
      <c r="F2335" s="2"/>
      <c r="G2335" s="2"/>
      <c r="H2335" s="2"/>
      <c r="I2335" s="1"/>
      <c r="J2335" s="1"/>
      <c r="K2335" s="1"/>
      <c r="L2335" s="1"/>
      <c r="M2335" s="1"/>
      <c r="N2335" s="2"/>
      <c r="O2335" s="2"/>
      <c r="P2335" s="2"/>
      <c r="Q2335" s="1"/>
      <c r="R2335" s="1"/>
      <c r="S2335" s="1"/>
      <c r="T2335" s="1"/>
      <c r="U2335" s="2"/>
      <c r="V2335" s="1"/>
      <c r="W2335" s="1"/>
      <c r="X2335" s="2"/>
      <c r="Y2335" s="1"/>
      <c r="Z2335" s="1"/>
      <c r="AA2335" s="2"/>
      <c r="AB2335" s="1"/>
      <c r="AC2335" s="1"/>
      <c r="AD2335" s="2"/>
      <c r="AE2335" s="1"/>
      <c r="AF2335" s="2"/>
    </row>
    <row r="2336" spans="1:32" hidden="1" x14ac:dyDescent="0.25">
      <c r="A2336" s="2"/>
      <c r="B2336" s="48"/>
      <c r="C2336" s="2"/>
      <c r="D2336" s="2"/>
      <c r="E2336" s="2"/>
      <c r="F2336" s="2"/>
      <c r="G2336" s="2"/>
      <c r="H2336" s="2"/>
      <c r="I2336" s="1"/>
      <c r="J2336" s="1"/>
      <c r="K2336" s="1"/>
      <c r="L2336" s="1"/>
      <c r="M2336" s="1"/>
      <c r="N2336" s="2"/>
      <c r="O2336" s="2"/>
      <c r="P2336" s="2"/>
      <c r="Q2336" s="1"/>
      <c r="R2336" s="1"/>
      <c r="S2336" s="1"/>
      <c r="T2336" s="1"/>
      <c r="U2336" s="2"/>
      <c r="V2336" s="1"/>
      <c r="W2336" s="1"/>
      <c r="X2336" s="2"/>
      <c r="Y2336" s="1"/>
      <c r="Z2336" s="1"/>
      <c r="AA2336" s="2"/>
      <c r="AB2336" s="1"/>
      <c r="AC2336" s="1"/>
      <c r="AD2336" s="2"/>
      <c r="AE2336" s="1"/>
      <c r="AF2336" s="2"/>
    </row>
    <row r="2337" spans="1:32" hidden="1" x14ac:dyDescent="0.25">
      <c r="A2337" s="2"/>
      <c r="B2337" s="48"/>
      <c r="C2337" s="2"/>
      <c r="D2337" s="2"/>
      <c r="E2337" s="2"/>
      <c r="F2337" s="2"/>
      <c r="G2337" s="2"/>
      <c r="H2337" s="2"/>
      <c r="I2337" s="1"/>
      <c r="J2337" s="1"/>
      <c r="K2337" s="1"/>
      <c r="L2337" s="1"/>
      <c r="M2337" s="1"/>
      <c r="N2337" s="2"/>
      <c r="O2337" s="2"/>
      <c r="P2337" s="2"/>
      <c r="Q2337" s="1"/>
      <c r="R2337" s="1"/>
      <c r="S2337" s="1"/>
      <c r="T2337" s="1"/>
      <c r="U2337" s="2"/>
      <c r="V2337" s="1"/>
      <c r="W2337" s="1"/>
      <c r="X2337" s="2"/>
      <c r="Y2337" s="1"/>
      <c r="Z2337" s="1"/>
      <c r="AA2337" s="2"/>
      <c r="AB2337" s="1"/>
      <c r="AC2337" s="1"/>
      <c r="AD2337" s="2"/>
      <c r="AE2337" s="1"/>
      <c r="AF2337" s="2"/>
    </row>
    <row r="2338" spans="1:32" hidden="1" x14ac:dyDescent="0.25">
      <c r="A2338" s="2"/>
      <c r="B2338" s="48"/>
      <c r="C2338" s="2"/>
      <c r="D2338" s="2"/>
      <c r="E2338" s="2"/>
      <c r="F2338" s="2"/>
      <c r="G2338" s="2"/>
      <c r="H2338" s="2"/>
      <c r="I2338" s="1"/>
      <c r="J2338" s="1"/>
      <c r="K2338" s="1"/>
      <c r="L2338" s="1"/>
      <c r="M2338" s="1"/>
      <c r="N2338" s="2"/>
      <c r="O2338" s="2"/>
      <c r="P2338" s="2"/>
      <c r="Q2338" s="1"/>
      <c r="R2338" s="1"/>
      <c r="S2338" s="1"/>
      <c r="T2338" s="1"/>
      <c r="U2338" s="2"/>
      <c r="V2338" s="1"/>
      <c r="W2338" s="1"/>
      <c r="X2338" s="2"/>
      <c r="Y2338" s="1"/>
      <c r="Z2338" s="1"/>
      <c r="AA2338" s="2"/>
      <c r="AB2338" s="1"/>
      <c r="AC2338" s="1"/>
      <c r="AD2338" s="2"/>
      <c r="AE2338" s="1"/>
      <c r="AF2338" s="2"/>
    </row>
    <row r="2339" spans="1:32" hidden="1" x14ac:dyDescent="0.25">
      <c r="A2339" s="2"/>
      <c r="B2339" s="48"/>
      <c r="C2339" s="2"/>
      <c r="D2339" s="2"/>
      <c r="E2339" s="2"/>
      <c r="F2339" s="2"/>
      <c r="G2339" s="2"/>
      <c r="H2339" s="2"/>
      <c r="I2339" s="1"/>
      <c r="J2339" s="1"/>
      <c r="K2339" s="1"/>
      <c r="L2339" s="1"/>
      <c r="M2339" s="1"/>
      <c r="N2339" s="2"/>
      <c r="O2339" s="2"/>
      <c r="P2339" s="2"/>
      <c r="Q2339" s="1"/>
      <c r="R2339" s="1"/>
      <c r="S2339" s="1"/>
      <c r="T2339" s="1"/>
      <c r="U2339" s="2"/>
      <c r="V2339" s="1"/>
      <c r="W2339" s="1"/>
      <c r="X2339" s="2"/>
      <c r="Y2339" s="1"/>
      <c r="Z2339" s="1"/>
      <c r="AA2339" s="2"/>
      <c r="AB2339" s="1"/>
      <c r="AC2339" s="1"/>
      <c r="AD2339" s="2"/>
      <c r="AE2339" s="1"/>
      <c r="AF2339" s="2"/>
    </row>
    <row r="2340" spans="1:32" hidden="1" x14ac:dyDescent="0.25">
      <c r="A2340" s="2"/>
      <c r="B2340" s="48"/>
      <c r="C2340" s="2"/>
      <c r="D2340" s="2"/>
      <c r="E2340" s="2"/>
      <c r="F2340" s="2"/>
      <c r="G2340" s="2"/>
      <c r="H2340" s="2"/>
      <c r="I2340" s="1"/>
      <c r="J2340" s="1"/>
      <c r="K2340" s="1"/>
      <c r="L2340" s="1"/>
      <c r="M2340" s="1"/>
      <c r="N2340" s="2"/>
      <c r="O2340" s="2"/>
      <c r="P2340" s="2"/>
      <c r="Q2340" s="1"/>
      <c r="R2340" s="1"/>
      <c r="S2340" s="1"/>
      <c r="T2340" s="1"/>
      <c r="U2340" s="2"/>
      <c r="V2340" s="1"/>
      <c r="W2340" s="1"/>
      <c r="X2340" s="2"/>
      <c r="Y2340" s="1"/>
      <c r="Z2340" s="1"/>
      <c r="AA2340" s="2"/>
      <c r="AB2340" s="1"/>
      <c r="AC2340" s="1"/>
      <c r="AD2340" s="2"/>
      <c r="AE2340" s="1"/>
      <c r="AF2340" s="2"/>
    </row>
    <row r="2341" spans="1:32" hidden="1" x14ac:dyDescent="0.25">
      <c r="A2341" s="2"/>
      <c r="B2341" s="48"/>
      <c r="C2341" s="2"/>
      <c r="D2341" s="2"/>
      <c r="E2341" s="2"/>
      <c r="F2341" s="2"/>
      <c r="G2341" s="2"/>
      <c r="H2341" s="2"/>
      <c r="I2341" s="1"/>
      <c r="J2341" s="1"/>
      <c r="K2341" s="1"/>
      <c r="L2341" s="1"/>
      <c r="M2341" s="1"/>
      <c r="N2341" s="2"/>
      <c r="O2341" s="2"/>
      <c r="P2341" s="2"/>
      <c r="Q2341" s="1"/>
      <c r="R2341" s="1"/>
      <c r="S2341" s="1"/>
      <c r="T2341" s="1"/>
      <c r="U2341" s="2"/>
      <c r="V2341" s="1"/>
      <c r="W2341" s="1"/>
      <c r="X2341" s="2"/>
      <c r="Y2341" s="1"/>
      <c r="Z2341" s="1"/>
      <c r="AA2341" s="2"/>
      <c r="AB2341" s="1"/>
      <c r="AC2341" s="1"/>
      <c r="AD2341" s="2"/>
      <c r="AE2341" s="1"/>
      <c r="AF2341" s="2"/>
    </row>
    <row r="2342" spans="1:32" hidden="1" x14ac:dyDescent="0.25">
      <c r="A2342" s="2"/>
      <c r="B2342" s="48"/>
      <c r="C2342" s="2"/>
      <c r="D2342" s="2"/>
      <c r="E2342" s="2"/>
      <c r="F2342" s="2"/>
      <c r="G2342" s="2"/>
      <c r="H2342" s="2"/>
      <c r="I2342" s="1"/>
      <c r="J2342" s="1"/>
      <c r="K2342" s="1"/>
      <c r="L2342" s="1"/>
      <c r="M2342" s="1"/>
      <c r="N2342" s="2"/>
      <c r="O2342" s="2"/>
      <c r="P2342" s="2"/>
      <c r="Q2342" s="1"/>
      <c r="R2342" s="1"/>
      <c r="S2342" s="1"/>
      <c r="T2342" s="1"/>
      <c r="U2342" s="2"/>
      <c r="V2342" s="1"/>
      <c r="W2342" s="1"/>
      <c r="X2342" s="2"/>
      <c r="Y2342" s="1"/>
      <c r="Z2342" s="1"/>
      <c r="AA2342" s="2"/>
      <c r="AB2342" s="1"/>
      <c r="AC2342" s="1"/>
      <c r="AD2342" s="2"/>
      <c r="AE2342" s="1"/>
      <c r="AF2342" s="2"/>
    </row>
    <row r="2343" spans="1:32" hidden="1" x14ac:dyDescent="0.25">
      <c r="A2343" s="2"/>
      <c r="B2343" s="48"/>
      <c r="C2343" s="2"/>
      <c r="D2343" s="2"/>
      <c r="E2343" s="2"/>
      <c r="F2343" s="2"/>
      <c r="G2343" s="2"/>
      <c r="H2343" s="2"/>
      <c r="I2343" s="1"/>
      <c r="J2343" s="1"/>
      <c r="K2343" s="1"/>
      <c r="L2343" s="1"/>
      <c r="M2343" s="1"/>
      <c r="N2343" s="2"/>
      <c r="O2343" s="2"/>
      <c r="P2343" s="2"/>
      <c r="Q2343" s="1"/>
      <c r="R2343" s="1"/>
      <c r="S2343" s="1"/>
      <c r="T2343" s="1"/>
      <c r="U2343" s="2"/>
      <c r="V2343" s="1"/>
      <c r="W2343" s="1"/>
      <c r="X2343" s="2"/>
      <c r="Y2343" s="1"/>
      <c r="Z2343" s="1"/>
      <c r="AA2343" s="2"/>
      <c r="AB2343" s="1"/>
      <c r="AC2343" s="1"/>
      <c r="AD2343" s="2"/>
      <c r="AE2343" s="1"/>
      <c r="AF2343" s="2"/>
    </row>
    <row r="2344" spans="1:32" hidden="1" x14ac:dyDescent="0.25">
      <c r="A2344" s="2"/>
      <c r="B2344" s="48"/>
      <c r="C2344" s="2"/>
      <c r="D2344" s="2"/>
      <c r="E2344" s="2"/>
      <c r="F2344" s="2"/>
      <c r="G2344" s="2"/>
      <c r="H2344" s="2"/>
      <c r="I2344" s="1"/>
      <c r="J2344" s="1"/>
      <c r="K2344" s="1"/>
      <c r="L2344" s="1"/>
      <c r="M2344" s="1"/>
      <c r="N2344" s="2"/>
      <c r="O2344" s="2"/>
      <c r="P2344" s="2"/>
      <c r="Q2344" s="1"/>
      <c r="R2344" s="1"/>
      <c r="S2344" s="1"/>
      <c r="T2344" s="1"/>
      <c r="U2344" s="2"/>
      <c r="V2344" s="1"/>
      <c r="W2344" s="1"/>
      <c r="X2344" s="2"/>
      <c r="Y2344" s="1"/>
      <c r="Z2344" s="1"/>
      <c r="AA2344" s="2"/>
      <c r="AB2344" s="1"/>
      <c r="AC2344" s="1"/>
      <c r="AD2344" s="2"/>
      <c r="AE2344" s="1"/>
      <c r="AF2344" s="2"/>
    </row>
    <row r="2345" spans="1:32" hidden="1" x14ac:dyDescent="0.25">
      <c r="A2345" s="2"/>
      <c r="B2345" s="48"/>
      <c r="C2345" s="2"/>
      <c r="D2345" s="2"/>
      <c r="E2345" s="2"/>
      <c r="F2345" s="2"/>
      <c r="G2345" s="2"/>
      <c r="H2345" s="2"/>
      <c r="I2345" s="1"/>
      <c r="J2345" s="1"/>
      <c r="K2345" s="1"/>
      <c r="L2345" s="1"/>
      <c r="M2345" s="1"/>
      <c r="N2345" s="2"/>
      <c r="O2345" s="2"/>
      <c r="P2345" s="2"/>
      <c r="Q2345" s="1"/>
      <c r="R2345" s="1"/>
      <c r="S2345" s="1"/>
      <c r="T2345" s="1"/>
      <c r="U2345" s="2"/>
      <c r="V2345" s="1"/>
      <c r="W2345" s="1"/>
      <c r="X2345" s="2"/>
      <c r="Y2345" s="1"/>
      <c r="Z2345" s="1"/>
      <c r="AA2345" s="2"/>
      <c r="AB2345" s="1"/>
      <c r="AC2345" s="1"/>
      <c r="AD2345" s="2"/>
      <c r="AE2345" s="1"/>
      <c r="AF2345" s="2"/>
    </row>
    <row r="2346" spans="1:32" hidden="1" x14ac:dyDescent="0.25">
      <c r="A2346" s="2"/>
      <c r="B2346" s="48"/>
      <c r="C2346" s="2"/>
      <c r="D2346" s="2"/>
      <c r="E2346" s="2"/>
      <c r="F2346" s="2"/>
      <c r="G2346" s="2"/>
      <c r="H2346" s="2"/>
      <c r="I2346" s="1"/>
      <c r="J2346" s="1"/>
      <c r="K2346" s="1"/>
      <c r="L2346" s="1"/>
      <c r="M2346" s="1"/>
      <c r="N2346" s="2"/>
      <c r="O2346" s="2"/>
      <c r="P2346" s="2"/>
      <c r="Q2346" s="1"/>
      <c r="R2346" s="1"/>
      <c r="S2346" s="1"/>
      <c r="T2346" s="1"/>
      <c r="U2346" s="2"/>
      <c r="V2346" s="1"/>
      <c r="W2346" s="1"/>
      <c r="X2346" s="2"/>
      <c r="Y2346" s="1"/>
      <c r="Z2346" s="1"/>
      <c r="AA2346" s="2"/>
      <c r="AB2346" s="1"/>
      <c r="AC2346" s="1"/>
      <c r="AD2346" s="2"/>
      <c r="AE2346" s="1"/>
      <c r="AF2346" s="2"/>
    </row>
    <row r="2347" spans="1:32" hidden="1" x14ac:dyDescent="0.25">
      <c r="A2347" s="2"/>
      <c r="B2347" s="48"/>
      <c r="C2347" s="2"/>
      <c r="D2347" s="2"/>
      <c r="E2347" s="2"/>
      <c r="F2347" s="2"/>
      <c r="G2347" s="2"/>
      <c r="H2347" s="2"/>
      <c r="I2347" s="1"/>
      <c r="J2347" s="1"/>
      <c r="K2347" s="1"/>
      <c r="L2347" s="1"/>
      <c r="M2347" s="1"/>
      <c r="N2347" s="2"/>
      <c r="O2347" s="2"/>
      <c r="P2347" s="2"/>
      <c r="Q2347" s="1"/>
      <c r="R2347" s="1"/>
      <c r="S2347" s="1"/>
      <c r="T2347" s="1"/>
      <c r="U2347" s="2"/>
      <c r="V2347" s="1"/>
      <c r="W2347" s="1"/>
      <c r="X2347" s="2"/>
      <c r="Y2347" s="1"/>
      <c r="Z2347" s="1"/>
      <c r="AA2347" s="2"/>
      <c r="AB2347" s="1"/>
      <c r="AC2347" s="1"/>
      <c r="AD2347" s="2"/>
      <c r="AE2347" s="1"/>
      <c r="AF2347" s="2"/>
    </row>
    <row r="2348" spans="1:32" hidden="1" x14ac:dyDescent="0.25">
      <c r="A2348" s="2"/>
      <c r="B2348" s="48"/>
      <c r="C2348" s="2"/>
      <c r="D2348" s="2"/>
      <c r="E2348" s="2"/>
      <c r="F2348" s="2"/>
      <c r="G2348" s="2"/>
      <c r="H2348" s="2"/>
      <c r="I2348" s="1"/>
      <c r="J2348" s="1"/>
      <c r="K2348" s="1"/>
      <c r="L2348" s="1"/>
      <c r="M2348" s="1"/>
      <c r="N2348" s="2"/>
      <c r="O2348" s="2"/>
      <c r="P2348" s="2"/>
      <c r="Q2348" s="1"/>
      <c r="R2348" s="1"/>
      <c r="S2348" s="1"/>
      <c r="T2348" s="1"/>
      <c r="U2348" s="2"/>
      <c r="V2348" s="1"/>
      <c r="W2348" s="1"/>
      <c r="X2348" s="2"/>
      <c r="Y2348" s="1"/>
      <c r="Z2348" s="1"/>
      <c r="AA2348" s="2"/>
      <c r="AB2348" s="1"/>
      <c r="AC2348" s="1"/>
      <c r="AD2348" s="2"/>
      <c r="AE2348" s="1"/>
      <c r="AF2348" s="2"/>
    </row>
    <row r="2349" spans="1:32" hidden="1" x14ac:dyDescent="0.25">
      <c r="A2349" s="2"/>
      <c r="B2349" s="48"/>
      <c r="C2349" s="2"/>
      <c r="D2349" s="2"/>
      <c r="E2349" s="2"/>
      <c r="F2349" s="2"/>
      <c r="G2349" s="2"/>
      <c r="H2349" s="2"/>
      <c r="I2349" s="1"/>
      <c r="J2349" s="1"/>
      <c r="K2349" s="1"/>
      <c r="L2349" s="1"/>
      <c r="M2349" s="1"/>
      <c r="N2349" s="2"/>
      <c r="O2349" s="2"/>
      <c r="P2349" s="2"/>
      <c r="Q2349" s="1"/>
      <c r="R2349" s="1"/>
      <c r="S2349" s="1"/>
      <c r="T2349" s="1"/>
      <c r="U2349" s="2"/>
      <c r="V2349" s="1"/>
      <c r="W2349" s="1"/>
      <c r="X2349" s="2"/>
      <c r="Y2349" s="1"/>
      <c r="Z2349" s="1"/>
      <c r="AA2349" s="2"/>
      <c r="AB2349" s="1"/>
      <c r="AC2349" s="1"/>
      <c r="AD2349" s="2"/>
      <c r="AE2349" s="1"/>
      <c r="AF2349" s="2"/>
    </row>
    <row r="2350" spans="1:32" hidden="1" x14ac:dyDescent="0.25">
      <c r="A2350" s="2"/>
      <c r="B2350" s="48"/>
      <c r="C2350" s="2"/>
      <c r="D2350" s="2"/>
      <c r="E2350" s="2"/>
      <c r="F2350" s="2"/>
      <c r="G2350" s="2"/>
      <c r="H2350" s="2"/>
      <c r="I2350" s="1"/>
      <c r="J2350" s="1"/>
      <c r="K2350" s="1"/>
      <c r="L2350" s="1"/>
      <c r="M2350" s="1"/>
      <c r="N2350" s="2"/>
      <c r="O2350" s="2"/>
      <c r="P2350" s="2"/>
      <c r="Q2350" s="1"/>
      <c r="R2350" s="1"/>
      <c r="S2350" s="1"/>
      <c r="T2350" s="1"/>
      <c r="U2350" s="2"/>
      <c r="V2350" s="1"/>
      <c r="W2350" s="1"/>
      <c r="X2350" s="2"/>
      <c r="Y2350" s="1"/>
      <c r="Z2350" s="1"/>
      <c r="AA2350" s="2"/>
      <c r="AB2350" s="1"/>
      <c r="AC2350" s="1"/>
      <c r="AD2350" s="2"/>
      <c r="AE2350" s="1"/>
      <c r="AF2350" s="2"/>
    </row>
    <row r="2351" spans="1:32" hidden="1" x14ac:dyDescent="0.25">
      <c r="A2351" s="2"/>
      <c r="B2351" s="48"/>
      <c r="C2351" s="2"/>
      <c r="D2351" s="2"/>
      <c r="E2351" s="2"/>
      <c r="F2351" s="2"/>
      <c r="G2351" s="2"/>
      <c r="H2351" s="2"/>
      <c r="I2351" s="1"/>
      <c r="J2351" s="1"/>
      <c r="K2351" s="1"/>
      <c r="L2351" s="1"/>
      <c r="M2351" s="1"/>
      <c r="N2351" s="2"/>
      <c r="O2351" s="2"/>
      <c r="P2351" s="2"/>
      <c r="Q2351" s="1"/>
      <c r="R2351" s="1"/>
      <c r="S2351" s="1"/>
      <c r="T2351" s="1"/>
      <c r="U2351" s="2"/>
      <c r="V2351" s="1"/>
      <c r="W2351" s="1"/>
      <c r="X2351" s="2"/>
      <c r="Y2351" s="1"/>
      <c r="Z2351" s="1"/>
      <c r="AA2351" s="2"/>
      <c r="AB2351" s="1"/>
      <c r="AC2351" s="1"/>
      <c r="AD2351" s="2"/>
      <c r="AE2351" s="1"/>
      <c r="AF2351" s="2"/>
    </row>
    <row r="2352" spans="1:32" hidden="1" x14ac:dyDescent="0.25">
      <c r="A2352" s="2"/>
      <c r="B2352" s="48"/>
      <c r="C2352" s="2"/>
      <c r="D2352" s="2"/>
      <c r="E2352" s="2"/>
      <c r="F2352" s="2"/>
      <c r="G2352" s="2"/>
      <c r="H2352" s="2"/>
      <c r="I2352" s="1"/>
      <c r="J2352" s="1"/>
      <c r="K2352" s="1"/>
      <c r="L2352" s="1"/>
      <c r="M2352" s="1"/>
      <c r="N2352" s="2"/>
      <c r="O2352" s="2"/>
      <c r="P2352" s="2"/>
      <c r="Q2352" s="1"/>
      <c r="R2352" s="1"/>
      <c r="S2352" s="1"/>
      <c r="T2352" s="1"/>
      <c r="U2352" s="2"/>
      <c r="V2352" s="1"/>
      <c r="W2352" s="1"/>
      <c r="X2352" s="2"/>
      <c r="Y2352" s="1"/>
      <c r="Z2352" s="1"/>
      <c r="AA2352" s="2"/>
      <c r="AB2352" s="1"/>
      <c r="AC2352" s="1"/>
      <c r="AD2352" s="2"/>
      <c r="AE2352" s="1"/>
      <c r="AF2352" s="2"/>
    </row>
    <row r="2353" spans="1:32" hidden="1" x14ac:dyDescent="0.25">
      <c r="A2353" s="2"/>
      <c r="B2353" s="48"/>
      <c r="C2353" s="2"/>
      <c r="D2353" s="2"/>
      <c r="E2353" s="2"/>
      <c r="F2353" s="2"/>
      <c r="G2353" s="2"/>
      <c r="H2353" s="2"/>
      <c r="I2353" s="1"/>
      <c r="J2353" s="1"/>
      <c r="K2353" s="1"/>
      <c r="L2353" s="1"/>
      <c r="M2353" s="1"/>
      <c r="N2353" s="2"/>
      <c r="O2353" s="2"/>
      <c r="P2353" s="2"/>
      <c r="Q2353" s="1"/>
      <c r="R2353" s="1"/>
      <c r="S2353" s="1"/>
      <c r="T2353" s="1"/>
      <c r="U2353" s="2"/>
      <c r="V2353" s="1"/>
      <c r="W2353" s="1"/>
      <c r="X2353" s="2"/>
      <c r="Y2353" s="1"/>
      <c r="Z2353" s="1"/>
      <c r="AA2353" s="2"/>
      <c r="AB2353" s="1"/>
      <c r="AC2353" s="1"/>
      <c r="AD2353" s="2"/>
      <c r="AE2353" s="1"/>
      <c r="AF2353" s="2"/>
    </row>
    <row r="2354" spans="1:32" hidden="1" x14ac:dyDescent="0.25">
      <c r="A2354" s="2"/>
      <c r="B2354" s="48"/>
      <c r="C2354" s="2"/>
      <c r="D2354" s="2"/>
      <c r="E2354" s="2"/>
      <c r="F2354" s="2"/>
      <c r="G2354" s="2"/>
      <c r="H2354" s="2"/>
      <c r="I2354" s="1"/>
      <c r="J2354" s="1"/>
      <c r="K2354" s="1"/>
      <c r="L2354" s="1"/>
      <c r="M2354" s="1"/>
      <c r="N2354" s="2"/>
      <c r="O2354" s="2"/>
      <c r="P2354" s="2"/>
      <c r="Q2354" s="1"/>
      <c r="R2354" s="1"/>
      <c r="S2354" s="1"/>
      <c r="T2354" s="1"/>
      <c r="U2354" s="2"/>
      <c r="V2354" s="1"/>
      <c r="W2354" s="1"/>
      <c r="X2354" s="2"/>
      <c r="Y2354" s="1"/>
      <c r="Z2354" s="1"/>
      <c r="AA2354" s="2"/>
      <c r="AB2354" s="1"/>
      <c r="AC2354" s="1"/>
      <c r="AD2354" s="2"/>
      <c r="AE2354" s="1"/>
      <c r="AF2354" s="2"/>
    </row>
    <row r="2355" spans="1:32" hidden="1" x14ac:dyDescent="0.25">
      <c r="A2355" s="2"/>
      <c r="B2355" s="48"/>
      <c r="C2355" s="2"/>
      <c r="D2355" s="2"/>
      <c r="E2355" s="2"/>
      <c r="F2355" s="2"/>
      <c r="G2355" s="2"/>
      <c r="H2355" s="2"/>
      <c r="I2355" s="1"/>
      <c r="J2355" s="1"/>
      <c r="K2355" s="1"/>
      <c r="L2355" s="1"/>
      <c r="M2355" s="1"/>
      <c r="N2355" s="2"/>
      <c r="O2355" s="2"/>
      <c r="P2355" s="2"/>
      <c r="Q2355" s="1"/>
      <c r="R2355" s="1"/>
      <c r="S2355" s="1"/>
      <c r="T2355" s="1"/>
      <c r="U2355" s="2"/>
      <c r="V2355" s="1"/>
      <c r="W2355" s="1"/>
      <c r="X2355" s="2"/>
      <c r="Y2355" s="1"/>
      <c r="Z2355" s="1"/>
      <c r="AA2355" s="2"/>
      <c r="AB2355" s="1"/>
      <c r="AC2355" s="1"/>
      <c r="AD2355" s="2"/>
      <c r="AE2355" s="1"/>
      <c r="AF2355" s="2"/>
    </row>
    <row r="2356" spans="1:32" hidden="1" x14ac:dyDescent="0.25">
      <c r="A2356" s="2"/>
      <c r="B2356" s="48"/>
      <c r="C2356" s="2"/>
      <c r="D2356" s="2"/>
      <c r="E2356" s="2"/>
      <c r="F2356" s="2"/>
      <c r="G2356" s="2"/>
      <c r="H2356" s="2"/>
      <c r="I2356" s="1"/>
      <c r="J2356" s="1"/>
      <c r="K2356" s="1"/>
      <c r="L2356" s="1"/>
      <c r="M2356" s="1"/>
      <c r="N2356" s="2"/>
      <c r="O2356" s="2"/>
      <c r="P2356" s="2"/>
      <c r="Q2356" s="1"/>
      <c r="R2356" s="1"/>
      <c r="S2356" s="1"/>
      <c r="T2356" s="1"/>
      <c r="U2356" s="2"/>
      <c r="V2356" s="1"/>
      <c r="W2356" s="1"/>
      <c r="X2356" s="2"/>
      <c r="Y2356" s="1"/>
      <c r="Z2356" s="1"/>
      <c r="AA2356" s="2"/>
      <c r="AB2356" s="1"/>
      <c r="AC2356" s="1"/>
      <c r="AD2356" s="2"/>
      <c r="AE2356" s="1"/>
      <c r="AF2356" s="2"/>
    </row>
    <row r="2357" spans="1:32" hidden="1" x14ac:dyDescent="0.25">
      <c r="A2357" s="2"/>
      <c r="B2357" s="48"/>
      <c r="C2357" s="2"/>
      <c r="D2357" s="2"/>
      <c r="E2357" s="2"/>
      <c r="F2357" s="2"/>
      <c r="G2357" s="2"/>
      <c r="H2357" s="2"/>
      <c r="I2357" s="1"/>
      <c r="J2357" s="1"/>
      <c r="K2357" s="1"/>
      <c r="L2357" s="1"/>
      <c r="M2357" s="1"/>
      <c r="N2357" s="2"/>
      <c r="O2357" s="2"/>
      <c r="P2357" s="2"/>
      <c r="Q2357" s="1"/>
      <c r="R2357" s="1"/>
      <c r="S2357" s="1"/>
      <c r="T2357" s="1"/>
      <c r="U2357" s="2"/>
      <c r="V2357" s="1"/>
      <c r="W2357" s="1"/>
      <c r="X2357" s="2"/>
      <c r="Y2357" s="1"/>
      <c r="Z2357" s="1"/>
      <c r="AA2357" s="2"/>
      <c r="AB2357" s="1"/>
      <c r="AC2357" s="1"/>
      <c r="AD2357" s="2"/>
      <c r="AE2357" s="1"/>
      <c r="AF2357" s="2"/>
    </row>
    <row r="2358" spans="1:32" hidden="1" x14ac:dyDescent="0.25">
      <c r="A2358" s="2"/>
      <c r="B2358" s="48"/>
      <c r="C2358" s="2"/>
      <c r="D2358" s="2"/>
      <c r="E2358" s="2"/>
      <c r="F2358" s="2"/>
      <c r="G2358" s="2"/>
      <c r="H2358" s="2"/>
      <c r="I2358" s="1"/>
      <c r="J2358" s="1"/>
      <c r="K2358" s="1"/>
      <c r="L2358" s="1"/>
      <c r="M2358" s="1"/>
      <c r="N2358" s="2"/>
      <c r="O2358" s="2"/>
      <c r="P2358" s="2"/>
      <c r="Q2358" s="1"/>
      <c r="R2358" s="1"/>
      <c r="S2358" s="1"/>
      <c r="T2358" s="1"/>
      <c r="U2358" s="2"/>
      <c r="V2358" s="1"/>
      <c r="W2358" s="1"/>
      <c r="X2358" s="2"/>
      <c r="Y2358" s="1"/>
      <c r="Z2358" s="1"/>
      <c r="AA2358" s="2"/>
      <c r="AB2358" s="1"/>
      <c r="AC2358" s="1"/>
      <c r="AD2358" s="2"/>
      <c r="AE2358" s="1"/>
      <c r="AF2358" s="2"/>
    </row>
    <row r="2359" spans="1:32" hidden="1" x14ac:dyDescent="0.25">
      <c r="A2359" s="2"/>
      <c r="B2359" s="48"/>
      <c r="C2359" s="2"/>
      <c r="D2359" s="2"/>
      <c r="E2359" s="2"/>
      <c r="F2359" s="2"/>
      <c r="G2359" s="2"/>
      <c r="H2359" s="2"/>
      <c r="I2359" s="1"/>
      <c r="J2359" s="1"/>
      <c r="K2359" s="1"/>
      <c r="L2359" s="1"/>
      <c r="M2359" s="1"/>
      <c r="N2359" s="2"/>
      <c r="O2359" s="2"/>
      <c r="P2359" s="2"/>
      <c r="Q2359" s="1"/>
      <c r="R2359" s="1"/>
      <c r="S2359" s="1"/>
      <c r="T2359" s="1"/>
      <c r="U2359" s="2"/>
      <c r="V2359" s="1"/>
      <c r="W2359" s="1"/>
      <c r="X2359" s="2"/>
      <c r="Y2359" s="1"/>
      <c r="Z2359" s="1"/>
      <c r="AA2359" s="2"/>
      <c r="AB2359" s="1"/>
      <c r="AC2359" s="1"/>
      <c r="AD2359" s="2"/>
      <c r="AE2359" s="1"/>
      <c r="AF2359" s="2"/>
    </row>
    <row r="2360" spans="1:32" hidden="1" x14ac:dyDescent="0.25">
      <c r="A2360" s="2"/>
      <c r="B2360" s="48"/>
      <c r="C2360" s="2"/>
      <c r="D2360" s="2"/>
      <c r="E2360" s="2"/>
      <c r="F2360" s="2"/>
      <c r="G2360" s="2"/>
      <c r="H2360" s="2"/>
      <c r="I2360" s="1"/>
      <c r="J2360" s="1"/>
      <c r="K2360" s="1"/>
      <c r="L2360" s="1"/>
      <c r="M2360" s="1"/>
      <c r="N2360" s="2"/>
      <c r="O2360" s="2"/>
      <c r="P2360" s="2"/>
      <c r="Q2360" s="1"/>
      <c r="R2360" s="1"/>
      <c r="S2360" s="1"/>
      <c r="T2360" s="1"/>
      <c r="U2360" s="2"/>
      <c r="V2360" s="1"/>
      <c r="W2360" s="1"/>
      <c r="X2360" s="2"/>
      <c r="Y2360" s="1"/>
      <c r="Z2360" s="1"/>
      <c r="AA2360" s="2"/>
      <c r="AB2360" s="1"/>
      <c r="AC2360" s="1"/>
      <c r="AD2360" s="2"/>
      <c r="AE2360" s="1"/>
      <c r="AF2360" s="2"/>
    </row>
    <row r="2361" spans="1:32" hidden="1" x14ac:dyDescent="0.25">
      <c r="A2361" s="2"/>
      <c r="B2361" s="48"/>
      <c r="C2361" s="2"/>
      <c r="D2361" s="2"/>
      <c r="E2361" s="2"/>
      <c r="F2361" s="2"/>
      <c r="G2361" s="2"/>
      <c r="H2361" s="2"/>
      <c r="I2361" s="1"/>
      <c r="J2361" s="1"/>
      <c r="K2361" s="1"/>
      <c r="L2361" s="1"/>
      <c r="M2361" s="1"/>
      <c r="N2361" s="2"/>
      <c r="O2361" s="2"/>
      <c r="P2361" s="2"/>
      <c r="Q2361" s="1"/>
      <c r="R2361" s="1"/>
      <c r="S2361" s="1"/>
      <c r="T2361" s="1"/>
      <c r="U2361" s="2"/>
      <c r="V2361" s="1"/>
      <c r="W2361" s="1"/>
      <c r="X2361" s="2"/>
      <c r="Y2361" s="1"/>
      <c r="Z2361" s="1"/>
      <c r="AA2361" s="2"/>
      <c r="AB2361" s="1"/>
      <c r="AC2361" s="1"/>
      <c r="AD2361" s="2"/>
      <c r="AE2361" s="1"/>
      <c r="AF2361" s="2"/>
    </row>
    <row r="2362" spans="1:32" hidden="1" x14ac:dyDescent="0.25">
      <c r="A2362" s="2"/>
      <c r="B2362" s="48"/>
      <c r="C2362" s="2"/>
      <c r="D2362" s="2"/>
      <c r="E2362" s="2"/>
      <c r="F2362" s="2"/>
      <c r="G2362" s="2"/>
      <c r="H2362" s="2"/>
      <c r="I2362" s="1"/>
      <c r="J2362" s="1"/>
      <c r="K2362" s="1"/>
      <c r="L2362" s="1"/>
      <c r="M2362" s="1"/>
      <c r="N2362" s="2"/>
      <c r="O2362" s="2"/>
      <c r="P2362" s="2"/>
      <c r="Q2362" s="1"/>
      <c r="R2362" s="1"/>
      <c r="S2362" s="1"/>
      <c r="T2362" s="1"/>
      <c r="U2362" s="2"/>
      <c r="V2362" s="1"/>
      <c r="W2362" s="1"/>
      <c r="X2362" s="2"/>
      <c r="Y2362" s="1"/>
      <c r="Z2362" s="1"/>
      <c r="AA2362" s="2"/>
      <c r="AB2362" s="1"/>
      <c r="AC2362" s="1"/>
      <c r="AD2362" s="2"/>
      <c r="AE2362" s="1"/>
      <c r="AF2362" s="2"/>
    </row>
    <row r="2363" spans="1:32" hidden="1" x14ac:dyDescent="0.25">
      <c r="A2363" s="2"/>
      <c r="B2363" s="48"/>
      <c r="C2363" s="2"/>
      <c r="D2363" s="2"/>
      <c r="E2363" s="2"/>
      <c r="F2363" s="2"/>
      <c r="G2363" s="2"/>
      <c r="H2363" s="2"/>
      <c r="I2363" s="1"/>
      <c r="J2363" s="1"/>
      <c r="K2363" s="1"/>
      <c r="L2363" s="1"/>
      <c r="M2363" s="1"/>
      <c r="N2363" s="2"/>
      <c r="O2363" s="2"/>
      <c r="P2363" s="2"/>
      <c r="Q2363" s="1"/>
      <c r="R2363" s="1"/>
      <c r="S2363" s="1"/>
      <c r="T2363" s="1"/>
      <c r="U2363" s="2"/>
      <c r="V2363" s="1"/>
      <c r="W2363" s="1"/>
      <c r="X2363" s="2"/>
      <c r="Y2363" s="1"/>
      <c r="Z2363" s="1"/>
      <c r="AA2363" s="2"/>
      <c r="AB2363" s="1"/>
      <c r="AC2363" s="1"/>
      <c r="AD2363" s="2"/>
      <c r="AE2363" s="1"/>
      <c r="AF2363" s="2"/>
    </row>
    <row r="2364" spans="1:32" hidden="1" x14ac:dyDescent="0.25">
      <c r="A2364" s="2"/>
      <c r="B2364" s="48"/>
      <c r="C2364" s="2"/>
      <c r="D2364" s="2"/>
      <c r="E2364" s="2"/>
      <c r="F2364" s="2"/>
      <c r="G2364" s="2"/>
      <c r="H2364" s="2"/>
      <c r="I2364" s="1"/>
      <c r="J2364" s="1"/>
      <c r="K2364" s="1"/>
      <c r="L2364" s="1"/>
      <c r="M2364" s="1"/>
      <c r="N2364" s="2"/>
      <c r="O2364" s="2"/>
      <c r="P2364" s="2"/>
      <c r="Q2364" s="1"/>
      <c r="R2364" s="1"/>
      <c r="S2364" s="1"/>
      <c r="T2364" s="1"/>
      <c r="U2364" s="2"/>
      <c r="V2364" s="1"/>
      <c r="W2364" s="1"/>
      <c r="X2364" s="2"/>
      <c r="Y2364" s="1"/>
      <c r="Z2364" s="1"/>
      <c r="AA2364" s="2"/>
      <c r="AB2364" s="1"/>
      <c r="AC2364" s="1"/>
      <c r="AD2364" s="2"/>
      <c r="AE2364" s="1"/>
      <c r="AF2364" s="2"/>
    </row>
    <row r="2365" spans="1:32" hidden="1" x14ac:dyDescent="0.25">
      <c r="A2365" s="2"/>
      <c r="B2365" s="48"/>
      <c r="C2365" s="2"/>
      <c r="D2365" s="2"/>
      <c r="E2365" s="2"/>
      <c r="F2365" s="2"/>
      <c r="G2365" s="2"/>
      <c r="H2365" s="2"/>
      <c r="I2365" s="1"/>
      <c r="J2365" s="1"/>
      <c r="K2365" s="1"/>
      <c r="L2365" s="1"/>
      <c r="M2365" s="1"/>
      <c r="N2365" s="2"/>
      <c r="O2365" s="2"/>
      <c r="P2365" s="2"/>
      <c r="Q2365" s="1"/>
      <c r="R2365" s="1"/>
      <c r="S2365" s="1"/>
      <c r="T2365" s="1"/>
      <c r="U2365" s="2"/>
      <c r="V2365" s="1"/>
      <c r="W2365" s="1"/>
      <c r="X2365" s="2"/>
      <c r="Y2365" s="1"/>
      <c r="Z2365" s="1"/>
      <c r="AA2365" s="2"/>
      <c r="AB2365" s="1"/>
      <c r="AC2365" s="1"/>
      <c r="AD2365" s="2"/>
      <c r="AE2365" s="1"/>
      <c r="AF2365" s="2"/>
    </row>
    <row r="2366" spans="1:32" hidden="1" x14ac:dyDescent="0.25">
      <c r="A2366" s="2"/>
      <c r="B2366" s="48"/>
      <c r="C2366" s="2"/>
      <c r="D2366" s="2"/>
      <c r="E2366" s="2"/>
      <c r="F2366" s="2"/>
      <c r="G2366" s="2"/>
      <c r="H2366" s="2"/>
      <c r="I2366" s="1"/>
      <c r="J2366" s="1"/>
      <c r="K2366" s="1"/>
      <c r="L2366" s="1"/>
      <c r="M2366" s="1"/>
      <c r="N2366" s="2"/>
      <c r="O2366" s="2"/>
      <c r="P2366" s="2"/>
      <c r="Q2366" s="1"/>
      <c r="R2366" s="1"/>
      <c r="S2366" s="1"/>
      <c r="T2366" s="1"/>
      <c r="U2366" s="2"/>
      <c r="V2366" s="1"/>
      <c r="W2366" s="1"/>
      <c r="X2366" s="2"/>
      <c r="Y2366" s="1"/>
      <c r="Z2366" s="1"/>
      <c r="AA2366" s="2"/>
      <c r="AB2366" s="1"/>
      <c r="AC2366" s="1"/>
      <c r="AD2366" s="2"/>
      <c r="AE2366" s="1"/>
      <c r="AF2366" s="2"/>
    </row>
    <row r="2367" spans="1:32" hidden="1" x14ac:dyDescent="0.25">
      <c r="A2367" s="2"/>
      <c r="B2367" s="48"/>
      <c r="C2367" s="2"/>
      <c r="D2367" s="2"/>
      <c r="E2367" s="2"/>
      <c r="F2367" s="2"/>
      <c r="G2367" s="2"/>
      <c r="H2367" s="2"/>
      <c r="I2367" s="1"/>
      <c r="J2367" s="1"/>
      <c r="K2367" s="1"/>
      <c r="L2367" s="1"/>
      <c r="M2367" s="1"/>
      <c r="N2367" s="2"/>
      <c r="O2367" s="2"/>
      <c r="P2367" s="2"/>
      <c r="Q2367" s="1"/>
      <c r="R2367" s="1"/>
      <c r="S2367" s="1"/>
      <c r="T2367" s="1"/>
      <c r="U2367" s="2"/>
      <c r="V2367" s="1"/>
      <c r="W2367" s="1"/>
      <c r="X2367" s="2"/>
      <c r="Y2367" s="1"/>
      <c r="Z2367" s="1"/>
      <c r="AA2367" s="2"/>
      <c r="AB2367" s="1"/>
      <c r="AC2367" s="1"/>
      <c r="AD2367" s="2"/>
      <c r="AE2367" s="1"/>
      <c r="AF2367" s="2"/>
    </row>
    <row r="2368" spans="1:32" hidden="1" x14ac:dyDescent="0.25">
      <c r="A2368" s="2"/>
      <c r="B2368" s="48"/>
      <c r="C2368" s="2"/>
      <c r="D2368" s="2"/>
      <c r="E2368" s="2"/>
      <c r="F2368" s="2"/>
      <c r="G2368" s="2"/>
      <c r="H2368" s="2"/>
      <c r="I2368" s="1"/>
      <c r="J2368" s="1"/>
      <c r="K2368" s="1"/>
      <c r="L2368" s="1"/>
      <c r="M2368" s="1"/>
      <c r="N2368" s="2"/>
      <c r="O2368" s="2"/>
      <c r="P2368" s="2"/>
      <c r="Q2368" s="1"/>
      <c r="R2368" s="1"/>
      <c r="S2368" s="1"/>
      <c r="T2368" s="1"/>
      <c r="U2368" s="2"/>
      <c r="V2368" s="1"/>
      <c r="W2368" s="1"/>
      <c r="X2368" s="2"/>
      <c r="Y2368" s="1"/>
      <c r="Z2368" s="1"/>
      <c r="AA2368" s="2"/>
      <c r="AB2368" s="1"/>
      <c r="AC2368" s="1"/>
      <c r="AD2368" s="2"/>
      <c r="AE2368" s="1"/>
      <c r="AF2368" s="2"/>
    </row>
    <row r="2369" spans="1:32" hidden="1" x14ac:dyDescent="0.25">
      <c r="A2369" s="2"/>
      <c r="B2369" s="48"/>
      <c r="C2369" s="2"/>
      <c r="D2369" s="2"/>
      <c r="E2369" s="2"/>
      <c r="F2369" s="2"/>
      <c r="G2369" s="2"/>
      <c r="H2369" s="2"/>
      <c r="I2369" s="1"/>
      <c r="J2369" s="1"/>
      <c r="K2369" s="1"/>
      <c r="L2369" s="1"/>
      <c r="M2369" s="1"/>
      <c r="N2369" s="2"/>
      <c r="O2369" s="2"/>
      <c r="P2369" s="2"/>
      <c r="Q2369" s="1"/>
      <c r="R2369" s="1"/>
      <c r="S2369" s="1"/>
      <c r="T2369" s="1"/>
      <c r="U2369" s="2"/>
      <c r="V2369" s="1"/>
      <c r="W2369" s="1"/>
      <c r="X2369" s="2"/>
      <c r="Y2369" s="1"/>
      <c r="Z2369" s="1"/>
      <c r="AA2369" s="2"/>
      <c r="AB2369" s="1"/>
      <c r="AC2369" s="1"/>
      <c r="AD2369" s="2"/>
      <c r="AE2369" s="1"/>
      <c r="AF2369" s="2"/>
    </row>
    <row r="2370" spans="1:32" hidden="1" x14ac:dyDescent="0.25">
      <c r="A2370" s="2"/>
      <c r="B2370" s="48"/>
      <c r="C2370" s="2"/>
      <c r="D2370" s="2"/>
      <c r="E2370" s="2"/>
      <c r="F2370" s="2"/>
      <c r="G2370" s="2"/>
      <c r="H2370" s="2"/>
      <c r="I2370" s="1"/>
      <c r="J2370" s="1"/>
      <c r="K2370" s="1"/>
      <c r="L2370" s="1"/>
      <c r="M2370" s="1"/>
      <c r="N2370" s="2"/>
      <c r="O2370" s="2"/>
      <c r="P2370" s="2"/>
      <c r="Q2370" s="1"/>
      <c r="R2370" s="1"/>
      <c r="S2370" s="1"/>
      <c r="T2370" s="1"/>
      <c r="U2370" s="2"/>
      <c r="V2370" s="1"/>
      <c r="W2370" s="1"/>
      <c r="X2370" s="2"/>
      <c r="Y2370" s="1"/>
      <c r="Z2370" s="1"/>
      <c r="AA2370" s="2"/>
      <c r="AB2370" s="1"/>
      <c r="AC2370" s="1"/>
      <c r="AD2370" s="2"/>
      <c r="AE2370" s="1"/>
      <c r="AF2370" s="2"/>
    </row>
    <row r="2371" spans="1:32" hidden="1" x14ac:dyDescent="0.25">
      <c r="A2371" s="2"/>
      <c r="B2371" s="48"/>
      <c r="C2371" s="2"/>
      <c r="D2371" s="2"/>
      <c r="E2371" s="2"/>
      <c r="F2371" s="2"/>
      <c r="G2371" s="2"/>
      <c r="H2371" s="2"/>
      <c r="I2371" s="1"/>
      <c r="J2371" s="1"/>
      <c r="K2371" s="1"/>
      <c r="L2371" s="1"/>
      <c r="M2371" s="1"/>
      <c r="N2371" s="2"/>
      <c r="O2371" s="2"/>
      <c r="P2371" s="2"/>
      <c r="Q2371" s="1"/>
      <c r="R2371" s="1"/>
      <c r="S2371" s="1"/>
      <c r="T2371" s="1"/>
      <c r="U2371" s="2"/>
      <c r="V2371" s="1"/>
      <c r="W2371" s="1"/>
      <c r="X2371" s="2"/>
      <c r="Y2371" s="1"/>
      <c r="Z2371" s="1"/>
      <c r="AA2371" s="2"/>
      <c r="AB2371" s="1"/>
      <c r="AC2371" s="1"/>
      <c r="AD2371" s="2"/>
      <c r="AE2371" s="1"/>
      <c r="AF2371" s="2"/>
    </row>
    <row r="2372" spans="1:32" hidden="1" x14ac:dyDescent="0.25">
      <c r="A2372" s="2"/>
      <c r="B2372" s="48"/>
      <c r="C2372" s="2"/>
      <c r="D2372" s="2"/>
      <c r="E2372" s="2"/>
      <c r="F2372" s="2"/>
      <c r="G2372" s="2"/>
      <c r="H2372" s="2"/>
      <c r="I2372" s="1"/>
      <c r="J2372" s="1"/>
      <c r="K2372" s="1"/>
      <c r="L2372" s="1"/>
      <c r="M2372" s="1"/>
      <c r="N2372" s="2"/>
      <c r="O2372" s="2"/>
      <c r="P2372" s="2"/>
      <c r="Q2372" s="1"/>
      <c r="R2372" s="1"/>
      <c r="S2372" s="1"/>
      <c r="T2372" s="1"/>
      <c r="U2372" s="2"/>
      <c r="V2372" s="1"/>
      <c r="W2372" s="1"/>
      <c r="X2372" s="2"/>
      <c r="Y2372" s="1"/>
      <c r="Z2372" s="1"/>
      <c r="AA2372" s="2"/>
      <c r="AB2372" s="1"/>
      <c r="AC2372" s="1"/>
      <c r="AD2372" s="2"/>
      <c r="AE2372" s="1"/>
      <c r="AF2372" s="2"/>
    </row>
    <row r="2373" spans="1:32" hidden="1" x14ac:dyDescent="0.25">
      <c r="A2373" s="2"/>
      <c r="B2373" s="48"/>
      <c r="C2373" s="2"/>
      <c r="D2373" s="2"/>
      <c r="E2373" s="2"/>
      <c r="F2373" s="2"/>
      <c r="G2373" s="2"/>
      <c r="H2373" s="2"/>
      <c r="I2373" s="1"/>
      <c r="J2373" s="1"/>
      <c r="K2373" s="1"/>
      <c r="L2373" s="1"/>
      <c r="M2373" s="1"/>
      <c r="N2373" s="2"/>
      <c r="O2373" s="2"/>
      <c r="P2373" s="2"/>
      <c r="Q2373" s="1"/>
      <c r="R2373" s="1"/>
      <c r="S2373" s="1"/>
      <c r="T2373" s="1"/>
      <c r="U2373" s="2"/>
      <c r="V2373" s="1"/>
      <c r="W2373" s="1"/>
      <c r="X2373" s="2"/>
      <c r="Y2373" s="1"/>
      <c r="Z2373" s="1"/>
      <c r="AA2373" s="2"/>
      <c r="AB2373" s="1"/>
      <c r="AC2373" s="1"/>
      <c r="AD2373" s="2"/>
      <c r="AE2373" s="1"/>
      <c r="AF2373" s="2"/>
    </row>
    <row r="2374" spans="1:32" hidden="1" x14ac:dyDescent="0.25">
      <c r="A2374" s="2"/>
      <c r="B2374" s="48"/>
      <c r="C2374" s="2"/>
      <c r="D2374" s="2"/>
      <c r="E2374" s="2"/>
      <c r="F2374" s="2"/>
      <c r="G2374" s="2"/>
      <c r="H2374" s="2"/>
      <c r="I2374" s="1"/>
      <c r="J2374" s="1"/>
      <c r="K2374" s="1"/>
      <c r="L2374" s="1"/>
      <c r="M2374" s="1"/>
      <c r="N2374" s="2"/>
      <c r="O2374" s="2"/>
      <c r="P2374" s="2"/>
      <c r="Q2374" s="1"/>
      <c r="R2374" s="1"/>
      <c r="S2374" s="1"/>
      <c r="T2374" s="1"/>
      <c r="U2374" s="2"/>
      <c r="V2374" s="1"/>
      <c r="W2374" s="1"/>
      <c r="X2374" s="2"/>
      <c r="Y2374" s="1"/>
      <c r="Z2374" s="1"/>
      <c r="AA2374" s="2"/>
      <c r="AB2374" s="1"/>
      <c r="AC2374" s="1"/>
      <c r="AD2374" s="2"/>
      <c r="AE2374" s="1"/>
      <c r="AF2374" s="2"/>
    </row>
    <row r="2375" spans="1:32" hidden="1" x14ac:dyDescent="0.25">
      <c r="A2375" s="2"/>
      <c r="B2375" s="48"/>
      <c r="C2375" s="2"/>
      <c r="D2375" s="2"/>
      <c r="E2375" s="2"/>
      <c r="F2375" s="2"/>
      <c r="G2375" s="2"/>
      <c r="H2375" s="2"/>
      <c r="I2375" s="1"/>
      <c r="J2375" s="1"/>
      <c r="K2375" s="1"/>
      <c r="L2375" s="1"/>
      <c r="M2375" s="1"/>
      <c r="N2375" s="2"/>
      <c r="O2375" s="2"/>
      <c r="P2375" s="2"/>
      <c r="Q2375" s="1"/>
      <c r="R2375" s="1"/>
      <c r="S2375" s="1"/>
      <c r="T2375" s="1"/>
      <c r="U2375" s="2"/>
      <c r="V2375" s="1"/>
      <c r="W2375" s="1"/>
      <c r="X2375" s="2"/>
      <c r="Y2375" s="1"/>
      <c r="Z2375" s="1"/>
      <c r="AA2375" s="2"/>
      <c r="AB2375" s="1"/>
      <c r="AC2375" s="1"/>
      <c r="AD2375" s="2"/>
      <c r="AE2375" s="1"/>
      <c r="AF2375" s="2"/>
    </row>
    <row r="2376" spans="1:32" hidden="1" x14ac:dyDescent="0.25">
      <c r="A2376" s="2"/>
      <c r="B2376" s="48"/>
      <c r="C2376" s="2"/>
      <c r="D2376" s="2"/>
      <c r="E2376" s="2"/>
      <c r="F2376" s="2"/>
      <c r="G2376" s="2"/>
      <c r="H2376" s="2"/>
      <c r="I2376" s="1"/>
      <c r="J2376" s="1"/>
      <c r="K2376" s="1"/>
      <c r="L2376" s="1"/>
      <c r="M2376" s="1"/>
      <c r="N2376" s="2"/>
      <c r="O2376" s="2"/>
      <c r="P2376" s="2"/>
      <c r="Q2376" s="1"/>
      <c r="R2376" s="1"/>
      <c r="S2376" s="1"/>
      <c r="T2376" s="1"/>
      <c r="U2376" s="2"/>
      <c r="V2376" s="1"/>
      <c r="W2376" s="1"/>
      <c r="X2376" s="2"/>
      <c r="Y2376" s="1"/>
      <c r="Z2376" s="1"/>
      <c r="AA2376" s="2"/>
      <c r="AB2376" s="1"/>
      <c r="AC2376" s="1"/>
      <c r="AD2376" s="2"/>
      <c r="AE2376" s="1"/>
      <c r="AF2376" s="2"/>
    </row>
    <row r="2377" spans="1:32" hidden="1" x14ac:dyDescent="0.25">
      <c r="A2377" s="2"/>
      <c r="B2377" s="48"/>
      <c r="C2377" s="2"/>
      <c r="D2377" s="2"/>
      <c r="E2377" s="2"/>
      <c r="F2377" s="2"/>
      <c r="G2377" s="2"/>
      <c r="H2377" s="2"/>
      <c r="I2377" s="1"/>
      <c r="J2377" s="1"/>
      <c r="K2377" s="1"/>
      <c r="L2377" s="1"/>
      <c r="M2377" s="1"/>
      <c r="N2377" s="2"/>
      <c r="O2377" s="2"/>
      <c r="P2377" s="2"/>
      <c r="Q2377" s="1"/>
      <c r="R2377" s="1"/>
      <c r="S2377" s="1"/>
      <c r="T2377" s="1"/>
      <c r="U2377" s="2"/>
      <c r="V2377" s="1"/>
      <c r="W2377" s="1"/>
      <c r="X2377" s="2"/>
      <c r="Y2377" s="1"/>
      <c r="Z2377" s="1"/>
      <c r="AA2377" s="2"/>
      <c r="AB2377" s="1"/>
      <c r="AC2377" s="1"/>
      <c r="AD2377" s="2"/>
      <c r="AE2377" s="1"/>
      <c r="AF2377" s="2"/>
    </row>
    <row r="2378" spans="1:32" hidden="1" x14ac:dyDescent="0.25">
      <c r="A2378" s="2"/>
      <c r="B2378" s="48"/>
      <c r="C2378" s="2"/>
      <c r="D2378" s="2"/>
      <c r="E2378" s="2"/>
      <c r="F2378" s="2"/>
      <c r="G2378" s="2"/>
      <c r="H2378" s="2"/>
      <c r="I2378" s="1"/>
      <c r="J2378" s="1"/>
      <c r="K2378" s="1"/>
      <c r="L2378" s="1"/>
      <c r="M2378" s="1"/>
      <c r="N2378" s="2"/>
      <c r="O2378" s="2"/>
      <c r="P2378" s="2"/>
      <c r="Q2378" s="1"/>
      <c r="R2378" s="1"/>
      <c r="S2378" s="1"/>
      <c r="T2378" s="1"/>
      <c r="U2378" s="2"/>
      <c r="V2378" s="1"/>
      <c r="W2378" s="1"/>
      <c r="X2378" s="2"/>
      <c r="Y2378" s="1"/>
      <c r="Z2378" s="1"/>
      <c r="AA2378" s="2"/>
      <c r="AB2378" s="1"/>
      <c r="AC2378" s="1"/>
      <c r="AD2378" s="2"/>
      <c r="AE2378" s="1"/>
      <c r="AF2378" s="2"/>
    </row>
    <row r="2379" spans="1:32" hidden="1" x14ac:dyDescent="0.25">
      <c r="A2379" s="2"/>
      <c r="B2379" s="48"/>
      <c r="C2379" s="2"/>
      <c r="D2379" s="2"/>
      <c r="E2379" s="2"/>
      <c r="F2379" s="2"/>
      <c r="G2379" s="2"/>
      <c r="H2379" s="2"/>
      <c r="I2379" s="1"/>
      <c r="J2379" s="1"/>
      <c r="K2379" s="1"/>
      <c r="L2379" s="1"/>
      <c r="M2379" s="1"/>
      <c r="N2379" s="2"/>
      <c r="O2379" s="2"/>
      <c r="P2379" s="2"/>
      <c r="Q2379" s="1"/>
      <c r="R2379" s="1"/>
      <c r="S2379" s="1"/>
      <c r="T2379" s="1"/>
      <c r="U2379" s="2"/>
      <c r="V2379" s="1"/>
      <c r="W2379" s="1"/>
      <c r="X2379" s="2"/>
      <c r="Y2379" s="1"/>
      <c r="Z2379" s="1"/>
      <c r="AA2379" s="2"/>
      <c r="AB2379" s="1"/>
      <c r="AC2379" s="1"/>
      <c r="AD2379" s="2"/>
      <c r="AE2379" s="1"/>
      <c r="AF2379" s="2"/>
    </row>
    <row r="2380" spans="1:32" hidden="1" x14ac:dyDescent="0.25">
      <c r="A2380" s="2"/>
      <c r="B2380" s="48"/>
      <c r="C2380" s="2"/>
      <c r="D2380" s="2"/>
      <c r="E2380" s="2"/>
      <c r="F2380" s="2"/>
      <c r="G2380" s="2"/>
      <c r="H2380" s="2"/>
      <c r="I2380" s="1"/>
      <c r="J2380" s="1"/>
      <c r="K2380" s="1"/>
      <c r="L2380" s="1"/>
      <c r="M2380" s="1"/>
      <c r="N2380" s="2"/>
      <c r="O2380" s="2"/>
      <c r="P2380" s="2"/>
      <c r="Q2380" s="1"/>
      <c r="R2380" s="1"/>
      <c r="S2380" s="1"/>
      <c r="T2380" s="1"/>
      <c r="U2380" s="2"/>
      <c r="V2380" s="1"/>
      <c r="W2380" s="1"/>
      <c r="X2380" s="2"/>
      <c r="Y2380" s="1"/>
      <c r="Z2380" s="1"/>
      <c r="AA2380" s="2"/>
      <c r="AB2380" s="1"/>
      <c r="AC2380" s="1"/>
      <c r="AD2380" s="2"/>
      <c r="AE2380" s="1"/>
      <c r="AF2380" s="2"/>
    </row>
    <row r="2381" spans="1:32" hidden="1" x14ac:dyDescent="0.25">
      <c r="A2381" s="2"/>
      <c r="B2381" s="48"/>
      <c r="C2381" s="2"/>
      <c r="D2381" s="2"/>
      <c r="E2381" s="2"/>
      <c r="F2381" s="2"/>
      <c r="G2381" s="2"/>
      <c r="H2381" s="2"/>
      <c r="I2381" s="1"/>
      <c r="J2381" s="1"/>
      <c r="K2381" s="1"/>
      <c r="L2381" s="1"/>
      <c r="M2381" s="1"/>
      <c r="N2381" s="2"/>
      <c r="O2381" s="2"/>
      <c r="P2381" s="2"/>
      <c r="Q2381" s="1"/>
      <c r="R2381" s="1"/>
      <c r="S2381" s="1"/>
      <c r="T2381" s="1"/>
      <c r="U2381" s="2"/>
      <c r="V2381" s="1"/>
      <c r="W2381" s="1"/>
      <c r="X2381" s="2"/>
      <c r="Y2381" s="1"/>
      <c r="Z2381" s="1"/>
      <c r="AA2381" s="2"/>
      <c r="AB2381" s="1"/>
      <c r="AC2381" s="1"/>
      <c r="AD2381" s="2"/>
      <c r="AE2381" s="1"/>
      <c r="AF2381" s="2"/>
    </row>
    <row r="2382" spans="1:32" hidden="1" x14ac:dyDescent="0.25">
      <c r="A2382" s="2"/>
      <c r="B2382" s="48"/>
      <c r="C2382" s="2"/>
      <c r="D2382" s="2"/>
      <c r="E2382" s="2"/>
      <c r="F2382" s="2"/>
      <c r="G2382" s="2"/>
      <c r="H2382" s="2"/>
      <c r="I2382" s="1"/>
      <c r="J2382" s="1"/>
      <c r="K2382" s="1"/>
      <c r="L2382" s="1"/>
      <c r="M2382" s="1"/>
      <c r="N2382" s="2"/>
      <c r="O2382" s="2"/>
      <c r="P2382" s="2"/>
      <c r="Q2382" s="1"/>
      <c r="R2382" s="1"/>
      <c r="S2382" s="1"/>
      <c r="T2382" s="1"/>
      <c r="U2382" s="2"/>
      <c r="V2382" s="1"/>
      <c r="W2382" s="1"/>
      <c r="X2382" s="2"/>
      <c r="Y2382" s="1"/>
      <c r="Z2382" s="1"/>
      <c r="AA2382" s="2"/>
      <c r="AB2382" s="1"/>
      <c r="AC2382" s="1"/>
      <c r="AD2382" s="2"/>
      <c r="AE2382" s="1"/>
      <c r="AF2382" s="2"/>
    </row>
    <row r="2383" spans="1:32" hidden="1" x14ac:dyDescent="0.25">
      <c r="A2383" s="2"/>
      <c r="B2383" s="48"/>
      <c r="C2383" s="2"/>
      <c r="D2383" s="2"/>
      <c r="E2383" s="2"/>
      <c r="F2383" s="2"/>
      <c r="G2383" s="2"/>
      <c r="H2383" s="2"/>
      <c r="I2383" s="1"/>
      <c r="J2383" s="1"/>
      <c r="K2383" s="1"/>
      <c r="L2383" s="1"/>
      <c r="M2383" s="1"/>
      <c r="N2383" s="2"/>
      <c r="O2383" s="2"/>
      <c r="P2383" s="2"/>
      <c r="Q2383" s="1"/>
      <c r="R2383" s="1"/>
      <c r="S2383" s="1"/>
      <c r="T2383" s="1"/>
      <c r="U2383" s="2"/>
      <c r="V2383" s="1"/>
      <c r="W2383" s="1"/>
      <c r="X2383" s="2"/>
      <c r="Y2383" s="1"/>
      <c r="Z2383" s="1"/>
      <c r="AA2383" s="2"/>
      <c r="AB2383" s="1"/>
      <c r="AC2383" s="1"/>
      <c r="AD2383" s="2"/>
      <c r="AE2383" s="1"/>
      <c r="AF2383" s="2"/>
    </row>
    <row r="2384" spans="1:32" hidden="1" x14ac:dyDescent="0.25">
      <c r="A2384" s="2"/>
      <c r="B2384" s="48"/>
      <c r="C2384" s="2"/>
      <c r="D2384" s="2"/>
      <c r="E2384" s="2"/>
      <c r="F2384" s="2"/>
      <c r="G2384" s="2"/>
      <c r="H2384" s="2"/>
      <c r="I2384" s="1"/>
      <c r="J2384" s="1"/>
      <c r="K2384" s="1"/>
      <c r="L2384" s="1"/>
      <c r="M2384" s="1"/>
      <c r="N2384" s="2"/>
      <c r="O2384" s="2"/>
      <c r="P2384" s="2"/>
      <c r="Q2384" s="1"/>
      <c r="R2384" s="1"/>
      <c r="S2384" s="1"/>
      <c r="T2384" s="1"/>
      <c r="U2384" s="2"/>
      <c r="V2384" s="1"/>
      <c r="W2384" s="1"/>
      <c r="X2384" s="2"/>
      <c r="Y2384" s="1"/>
      <c r="Z2384" s="1"/>
      <c r="AA2384" s="2"/>
      <c r="AB2384" s="1"/>
      <c r="AC2384" s="1"/>
      <c r="AD2384" s="2"/>
      <c r="AE2384" s="1"/>
      <c r="AF2384" s="2"/>
    </row>
    <row r="2385" spans="1:32" hidden="1" x14ac:dyDescent="0.25">
      <c r="A2385" s="2"/>
      <c r="B2385" s="48"/>
      <c r="C2385" s="2"/>
      <c r="D2385" s="2"/>
      <c r="E2385" s="2"/>
      <c r="F2385" s="2"/>
      <c r="G2385" s="2"/>
      <c r="H2385" s="2"/>
      <c r="I2385" s="1"/>
      <c r="J2385" s="1"/>
      <c r="K2385" s="1"/>
      <c r="L2385" s="1"/>
      <c r="M2385" s="1"/>
      <c r="N2385" s="2"/>
      <c r="O2385" s="2"/>
      <c r="P2385" s="2"/>
      <c r="Q2385" s="1"/>
      <c r="R2385" s="1"/>
      <c r="S2385" s="1"/>
      <c r="T2385" s="1"/>
      <c r="U2385" s="2"/>
      <c r="V2385" s="1"/>
      <c r="W2385" s="1"/>
      <c r="X2385" s="2"/>
      <c r="Y2385" s="1"/>
      <c r="Z2385" s="1"/>
      <c r="AA2385" s="2"/>
      <c r="AB2385" s="1"/>
      <c r="AC2385" s="1"/>
      <c r="AD2385" s="2"/>
      <c r="AE2385" s="1"/>
      <c r="AF2385" s="2"/>
    </row>
    <row r="2386" spans="1:32" hidden="1" x14ac:dyDescent="0.25">
      <c r="A2386" s="2"/>
      <c r="B2386" s="48"/>
      <c r="C2386" s="2"/>
      <c r="D2386" s="2"/>
      <c r="E2386" s="2"/>
      <c r="F2386" s="2"/>
      <c r="G2386" s="2"/>
      <c r="H2386" s="2"/>
      <c r="I2386" s="1"/>
      <c r="J2386" s="1"/>
      <c r="K2386" s="1"/>
      <c r="L2386" s="1"/>
      <c r="M2386" s="1"/>
      <c r="N2386" s="2"/>
      <c r="O2386" s="2"/>
      <c r="P2386" s="2"/>
      <c r="Q2386" s="1"/>
      <c r="R2386" s="1"/>
      <c r="S2386" s="1"/>
      <c r="T2386" s="1"/>
      <c r="U2386" s="2"/>
      <c r="V2386" s="1"/>
      <c r="W2386" s="1"/>
      <c r="X2386" s="2"/>
      <c r="Y2386" s="1"/>
      <c r="Z2386" s="1"/>
      <c r="AA2386" s="2"/>
      <c r="AB2386" s="1"/>
      <c r="AC2386" s="1"/>
      <c r="AD2386" s="2"/>
      <c r="AE2386" s="1"/>
      <c r="AF2386" s="2"/>
    </row>
    <row r="2387" spans="1:32" hidden="1" x14ac:dyDescent="0.25">
      <c r="A2387" s="2"/>
      <c r="B2387" s="48"/>
      <c r="C2387" s="2"/>
      <c r="D2387" s="2"/>
      <c r="E2387" s="2"/>
      <c r="F2387" s="2"/>
      <c r="G2387" s="2"/>
      <c r="H2387" s="2"/>
      <c r="I2387" s="1"/>
      <c r="J2387" s="1"/>
      <c r="K2387" s="1"/>
      <c r="L2387" s="1"/>
      <c r="M2387" s="1"/>
      <c r="N2387" s="2"/>
      <c r="O2387" s="2"/>
      <c r="P2387" s="2"/>
      <c r="Q2387" s="1"/>
      <c r="R2387" s="1"/>
      <c r="S2387" s="1"/>
      <c r="T2387" s="1"/>
      <c r="U2387" s="2"/>
      <c r="V2387" s="1"/>
      <c r="W2387" s="1"/>
      <c r="X2387" s="2"/>
      <c r="Y2387" s="1"/>
      <c r="Z2387" s="1"/>
      <c r="AA2387" s="2"/>
      <c r="AB2387" s="1"/>
      <c r="AC2387" s="1"/>
      <c r="AD2387" s="2"/>
      <c r="AE2387" s="1"/>
      <c r="AF2387" s="2"/>
    </row>
    <row r="2388" spans="1:32" hidden="1" x14ac:dyDescent="0.25">
      <c r="A2388" s="2"/>
      <c r="B2388" s="48"/>
      <c r="C2388" s="2"/>
      <c r="D2388" s="2"/>
      <c r="E2388" s="2"/>
      <c r="F2388" s="2"/>
      <c r="G2388" s="2"/>
      <c r="H2388" s="2"/>
      <c r="I2388" s="1"/>
      <c r="J2388" s="1"/>
      <c r="K2388" s="1"/>
      <c r="L2388" s="1"/>
      <c r="M2388" s="1"/>
      <c r="N2388" s="2"/>
      <c r="O2388" s="2"/>
      <c r="P2388" s="2"/>
      <c r="Q2388" s="1"/>
      <c r="R2388" s="1"/>
      <c r="S2388" s="1"/>
      <c r="T2388" s="1"/>
      <c r="U2388" s="2"/>
      <c r="V2388" s="1"/>
      <c r="W2388" s="1"/>
      <c r="X2388" s="2"/>
      <c r="Y2388" s="1"/>
      <c r="Z2388" s="1"/>
      <c r="AA2388" s="2"/>
      <c r="AB2388" s="1"/>
      <c r="AC2388" s="1"/>
      <c r="AD2388" s="2"/>
      <c r="AE2388" s="1"/>
      <c r="AF2388" s="2"/>
    </row>
    <row r="2389" spans="1:32" hidden="1" x14ac:dyDescent="0.25">
      <c r="A2389" s="2"/>
      <c r="B2389" s="48"/>
      <c r="C2389" s="2"/>
      <c r="D2389" s="2"/>
      <c r="E2389" s="2"/>
      <c r="F2389" s="2"/>
      <c r="G2389" s="2"/>
      <c r="H2389" s="2"/>
      <c r="I2389" s="1"/>
      <c r="J2389" s="1"/>
      <c r="K2389" s="1"/>
      <c r="L2389" s="1"/>
      <c r="M2389" s="1"/>
      <c r="N2389" s="2"/>
      <c r="O2389" s="2"/>
      <c r="P2389" s="2"/>
      <c r="Q2389" s="1"/>
      <c r="R2389" s="1"/>
      <c r="S2389" s="1"/>
      <c r="T2389" s="1"/>
      <c r="U2389" s="2"/>
      <c r="V2389" s="1"/>
      <c r="W2389" s="1"/>
      <c r="X2389" s="2"/>
      <c r="Y2389" s="1"/>
      <c r="Z2389" s="1"/>
      <c r="AA2389" s="2"/>
      <c r="AB2389" s="1"/>
      <c r="AC2389" s="1"/>
      <c r="AD2389" s="2"/>
      <c r="AE2389" s="1"/>
      <c r="AF2389" s="2"/>
    </row>
    <row r="2390" spans="1:32" hidden="1" x14ac:dyDescent="0.25">
      <c r="A2390" s="2"/>
      <c r="B2390" s="48"/>
      <c r="C2390" s="2"/>
      <c r="D2390" s="2"/>
      <c r="E2390" s="2"/>
      <c r="F2390" s="2"/>
      <c r="G2390" s="2"/>
      <c r="H2390" s="2"/>
      <c r="I2390" s="1"/>
      <c r="J2390" s="1"/>
      <c r="K2390" s="1"/>
      <c r="L2390" s="1"/>
      <c r="M2390" s="1"/>
      <c r="N2390" s="2"/>
      <c r="O2390" s="2"/>
      <c r="P2390" s="2"/>
      <c r="Q2390" s="1"/>
      <c r="R2390" s="1"/>
      <c r="S2390" s="1"/>
      <c r="T2390" s="1"/>
      <c r="U2390" s="2"/>
      <c r="V2390" s="1"/>
      <c r="W2390" s="1"/>
      <c r="X2390" s="2"/>
      <c r="Y2390" s="1"/>
      <c r="Z2390" s="1"/>
      <c r="AA2390" s="2"/>
      <c r="AB2390" s="1"/>
      <c r="AC2390" s="1"/>
      <c r="AD2390" s="2"/>
      <c r="AE2390" s="1"/>
      <c r="AF2390" s="2"/>
    </row>
    <row r="2391" spans="1:32" hidden="1" x14ac:dyDescent="0.25">
      <c r="A2391" s="2"/>
      <c r="B2391" s="48"/>
      <c r="C2391" s="2"/>
      <c r="D2391" s="2"/>
      <c r="E2391" s="2"/>
      <c r="F2391" s="2"/>
      <c r="G2391" s="2"/>
      <c r="H2391" s="2"/>
      <c r="I2391" s="1"/>
      <c r="J2391" s="1"/>
      <c r="K2391" s="1"/>
      <c r="L2391" s="1"/>
      <c r="M2391" s="1"/>
      <c r="N2391" s="2"/>
      <c r="O2391" s="2"/>
      <c r="P2391" s="2"/>
      <c r="Q2391" s="1"/>
      <c r="R2391" s="1"/>
      <c r="S2391" s="1"/>
      <c r="T2391" s="1"/>
      <c r="U2391" s="2"/>
      <c r="V2391" s="1"/>
      <c r="W2391" s="1"/>
      <c r="X2391" s="2"/>
      <c r="Y2391" s="1"/>
      <c r="Z2391" s="1"/>
      <c r="AA2391" s="2"/>
      <c r="AB2391" s="1"/>
      <c r="AC2391" s="1"/>
      <c r="AD2391" s="2"/>
      <c r="AE2391" s="1"/>
      <c r="AF2391" s="2"/>
    </row>
    <row r="2392" spans="1:32" hidden="1" x14ac:dyDescent="0.25">
      <c r="A2392" s="2"/>
      <c r="B2392" s="48"/>
      <c r="C2392" s="2"/>
      <c r="D2392" s="2"/>
      <c r="E2392" s="2"/>
      <c r="F2392" s="2"/>
      <c r="G2392" s="2"/>
      <c r="H2392" s="2"/>
      <c r="I2392" s="1"/>
      <c r="J2392" s="1"/>
      <c r="K2392" s="1"/>
      <c r="L2392" s="1"/>
      <c r="M2392" s="1"/>
      <c r="N2392" s="2"/>
      <c r="O2392" s="2"/>
      <c r="P2392" s="2"/>
      <c r="Q2392" s="1"/>
      <c r="R2392" s="1"/>
      <c r="S2392" s="1"/>
      <c r="T2392" s="1"/>
      <c r="U2392" s="2"/>
      <c r="V2392" s="1"/>
      <c r="W2392" s="1"/>
      <c r="X2392" s="2"/>
      <c r="Y2392" s="1"/>
      <c r="Z2392" s="1"/>
      <c r="AA2392" s="2"/>
      <c r="AB2392" s="1"/>
      <c r="AC2392" s="1"/>
      <c r="AD2392" s="2"/>
      <c r="AE2392" s="1"/>
      <c r="AF2392" s="2"/>
    </row>
    <row r="2393" spans="1:32" hidden="1" x14ac:dyDescent="0.25">
      <c r="A2393" s="2"/>
      <c r="B2393" s="48"/>
      <c r="C2393" s="2"/>
      <c r="D2393" s="2"/>
      <c r="E2393" s="2"/>
      <c r="F2393" s="2"/>
      <c r="G2393" s="2"/>
      <c r="H2393" s="2"/>
      <c r="I2393" s="1"/>
      <c r="J2393" s="1"/>
      <c r="K2393" s="1"/>
      <c r="L2393" s="1"/>
      <c r="M2393" s="1"/>
      <c r="N2393" s="2"/>
      <c r="O2393" s="2"/>
      <c r="P2393" s="2"/>
      <c r="Q2393" s="1"/>
      <c r="R2393" s="1"/>
      <c r="S2393" s="1"/>
      <c r="T2393" s="1"/>
      <c r="U2393" s="2"/>
      <c r="V2393" s="1"/>
      <c r="W2393" s="1"/>
      <c r="X2393" s="2"/>
      <c r="Y2393" s="1"/>
      <c r="Z2393" s="1"/>
      <c r="AA2393" s="2"/>
      <c r="AB2393" s="1"/>
      <c r="AC2393" s="1"/>
      <c r="AD2393" s="2"/>
      <c r="AE2393" s="1"/>
      <c r="AF2393" s="2"/>
    </row>
    <row r="2394" spans="1:32" hidden="1" x14ac:dyDescent="0.25">
      <c r="A2394" s="2"/>
      <c r="B2394" s="48"/>
      <c r="C2394" s="2"/>
      <c r="D2394" s="2"/>
      <c r="E2394" s="2"/>
      <c r="F2394" s="2"/>
      <c r="G2394" s="2"/>
      <c r="H2394" s="2"/>
      <c r="I2394" s="1"/>
      <c r="J2394" s="1"/>
      <c r="K2394" s="1"/>
      <c r="L2394" s="1"/>
      <c r="M2394" s="1"/>
      <c r="N2394" s="2"/>
      <c r="O2394" s="2"/>
      <c r="P2394" s="2"/>
      <c r="Q2394" s="1"/>
      <c r="R2394" s="1"/>
      <c r="S2394" s="1"/>
      <c r="T2394" s="1"/>
      <c r="U2394" s="2"/>
      <c r="V2394" s="1"/>
      <c r="W2394" s="1"/>
      <c r="X2394" s="2"/>
      <c r="Y2394" s="1"/>
      <c r="Z2394" s="1"/>
      <c r="AA2394" s="2"/>
      <c r="AB2394" s="1"/>
      <c r="AC2394" s="1"/>
      <c r="AD2394" s="2"/>
      <c r="AE2394" s="1"/>
      <c r="AF2394" s="2"/>
    </row>
    <row r="2395" spans="1:32" hidden="1" x14ac:dyDescent="0.25">
      <c r="A2395" s="2"/>
      <c r="B2395" s="48"/>
      <c r="C2395" s="2"/>
      <c r="D2395" s="2"/>
      <c r="E2395" s="2"/>
      <c r="F2395" s="2"/>
      <c r="G2395" s="2"/>
      <c r="H2395" s="2"/>
      <c r="I2395" s="1"/>
      <c r="J2395" s="1"/>
      <c r="K2395" s="1"/>
      <c r="L2395" s="1"/>
      <c r="M2395" s="1"/>
      <c r="N2395" s="2"/>
      <c r="O2395" s="2"/>
      <c r="P2395" s="2"/>
      <c r="Q2395" s="1"/>
      <c r="R2395" s="1"/>
      <c r="S2395" s="1"/>
      <c r="T2395" s="1"/>
      <c r="U2395" s="2"/>
      <c r="V2395" s="1"/>
      <c r="W2395" s="1"/>
      <c r="X2395" s="2"/>
      <c r="Y2395" s="1"/>
      <c r="Z2395" s="1"/>
      <c r="AA2395" s="2"/>
      <c r="AB2395" s="1"/>
      <c r="AC2395" s="1"/>
      <c r="AD2395" s="2"/>
      <c r="AE2395" s="1"/>
      <c r="AF2395" s="2"/>
    </row>
    <row r="2396" spans="1:32" hidden="1" x14ac:dyDescent="0.25">
      <c r="A2396" s="2"/>
      <c r="B2396" s="48"/>
      <c r="C2396" s="2"/>
      <c r="D2396" s="2"/>
      <c r="E2396" s="2"/>
      <c r="F2396" s="2"/>
      <c r="G2396" s="2"/>
      <c r="H2396" s="2"/>
      <c r="I2396" s="1"/>
      <c r="J2396" s="1"/>
      <c r="K2396" s="1"/>
      <c r="L2396" s="1"/>
      <c r="M2396" s="1"/>
      <c r="N2396" s="2"/>
      <c r="O2396" s="2"/>
      <c r="P2396" s="2"/>
      <c r="Q2396" s="1"/>
      <c r="R2396" s="1"/>
      <c r="S2396" s="1"/>
      <c r="T2396" s="1"/>
      <c r="U2396" s="2"/>
      <c r="V2396" s="1"/>
      <c r="W2396" s="1"/>
      <c r="X2396" s="2"/>
      <c r="Y2396" s="1"/>
      <c r="Z2396" s="1"/>
      <c r="AA2396" s="2"/>
      <c r="AB2396" s="1"/>
      <c r="AC2396" s="1"/>
      <c r="AD2396" s="2"/>
      <c r="AE2396" s="1"/>
      <c r="AF2396" s="2"/>
    </row>
    <row r="2397" spans="1:32" hidden="1" x14ac:dyDescent="0.25">
      <c r="A2397" s="2"/>
      <c r="B2397" s="48"/>
      <c r="C2397" s="2"/>
      <c r="D2397" s="2"/>
      <c r="E2397" s="2"/>
      <c r="F2397" s="2"/>
      <c r="G2397" s="2"/>
      <c r="H2397" s="2"/>
      <c r="I2397" s="1"/>
      <c r="J2397" s="1"/>
      <c r="K2397" s="1"/>
      <c r="L2397" s="1"/>
      <c r="M2397" s="1"/>
      <c r="N2397" s="2"/>
      <c r="O2397" s="2"/>
      <c r="P2397" s="2"/>
      <c r="Q2397" s="1"/>
      <c r="R2397" s="1"/>
      <c r="S2397" s="1"/>
      <c r="T2397" s="1"/>
      <c r="U2397" s="2"/>
      <c r="V2397" s="1"/>
      <c r="W2397" s="1"/>
      <c r="X2397" s="2"/>
      <c r="Y2397" s="1"/>
      <c r="Z2397" s="1"/>
      <c r="AA2397" s="2"/>
      <c r="AB2397" s="1"/>
      <c r="AC2397" s="1"/>
      <c r="AD2397" s="2"/>
      <c r="AE2397" s="1"/>
      <c r="AF2397" s="2"/>
    </row>
    <row r="2398" spans="1:32" hidden="1" x14ac:dyDescent="0.25">
      <c r="A2398" s="2"/>
      <c r="B2398" s="48"/>
      <c r="C2398" s="2"/>
      <c r="D2398" s="2"/>
      <c r="E2398" s="2"/>
      <c r="F2398" s="2"/>
      <c r="G2398" s="2"/>
      <c r="H2398" s="2"/>
      <c r="I2398" s="1"/>
      <c r="J2398" s="1"/>
      <c r="K2398" s="1"/>
      <c r="L2398" s="1"/>
      <c r="M2398" s="1"/>
      <c r="N2398" s="2"/>
      <c r="O2398" s="2"/>
      <c r="P2398" s="2"/>
      <c r="Q2398" s="1"/>
      <c r="R2398" s="1"/>
      <c r="S2398" s="1"/>
      <c r="T2398" s="1"/>
      <c r="U2398" s="2"/>
      <c r="V2398" s="1"/>
      <c r="W2398" s="1"/>
      <c r="X2398" s="2"/>
      <c r="Y2398" s="1"/>
      <c r="Z2398" s="1"/>
      <c r="AA2398" s="2"/>
      <c r="AB2398" s="1"/>
      <c r="AC2398" s="1"/>
      <c r="AD2398" s="2"/>
      <c r="AE2398" s="1"/>
      <c r="AF2398" s="2"/>
    </row>
    <row r="2399" spans="1:32" hidden="1" x14ac:dyDescent="0.25">
      <c r="A2399" s="2"/>
      <c r="B2399" s="48"/>
      <c r="C2399" s="2"/>
      <c r="D2399" s="2"/>
      <c r="E2399" s="2"/>
      <c r="F2399" s="2"/>
      <c r="G2399" s="2"/>
      <c r="H2399" s="2"/>
      <c r="I2399" s="1"/>
      <c r="J2399" s="1"/>
      <c r="K2399" s="1"/>
      <c r="L2399" s="1"/>
      <c r="M2399" s="1"/>
      <c r="N2399" s="2"/>
      <c r="O2399" s="2"/>
      <c r="P2399" s="2"/>
      <c r="Q2399" s="1"/>
      <c r="R2399" s="1"/>
      <c r="S2399" s="1"/>
      <c r="T2399" s="1"/>
      <c r="U2399" s="2"/>
      <c r="V2399" s="1"/>
      <c r="W2399" s="1"/>
      <c r="X2399" s="2"/>
      <c r="Y2399" s="1"/>
      <c r="Z2399" s="1"/>
      <c r="AA2399" s="2"/>
      <c r="AB2399" s="1"/>
      <c r="AC2399" s="1"/>
      <c r="AD2399" s="2"/>
      <c r="AE2399" s="1"/>
      <c r="AF2399" s="2"/>
    </row>
    <row r="2400" spans="1:32" hidden="1" x14ac:dyDescent="0.25">
      <c r="A2400" s="2"/>
      <c r="B2400" s="48"/>
      <c r="C2400" s="2"/>
      <c r="D2400" s="2"/>
      <c r="E2400" s="2"/>
      <c r="F2400" s="2"/>
      <c r="G2400" s="2"/>
      <c r="H2400" s="2"/>
      <c r="I2400" s="1"/>
      <c r="J2400" s="1"/>
      <c r="K2400" s="1"/>
      <c r="L2400" s="1"/>
      <c r="M2400" s="1"/>
      <c r="N2400" s="2"/>
      <c r="O2400" s="2"/>
      <c r="P2400" s="2"/>
      <c r="Q2400" s="1"/>
      <c r="R2400" s="1"/>
      <c r="S2400" s="1"/>
      <c r="T2400" s="1"/>
      <c r="U2400" s="2"/>
      <c r="V2400" s="1"/>
      <c r="W2400" s="1"/>
      <c r="X2400" s="2"/>
      <c r="Y2400" s="1"/>
      <c r="Z2400" s="1"/>
      <c r="AA2400" s="2"/>
      <c r="AB2400" s="1"/>
      <c r="AC2400" s="1"/>
      <c r="AD2400" s="2"/>
      <c r="AE2400" s="1"/>
      <c r="AF2400" s="2"/>
    </row>
    <row r="2401" spans="1:32" hidden="1" x14ac:dyDescent="0.25">
      <c r="A2401" s="2"/>
      <c r="B2401" s="48"/>
      <c r="C2401" s="2"/>
      <c r="D2401" s="2"/>
      <c r="E2401" s="2"/>
      <c r="F2401" s="2"/>
      <c r="G2401" s="2"/>
      <c r="H2401" s="2"/>
      <c r="I2401" s="1"/>
      <c r="J2401" s="1"/>
      <c r="K2401" s="1"/>
      <c r="L2401" s="1"/>
      <c r="M2401" s="1"/>
      <c r="N2401" s="2"/>
      <c r="O2401" s="2"/>
      <c r="P2401" s="2"/>
      <c r="Q2401" s="1"/>
      <c r="R2401" s="1"/>
      <c r="S2401" s="1"/>
      <c r="T2401" s="1"/>
      <c r="U2401" s="2"/>
      <c r="V2401" s="1"/>
      <c r="W2401" s="1"/>
      <c r="X2401" s="2"/>
      <c r="Y2401" s="1"/>
      <c r="Z2401" s="1"/>
      <c r="AA2401" s="2"/>
      <c r="AB2401" s="1"/>
      <c r="AC2401" s="1"/>
      <c r="AD2401" s="2"/>
      <c r="AE2401" s="1"/>
      <c r="AF2401" s="2"/>
    </row>
    <row r="2402" spans="1:32" hidden="1" x14ac:dyDescent="0.25">
      <c r="A2402" s="2"/>
      <c r="B2402" s="48"/>
      <c r="C2402" s="2"/>
      <c r="D2402" s="2"/>
      <c r="E2402" s="2"/>
      <c r="F2402" s="2"/>
      <c r="G2402" s="2"/>
      <c r="H2402" s="2"/>
      <c r="I2402" s="1"/>
      <c r="J2402" s="1"/>
      <c r="K2402" s="1"/>
      <c r="L2402" s="1"/>
      <c r="M2402" s="1"/>
      <c r="N2402" s="2"/>
      <c r="O2402" s="2"/>
      <c r="P2402" s="2"/>
      <c r="Q2402" s="1"/>
      <c r="R2402" s="1"/>
      <c r="S2402" s="1"/>
      <c r="T2402" s="1"/>
      <c r="U2402" s="2"/>
      <c r="V2402" s="1"/>
      <c r="W2402" s="1"/>
      <c r="X2402" s="2"/>
      <c r="Y2402" s="1"/>
      <c r="Z2402" s="1"/>
      <c r="AA2402" s="2"/>
      <c r="AB2402" s="1"/>
      <c r="AC2402" s="1"/>
      <c r="AD2402" s="2"/>
      <c r="AE2402" s="1"/>
      <c r="AF2402" s="2"/>
    </row>
    <row r="2403" spans="1:32" hidden="1" x14ac:dyDescent="0.25">
      <c r="A2403" s="2"/>
      <c r="B2403" s="48"/>
      <c r="C2403" s="2"/>
      <c r="D2403" s="2"/>
      <c r="E2403" s="2"/>
      <c r="F2403" s="2"/>
      <c r="G2403" s="2"/>
      <c r="H2403" s="2"/>
      <c r="I2403" s="1"/>
      <c r="J2403" s="1"/>
      <c r="K2403" s="1"/>
      <c r="L2403" s="1"/>
      <c r="M2403" s="1"/>
      <c r="N2403" s="2"/>
      <c r="O2403" s="2"/>
      <c r="P2403" s="2"/>
      <c r="Q2403" s="1"/>
      <c r="R2403" s="1"/>
      <c r="S2403" s="1"/>
      <c r="T2403" s="1"/>
      <c r="U2403" s="2"/>
      <c r="V2403" s="1"/>
      <c r="W2403" s="1"/>
      <c r="X2403" s="2"/>
      <c r="Y2403" s="1"/>
      <c r="Z2403" s="1"/>
      <c r="AA2403" s="2"/>
      <c r="AB2403" s="1"/>
      <c r="AC2403" s="1"/>
      <c r="AD2403" s="2"/>
      <c r="AE2403" s="1"/>
      <c r="AF2403" s="2"/>
    </row>
    <row r="2404" spans="1:32" hidden="1" x14ac:dyDescent="0.25">
      <c r="A2404" s="2"/>
      <c r="B2404" s="48"/>
      <c r="C2404" s="2"/>
      <c r="D2404" s="2"/>
      <c r="E2404" s="2"/>
      <c r="F2404" s="2"/>
      <c r="G2404" s="2"/>
      <c r="H2404" s="2"/>
      <c r="I2404" s="1"/>
      <c r="J2404" s="1"/>
      <c r="K2404" s="1"/>
      <c r="L2404" s="1"/>
      <c r="M2404" s="1"/>
      <c r="N2404" s="2"/>
      <c r="O2404" s="2"/>
      <c r="P2404" s="2"/>
      <c r="Q2404" s="1"/>
      <c r="R2404" s="1"/>
      <c r="S2404" s="1"/>
      <c r="T2404" s="1"/>
      <c r="U2404" s="2"/>
      <c r="V2404" s="1"/>
      <c r="W2404" s="1"/>
      <c r="X2404" s="2"/>
      <c r="Y2404" s="1"/>
      <c r="Z2404" s="1"/>
      <c r="AA2404" s="2"/>
      <c r="AB2404" s="1"/>
      <c r="AC2404" s="1"/>
      <c r="AD2404" s="2"/>
      <c r="AE2404" s="1"/>
      <c r="AF2404" s="2"/>
    </row>
    <row r="2405" spans="1:32" hidden="1" x14ac:dyDescent="0.25">
      <c r="A2405" s="2"/>
      <c r="B2405" s="48"/>
      <c r="C2405" s="2"/>
      <c r="D2405" s="2"/>
      <c r="E2405" s="2"/>
      <c r="F2405" s="2"/>
      <c r="G2405" s="2"/>
      <c r="H2405" s="2"/>
      <c r="I2405" s="1"/>
      <c r="J2405" s="1"/>
      <c r="K2405" s="1"/>
      <c r="L2405" s="1"/>
      <c r="M2405" s="1"/>
      <c r="N2405" s="2"/>
      <c r="O2405" s="2"/>
      <c r="P2405" s="2"/>
      <c r="Q2405" s="1"/>
      <c r="R2405" s="1"/>
      <c r="S2405" s="1"/>
      <c r="T2405" s="1"/>
      <c r="U2405" s="2"/>
      <c r="V2405" s="1"/>
      <c r="W2405" s="1"/>
      <c r="X2405" s="2"/>
      <c r="Y2405" s="1"/>
      <c r="Z2405" s="1"/>
      <c r="AA2405" s="2"/>
      <c r="AB2405" s="1"/>
      <c r="AC2405" s="1"/>
      <c r="AD2405" s="2"/>
      <c r="AE2405" s="1"/>
      <c r="AF2405" s="2"/>
    </row>
    <row r="2406" spans="1:32" hidden="1" x14ac:dyDescent="0.25">
      <c r="A2406" s="2"/>
      <c r="B2406" s="48"/>
      <c r="C2406" s="2"/>
      <c r="D2406" s="2"/>
      <c r="E2406" s="2"/>
      <c r="F2406" s="2"/>
      <c r="G2406" s="2"/>
      <c r="H2406" s="2"/>
      <c r="I2406" s="1"/>
      <c r="J2406" s="1"/>
      <c r="K2406" s="1"/>
      <c r="L2406" s="1"/>
      <c r="M2406" s="1"/>
      <c r="N2406" s="2"/>
      <c r="O2406" s="2"/>
      <c r="P2406" s="2"/>
      <c r="Q2406" s="1"/>
      <c r="R2406" s="1"/>
      <c r="S2406" s="1"/>
      <c r="T2406" s="1"/>
      <c r="U2406" s="2"/>
      <c r="V2406" s="1"/>
      <c r="W2406" s="1"/>
      <c r="X2406" s="2"/>
      <c r="Y2406" s="1"/>
      <c r="Z2406" s="1"/>
      <c r="AA2406" s="2"/>
      <c r="AB2406" s="1"/>
      <c r="AC2406" s="1"/>
      <c r="AD2406" s="2"/>
      <c r="AE2406" s="1"/>
      <c r="AF2406" s="2"/>
    </row>
    <row r="2407" spans="1:32" hidden="1" x14ac:dyDescent="0.25">
      <c r="A2407" s="2"/>
      <c r="B2407" s="48"/>
      <c r="C2407" s="2"/>
      <c r="D2407" s="2"/>
      <c r="E2407" s="2"/>
      <c r="F2407" s="2"/>
      <c r="G2407" s="2"/>
      <c r="H2407" s="2"/>
      <c r="I2407" s="1"/>
      <c r="J2407" s="1"/>
      <c r="K2407" s="1"/>
      <c r="L2407" s="1"/>
      <c r="M2407" s="1"/>
      <c r="N2407" s="2"/>
      <c r="O2407" s="2"/>
      <c r="P2407" s="2"/>
      <c r="Q2407" s="1"/>
      <c r="R2407" s="1"/>
      <c r="S2407" s="1"/>
      <c r="T2407" s="1"/>
      <c r="U2407" s="2"/>
      <c r="V2407" s="1"/>
      <c r="W2407" s="1"/>
      <c r="X2407" s="2"/>
      <c r="Y2407" s="1"/>
      <c r="Z2407" s="1"/>
      <c r="AA2407" s="2"/>
      <c r="AB2407" s="1"/>
      <c r="AC2407" s="1"/>
      <c r="AD2407" s="2"/>
      <c r="AE2407" s="1"/>
      <c r="AF2407" s="2"/>
    </row>
    <row r="2408" spans="1:32" hidden="1" x14ac:dyDescent="0.25">
      <c r="A2408" s="2"/>
      <c r="B2408" s="48"/>
      <c r="C2408" s="2"/>
      <c r="D2408" s="2"/>
      <c r="E2408" s="2"/>
      <c r="F2408" s="2"/>
      <c r="G2408" s="2"/>
      <c r="H2408" s="2"/>
      <c r="I2408" s="1"/>
      <c r="J2408" s="1"/>
      <c r="K2408" s="1"/>
      <c r="L2408" s="1"/>
      <c r="M2408" s="1"/>
      <c r="N2408" s="2"/>
      <c r="O2408" s="2"/>
      <c r="P2408" s="2"/>
      <c r="Q2408" s="1"/>
      <c r="R2408" s="1"/>
      <c r="S2408" s="1"/>
      <c r="T2408" s="1"/>
      <c r="U2408" s="2"/>
      <c r="V2408" s="1"/>
      <c r="W2408" s="1"/>
      <c r="X2408" s="2"/>
      <c r="Y2408" s="1"/>
      <c r="Z2408" s="1"/>
      <c r="AA2408" s="2"/>
      <c r="AB2408" s="1"/>
      <c r="AC2408" s="1"/>
      <c r="AD2408" s="2"/>
      <c r="AE2408" s="1"/>
      <c r="AF2408" s="2"/>
    </row>
    <row r="2409" spans="1:32" hidden="1" x14ac:dyDescent="0.25">
      <c r="A2409" s="2"/>
      <c r="B2409" s="48"/>
      <c r="C2409" s="2"/>
      <c r="D2409" s="2"/>
      <c r="E2409" s="2"/>
      <c r="F2409" s="2"/>
      <c r="G2409" s="2"/>
      <c r="H2409" s="2"/>
      <c r="I2409" s="1"/>
      <c r="J2409" s="1"/>
      <c r="K2409" s="1"/>
      <c r="L2409" s="1"/>
      <c r="M2409" s="1"/>
      <c r="N2409" s="2"/>
      <c r="O2409" s="2"/>
      <c r="P2409" s="2"/>
      <c r="Q2409" s="1"/>
      <c r="R2409" s="1"/>
      <c r="S2409" s="1"/>
      <c r="T2409" s="1"/>
      <c r="U2409" s="2"/>
      <c r="V2409" s="1"/>
      <c r="W2409" s="1"/>
      <c r="X2409" s="2"/>
      <c r="Y2409" s="1"/>
      <c r="Z2409" s="1"/>
      <c r="AA2409" s="2"/>
      <c r="AB2409" s="1"/>
      <c r="AC2409" s="1"/>
      <c r="AD2409" s="2"/>
      <c r="AE2409" s="1"/>
      <c r="AF2409" s="2"/>
    </row>
    <row r="2410" spans="1:32" hidden="1" x14ac:dyDescent="0.25">
      <c r="A2410" s="2"/>
      <c r="B2410" s="48"/>
      <c r="C2410" s="2"/>
      <c r="D2410" s="2"/>
      <c r="E2410" s="2"/>
      <c r="F2410" s="2"/>
      <c r="G2410" s="2"/>
      <c r="H2410" s="2"/>
      <c r="I2410" s="1"/>
      <c r="J2410" s="1"/>
      <c r="K2410" s="1"/>
      <c r="L2410" s="1"/>
      <c r="M2410" s="1"/>
      <c r="N2410" s="2"/>
      <c r="O2410" s="2"/>
      <c r="P2410" s="2"/>
      <c r="Q2410" s="1"/>
      <c r="R2410" s="1"/>
      <c r="S2410" s="1"/>
      <c r="T2410" s="1"/>
      <c r="U2410" s="2"/>
      <c r="V2410" s="1"/>
      <c r="W2410" s="1"/>
      <c r="X2410" s="2"/>
      <c r="Y2410" s="1"/>
      <c r="Z2410" s="1"/>
      <c r="AA2410" s="2"/>
      <c r="AB2410" s="1"/>
      <c r="AC2410" s="1"/>
      <c r="AD2410" s="2"/>
      <c r="AE2410" s="1"/>
      <c r="AF2410" s="2"/>
    </row>
    <row r="2411" spans="1:32" hidden="1" x14ac:dyDescent="0.25">
      <c r="A2411" s="2"/>
      <c r="B2411" s="48"/>
      <c r="C2411" s="2"/>
      <c r="D2411" s="2"/>
      <c r="E2411" s="2"/>
      <c r="F2411" s="2"/>
      <c r="G2411" s="2"/>
      <c r="H2411" s="2"/>
      <c r="I2411" s="1"/>
      <c r="J2411" s="1"/>
      <c r="K2411" s="1"/>
      <c r="L2411" s="1"/>
      <c r="M2411" s="1"/>
      <c r="N2411" s="2"/>
      <c r="O2411" s="2"/>
      <c r="P2411" s="2"/>
      <c r="Q2411" s="1"/>
      <c r="R2411" s="1"/>
      <c r="S2411" s="1"/>
      <c r="T2411" s="1"/>
      <c r="U2411" s="2"/>
      <c r="V2411" s="1"/>
      <c r="W2411" s="1"/>
      <c r="X2411" s="2"/>
      <c r="Y2411" s="1"/>
      <c r="Z2411" s="1"/>
      <c r="AA2411" s="2"/>
      <c r="AB2411" s="1"/>
      <c r="AC2411" s="1"/>
      <c r="AD2411" s="2"/>
      <c r="AE2411" s="1"/>
      <c r="AF2411" s="2"/>
    </row>
    <row r="2412" spans="1:32" hidden="1" x14ac:dyDescent="0.25">
      <c r="A2412" s="2"/>
      <c r="B2412" s="48"/>
      <c r="C2412" s="2"/>
      <c r="D2412" s="2"/>
      <c r="E2412" s="2"/>
      <c r="F2412" s="2"/>
      <c r="G2412" s="2"/>
      <c r="H2412" s="2"/>
      <c r="I2412" s="1"/>
      <c r="J2412" s="1"/>
      <c r="K2412" s="1"/>
      <c r="L2412" s="1"/>
      <c r="M2412" s="1"/>
      <c r="N2412" s="2"/>
      <c r="O2412" s="2"/>
      <c r="P2412" s="2"/>
      <c r="Q2412" s="1"/>
      <c r="R2412" s="1"/>
      <c r="S2412" s="1"/>
      <c r="T2412" s="1"/>
      <c r="U2412" s="2"/>
      <c r="V2412" s="1"/>
      <c r="W2412" s="1"/>
      <c r="X2412" s="2"/>
      <c r="Y2412" s="1"/>
      <c r="Z2412" s="1"/>
      <c r="AA2412" s="2"/>
      <c r="AB2412" s="1"/>
      <c r="AC2412" s="1"/>
      <c r="AD2412" s="2"/>
      <c r="AE2412" s="1"/>
      <c r="AF2412" s="2"/>
    </row>
    <row r="2413" spans="1:32" hidden="1" x14ac:dyDescent="0.25">
      <c r="A2413" s="2"/>
      <c r="B2413" s="48"/>
      <c r="C2413" s="2"/>
      <c r="D2413" s="2"/>
      <c r="E2413" s="2"/>
      <c r="F2413" s="2"/>
      <c r="G2413" s="2"/>
      <c r="H2413" s="2"/>
      <c r="I2413" s="1"/>
      <c r="J2413" s="1"/>
      <c r="K2413" s="1"/>
      <c r="L2413" s="1"/>
      <c r="M2413" s="1"/>
      <c r="N2413" s="2"/>
      <c r="O2413" s="2"/>
      <c r="P2413" s="2"/>
      <c r="Q2413" s="1"/>
      <c r="R2413" s="1"/>
      <c r="S2413" s="1"/>
      <c r="T2413" s="1"/>
      <c r="U2413" s="2"/>
      <c r="V2413" s="1"/>
      <c r="W2413" s="1"/>
      <c r="X2413" s="2"/>
      <c r="Y2413" s="1"/>
      <c r="Z2413" s="1"/>
      <c r="AA2413" s="2"/>
      <c r="AB2413" s="1"/>
      <c r="AC2413" s="1"/>
      <c r="AD2413" s="2"/>
      <c r="AE2413" s="1"/>
      <c r="AF2413" s="2"/>
    </row>
    <row r="2414" spans="1:32" hidden="1" x14ac:dyDescent="0.25">
      <c r="A2414" s="2"/>
      <c r="B2414" s="48"/>
      <c r="C2414" s="2"/>
      <c r="D2414" s="2"/>
      <c r="E2414" s="2"/>
      <c r="F2414" s="2"/>
      <c r="G2414" s="2"/>
      <c r="H2414" s="2"/>
      <c r="I2414" s="1"/>
      <c r="J2414" s="1"/>
      <c r="K2414" s="1"/>
      <c r="L2414" s="1"/>
      <c r="M2414" s="1"/>
      <c r="N2414" s="2"/>
      <c r="O2414" s="2"/>
      <c r="P2414" s="2"/>
      <c r="Q2414" s="1"/>
      <c r="R2414" s="1"/>
      <c r="S2414" s="1"/>
      <c r="T2414" s="1"/>
      <c r="U2414" s="2"/>
      <c r="V2414" s="1"/>
      <c r="W2414" s="1"/>
      <c r="X2414" s="2"/>
      <c r="Y2414" s="1"/>
      <c r="Z2414" s="1"/>
      <c r="AA2414" s="2"/>
      <c r="AB2414" s="1"/>
      <c r="AC2414" s="1"/>
      <c r="AD2414" s="2"/>
      <c r="AE2414" s="1"/>
      <c r="AF2414" s="2"/>
    </row>
    <row r="2415" spans="1:32" hidden="1" x14ac:dyDescent="0.25">
      <c r="A2415" s="2"/>
      <c r="B2415" s="48"/>
      <c r="C2415" s="2"/>
      <c r="D2415" s="2"/>
      <c r="E2415" s="2"/>
      <c r="F2415" s="2"/>
      <c r="G2415" s="2"/>
      <c r="H2415" s="2"/>
      <c r="I2415" s="1"/>
      <c r="J2415" s="1"/>
      <c r="K2415" s="1"/>
      <c r="L2415" s="1"/>
      <c r="M2415" s="1"/>
      <c r="N2415" s="2"/>
      <c r="O2415" s="2"/>
      <c r="P2415" s="2"/>
      <c r="Q2415" s="1"/>
      <c r="R2415" s="1"/>
      <c r="S2415" s="1"/>
      <c r="T2415" s="1"/>
      <c r="U2415" s="2"/>
      <c r="V2415" s="1"/>
      <c r="W2415" s="1"/>
      <c r="X2415" s="2"/>
      <c r="Y2415" s="1"/>
      <c r="Z2415" s="1"/>
      <c r="AA2415" s="2"/>
      <c r="AB2415" s="1"/>
      <c r="AC2415" s="1"/>
      <c r="AD2415" s="2"/>
      <c r="AE2415" s="1"/>
      <c r="AF2415" s="2"/>
    </row>
    <row r="2416" spans="1:32" hidden="1" x14ac:dyDescent="0.25">
      <c r="A2416" s="2"/>
      <c r="B2416" s="48"/>
      <c r="C2416" s="2"/>
      <c r="D2416" s="2"/>
      <c r="E2416" s="2"/>
      <c r="F2416" s="2"/>
      <c r="G2416" s="2"/>
      <c r="H2416" s="2"/>
      <c r="I2416" s="1"/>
      <c r="J2416" s="1"/>
      <c r="K2416" s="1"/>
      <c r="L2416" s="1"/>
      <c r="M2416" s="1"/>
      <c r="N2416" s="2"/>
      <c r="O2416" s="2"/>
      <c r="P2416" s="2"/>
      <c r="Q2416" s="1"/>
      <c r="R2416" s="1"/>
      <c r="S2416" s="1"/>
      <c r="T2416" s="1"/>
      <c r="U2416" s="2"/>
      <c r="V2416" s="1"/>
      <c r="W2416" s="1"/>
      <c r="X2416" s="2"/>
      <c r="Y2416" s="1"/>
      <c r="Z2416" s="1"/>
      <c r="AA2416" s="2"/>
      <c r="AB2416" s="1"/>
      <c r="AC2416" s="1"/>
      <c r="AD2416" s="2"/>
      <c r="AE2416" s="1"/>
      <c r="AF2416" s="2"/>
    </row>
    <row r="2417" spans="1:32" hidden="1" x14ac:dyDescent="0.25">
      <c r="A2417" s="2"/>
      <c r="B2417" s="48"/>
      <c r="C2417" s="2"/>
      <c r="D2417" s="2"/>
      <c r="E2417" s="2"/>
      <c r="F2417" s="2"/>
      <c r="G2417" s="2"/>
      <c r="H2417" s="2"/>
      <c r="I2417" s="1"/>
      <c r="J2417" s="1"/>
      <c r="K2417" s="1"/>
      <c r="L2417" s="1"/>
      <c r="M2417" s="1"/>
      <c r="N2417" s="2"/>
      <c r="O2417" s="2"/>
      <c r="P2417" s="2"/>
      <c r="Q2417" s="1"/>
      <c r="R2417" s="1"/>
      <c r="S2417" s="1"/>
      <c r="T2417" s="1"/>
      <c r="U2417" s="2"/>
      <c r="V2417" s="1"/>
      <c r="W2417" s="1"/>
      <c r="X2417" s="2"/>
      <c r="Y2417" s="1"/>
      <c r="Z2417" s="1"/>
      <c r="AA2417" s="2"/>
      <c r="AB2417" s="1"/>
      <c r="AC2417" s="1"/>
      <c r="AD2417" s="2"/>
      <c r="AE2417" s="1"/>
      <c r="AF2417" s="2"/>
    </row>
    <row r="2418" spans="1:32" hidden="1" x14ac:dyDescent="0.25">
      <c r="A2418" s="2"/>
      <c r="B2418" s="48"/>
      <c r="C2418" s="2"/>
      <c r="D2418" s="2"/>
      <c r="E2418" s="2"/>
      <c r="F2418" s="2"/>
      <c r="G2418" s="2"/>
      <c r="H2418" s="2"/>
      <c r="I2418" s="1"/>
      <c r="J2418" s="1"/>
      <c r="K2418" s="1"/>
      <c r="L2418" s="1"/>
      <c r="M2418" s="1"/>
      <c r="N2418" s="2"/>
      <c r="O2418" s="2"/>
      <c r="P2418" s="2"/>
      <c r="Q2418" s="1"/>
      <c r="R2418" s="1"/>
      <c r="S2418" s="1"/>
      <c r="T2418" s="1"/>
      <c r="U2418" s="2"/>
      <c r="V2418" s="1"/>
      <c r="W2418" s="1"/>
      <c r="X2418" s="2"/>
      <c r="Y2418" s="1"/>
      <c r="Z2418" s="1"/>
      <c r="AA2418" s="2"/>
      <c r="AB2418" s="1"/>
      <c r="AC2418" s="1"/>
      <c r="AD2418" s="2"/>
      <c r="AE2418" s="1"/>
      <c r="AF2418" s="2"/>
    </row>
    <row r="2419" spans="1:32" hidden="1" x14ac:dyDescent="0.25">
      <c r="A2419" s="2"/>
      <c r="B2419" s="48"/>
      <c r="C2419" s="2"/>
      <c r="D2419" s="2"/>
      <c r="E2419" s="2"/>
      <c r="F2419" s="2"/>
      <c r="G2419" s="2"/>
      <c r="H2419" s="2"/>
      <c r="I2419" s="1"/>
      <c r="J2419" s="1"/>
      <c r="K2419" s="1"/>
      <c r="L2419" s="1"/>
      <c r="M2419" s="1"/>
      <c r="N2419" s="2"/>
      <c r="O2419" s="2"/>
      <c r="P2419" s="2"/>
      <c r="Q2419" s="1"/>
      <c r="R2419" s="1"/>
      <c r="S2419" s="1"/>
      <c r="T2419" s="1"/>
      <c r="U2419" s="2"/>
      <c r="V2419" s="1"/>
      <c r="W2419" s="1"/>
      <c r="X2419" s="2"/>
      <c r="Y2419" s="1"/>
      <c r="Z2419" s="1"/>
      <c r="AA2419" s="2"/>
      <c r="AB2419" s="1"/>
      <c r="AC2419" s="1"/>
      <c r="AD2419" s="2"/>
      <c r="AE2419" s="1"/>
      <c r="AF2419" s="2"/>
    </row>
    <row r="2420" spans="1:32" hidden="1" x14ac:dyDescent="0.25">
      <c r="A2420" s="2"/>
      <c r="B2420" s="48"/>
      <c r="C2420" s="2"/>
      <c r="D2420" s="2"/>
      <c r="E2420" s="2"/>
      <c r="F2420" s="2"/>
      <c r="G2420" s="2"/>
      <c r="H2420" s="2"/>
      <c r="I2420" s="1"/>
      <c r="J2420" s="1"/>
      <c r="K2420" s="1"/>
      <c r="L2420" s="1"/>
      <c r="M2420" s="1"/>
      <c r="N2420" s="2"/>
      <c r="O2420" s="2"/>
      <c r="P2420" s="2"/>
      <c r="Q2420" s="1"/>
      <c r="R2420" s="1"/>
      <c r="S2420" s="1"/>
      <c r="T2420" s="1"/>
      <c r="U2420" s="2"/>
      <c r="V2420" s="1"/>
      <c r="W2420" s="1"/>
      <c r="X2420" s="2"/>
      <c r="Y2420" s="1"/>
      <c r="Z2420" s="1"/>
      <c r="AA2420" s="2"/>
      <c r="AB2420" s="1"/>
      <c r="AC2420" s="1"/>
      <c r="AD2420" s="2"/>
      <c r="AE2420" s="1"/>
      <c r="AF2420" s="2"/>
    </row>
    <row r="2421" spans="1:32" hidden="1" x14ac:dyDescent="0.25">
      <c r="A2421" s="2"/>
      <c r="B2421" s="48"/>
      <c r="C2421" s="2"/>
      <c r="D2421" s="2"/>
      <c r="E2421" s="2"/>
      <c r="F2421" s="2"/>
      <c r="G2421" s="2"/>
      <c r="H2421" s="2"/>
      <c r="I2421" s="1"/>
      <c r="J2421" s="1"/>
      <c r="K2421" s="1"/>
      <c r="L2421" s="1"/>
      <c r="M2421" s="1"/>
      <c r="N2421" s="2"/>
      <c r="O2421" s="2"/>
      <c r="P2421" s="2"/>
      <c r="Q2421" s="1"/>
      <c r="R2421" s="1"/>
      <c r="S2421" s="1"/>
      <c r="T2421" s="1"/>
      <c r="U2421" s="2"/>
      <c r="V2421" s="1"/>
      <c r="W2421" s="1"/>
      <c r="X2421" s="2"/>
      <c r="Y2421" s="1"/>
      <c r="Z2421" s="1"/>
      <c r="AA2421" s="2"/>
      <c r="AB2421" s="1"/>
      <c r="AC2421" s="1"/>
      <c r="AD2421" s="2"/>
      <c r="AE2421" s="1"/>
      <c r="AF2421" s="2"/>
    </row>
    <row r="2422" spans="1:32" hidden="1" x14ac:dyDescent="0.25">
      <c r="A2422" s="2"/>
      <c r="B2422" s="48"/>
      <c r="C2422" s="2"/>
      <c r="D2422" s="2"/>
      <c r="E2422" s="2"/>
      <c r="F2422" s="2"/>
      <c r="G2422" s="2"/>
      <c r="H2422" s="2"/>
      <c r="I2422" s="1"/>
      <c r="J2422" s="1"/>
      <c r="K2422" s="1"/>
      <c r="L2422" s="1"/>
      <c r="M2422" s="1"/>
      <c r="N2422" s="2"/>
      <c r="O2422" s="2"/>
      <c r="P2422" s="2"/>
      <c r="Q2422" s="1"/>
      <c r="R2422" s="1"/>
      <c r="S2422" s="1"/>
      <c r="T2422" s="1"/>
      <c r="U2422" s="2"/>
      <c r="V2422" s="1"/>
      <c r="W2422" s="1"/>
      <c r="X2422" s="2"/>
      <c r="Y2422" s="1"/>
      <c r="Z2422" s="1"/>
      <c r="AA2422" s="2"/>
      <c r="AB2422" s="1"/>
      <c r="AC2422" s="1"/>
      <c r="AD2422" s="2"/>
      <c r="AE2422" s="1"/>
      <c r="AF2422" s="2"/>
    </row>
    <row r="2423" spans="1:32" hidden="1" x14ac:dyDescent="0.25">
      <c r="A2423" s="2"/>
      <c r="B2423" s="48"/>
      <c r="C2423" s="2"/>
      <c r="D2423" s="2"/>
      <c r="E2423" s="2"/>
      <c r="F2423" s="2"/>
      <c r="G2423" s="2"/>
      <c r="H2423" s="2"/>
      <c r="I2423" s="1"/>
      <c r="J2423" s="1"/>
      <c r="K2423" s="1"/>
      <c r="L2423" s="1"/>
      <c r="M2423" s="1"/>
      <c r="N2423" s="2"/>
      <c r="O2423" s="2"/>
      <c r="P2423" s="2"/>
      <c r="Q2423" s="1"/>
      <c r="R2423" s="1"/>
      <c r="S2423" s="1"/>
      <c r="T2423" s="1"/>
      <c r="U2423" s="2"/>
      <c r="V2423" s="1"/>
      <c r="W2423" s="1"/>
      <c r="X2423" s="2"/>
      <c r="Y2423" s="1"/>
      <c r="Z2423" s="1"/>
      <c r="AA2423" s="2"/>
      <c r="AB2423" s="1"/>
      <c r="AC2423" s="1"/>
      <c r="AD2423" s="2"/>
      <c r="AE2423" s="1"/>
      <c r="AF2423" s="2"/>
    </row>
    <row r="2424" spans="1:32" hidden="1" x14ac:dyDescent="0.25">
      <c r="A2424" s="2"/>
      <c r="B2424" s="48"/>
      <c r="C2424" s="2"/>
      <c r="D2424" s="2"/>
      <c r="E2424" s="2"/>
      <c r="F2424" s="2"/>
      <c r="G2424" s="2"/>
      <c r="H2424" s="2"/>
      <c r="I2424" s="1"/>
      <c r="J2424" s="1"/>
      <c r="K2424" s="1"/>
      <c r="L2424" s="1"/>
      <c r="M2424" s="1"/>
      <c r="N2424" s="2"/>
      <c r="O2424" s="2"/>
      <c r="P2424" s="2"/>
      <c r="Q2424" s="1"/>
      <c r="R2424" s="1"/>
      <c r="S2424" s="1"/>
      <c r="T2424" s="1"/>
      <c r="U2424" s="2"/>
      <c r="V2424" s="1"/>
      <c r="W2424" s="1"/>
      <c r="X2424" s="2"/>
      <c r="Y2424" s="1"/>
      <c r="Z2424" s="1"/>
      <c r="AA2424" s="2"/>
      <c r="AB2424" s="1"/>
      <c r="AC2424" s="1"/>
      <c r="AD2424" s="2"/>
      <c r="AE2424" s="1"/>
      <c r="AF2424" s="2"/>
    </row>
    <row r="2425" spans="1:32" hidden="1" x14ac:dyDescent="0.25">
      <c r="A2425" s="2"/>
      <c r="B2425" s="48"/>
      <c r="C2425" s="2"/>
      <c r="D2425" s="2"/>
      <c r="E2425" s="2"/>
      <c r="F2425" s="2"/>
      <c r="G2425" s="2"/>
      <c r="H2425" s="2"/>
      <c r="I2425" s="1"/>
      <c r="J2425" s="1"/>
      <c r="K2425" s="1"/>
      <c r="L2425" s="1"/>
      <c r="M2425" s="1"/>
      <c r="N2425" s="2"/>
      <c r="O2425" s="2"/>
      <c r="P2425" s="2"/>
      <c r="Q2425" s="1"/>
      <c r="R2425" s="1"/>
      <c r="S2425" s="1"/>
      <c r="T2425" s="1"/>
      <c r="U2425" s="2"/>
      <c r="V2425" s="1"/>
      <c r="W2425" s="1"/>
      <c r="X2425" s="2"/>
      <c r="Y2425" s="1"/>
      <c r="Z2425" s="1"/>
      <c r="AA2425" s="2"/>
      <c r="AB2425" s="1"/>
      <c r="AC2425" s="1"/>
      <c r="AD2425" s="2"/>
      <c r="AE2425" s="1"/>
      <c r="AF2425" s="2"/>
    </row>
    <row r="2426" spans="1:32" hidden="1" x14ac:dyDescent="0.25">
      <c r="A2426" s="2"/>
      <c r="B2426" s="48"/>
      <c r="C2426" s="2"/>
      <c r="D2426" s="2"/>
      <c r="E2426" s="2"/>
      <c r="F2426" s="2"/>
      <c r="G2426" s="2"/>
      <c r="H2426" s="2"/>
      <c r="I2426" s="1"/>
      <c r="J2426" s="1"/>
      <c r="K2426" s="1"/>
      <c r="L2426" s="1"/>
      <c r="M2426" s="1"/>
      <c r="N2426" s="2"/>
      <c r="O2426" s="2"/>
      <c r="P2426" s="2"/>
      <c r="Q2426" s="1"/>
      <c r="R2426" s="1"/>
      <c r="S2426" s="1"/>
      <c r="T2426" s="1"/>
      <c r="U2426" s="2"/>
      <c r="V2426" s="1"/>
      <c r="W2426" s="1"/>
      <c r="X2426" s="2"/>
      <c r="Y2426" s="1"/>
      <c r="Z2426" s="1"/>
      <c r="AA2426" s="2"/>
      <c r="AB2426" s="1"/>
      <c r="AC2426" s="1"/>
      <c r="AD2426" s="2"/>
      <c r="AE2426" s="1"/>
      <c r="AF2426" s="2"/>
    </row>
    <row r="2427" spans="1:32" hidden="1" x14ac:dyDescent="0.25">
      <c r="A2427" s="2"/>
      <c r="B2427" s="48"/>
      <c r="C2427" s="2"/>
      <c r="D2427" s="2"/>
      <c r="E2427" s="2"/>
      <c r="F2427" s="2"/>
      <c r="G2427" s="2"/>
      <c r="H2427" s="2"/>
      <c r="I2427" s="1"/>
      <c r="J2427" s="1"/>
      <c r="K2427" s="1"/>
      <c r="L2427" s="1"/>
      <c r="M2427" s="1"/>
      <c r="N2427" s="2"/>
      <c r="O2427" s="2"/>
      <c r="P2427" s="2"/>
      <c r="Q2427" s="1"/>
      <c r="R2427" s="1"/>
      <c r="S2427" s="1"/>
      <c r="T2427" s="1"/>
      <c r="U2427" s="2"/>
      <c r="V2427" s="1"/>
      <c r="W2427" s="1"/>
      <c r="X2427" s="2"/>
      <c r="Y2427" s="1"/>
      <c r="Z2427" s="1"/>
      <c r="AA2427" s="2"/>
      <c r="AB2427" s="1"/>
      <c r="AC2427" s="1"/>
      <c r="AD2427" s="2"/>
      <c r="AE2427" s="1"/>
      <c r="AF2427" s="2"/>
    </row>
    <row r="2428" spans="1:32" hidden="1" x14ac:dyDescent="0.25">
      <c r="A2428" s="2"/>
      <c r="B2428" s="48"/>
      <c r="C2428" s="2"/>
      <c r="D2428" s="2"/>
      <c r="E2428" s="2"/>
      <c r="F2428" s="2"/>
      <c r="G2428" s="2"/>
      <c r="H2428" s="2"/>
      <c r="I2428" s="1"/>
      <c r="J2428" s="1"/>
      <c r="K2428" s="1"/>
      <c r="L2428" s="1"/>
      <c r="M2428" s="1"/>
      <c r="N2428" s="2"/>
      <c r="O2428" s="2"/>
      <c r="P2428" s="2"/>
      <c r="Q2428" s="1"/>
      <c r="R2428" s="1"/>
      <c r="S2428" s="1"/>
      <c r="T2428" s="1"/>
      <c r="U2428" s="2"/>
      <c r="V2428" s="1"/>
      <c r="W2428" s="1"/>
      <c r="X2428" s="2"/>
      <c r="Y2428" s="1"/>
      <c r="Z2428" s="1"/>
      <c r="AA2428" s="2"/>
      <c r="AB2428" s="1"/>
      <c r="AC2428" s="1"/>
      <c r="AD2428" s="2"/>
      <c r="AE2428" s="1"/>
      <c r="AF2428" s="2"/>
    </row>
    <row r="2429" spans="1:32" hidden="1" x14ac:dyDescent="0.25">
      <c r="A2429" s="2"/>
      <c r="B2429" s="48"/>
      <c r="C2429" s="2"/>
      <c r="D2429" s="2"/>
      <c r="E2429" s="2"/>
      <c r="F2429" s="2"/>
      <c r="G2429" s="2"/>
      <c r="H2429" s="2"/>
      <c r="I2429" s="1"/>
      <c r="J2429" s="1"/>
      <c r="K2429" s="1"/>
      <c r="L2429" s="1"/>
      <c r="M2429" s="1"/>
      <c r="N2429" s="2"/>
      <c r="O2429" s="2"/>
      <c r="P2429" s="2"/>
      <c r="Q2429" s="1"/>
      <c r="R2429" s="1"/>
      <c r="S2429" s="1"/>
      <c r="T2429" s="1"/>
      <c r="U2429" s="2"/>
      <c r="V2429" s="1"/>
      <c r="W2429" s="1"/>
      <c r="X2429" s="2"/>
      <c r="Y2429" s="1"/>
      <c r="Z2429" s="1"/>
      <c r="AA2429" s="2"/>
      <c r="AB2429" s="1"/>
      <c r="AC2429" s="1"/>
      <c r="AD2429" s="2"/>
      <c r="AE2429" s="1"/>
      <c r="AF2429" s="2"/>
    </row>
    <row r="2430" spans="1:32" hidden="1" x14ac:dyDescent="0.25">
      <c r="A2430" s="2"/>
      <c r="B2430" s="48"/>
      <c r="C2430" s="2"/>
      <c r="D2430" s="2"/>
      <c r="E2430" s="2"/>
      <c r="F2430" s="2"/>
      <c r="G2430" s="2"/>
      <c r="H2430" s="2"/>
      <c r="I2430" s="1"/>
      <c r="J2430" s="1"/>
      <c r="K2430" s="1"/>
      <c r="L2430" s="1"/>
      <c r="M2430" s="1"/>
      <c r="N2430" s="2"/>
      <c r="O2430" s="2"/>
      <c r="P2430" s="2"/>
      <c r="Q2430" s="1"/>
      <c r="R2430" s="1"/>
      <c r="S2430" s="1"/>
      <c r="T2430" s="1"/>
      <c r="U2430" s="2"/>
      <c r="V2430" s="1"/>
      <c r="W2430" s="1"/>
      <c r="X2430" s="2"/>
      <c r="Y2430" s="1"/>
      <c r="Z2430" s="1"/>
      <c r="AA2430" s="2"/>
      <c r="AB2430" s="1"/>
      <c r="AC2430" s="1"/>
      <c r="AD2430" s="2"/>
      <c r="AE2430" s="1"/>
      <c r="AF2430" s="2"/>
    </row>
    <row r="2431" spans="1:32" hidden="1" x14ac:dyDescent="0.25">
      <c r="A2431" s="2"/>
      <c r="B2431" s="48"/>
      <c r="C2431" s="2"/>
      <c r="D2431" s="2"/>
      <c r="E2431" s="2"/>
      <c r="F2431" s="2"/>
      <c r="G2431" s="2"/>
      <c r="H2431" s="2"/>
      <c r="I2431" s="1"/>
      <c r="J2431" s="1"/>
      <c r="K2431" s="1"/>
      <c r="L2431" s="1"/>
      <c r="M2431" s="1"/>
      <c r="N2431" s="2"/>
      <c r="O2431" s="2"/>
      <c r="P2431" s="2"/>
      <c r="Q2431" s="1"/>
      <c r="R2431" s="1"/>
      <c r="S2431" s="1"/>
      <c r="T2431" s="1"/>
      <c r="U2431" s="2"/>
      <c r="V2431" s="1"/>
      <c r="W2431" s="1"/>
      <c r="X2431" s="2"/>
      <c r="Y2431" s="1"/>
      <c r="Z2431" s="1"/>
      <c r="AA2431" s="2"/>
      <c r="AB2431" s="1"/>
      <c r="AC2431" s="1"/>
      <c r="AD2431" s="2"/>
      <c r="AE2431" s="1"/>
      <c r="AF2431" s="2"/>
    </row>
    <row r="2432" spans="1:32" hidden="1" x14ac:dyDescent="0.25">
      <c r="A2432" s="2"/>
      <c r="B2432" s="48"/>
      <c r="C2432" s="2"/>
      <c r="D2432" s="2"/>
      <c r="E2432" s="2"/>
      <c r="F2432" s="2"/>
      <c r="G2432" s="2"/>
      <c r="H2432" s="2"/>
      <c r="I2432" s="1"/>
      <c r="J2432" s="1"/>
      <c r="K2432" s="1"/>
      <c r="L2432" s="1"/>
      <c r="M2432" s="1"/>
      <c r="N2432" s="2"/>
      <c r="O2432" s="2"/>
      <c r="P2432" s="2"/>
      <c r="Q2432" s="1"/>
      <c r="R2432" s="1"/>
      <c r="S2432" s="1"/>
      <c r="T2432" s="1"/>
      <c r="U2432" s="2"/>
      <c r="V2432" s="1"/>
      <c r="W2432" s="1"/>
      <c r="X2432" s="2"/>
      <c r="Y2432" s="1"/>
      <c r="Z2432" s="1"/>
      <c r="AA2432" s="2"/>
      <c r="AB2432" s="1"/>
      <c r="AC2432" s="1"/>
      <c r="AD2432" s="2"/>
      <c r="AE2432" s="1"/>
      <c r="AF2432" s="2"/>
    </row>
    <row r="2433" spans="1:32" hidden="1" x14ac:dyDescent="0.25">
      <c r="A2433" s="2"/>
      <c r="B2433" s="48"/>
      <c r="C2433" s="2"/>
      <c r="D2433" s="2"/>
      <c r="E2433" s="2"/>
      <c r="F2433" s="2"/>
      <c r="G2433" s="2"/>
      <c r="H2433" s="2"/>
      <c r="I2433" s="1"/>
      <c r="J2433" s="1"/>
      <c r="K2433" s="1"/>
      <c r="L2433" s="1"/>
      <c r="M2433" s="1"/>
      <c r="N2433" s="2"/>
      <c r="O2433" s="2"/>
      <c r="P2433" s="2"/>
      <c r="Q2433" s="1"/>
      <c r="R2433" s="1"/>
      <c r="S2433" s="1"/>
      <c r="T2433" s="1"/>
      <c r="U2433" s="2"/>
      <c r="V2433" s="1"/>
      <c r="W2433" s="1"/>
      <c r="X2433" s="2"/>
      <c r="Y2433" s="1"/>
      <c r="Z2433" s="1"/>
      <c r="AA2433" s="2"/>
      <c r="AB2433" s="1"/>
      <c r="AC2433" s="1"/>
      <c r="AD2433" s="2"/>
      <c r="AE2433" s="1"/>
      <c r="AF2433" s="2"/>
    </row>
    <row r="2434" spans="1:32" hidden="1" x14ac:dyDescent="0.25">
      <c r="A2434" s="2"/>
      <c r="B2434" s="48"/>
      <c r="C2434" s="2"/>
      <c r="D2434" s="2"/>
      <c r="E2434" s="2"/>
      <c r="F2434" s="2"/>
      <c r="G2434" s="2"/>
      <c r="H2434" s="2"/>
      <c r="I2434" s="1"/>
      <c r="J2434" s="1"/>
      <c r="K2434" s="1"/>
      <c r="L2434" s="1"/>
      <c r="M2434" s="1"/>
      <c r="N2434" s="2"/>
      <c r="O2434" s="2"/>
      <c r="P2434" s="2"/>
      <c r="Q2434" s="1"/>
      <c r="R2434" s="1"/>
      <c r="S2434" s="1"/>
      <c r="T2434" s="1"/>
      <c r="U2434" s="2"/>
      <c r="V2434" s="1"/>
      <c r="W2434" s="1"/>
      <c r="X2434" s="2"/>
      <c r="Y2434" s="1"/>
      <c r="Z2434" s="1"/>
      <c r="AA2434" s="2"/>
      <c r="AB2434" s="1"/>
      <c r="AC2434" s="1"/>
      <c r="AD2434" s="2"/>
      <c r="AE2434" s="1"/>
      <c r="AF2434" s="2"/>
    </row>
    <row r="2435" spans="1:32" hidden="1" x14ac:dyDescent="0.25">
      <c r="A2435" s="2"/>
      <c r="B2435" s="48"/>
      <c r="C2435" s="2"/>
      <c r="D2435" s="2"/>
      <c r="E2435" s="2"/>
      <c r="F2435" s="2"/>
      <c r="G2435" s="2"/>
      <c r="H2435" s="2"/>
      <c r="I2435" s="1"/>
      <c r="J2435" s="1"/>
      <c r="K2435" s="1"/>
      <c r="L2435" s="1"/>
      <c r="M2435" s="1"/>
      <c r="N2435" s="2"/>
      <c r="O2435" s="2"/>
      <c r="P2435" s="2"/>
      <c r="Q2435" s="1"/>
      <c r="R2435" s="1"/>
      <c r="S2435" s="1"/>
      <c r="T2435" s="1"/>
      <c r="U2435" s="2"/>
      <c r="V2435" s="1"/>
      <c r="W2435" s="1"/>
      <c r="X2435" s="2"/>
      <c r="Y2435" s="1"/>
      <c r="Z2435" s="1"/>
      <c r="AA2435" s="2"/>
      <c r="AB2435" s="1"/>
      <c r="AC2435" s="1"/>
      <c r="AD2435" s="2"/>
      <c r="AE2435" s="1"/>
      <c r="AF2435" s="2"/>
    </row>
    <row r="2436" spans="1:32" hidden="1" x14ac:dyDescent="0.25">
      <c r="A2436" s="2"/>
      <c r="B2436" s="48"/>
      <c r="C2436" s="2"/>
      <c r="D2436" s="2"/>
      <c r="E2436" s="2"/>
      <c r="F2436" s="2"/>
      <c r="G2436" s="2"/>
      <c r="H2436" s="2"/>
      <c r="I2436" s="1"/>
      <c r="J2436" s="1"/>
      <c r="K2436" s="1"/>
      <c r="L2436" s="1"/>
      <c r="M2436" s="1"/>
      <c r="N2436" s="2"/>
      <c r="O2436" s="2"/>
      <c r="P2436" s="2"/>
      <c r="Q2436" s="1"/>
      <c r="R2436" s="1"/>
      <c r="S2436" s="1"/>
      <c r="T2436" s="1"/>
      <c r="U2436" s="2"/>
      <c r="V2436" s="1"/>
      <c r="W2436" s="1"/>
      <c r="X2436" s="2"/>
      <c r="Y2436" s="1"/>
      <c r="Z2436" s="1"/>
      <c r="AA2436" s="2"/>
      <c r="AB2436" s="1"/>
      <c r="AC2436" s="1"/>
      <c r="AD2436" s="2"/>
      <c r="AE2436" s="1"/>
      <c r="AF2436" s="2"/>
    </row>
    <row r="2437" spans="1:32" hidden="1" x14ac:dyDescent="0.25">
      <c r="A2437" s="2"/>
      <c r="B2437" s="48"/>
      <c r="C2437" s="2"/>
      <c r="D2437" s="2"/>
      <c r="E2437" s="2"/>
      <c r="F2437" s="2"/>
      <c r="G2437" s="2"/>
      <c r="H2437" s="2"/>
      <c r="I2437" s="1"/>
      <c r="J2437" s="1"/>
      <c r="K2437" s="1"/>
      <c r="L2437" s="1"/>
      <c r="M2437" s="1"/>
      <c r="N2437" s="2"/>
      <c r="O2437" s="2"/>
      <c r="P2437" s="2"/>
      <c r="Q2437" s="1"/>
      <c r="R2437" s="1"/>
      <c r="S2437" s="1"/>
      <c r="T2437" s="1"/>
      <c r="U2437" s="2"/>
      <c r="V2437" s="1"/>
      <c r="W2437" s="1"/>
      <c r="X2437" s="2"/>
      <c r="Y2437" s="1"/>
      <c r="Z2437" s="1"/>
      <c r="AA2437" s="2"/>
      <c r="AB2437" s="1"/>
      <c r="AC2437" s="1"/>
      <c r="AD2437" s="2"/>
      <c r="AE2437" s="1"/>
      <c r="AF2437" s="2"/>
    </row>
    <row r="2438" spans="1:32" hidden="1" x14ac:dyDescent="0.25">
      <c r="A2438" s="2"/>
      <c r="B2438" s="48"/>
      <c r="C2438" s="2"/>
      <c r="D2438" s="2"/>
      <c r="E2438" s="2"/>
      <c r="F2438" s="2"/>
      <c r="G2438" s="2"/>
      <c r="H2438" s="2"/>
      <c r="I2438" s="1"/>
      <c r="J2438" s="1"/>
      <c r="K2438" s="1"/>
      <c r="L2438" s="1"/>
      <c r="M2438" s="1"/>
      <c r="N2438" s="2"/>
      <c r="O2438" s="2"/>
      <c r="P2438" s="2"/>
      <c r="Q2438" s="1"/>
      <c r="R2438" s="1"/>
      <c r="S2438" s="1"/>
      <c r="T2438" s="1"/>
      <c r="U2438" s="2"/>
      <c r="V2438" s="1"/>
      <c r="W2438" s="1"/>
      <c r="X2438" s="2"/>
      <c r="Y2438" s="1"/>
      <c r="Z2438" s="1"/>
      <c r="AA2438" s="2"/>
      <c r="AB2438" s="1"/>
      <c r="AC2438" s="1"/>
      <c r="AD2438" s="2"/>
      <c r="AE2438" s="1"/>
      <c r="AF2438" s="2"/>
    </row>
    <row r="2439" spans="1:32" hidden="1" x14ac:dyDescent="0.25">
      <c r="A2439" s="2"/>
      <c r="B2439" s="48"/>
      <c r="C2439" s="2"/>
      <c r="D2439" s="2"/>
      <c r="E2439" s="2"/>
      <c r="F2439" s="2"/>
      <c r="G2439" s="2"/>
      <c r="H2439" s="2"/>
      <c r="I2439" s="1"/>
      <c r="J2439" s="1"/>
      <c r="K2439" s="1"/>
      <c r="L2439" s="1"/>
      <c r="M2439" s="1"/>
      <c r="N2439" s="2"/>
      <c r="O2439" s="2"/>
      <c r="P2439" s="2"/>
      <c r="Q2439" s="1"/>
      <c r="R2439" s="1"/>
      <c r="S2439" s="1"/>
      <c r="T2439" s="1"/>
      <c r="U2439" s="2"/>
      <c r="V2439" s="1"/>
      <c r="W2439" s="1"/>
      <c r="X2439" s="2"/>
      <c r="Y2439" s="1"/>
      <c r="Z2439" s="1"/>
      <c r="AA2439" s="2"/>
      <c r="AB2439" s="1"/>
      <c r="AC2439" s="1"/>
      <c r="AD2439" s="2"/>
      <c r="AE2439" s="1"/>
      <c r="AF2439" s="2"/>
    </row>
    <row r="2440" spans="1:32" hidden="1" x14ac:dyDescent="0.25">
      <c r="A2440" s="2"/>
      <c r="B2440" s="48"/>
      <c r="C2440" s="2"/>
      <c r="D2440" s="2"/>
      <c r="E2440" s="2"/>
      <c r="F2440" s="2"/>
      <c r="G2440" s="2"/>
      <c r="H2440" s="2"/>
      <c r="I2440" s="1"/>
      <c r="J2440" s="1"/>
      <c r="K2440" s="1"/>
      <c r="L2440" s="1"/>
      <c r="M2440" s="1"/>
      <c r="N2440" s="2"/>
      <c r="O2440" s="2"/>
      <c r="P2440" s="2"/>
      <c r="Q2440" s="1"/>
      <c r="R2440" s="1"/>
      <c r="S2440" s="1"/>
      <c r="T2440" s="1"/>
      <c r="U2440" s="2"/>
      <c r="V2440" s="1"/>
      <c r="W2440" s="1"/>
      <c r="X2440" s="2"/>
      <c r="Y2440" s="1"/>
      <c r="Z2440" s="1"/>
      <c r="AA2440" s="2"/>
      <c r="AB2440" s="1"/>
      <c r="AC2440" s="1"/>
      <c r="AD2440" s="2"/>
      <c r="AE2440" s="1"/>
      <c r="AF2440" s="2"/>
    </row>
    <row r="2441" spans="1:32" hidden="1" x14ac:dyDescent="0.25">
      <c r="A2441" s="2"/>
      <c r="B2441" s="48"/>
      <c r="C2441" s="2"/>
      <c r="D2441" s="2"/>
      <c r="E2441" s="2"/>
      <c r="F2441" s="2"/>
      <c r="G2441" s="2"/>
      <c r="H2441" s="2"/>
      <c r="I2441" s="1"/>
      <c r="J2441" s="1"/>
      <c r="K2441" s="1"/>
      <c r="L2441" s="1"/>
      <c r="M2441" s="1"/>
      <c r="N2441" s="2"/>
      <c r="O2441" s="2"/>
      <c r="P2441" s="2"/>
      <c r="Q2441" s="1"/>
      <c r="R2441" s="1"/>
      <c r="S2441" s="1"/>
      <c r="T2441" s="1"/>
      <c r="U2441" s="2"/>
      <c r="V2441" s="1"/>
      <c r="W2441" s="1"/>
      <c r="X2441" s="2"/>
      <c r="Y2441" s="1"/>
      <c r="Z2441" s="1"/>
      <c r="AA2441" s="2"/>
      <c r="AB2441" s="1"/>
      <c r="AC2441" s="1"/>
      <c r="AD2441" s="2"/>
      <c r="AE2441" s="1"/>
      <c r="AF2441" s="2"/>
    </row>
    <row r="2442" spans="1:32" hidden="1" x14ac:dyDescent="0.25">
      <c r="A2442" s="2"/>
      <c r="B2442" s="48"/>
      <c r="C2442" s="2"/>
      <c r="D2442" s="2"/>
      <c r="E2442" s="2"/>
      <c r="F2442" s="2"/>
      <c r="G2442" s="2"/>
      <c r="H2442" s="2"/>
      <c r="I2442" s="1"/>
      <c r="J2442" s="1"/>
      <c r="K2442" s="1"/>
      <c r="L2442" s="1"/>
      <c r="M2442" s="1"/>
      <c r="N2442" s="2"/>
      <c r="O2442" s="2"/>
      <c r="P2442" s="2"/>
      <c r="Q2442" s="1"/>
      <c r="R2442" s="1"/>
      <c r="S2442" s="1"/>
      <c r="T2442" s="1"/>
      <c r="U2442" s="2"/>
      <c r="V2442" s="1"/>
      <c r="W2442" s="1"/>
      <c r="X2442" s="2"/>
      <c r="Y2442" s="1"/>
      <c r="Z2442" s="1"/>
      <c r="AA2442" s="2"/>
      <c r="AB2442" s="1"/>
      <c r="AC2442" s="1"/>
      <c r="AD2442" s="2"/>
      <c r="AE2442" s="1"/>
      <c r="AF2442" s="2"/>
    </row>
    <row r="2443" spans="1:32" hidden="1" x14ac:dyDescent="0.25">
      <c r="A2443" s="2"/>
      <c r="B2443" s="48"/>
      <c r="C2443" s="2"/>
      <c r="D2443" s="2"/>
      <c r="E2443" s="2"/>
      <c r="F2443" s="2"/>
      <c r="G2443" s="2"/>
      <c r="H2443" s="2"/>
      <c r="I2443" s="1"/>
      <c r="J2443" s="1"/>
      <c r="K2443" s="1"/>
      <c r="L2443" s="1"/>
      <c r="M2443" s="1"/>
      <c r="N2443" s="2"/>
      <c r="O2443" s="2"/>
      <c r="P2443" s="2"/>
      <c r="Q2443" s="1"/>
      <c r="R2443" s="1"/>
      <c r="S2443" s="1"/>
      <c r="T2443" s="1"/>
      <c r="U2443" s="2"/>
      <c r="V2443" s="1"/>
      <c r="W2443" s="1"/>
      <c r="X2443" s="2"/>
      <c r="Y2443" s="1"/>
      <c r="Z2443" s="1"/>
      <c r="AA2443" s="2"/>
      <c r="AB2443" s="1"/>
      <c r="AC2443" s="1"/>
      <c r="AD2443" s="2"/>
      <c r="AE2443" s="1"/>
      <c r="AF2443" s="2"/>
    </row>
    <row r="2444" spans="1:32" hidden="1" x14ac:dyDescent="0.25">
      <c r="A2444" s="2"/>
      <c r="B2444" s="48"/>
      <c r="C2444" s="2"/>
      <c r="D2444" s="2"/>
      <c r="E2444" s="2"/>
      <c r="F2444" s="2"/>
      <c r="G2444" s="2"/>
      <c r="H2444" s="2"/>
      <c r="I2444" s="1"/>
      <c r="J2444" s="1"/>
      <c r="K2444" s="1"/>
      <c r="L2444" s="1"/>
      <c r="M2444" s="1"/>
      <c r="N2444" s="2"/>
      <c r="O2444" s="2"/>
      <c r="P2444" s="2"/>
      <c r="Q2444" s="1"/>
      <c r="R2444" s="1"/>
      <c r="S2444" s="1"/>
      <c r="T2444" s="1"/>
      <c r="U2444" s="2"/>
      <c r="V2444" s="1"/>
      <c r="W2444" s="1"/>
      <c r="X2444" s="2"/>
      <c r="Y2444" s="1"/>
      <c r="Z2444" s="1"/>
      <c r="AA2444" s="2"/>
      <c r="AB2444" s="1"/>
      <c r="AC2444" s="1"/>
      <c r="AD2444" s="2"/>
      <c r="AE2444" s="1"/>
      <c r="AF2444" s="2"/>
    </row>
    <row r="2445" spans="1:32" hidden="1" x14ac:dyDescent="0.25">
      <c r="A2445" s="2"/>
      <c r="B2445" s="48"/>
      <c r="C2445" s="2"/>
      <c r="D2445" s="2"/>
      <c r="E2445" s="2"/>
      <c r="F2445" s="2"/>
      <c r="G2445" s="2"/>
      <c r="H2445" s="2"/>
      <c r="I2445" s="1"/>
      <c r="J2445" s="1"/>
      <c r="K2445" s="1"/>
      <c r="L2445" s="1"/>
      <c r="M2445" s="1"/>
      <c r="N2445" s="2"/>
      <c r="O2445" s="2"/>
      <c r="P2445" s="2"/>
      <c r="Q2445" s="1"/>
      <c r="R2445" s="1"/>
      <c r="S2445" s="1"/>
      <c r="T2445" s="1"/>
      <c r="U2445" s="2"/>
      <c r="V2445" s="1"/>
      <c r="W2445" s="1"/>
      <c r="X2445" s="2"/>
      <c r="Y2445" s="1"/>
      <c r="Z2445" s="1"/>
      <c r="AA2445" s="2"/>
      <c r="AB2445" s="1"/>
      <c r="AC2445" s="1"/>
      <c r="AD2445" s="2"/>
      <c r="AE2445" s="1"/>
      <c r="AF2445" s="2"/>
    </row>
    <row r="2446" spans="1:32" hidden="1" x14ac:dyDescent="0.25">
      <c r="A2446" s="2"/>
      <c r="B2446" s="48"/>
      <c r="C2446" s="2"/>
      <c r="D2446" s="2"/>
      <c r="E2446" s="2"/>
      <c r="F2446" s="2"/>
      <c r="G2446" s="2"/>
      <c r="H2446" s="2"/>
      <c r="I2446" s="1"/>
      <c r="J2446" s="1"/>
      <c r="K2446" s="1"/>
      <c r="L2446" s="1"/>
      <c r="M2446" s="1"/>
      <c r="N2446" s="2"/>
      <c r="O2446" s="2"/>
      <c r="P2446" s="2"/>
      <c r="Q2446" s="1"/>
      <c r="R2446" s="1"/>
      <c r="S2446" s="1"/>
      <c r="T2446" s="1"/>
      <c r="U2446" s="2"/>
      <c r="V2446" s="1"/>
      <c r="W2446" s="1"/>
      <c r="X2446" s="2"/>
      <c r="Y2446" s="1"/>
      <c r="Z2446" s="1"/>
      <c r="AA2446" s="2"/>
      <c r="AB2446" s="1"/>
      <c r="AC2446" s="1"/>
      <c r="AD2446" s="2"/>
      <c r="AE2446" s="1"/>
      <c r="AF2446" s="2"/>
    </row>
    <row r="2447" spans="1:32" hidden="1" x14ac:dyDescent="0.25">
      <c r="A2447" s="2"/>
      <c r="B2447" s="48"/>
      <c r="C2447" s="2"/>
      <c r="D2447" s="2"/>
      <c r="E2447" s="2"/>
      <c r="F2447" s="2"/>
      <c r="G2447" s="2"/>
      <c r="H2447" s="2"/>
      <c r="I2447" s="1"/>
      <c r="J2447" s="1"/>
      <c r="K2447" s="1"/>
      <c r="L2447" s="1"/>
      <c r="M2447" s="1"/>
      <c r="N2447" s="2"/>
      <c r="O2447" s="2"/>
      <c r="P2447" s="2"/>
      <c r="Q2447" s="1"/>
      <c r="R2447" s="1"/>
      <c r="S2447" s="1"/>
      <c r="T2447" s="1"/>
      <c r="U2447" s="2"/>
      <c r="V2447" s="1"/>
      <c r="W2447" s="1"/>
      <c r="X2447" s="2"/>
      <c r="Y2447" s="1"/>
      <c r="Z2447" s="1"/>
      <c r="AA2447" s="2"/>
      <c r="AB2447" s="1"/>
      <c r="AC2447" s="1"/>
      <c r="AD2447" s="2"/>
      <c r="AE2447" s="1"/>
      <c r="AF2447" s="2"/>
    </row>
    <row r="2448" spans="1:32" hidden="1" x14ac:dyDescent="0.25">
      <c r="A2448" s="2"/>
      <c r="B2448" s="48"/>
      <c r="C2448" s="2"/>
      <c r="D2448" s="2"/>
      <c r="E2448" s="2"/>
      <c r="F2448" s="2"/>
      <c r="G2448" s="2"/>
      <c r="H2448" s="2"/>
      <c r="I2448" s="1"/>
      <c r="J2448" s="1"/>
      <c r="K2448" s="1"/>
      <c r="L2448" s="1"/>
      <c r="M2448" s="1"/>
      <c r="N2448" s="2"/>
      <c r="O2448" s="2"/>
      <c r="P2448" s="2"/>
      <c r="Q2448" s="1"/>
      <c r="R2448" s="1"/>
      <c r="S2448" s="1"/>
      <c r="T2448" s="1"/>
      <c r="U2448" s="2"/>
      <c r="V2448" s="1"/>
      <c r="W2448" s="1"/>
      <c r="X2448" s="2"/>
      <c r="Y2448" s="1"/>
      <c r="Z2448" s="1"/>
      <c r="AA2448" s="2"/>
      <c r="AB2448" s="1"/>
      <c r="AC2448" s="1"/>
      <c r="AD2448" s="2"/>
      <c r="AE2448" s="1"/>
      <c r="AF2448" s="2"/>
    </row>
    <row r="2449" spans="1:32" hidden="1" x14ac:dyDescent="0.25">
      <c r="A2449" s="2"/>
      <c r="B2449" s="48"/>
      <c r="C2449" s="2"/>
      <c r="D2449" s="2"/>
      <c r="E2449" s="2"/>
      <c r="F2449" s="2"/>
      <c r="G2449" s="2"/>
      <c r="H2449" s="2"/>
      <c r="I2449" s="1"/>
      <c r="J2449" s="1"/>
      <c r="K2449" s="1"/>
      <c r="L2449" s="1"/>
      <c r="M2449" s="1"/>
      <c r="N2449" s="2"/>
      <c r="O2449" s="2"/>
      <c r="P2449" s="2"/>
      <c r="Q2449" s="1"/>
      <c r="R2449" s="1"/>
      <c r="S2449" s="1"/>
      <c r="T2449" s="1"/>
      <c r="U2449" s="2"/>
      <c r="V2449" s="1"/>
      <c r="W2449" s="1"/>
      <c r="X2449" s="2"/>
      <c r="Y2449" s="1"/>
      <c r="Z2449" s="1"/>
      <c r="AA2449" s="2"/>
      <c r="AB2449" s="1"/>
      <c r="AC2449" s="1"/>
      <c r="AD2449" s="2"/>
      <c r="AE2449" s="1"/>
      <c r="AF2449" s="2"/>
    </row>
    <row r="2450" spans="1:32" hidden="1" x14ac:dyDescent="0.25">
      <c r="A2450" s="2"/>
      <c r="B2450" s="48"/>
      <c r="C2450" s="2"/>
      <c r="D2450" s="2"/>
      <c r="E2450" s="2"/>
      <c r="F2450" s="2"/>
      <c r="G2450" s="2"/>
      <c r="H2450" s="2"/>
      <c r="I2450" s="1"/>
      <c r="J2450" s="1"/>
      <c r="K2450" s="1"/>
      <c r="L2450" s="1"/>
      <c r="M2450" s="1"/>
      <c r="N2450" s="2"/>
      <c r="O2450" s="2"/>
      <c r="P2450" s="2"/>
      <c r="Q2450" s="1"/>
      <c r="R2450" s="1"/>
      <c r="S2450" s="1"/>
      <c r="T2450" s="1"/>
      <c r="U2450" s="2"/>
      <c r="V2450" s="1"/>
      <c r="W2450" s="1"/>
      <c r="X2450" s="2"/>
      <c r="Y2450" s="1"/>
      <c r="Z2450" s="1"/>
      <c r="AA2450" s="2"/>
      <c r="AB2450" s="1"/>
      <c r="AC2450" s="1"/>
      <c r="AD2450" s="2"/>
      <c r="AE2450" s="1"/>
      <c r="AF2450" s="2"/>
    </row>
    <row r="2451" spans="1:32" hidden="1" x14ac:dyDescent="0.25">
      <c r="A2451" s="2"/>
      <c r="B2451" s="48"/>
      <c r="C2451" s="2"/>
      <c r="D2451" s="2"/>
      <c r="E2451" s="2"/>
      <c r="F2451" s="2"/>
      <c r="G2451" s="2"/>
      <c r="H2451" s="2"/>
      <c r="I2451" s="1"/>
      <c r="J2451" s="1"/>
      <c r="K2451" s="1"/>
      <c r="L2451" s="1"/>
      <c r="M2451" s="1"/>
      <c r="N2451" s="2"/>
      <c r="O2451" s="2"/>
      <c r="P2451" s="2"/>
      <c r="Q2451" s="1"/>
      <c r="R2451" s="1"/>
      <c r="S2451" s="1"/>
      <c r="T2451" s="1"/>
      <c r="U2451" s="2"/>
      <c r="V2451" s="1"/>
      <c r="W2451" s="1"/>
      <c r="X2451" s="2"/>
      <c r="Y2451" s="1"/>
      <c r="Z2451" s="1"/>
      <c r="AA2451" s="2"/>
      <c r="AB2451" s="1"/>
      <c r="AC2451" s="1"/>
      <c r="AD2451" s="2"/>
      <c r="AE2451" s="1"/>
      <c r="AF2451" s="2"/>
    </row>
    <row r="2452" spans="1:32" hidden="1" x14ac:dyDescent="0.25">
      <c r="A2452" s="2"/>
      <c r="B2452" s="48"/>
      <c r="C2452" s="2"/>
      <c r="D2452" s="2"/>
      <c r="E2452" s="2"/>
      <c r="F2452" s="2"/>
      <c r="G2452" s="2"/>
      <c r="H2452" s="2"/>
      <c r="I2452" s="1"/>
      <c r="J2452" s="1"/>
      <c r="K2452" s="1"/>
      <c r="L2452" s="1"/>
      <c r="M2452" s="1"/>
      <c r="N2452" s="2"/>
      <c r="O2452" s="2"/>
      <c r="P2452" s="2"/>
      <c r="Q2452" s="1"/>
      <c r="R2452" s="1"/>
      <c r="S2452" s="1"/>
      <c r="T2452" s="1"/>
      <c r="U2452" s="2"/>
      <c r="V2452" s="1"/>
      <c r="W2452" s="1"/>
      <c r="X2452" s="2"/>
      <c r="Y2452" s="1"/>
      <c r="Z2452" s="1"/>
      <c r="AA2452" s="2"/>
      <c r="AB2452" s="1"/>
      <c r="AC2452" s="1"/>
      <c r="AD2452" s="2"/>
      <c r="AE2452" s="1"/>
      <c r="AF2452" s="2"/>
    </row>
    <row r="2453" spans="1:32" hidden="1" x14ac:dyDescent="0.25">
      <c r="A2453" s="2"/>
      <c r="B2453" s="48"/>
      <c r="C2453" s="2"/>
      <c r="D2453" s="2"/>
      <c r="E2453" s="2"/>
      <c r="F2453" s="2"/>
      <c r="G2453" s="2"/>
      <c r="H2453" s="2"/>
      <c r="I2453" s="1"/>
      <c r="J2453" s="1"/>
      <c r="K2453" s="1"/>
      <c r="L2453" s="1"/>
      <c r="M2453" s="1"/>
      <c r="N2453" s="2"/>
      <c r="O2453" s="2"/>
      <c r="P2453" s="2"/>
      <c r="Q2453" s="1"/>
      <c r="R2453" s="1"/>
      <c r="S2453" s="1"/>
      <c r="T2453" s="1"/>
      <c r="U2453" s="2"/>
      <c r="V2453" s="1"/>
      <c r="W2453" s="1"/>
      <c r="X2453" s="2"/>
      <c r="Y2453" s="1"/>
      <c r="Z2453" s="1"/>
      <c r="AA2453" s="2"/>
      <c r="AB2453" s="1"/>
      <c r="AC2453" s="1"/>
      <c r="AD2453" s="2"/>
      <c r="AE2453" s="1"/>
      <c r="AF2453" s="2"/>
    </row>
    <row r="2454" spans="1:32" hidden="1" x14ac:dyDescent="0.25">
      <c r="A2454" s="2"/>
      <c r="B2454" s="48"/>
      <c r="C2454" s="2"/>
      <c r="D2454" s="2"/>
      <c r="E2454" s="2"/>
      <c r="F2454" s="2"/>
      <c r="G2454" s="2"/>
      <c r="H2454" s="2"/>
      <c r="I2454" s="1"/>
      <c r="J2454" s="1"/>
      <c r="K2454" s="1"/>
      <c r="L2454" s="1"/>
      <c r="M2454" s="1"/>
      <c r="N2454" s="2"/>
      <c r="O2454" s="2"/>
      <c r="P2454" s="2"/>
      <c r="Q2454" s="1"/>
      <c r="R2454" s="1"/>
      <c r="S2454" s="1"/>
      <c r="T2454" s="1"/>
      <c r="U2454" s="2"/>
      <c r="V2454" s="1"/>
      <c r="W2454" s="1"/>
      <c r="X2454" s="2"/>
      <c r="Y2454" s="1"/>
      <c r="Z2454" s="1"/>
      <c r="AA2454" s="2"/>
      <c r="AB2454" s="1"/>
      <c r="AC2454" s="1"/>
      <c r="AD2454" s="2"/>
      <c r="AE2454" s="1"/>
      <c r="AF2454" s="2"/>
    </row>
    <row r="2455" spans="1:32" hidden="1" x14ac:dyDescent="0.25">
      <c r="A2455" s="2"/>
      <c r="B2455" s="48"/>
      <c r="C2455" s="2"/>
      <c r="D2455" s="2"/>
      <c r="E2455" s="2"/>
      <c r="F2455" s="2"/>
      <c r="G2455" s="2"/>
      <c r="H2455" s="2"/>
      <c r="I2455" s="1"/>
      <c r="J2455" s="1"/>
      <c r="K2455" s="1"/>
      <c r="L2455" s="1"/>
      <c r="M2455" s="1"/>
      <c r="N2455" s="2"/>
      <c r="O2455" s="2"/>
      <c r="P2455" s="2"/>
      <c r="Q2455" s="1"/>
      <c r="R2455" s="1"/>
      <c r="S2455" s="1"/>
      <c r="T2455" s="1"/>
      <c r="U2455" s="2"/>
      <c r="V2455" s="1"/>
      <c r="W2455" s="1"/>
      <c r="X2455" s="2"/>
      <c r="Y2455" s="1"/>
      <c r="Z2455" s="1"/>
      <c r="AA2455" s="2"/>
      <c r="AB2455" s="1"/>
      <c r="AC2455" s="1"/>
      <c r="AD2455" s="2"/>
      <c r="AE2455" s="1"/>
      <c r="AF2455" s="2"/>
    </row>
    <row r="2456" spans="1:32" hidden="1" x14ac:dyDescent="0.25">
      <c r="A2456" s="2"/>
      <c r="B2456" s="48"/>
      <c r="C2456" s="2"/>
      <c r="D2456" s="2"/>
      <c r="E2456" s="2"/>
      <c r="F2456" s="2"/>
      <c r="G2456" s="2"/>
      <c r="H2456" s="2"/>
      <c r="I2456" s="1"/>
      <c r="J2456" s="1"/>
      <c r="K2456" s="1"/>
      <c r="L2456" s="1"/>
      <c r="M2456" s="1"/>
      <c r="N2456" s="2"/>
      <c r="O2456" s="2"/>
      <c r="P2456" s="2"/>
      <c r="Q2456" s="1"/>
      <c r="R2456" s="1"/>
      <c r="S2456" s="1"/>
      <c r="T2456" s="1"/>
      <c r="U2456" s="2"/>
      <c r="V2456" s="1"/>
      <c r="W2456" s="1"/>
      <c r="X2456" s="2"/>
      <c r="Y2456" s="1"/>
      <c r="Z2456" s="1"/>
      <c r="AA2456" s="2"/>
      <c r="AB2456" s="1"/>
      <c r="AC2456" s="1"/>
      <c r="AD2456" s="2"/>
      <c r="AE2456" s="1"/>
      <c r="AF2456" s="2"/>
    </row>
    <row r="2457" spans="1:32" hidden="1" x14ac:dyDescent="0.25">
      <c r="A2457" s="2"/>
      <c r="B2457" s="48"/>
      <c r="C2457" s="2"/>
      <c r="D2457" s="2"/>
      <c r="E2457" s="2"/>
      <c r="F2457" s="2"/>
      <c r="G2457" s="2"/>
      <c r="H2457" s="2"/>
      <c r="I2457" s="1"/>
      <c r="J2457" s="1"/>
      <c r="K2457" s="1"/>
      <c r="L2457" s="1"/>
      <c r="M2457" s="1"/>
      <c r="N2457" s="2"/>
      <c r="O2457" s="2"/>
      <c r="P2457" s="2"/>
      <c r="Q2457" s="1"/>
      <c r="R2457" s="1"/>
      <c r="S2457" s="1"/>
      <c r="T2457" s="1"/>
      <c r="U2457" s="2"/>
      <c r="V2457" s="1"/>
      <c r="W2457" s="1"/>
      <c r="X2457" s="2"/>
      <c r="Y2457" s="1"/>
      <c r="Z2457" s="1"/>
      <c r="AA2457" s="2"/>
      <c r="AB2457" s="1"/>
      <c r="AC2457" s="1"/>
      <c r="AD2457" s="2"/>
      <c r="AE2457" s="1"/>
      <c r="AF2457" s="2"/>
    </row>
    <row r="2458" spans="1:32" hidden="1" x14ac:dyDescent="0.25">
      <c r="A2458" s="2"/>
      <c r="B2458" s="48"/>
      <c r="C2458" s="2"/>
      <c r="D2458" s="2"/>
      <c r="E2458" s="2"/>
      <c r="F2458" s="2"/>
      <c r="G2458" s="2"/>
      <c r="H2458" s="2"/>
      <c r="I2458" s="1"/>
      <c r="J2458" s="1"/>
      <c r="K2458" s="1"/>
      <c r="L2458" s="1"/>
      <c r="M2458" s="1"/>
      <c r="N2458" s="2"/>
      <c r="O2458" s="2"/>
      <c r="P2458" s="2"/>
      <c r="Q2458" s="1"/>
      <c r="R2458" s="1"/>
      <c r="S2458" s="1"/>
      <c r="T2458" s="1"/>
      <c r="U2458" s="2"/>
      <c r="V2458" s="1"/>
      <c r="W2458" s="1"/>
      <c r="X2458" s="2"/>
      <c r="Y2458" s="1"/>
      <c r="Z2458" s="1"/>
      <c r="AA2458" s="2"/>
      <c r="AB2458" s="1"/>
      <c r="AC2458" s="1"/>
      <c r="AD2458" s="2"/>
      <c r="AE2458" s="1"/>
      <c r="AF2458" s="2"/>
    </row>
    <row r="2459" spans="1:32" hidden="1" x14ac:dyDescent="0.25">
      <c r="A2459" s="2"/>
      <c r="B2459" s="48"/>
      <c r="C2459" s="2"/>
      <c r="D2459" s="2"/>
      <c r="E2459" s="2"/>
      <c r="F2459" s="2"/>
      <c r="G2459" s="2"/>
      <c r="H2459" s="2"/>
      <c r="I2459" s="1"/>
      <c r="J2459" s="1"/>
      <c r="K2459" s="1"/>
      <c r="L2459" s="1"/>
      <c r="M2459" s="1"/>
      <c r="N2459" s="2"/>
      <c r="O2459" s="2"/>
      <c r="P2459" s="2"/>
      <c r="Q2459" s="1"/>
      <c r="R2459" s="1"/>
      <c r="S2459" s="1"/>
      <c r="T2459" s="1"/>
      <c r="U2459" s="2"/>
      <c r="V2459" s="1"/>
      <c r="W2459" s="1"/>
      <c r="X2459" s="2"/>
      <c r="Y2459" s="1"/>
      <c r="Z2459" s="1"/>
      <c r="AA2459" s="2"/>
      <c r="AB2459" s="1"/>
      <c r="AC2459" s="1"/>
      <c r="AD2459" s="2"/>
      <c r="AE2459" s="1"/>
      <c r="AF2459" s="2"/>
    </row>
    <row r="2460" spans="1:32" hidden="1" x14ac:dyDescent="0.25">
      <c r="A2460" s="2"/>
      <c r="B2460" s="48"/>
      <c r="C2460" s="2"/>
      <c r="D2460" s="2"/>
      <c r="E2460" s="2"/>
      <c r="F2460" s="2"/>
      <c r="G2460" s="2"/>
      <c r="H2460" s="2"/>
      <c r="I2460" s="1"/>
      <c r="J2460" s="1"/>
      <c r="K2460" s="1"/>
      <c r="L2460" s="1"/>
      <c r="M2460" s="1"/>
      <c r="N2460" s="2"/>
      <c r="O2460" s="2"/>
      <c r="P2460" s="2"/>
      <c r="Q2460" s="1"/>
      <c r="R2460" s="1"/>
      <c r="S2460" s="1"/>
      <c r="T2460" s="1"/>
      <c r="U2460" s="2"/>
      <c r="V2460" s="1"/>
      <c r="W2460" s="1"/>
      <c r="X2460" s="2"/>
      <c r="Y2460" s="1"/>
      <c r="Z2460" s="1"/>
      <c r="AA2460" s="2"/>
      <c r="AB2460" s="1"/>
      <c r="AC2460" s="1"/>
      <c r="AD2460" s="2"/>
      <c r="AE2460" s="1"/>
      <c r="AF2460" s="2"/>
    </row>
    <row r="2461" spans="1:32" hidden="1" x14ac:dyDescent="0.25">
      <c r="A2461" s="2"/>
      <c r="B2461" s="48"/>
      <c r="C2461" s="2"/>
      <c r="D2461" s="2"/>
      <c r="E2461" s="2"/>
      <c r="F2461" s="2"/>
      <c r="G2461" s="2"/>
      <c r="H2461" s="2"/>
      <c r="I2461" s="1"/>
      <c r="J2461" s="1"/>
      <c r="K2461" s="1"/>
      <c r="L2461" s="1"/>
      <c r="M2461" s="1"/>
      <c r="N2461" s="2"/>
      <c r="O2461" s="2"/>
      <c r="P2461" s="2"/>
      <c r="Q2461" s="1"/>
      <c r="R2461" s="1"/>
      <c r="S2461" s="1"/>
      <c r="T2461" s="1"/>
      <c r="U2461" s="2"/>
      <c r="V2461" s="1"/>
      <c r="W2461" s="1"/>
      <c r="X2461" s="2"/>
      <c r="Y2461" s="1"/>
      <c r="Z2461" s="1"/>
      <c r="AA2461" s="2"/>
      <c r="AB2461" s="1"/>
      <c r="AC2461" s="1"/>
      <c r="AD2461" s="2"/>
      <c r="AE2461" s="1"/>
      <c r="AF2461" s="2"/>
    </row>
    <row r="2462" spans="1:32" hidden="1" x14ac:dyDescent="0.25">
      <c r="A2462" s="2"/>
      <c r="B2462" s="48"/>
      <c r="C2462" s="2"/>
      <c r="D2462" s="2"/>
      <c r="E2462" s="2"/>
      <c r="F2462" s="2"/>
      <c r="G2462" s="2"/>
      <c r="H2462" s="2"/>
      <c r="I2462" s="1"/>
      <c r="J2462" s="1"/>
      <c r="K2462" s="1"/>
      <c r="L2462" s="1"/>
      <c r="M2462" s="1"/>
      <c r="N2462" s="2"/>
      <c r="O2462" s="2"/>
      <c r="P2462" s="2"/>
      <c r="Q2462" s="1"/>
      <c r="R2462" s="1"/>
      <c r="S2462" s="1"/>
      <c r="T2462" s="1"/>
      <c r="U2462" s="2"/>
      <c r="V2462" s="1"/>
      <c r="W2462" s="1"/>
      <c r="X2462" s="2"/>
      <c r="Y2462" s="1"/>
      <c r="Z2462" s="1"/>
      <c r="AA2462" s="2"/>
      <c r="AB2462" s="1"/>
      <c r="AC2462" s="1"/>
      <c r="AD2462" s="2"/>
      <c r="AE2462" s="1"/>
      <c r="AF2462" s="2"/>
    </row>
    <row r="2463" spans="1:32" hidden="1" x14ac:dyDescent="0.25">
      <c r="A2463" s="2"/>
      <c r="B2463" s="48"/>
      <c r="C2463" s="2"/>
      <c r="D2463" s="2"/>
      <c r="E2463" s="2"/>
      <c r="F2463" s="2"/>
      <c r="G2463" s="2"/>
      <c r="H2463" s="2"/>
      <c r="I2463" s="1"/>
      <c r="J2463" s="1"/>
      <c r="K2463" s="1"/>
      <c r="L2463" s="1"/>
      <c r="M2463" s="1"/>
      <c r="N2463" s="2"/>
      <c r="O2463" s="2"/>
      <c r="P2463" s="2"/>
      <c r="Q2463" s="1"/>
      <c r="R2463" s="1"/>
      <c r="S2463" s="1"/>
      <c r="T2463" s="1"/>
      <c r="U2463" s="2"/>
      <c r="V2463" s="1"/>
      <c r="W2463" s="1"/>
      <c r="X2463" s="2"/>
      <c r="Y2463" s="1"/>
      <c r="Z2463" s="1"/>
      <c r="AA2463" s="2"/>
      <c r="AB2463" s="1"/>
      <c r="AC2463" s="1"/>
      <c r="AD2463" s="2"/>
      <c r="AE2463" s="1"/>
      <c r="AF2463" s="2"/>
    </row>
    <row r="2464" spans="1:32" hidden="1" x14ac:dyDescent="0.25">
      <c r="A2464" s="2"/>
      <c r="B2464" s="48"/>
      <c r="C2464" s="2"/>
      <c r="D2464" s="2"/>
      <c r="E2464" s="2"/>
      <c r="F2464" s="2"/>
      <c r="G2464" s="2"/>
      <c r="H2464" s="2"/>
      <c r="I2464" s="1"/>
      <c r="J2464" s="1"/>
      <c r="K2464" s="1"/>
      <c r="L2464" s="1"/>
      <c r="M2464" s="1"/>
      <c r="N2464" s="2"/>
      <c r="O2464" s="2"/>
      <c r="P2464" s="2"/>
      <c r="Q2464" s="1"/>
      <c r="R2464" s="1"/>
      <c r="S2464" s="1"/>
      <c r="T2464" s="1"/>
      <c r="U2464" s="2"/>
      <c r="V2464" s="1"/>
      <c r="W2464" s="1"/>
      <c r="X2464" s="2"/>
      <c r="Y2464" s="1"/>
      <c r="Z2464" s="1"/>
      <c r="AA2464" s="2"/>
      <c r="AB2464" s="1"/>
      <c r="AC2464" s="1"/>
      <c r="AD2464" s="2"/>
      <c r="AE2464" s="1"/>
      <c r="AF2464" s="2"/>
    </row>
    <row r="2465" spans="1:32" hidden="1" x14ac:dyDescent="0.25">
      <c r="A2465" s="2"/>
      <c r="B2465" s="48"/>
      <c r="C2465" s="2"/>
      <c r="D2465" s="2"/>
      <c r="E2465" s="2"/>
      <c r="F2465" s="2"/>
      <c r="G2465" s="2"/>
      <c r="H2465" s="2"/>
      <c r="I2465" s="1"/>
      <c r="J2465" s="1"/>
      <c r="K2465" s="1"/>
      <c r="L2465" s="1"/>
      <c r="M2465" s="1"/>
      <c r="N2465" s="2"/>
      <c r="O2465" s="2"/>
      <c r="P2465" s="2"/>
      <c r="Q2465" s="1"/>
      <c r="R2465" s="1"/>
      <c r="S2465" s="1"/>
      <c r="T2465" s="1"/>
      <c r="U2465" s="2"/>
      <c r="V2465" s="1"/>
      <c r="W2465" s="1"/>
      <c r="X2465" s="2"/>
      <c r="Y2465" s="1"/>
      <c r="Z2465" s="1"/>
      <c r="AA2465" s="2"/>
      <c r="AB2465" s="1"/>
      <c r="AC2465" s="1"/>
      <c r="AD2465" s="2"/>
      <c r="AE2465" s="1"/>
      <c r="AF2465" s="2"/>
    </row>
    <row r="2466" spans="1:32" hidden="1" x14ac:dyDescent="0.25">
      <c r="A2466" s="2"/>
      <c r="B2466" s="48"/>
      <c r="C2466" s="2"/>
      <c r="D2466" s="2"/>
      <c r="E2466" s="2"/>
      <c r="F2466" s="2"/>
      <c r="G2466" s="2"/>
      <c r="H2466" s="2"/>
      <c r="I2466" s="1"/>
      <c r="J2466" s="1"/>
      <c r="K2466" s="1"/>
      <c r="L2466" s="1"/>
      <c r="M2466" s="1"/>
      <c r="N2466" s="2"/>
      <c r="O2466" s="2"/>
      <c r="P2466" s="2"/>
      <c r="Q2466" s="1"/>
      <c r="R2466" s="1"/>
      <c r="S2466" s="1"/>
      <c r="T2466" s="1"/>
      <c r="U2466" s="2"/>
      <c r="V2466" s="1"/>
      <c r="W2466" s="1"/>
      <c r="X2466" s="2"/>
      <c r="Y2466" s="1"/>
      <c r="Z2466" s="1"/>
      <c r="AA2466" s="2"/>
      <c r="AB2466" s="1"/>
      <c r="AC2466" s="1"/>
      <c r="AD2466" s="2"/>
      <c r="AE2466" s="1"/>
      <c r="AF2466" s="2"/>
    </row>
    <row r="2467" spans="1:32" hidden="1" x14ac:dyDescent="0.25">
      <c r="A2467" s="2"/>
      <c r="B2467" s="48"/>
      <c r="C2467" s="2"/>
      <c r="D2467" s="2"/>
      <c r="E2467" s="2"/>
      <c r="F2467" s="2"/>
      <c r="G2467" s="2"/>
      <c r="H2467" s="2"/>
      <c r="I2467" s="1"/>
      <c r="J2467" s="1"/>
      <c r="K2467" s="1"/>
      <c r="L2467" s="1"/>
      <c r="M2467" s="1"/>
      <c r="N2467" s="2"/>
      <c r="O2467" s="2"/>
      <c r="P2467" s="2"/>
      <c r="Q2467" s="1"/>
      <c r="R2467" s="1"/>
      <c r="S2467" s="1"/>
      <c r="T2467" s="1"/>
      <c r="U2467" s="2"/>
      <c r="V2467" s="1"/>
      <c r="W2467" s="1"/>
      <c r="X2467" s="2"/>
      <c r="Y2467" s="1"/>
      <c r="Z2467" s="1"/>
      <c r="AA2467" s="2"/>
      <c r="AB2467" s="1"/>
      <c r="AC2467" s="1"/>
      <c r="AD2467" s="2"/>
      <c r="AE2467" s="1"/>
      <c r="AF2467" s="2"/>
    </row>
    <row r="2468" spans="1:32" hidden="1" x14ac:dyDescent="0.25">
      <c r="A2468" s="2"/>
      <c r="B2468" s="48"/>
      <c r="C2468" s="2"/>
      <c r="D2468" s="2"/>
      <c r="E2468" s="2"/>
      <c r="F2468" s="2"/>
      <c r="G2468" s="2"/>
      <c r="H2468" s="2"/>
      <c r="I2468" s="1"/>
      <c r="J2468" s="1"/>
      <c r="K2468" s="1"/>
      <c r="L2468" s="1"/>
      <c r="M2468" s="1"/>
      <c r="N2468" s="2"/>
      <c r="O2468" s="2"/>
      <c r="P2468" s="2"/>
      <c r="Q2468" s="1"/>
      <c r="R2468" s="1"/>
      <c r="S2468" s="1"/>
      <c r="T2468" s="1"/>
      <c r="U2468" s="2"/>
      <c r="V2468" s="1"/>
      <c r="W2468" s="1"/>
      <c r="X2468" s="2"/>
      <c r="Y2468" s="1"/>
      <c r="Z2468" s="1"/>
      <c r="AA2468" s="2"/>
      <c r="AB2468" s="1"/>
      <c r="AC2468" s="1"/>
      <c r="AD2468" s="2"/>
      <c r="AE2468" s="1"/>
      <c r="AF2468" s="2"/>
    </row>
    <row r="2469" spans="1:32" hidden="1" x14ac:dyDescent="0.25">
      <c r="A2469" s="2"/>
      <c r="B2469" s="48"/>
      <c r="C2469" s="2"/>
      <c r="D2469" s="2"/>
      <c r="E2469" s="2"/>
      <c r="F2469" s="2"/>
      <c r="G2469" s="2"/>
      <c r="H2469" s="2"/>
      <c r="I2469" s="1"/>
      <c r="J2469" s="1"/>
      <c r="K2469" s="1"/>
      <c r="L2469" s="1"/>
      <c r="M2469" s="1"/>
      <c r="N2469" s="2"/>
      <c r="O2469" s="2"/>
      <c r="P2469" s="2"/>
      <c r="Q2469" s="1"/>
      <c r="R2469" s="1"/>
      <c r="S2469" s="1"/>
      <c r="T2469" s="1"/>
      <c r="U2469" s="2"/>
      <c r="V2469" s="1"/>
      <c r="W2469" s="1"/>
      <c r="X2469" s="2"/>
      <c r="Y2469" s="1"/>
      <c r="Z2469" s="1"/>
      <c r="AA2469" s="2"/>
      <c r="AB2469" s="1"/>
      <c r="AC2469" s="1"/>
      <c r="AD2469" s="2"/>
      <c r="AE2469" s="1"/>
      <c r="AF2469" s="2"/>
    </row>
    <row r="2470" spans="1:32" hidden="1" x14ac:dyDescent="0.25">
      <c r="A2470" s="2"/>
      <c r="B2470" s="48"/>
      <c r="C2470" s="2"/>
      <c r="D2470" s="2"/>
      <c r="E2470" s="2"/>
      <c r="F2470" s="2"/>
      <c r="G2470" s="2"/>
      <c r="H2470" s="2"/>
      <c r="I2470" s="1"/>
      <c r="J2470" s="1"/>
      <c r="K2470" s="1"/>
      <c r="L2470" s="1"/>
      <c r="M2470" s="1"/>
      <c r="N2470" s="2"/>
      <c r="O2470" s="2"/>
      <c r="P2470" s="2"/>
      <c r="Q2470" s="1"/>
      <c r="R2470" s="1"/>
      <c r="S2470" s="1"/>
      <c r="T2470" s="1"/>
      <c r="U2470" s="2"/>
      <c r="V2470" s="1"/>
      <c r="W2470" s="1"/>
      <c r="X2470" s="2"/>
      <c r="Y2470" s="1"/>
      <c r="Z2470" s="1"/>
      <c r="AA2470" s="2"/>
      <c r="AB2470" s="1"/>
      <c r="AC2470" s="1"/>
      <c r="AD2470" s="2"/>
      <c r="AE2470" s="1"/>
      <c r="AF2470" s="2"/>
    </row>
    <row r="2471" spans="1:32" hidden="1" x14ac:dyDescent="0.25">
      <c r="A2471" s="2"/>
      <c r="B2471" s="48"/>
      <c r="C2471" s="2"/>
      <c r="D2471" s="2"/>
      <c r="E2471" s="2"/>
      <c r="F2471" s="2"/>
      <c r="G2471" s="2"/>
      <c r="H2471" s="2"/>
      <c r="I2471" s="1"/>
      <c r="J2471" s="1"/>
      <c r="K2471" s="1"/>
      <c r="L2471" s="1"/>
      <c r="M2471" s="1"/>
      <c r="N2471" s="2"/>
      <c r="O2471" s="2"/>
      <c r="P2471" s="2"/>
      <c r="Q2471" s="1"/>
      <c r="R2471" s="1"/>
      <c r="S2471" s="1"/>
      <c r="T2471" s="1"/>
      <c r="U2471" s="2"/>
      <c r="V2471" s="1"/>
      <c r="W2471" s="1"/>
      <c r="X2471" s="2"/>
      <c r="Y2471" s="1"/>
      <c r="Z2471" s="1"/>
      <c r="AA2471" s="2"/>
      <c r="AB2471" s="1"/>
      <c r="AC2471" s="1"/>
      <c r="AD2471" s="2"/>
      <c r="AE2471" s="1"/>
      <c r="AF2471" s="2"/>
    </row>
    <row r="2472" spans="1:32" hidden="1" x14ac:dyDescent="0.25">
      <c r="A2472" s="2"/>
      <c r="B2472" s="48"/>
      <c r="C2472" s="2"/>
      <c r="D2472" s="2"/>
      <c r="E2472" s="2"/>
      <c r="F2472" s="2"/>
      <c r="G2472" s="2"/>
      <c r="H2472" s="2"/>
      <c r="I2472" s="1"/>
      <c r="J2472" s="1"/>
      <c r="K2472" s="1"/>
      <c r="L2472" s="1"/>
      <c r="M2472" s="1"/>
      <c r="N2472" s="2"/>
      <c r="O2472" s="2"/>
      <c r="P2472" s="2"/>
      <c r="Q2472" s="1"/>
      <c r="R2472" s="1"/>
      <c r="S2472" s="1"/>
      <c r="T2472" s="1"/>
      <c r="U2472" s="2"/>
      <c r="V2472" s="1"/>
      <c r="W2472" s="1"/>
      <c r="X2472" s="2"/>
      <c r="Y2472" s="1"/>
      <c r="Z2472" s="1"/>
      <c r="AA2472" s="2"/>
      <c r="AB2472" s="1"/>
      <c r="AC2472" s="1"/>
      <c r="AD2472" s="2"/>
      <c r="AE2472" s="1"/>
      <c r="AF2472" s="2"/>
    </row>
    <row r="2473" spans="1:32" hidden="1" x14ac:dyDescent="0.25">
      <c r="A2473" s="2"/>
      <c r="B2473" s="48"/>
      <c r="C2473" s="2"/>
      <c r="D2473" s="2"/>
      <c r="E2473" s="2"/>
      <c r="F2473" s="2"/>
      <c r="G2473" s="2"/>
      <c r="H2473" s="2"/>
      <c r="I2473" s="1"/>
      <c r="J2473" s="1"/>
      <c r="K2473" s="1"/>
      <c r="L2473" s="1"/>
      <c r="M2473" s="1"/>
      <c r="N2473" s="2"/>
      <c r="O2473" s="2"/>
      <c r="P2473" s="2"/>
      <c r="Q2473" s="1"/>
      <c r="R2473" s="1"/>
      <c r="S2473" s="1"/>
      <c r="T2473" s="1"/>
      <c r="U2473" s="2"/>
      <c r="V2473" s="1"/>
      <c r="W2473" s="1"/>
      <c r="X2473" s="2"/>
      <c r="Y2473" s="1"/>
      <c r="Z2473" s="1"/>
      <c r="AA2473" s="2"/>
      <c r="AB2473" s="1"/>
      <c r="AC2473" s="1"/>
      <c r="AD2473" s="2"/>
      <c r="AE2473" s="1"/>
      <c r="AF2473" s="2"/>
    </row>
    <row r="2474" spans="1:32" hidden="1" x14ac:dyDescent="0.25">
      <c r="A2474" s="2"/>
      <c r="B2474" s="48"/>
      <c r="C2474" s="2"/>
      <c r="D2474" s="2"/>
      <c r="E2474" s="2"/>
      <c r="F2474" s="2"/>
      <c r="G2474" s="2"/>
      <c r="H2474" s="2"/>
      <c r="I2474" s="1"/>
      <c r="J2474" s="1"/>
      <c r="K2474" s="1"/>
      <c r="L2474" s="1"/>
      <c r="M2474" s="1"/>
      <c r="N2474" s="2"/>
      <c r="O2474" s="2"/>
      <c r="P2474" s="2"/>
      <c r="Q2474" s="1"/>
      <c r="R2474" s="1"/>
      <c r="S2474" s="1"/>
      <c r="T2474" s="1"/>
      <c r="U2474" s="2"/>
      <c r="V2474" s="1"/>
      <c r="W2474" s="1"/>
      <c r="X2474" s="2"/>
      <c r="Y2474" s="1"/>
      <c r="Z2474" s="1"/>
      <c r="AA2474" s="2"/>
      <c r="AB2474" s="1"/>
      <c r="AC2474" s="1"/>
      <c r="AD2474" s="2"/>
      <c r="AE2474" s="1"/>
      <c r="AF2474" s="2"/>
    </row>
    <row r="2475" spans="1:32" hidden="1" x14ac:dyDescent="0.25">
      <c r="A2475" s="2"/>
      <c r="B2475" s="48"/>
      <c r="C2475" s="2"/>
      <c r="D2475" s="2"/>
      <c r="E2475" s="2"/>
      <c r="F2475" s="2"/>
      <c r="G2475" s="2"/>
      <c r="H2475" s="2"/>
      <c r="I2475" s="1"/>
      <c r="J2475" s="1"/>
      <c r="K2475" s="1"/>
      <c r="L2475" s="1"/>
      <c r="M2475" s="1"/>
      <c r="N2475" s="2"/>
      <c r="O2475" s="2"/>
      <c r="P2475" s="2"/>
      <c r="Q2475" s="1"/>
      <c r="R2475" s="1"/>
      <c r="S2475" s="1"/>
      <c r="T2475" s="1"/>
      <c r="U2475" s="2"/>
      <c r="V2475" s="1"/>
      <c r="W2475" s="1"/>
      <c r="X2475" s="2"/>
      <c r="Y2475" s="1"/>
      <c r="Z2475" s="1"/>
      <c r="AA2475" s="2"/>
      <c r="AB2475" s="1"/>
      <c r="AC2475" s="1"/>
      <c r="AD2475" s="2"/>
      <c r="AE2475" s="1"/>
      <c r="AF2475" s="2"/>
    </row>
    <row r="2476" spans="1:32" hidden="1" x14ac:dyDescent="0.25">
      <c r="A2476" s="2"/>
      <c r="B2476" s="48"/>
      <c r="C2476" s="2"/>
      <c r="D2476" s="2"/>
      <c r="E2476" s="2"/>
      <c r="F2476" s="2"/>
      <c r="G2476" s="2"/>
      <c r="H2476" s="2"/>
      <c r="I2476" s="1"/>
      <c r="J2476" s="1"/>
      <c r="K2476" s="1"/>
      <c r="L2476" s="1"/>
      <c r="M2476" s="1"/>
      <c r="N2476" s="2"/>
      <c r="O2476" s="2"/>
      <c r="P2476" s="2"/>
      <c r="Q2476" s="1"/>
      <c r="R2476" s="1"/>
      <c r="S2476" s="1"/>
      <c r="T2476" s="1"/>
      <c r="U2476" s="2"/>
      <c r="V2476" s="1"/>
      <c r="W2476" s="1"/>
      <c r="X2476" s="2"/>
      <c r="Y2476" s="1"/>
      <c r="Z2476" s="1"/>
      <c r="AA2476" s="2"/>
      <c r="AB2476" s="1"/>
      <c r="AC2476" s="1"/>
      <c r="AD2476" s="2"/>
      <c r="AE2476" s="1"/>
      <c r="AF2476" s="2"/>
    </row>
    <row r="2477" spans="1:32" hidden="1" x14ac:dyDescent="0.25">
      <c r="A2477" s="2"/>
      <c r="B2477" s="48"/>
      <c r="C2477" s="2"/>
      <c r="D2477" s="2"/>
      <c r="E2477" s="2"/>
      <c r="F2477" s="2"/>
      <c r="G2477" s="2"/>
      <c r="H2477" s="2"/>
      <c r="I2477" s="1"/>
      <c r="J2477" s="1"/>
      <c r="K2477" s="1"/>
      <c r="L2477" s="1"/>
      <c r="M2477" s="1"/>
      <c r="N2477" s="2"/>
      <c r="O2477" s="2"/>
      <c r="P2477" s="2"/>
      <c r="Q2477" s="1"/>
      <c r="R2477" s="1"/>
      <c r="S2477" s="1"/>
      <c r="T2477" s="1"/>
      <c r="U2477" s="2"/>
      <c r="V2477" s="1"/>
      <c r="W2477" s="1"/>
      <c r="X2477" s="2"/>
      <c r="Y2477" s="1"/>
      <c r="Z2477" s="1"/>
      <c r="AA2477" s="2"/>
      <c r="AB2477" s="1"/>
      <c r="AC2477" s="1"/>
      <c r="AD2477" s="2"/>
      <c r="AE2477" s="1"/>
      <c r="AF2477" s="2"/>
    </row>
    <row r="2478" spans="1:32" hidden="1" x14ac:dyDescent="0.25">
      <c r="A2478" s="2"/>
      <c r="B2478" s="48"/>
      <c r="C2478" s="2"/>
      <c r="D2478" s="2"/>
      <c r="E2478" s="2"/>
      <c r="F2478" s="2"/>
      <c r="G2478" s="2"/>
      <c r="H2478" s="2"/>
      <c r="I2478" s="1"/>
      <c r="J2478" s="1"/>
      <c r="K2478" s="1"/>
      <c r="L2478" s="1"/>
      <c r="M2478" s="1"/>
      <c r="N2478" s="2"/>
      <c r="O2478" s="2"/>
      <c r="P2478" s="2"/>
      <c r="Q2478" s="1"/>
      <c r="R2478" s="1"/>
      <c r="S2478" s="1"/>
      <c r="T2478" s="1"/>
      <c r="U2478" s="2"/>
      <c r="V2478" s="1"/>
      <c r="W2478" s="1"/>
      <c r="X2478" s="2"/>
      <c r="Y2478" s="1"/>
      <c r="Z2478" s="1"/>
      <c r="AA2478" s="2"/>
      <c r="AB2478" s="1"/>
      <c r="AC2478" s="1"/>
      <c r="AD2478" s="2"/>
      <c r="AE2478" s="1"/>
      <c r="AF2478" s="2"/>
    </row>
    <row r="2479" spans="1:32" hidden="1" x14ac:dyDescent="0.25">
      <c r="A2479" s="2"/>
      <c r="B2479" s="48"/>
      <c r="C2479" s="2"/>
      <c r="D2479" s="2"/>
      <c r="E2479" s="2"/>
      <c r="F2479" s="2"/>
      <c r="G2479" s="2"/>
      <c r="H2479" s="2"/>
      <c r="I2479" s="1"/>
      <c r="J2479" s="1"/>
      <c r="K2479" s="1"/>
      <c r="L2479" s="1"/>
      <c r="M2479" s="1"/>
      <c r="N2479" s="2"/>
      <c r="O2479" s="2"/>
      <c r="P2479" s="2"/>
      <c r="Q2479" s="1"/>
      <c r="R2479" s="1"/>
      <c r="S2479" s="1"/>
      <c r="T2479" s="1"/>
      <c r="U2479" s="2"/>
      <c r="V2479" s="1"/>
      <c r="W2479" s="1"/>
      <c r="X2479" s="2"/>
      <c r="Y2479" s="1"/>
      <c r="Z2479" s="1"/>
      <c r="AA2479" s="2"/>
      <c r="AB2479" s="1"/>
      <c r="AC2479" s="1"/>
      <c r="AD2479" s="2"/>
      <c r="AE2479" s="1"/>
      <c r="AF2479" s="2"/>
    </row>
    <row r="2480" spans="1:32" hidden="1" x14ac:dyDescent="0.25">
      <c r="A2480" s="2"/>
      <c r="B2480" s="48"/>
      <c r="C2480" s="2"/>
      <c r="D2480" s="2"/>
      <c r="E2480" s="2"/>
      <c r="F2480" s="2"/>
      <c r="G2480" s="2"/>
      <c r="H2480" s="2"/>
      <c r="I2480" s="1"/>
      <c r="J2480" s="1"/>
      <c r="K2480" s="1"/>
      <c r="L2480" s="1"/>
      <c r="M2480" s="1"/>
      <c r="N2480" s="2"/>
      <c r="O2480" s="2"/>
      <c r="P2480" s="2"/>
      <c r="Q2480" s="1"/>
      <c r="R2480" s="1"/>
      <c r="S2480" s="1"/>
      <c r="T2480" s="1"/>
      <c r="U2480" s="2"/>
      <c r="V2480" s="1"/>
      <c r="W2480" s="1"/>
      <c r="X2480" s="2"/>
      <c r="Y2480" s="1"/>
      <c r="Z2480" s="1"/>
      <c r="AA2480" s="2"/>
      <c r="AB2480" s="1"/>
      <c r="AC2480" s="1"/>
      <c r="AD2480" s="2"/>
      <c r="AE2480" s="1"/>
      <c r="AF2480" s="2"/>
    </row>
    <row r="2481" spans="1:32" hidden="1" x14ac:dyDescent="0.25">
      <c r="A2481" s="2"/>
      <c r="B2481" s="48"/>
      <c r="C2481" s="2"/>
      <c r="D2481" s="2"/>
      <c r="E2481" s="2"/>
      <c r="F2481" s="2"/>
      <c r="G2481" s="2"/>
      <c r="H2481" s="2"/>
      <c r="I2481" s="1"/>
      <c r="J2481" s="1"/>
      <c r="K2481" s="1"/>
      <c r="L2481" s="1"/>
      <c r="M2481" s="1"/>
      <c r="N2481" s="2"/>
      <c r="O2481" s="2"/>
      <c r="P2481" s="2"/>
      <c r="Q2481" s="1"/>
      <c r="R2481" s="1"/>
      <c r="S2481" s="1"/>
      <c r="T2481" s="1"/>
      <c r="U2481" s="2"/>
      <c r="V2481" s="1"/>
      <c r="W2481" s="1"/>
      <c r="X2481" s="2"/>
      <c r="Y2481" s="1"/>
      <c r="Z2481" s="1"/>
      <c r="AA2481" s="2"/>
      <c r="AB2481" s="1"/>
      <c r="AC2481" s="1"/>
      <c r="AD2481" s="2"/>
      <c r="AE2481" s="1"/>
      <c r="AF2481" s="2"/>
    </row>
    <row r="2482" spans="1:32" hidden="1" x14ac:dyDescent="0.25">
      <c r="A2482" s="2"/>
      <c r="B2482" s="48"/>
      <c r="C2482" s="2"/>
      <c r="D2482" s="2"/>
      <c r="E2482" s="2"/>
      <c r="F2482" s="2"/>
      <c r="G2482" s="2"/>
      <c r="H2482" s="2"/>
      <c r="I2482" s="1"/>
      <c r="J2482" s="1"/>
      <c r="K2482" s="1"/>
      <c r="L2482" s="1"/>
      <c r="M2482" s="1"/>
      <c r="N2482" s="2"/>
      <c r="O2482" s="2"/>
      <c r="P2482" s="2"/>
      <c r="Q2482" s="1"/>
      <c r="R2482" s="1"/>
      <c r="S2482" s="1"/>
      <c r="T2482" s="1"/>
      <c r="U2482" s="2"/>
      <c r="V2482" s="1"/>
      <c r="W2482" s="1"/>
      <c r="X2482" s="2"/>
      <c r="Y2482" s="1"/>
      <c r="Z2482" s="1"/>
      <c r="AA2482" s="2"/>
      <c r="AB2482" s="1"/>
      <c r="AC2482" s="1"/>
      <c r="AD2482" s="2"/>
      <c r="AE2482" s="1"/>
      <c r="AF2482" s="2"/>
    </row>
    <row r="2483" spans="1:32" hidden="1" x14ac:dyDescent="0.25">
      <c r="A2483" s="2"/>
      <c r="B2483" s="48"/>
      <c r="C2483" s="2"/>
      <c r="D2483" s="2"/>
      <c r="E2483" s="2"/>
      <c r="F2483" s="2"/>
      <c r="G2483" s="2"/>
      <c r="H2483" s="2"/>
      <c r="I2483" s="1"/>
      <c r="J2483" s="1"/>
      <c r="K2483" s="1"/>
      <c r="L2483" s="1"/>
      <c r="M2483" s="1"/>
      <c r="N2483" s="2"/>
      <c r="O2483" s="2"/>
      <c r="P2483" s="2"/>
      <c r="Q2483" s="1"/>
      <c r="R2483" s="1"/>
      <c r="S2483" s="1"/>
      <c r="T2483" s="1"/>
      <c r="U2483" s="2"/>
      <c r="V2483" s="1"/>
      <c r="W2483" s="1"/>
      <c r="X2483" s="2"/>
      <c r="Y2483" s="1"/>
      <c r="Z2483" s="1"/>
      <c r="AA2483" s="2"/>
      <c r="AB2483" s="1"/>
      <c r="AC2483" s="1"/>
      <c r="AD2483" s="2"/>
      <c r="AE2483" s="1"/>
      <c r="AF2483" s="2"/>
    </row>
    <row r="2484" spans="1:32" hidden="1" x14ac:dyDescent="0.25">
      <c r="A2484" s="2"/>
      <c r="B2484" s="48"/>
      <c r="C2484" s="2"/>
      <c r="D2484" s="2"/>
      <c r="E2484" s="2"/>
      <c r="F2484" s="2"/>
      <c r="G2484" s="2"/>
      <c r="H2484" s="2"/>
      <c r="I2484" s="1"/>
      <c r="J2484" s="1"/>
      <c r="K2484" s="1"/>
      <c r="L2484" s="1"/>
      <c r="M2484" s="1"/>
      <c r="N2484" s="2"/>
      <c r="O2484" s="2"/>
      <c r="P2484" s="2"/>
      <c r="Q2484" s="1"/>
      <c r="R2484" s="1"/>
      <c r="S2484" s="1"/>
      <c r="T2484" s="1"/>
      <c r="U2484" s="2"/>
      <c r="V2484" s="1"/>
      <c r="W2484" s="1"/>
      <c r="X2484" s="2"/>
      <c r="Y2484" s="1"/>
      <c r="Z2484" s="1"/>
      <c r="AA2484" s="2"/>
      <c r="AB2484" s="1"/>
      <c r="AC2484" s="1"/>
      <c r="AD2484" s="2"/>
      <c r="AE2484" s="1"/>
      <c r="AF2484" s="2"/>
    </row>
    <row r="2485" spans="1:32" hidden="1" x14ac:dyDescent="0.25">
      <c r="A2485" s="2"/>
      <c r="B2485" s="48"/>
      <c r="C2485" s="2"/>
      <c r="D2485" s="2"/>
      <c r="E2485" s="2"/>
      <c r="F2485" s="2"/>
      <c r="G2485" s="2"/>
      <c r="H2485" s="2"/>
      <c r="I2485" s="1"/>
      <c r="J2485" s="1"/>
      <c r="K2485" s="1"/>
      <c r="L2485" s="1"/>
      <c r="M2485" s="1"/>
      <c r="N2485" s="2"/>
      <c r="O2485" s="2"/>
      <c r="P2485" s="2"/>
      <c r="Q2485" s="1"/>
      <c r="R2485" s="1"/>
      <c r="S2485" s="1"/>
      <c r="T2485" s="1"/>
      <c r="U2485" s="2"/>
      <c r="V2485" s="1"/>
      <c r="W2485" s="1"/>
      <c r="X2485" s="2"/>
      <c r="Y2485" s="1"/>
      <c r="Z2485" s="1"/>
      <c r="AA2485" s="2"/>
      <c r="AB2485" s="1"/>
      <c r="AC2485" s="1"/>
      <c r="AD2485" s="2"/>
      <c r="AE2485" s="1"/>
      <c r="AF2485" s="2"/>
    </row>
    <row r="2486" spans="1:32" hidden="1" x14ac:dyDescent="0.25">
      <c r="A2486" s="2"/>
      <c r="B2486" s="48"/>
      <c r="C2486" s="2"/>
      <c r="D2486" s="2"/>
      <c r="E2486" s="2"/>
      <c r="F2486" s="2"/>
      <c r="G2486" s="2"/>
      <c r="H2486" s="2"/>
      <c r="I2486" s="1"/>
      <c r="J2486" s="1"/>
      <c r="K2486" s="1"/>
      <c r="L2486" s="1"/>
      <c r="M2486" s="1"/>
      <c r="N2486" s="2"/>
      <c r="O2486" s="2"/>
      <c r="P2486" s="2"/>
      <c r="Q2486" s="1"/>
      <c r="R2486" s="1"/>
      <c r="S2486" s="1"/>
      <c r="T2486" s="1"/>
      <c r="U2486" s="2"/>
      <c r="V2486" s="1"/>
      <c r="W2486" s="1"/>
      <c r="X2486" s="2"/>
      <c r="Y2486" s="1"/>
      <c r="Z2486" s="1"/>
      <c r="AA2486" s="2"/>
      <c r="AB2486" s="1"/>
      <c r="AC2486" s="1"/>
      <c r="AD2486" s="2"/>
      <c r="AE2486" s="1"/>
      <c r="AF2486" s="2"/>
    </row>
    <row r="2487" spans="1:32" hidden="1" x14ac:dyDescent="0.25">
      <c r="A2487" s="2"/>
      <c r="B2487" s="48"/>
      <c r="C2487" s="2"/>
      <c r="D2487" s="2"/>
      <c r="E2487" s="2"/>
      <c r="F2487" s="2"/>
      <c r="G2487" s="2"/>
      <c r="H2487" s="2"/>
      <c r="I2487" s="1"/>
      <c r="J2487" s="1"/>
      <c r="K2487" s="1"/>
      <c r="L2487" s="1"/>
      <c r="M2487" s="1"/>
      <c r="N2487" s="2"/>
      <c r="O2487" s="2"/>
      <c r="P2487" s="2"/>
      <c r="Q2487" s="1"/>
      <c r="R2487" s="1"/>
      <c r="S2487" s="1"/>
      <c r="T2487" s="1"/>
      <c r="U2487" s="2"/>
      <c r="V2487" s="1"/>
      <c r="W2487" s="1"/>
      <c r="X2487" s="2"/>
      <c r="Y2487" s="1"/>
      <c r="Z2487" s="1"/>
      <c r="AA2487" s="2"/>
      <c r="AB2487" s="1"/>
      <c r="AC2487" s="1"/>
      <c r="AD2487" s="2"/>
      <c r="AE2487" s="1"/>
      <c r="AF2487" s="2"/>
    </row>
    <row r="2488" spans="1:32" hidden="1" x14ac:dyDescent="0.25">
      <c r="A2488" s="2"/>
      <c r="B2488" s="48"/>
      <c r="C2488" s="2"/>
      <c r="D2488" s="2"/>
      <c r="E2488" s="2"/>
      <c r="F2488" s="2"/>
      <c r="G2488" s="2"/>
      <c r="H2488" s="2"/>
      <c r="I2488" s="1"/>
      <c r="J2488" s="1"/>
      <c r="K2488" s="1"/>
      <c r="L2488" s="1"/>
      <c r="M2488" s="1"/>
      <c r="N2488" s="2"/>
      <c r="O2488" s="2"/>
      <c r="P2488" s="2"/>
      <c r="Q2488" s="1"/>
      <c r="R2488" s="1"/>
      <c r="S2488" s="1"/>
      <c r="T2488" s="1"/>
      <c r="U2488" s="2"/>
      <c r="V2488" s="1"/>
      <c r="W2488" s="1"/>
      <c r="X2488" s="2"/>
      <c r="Y2488" s="1"/>
      <c r="Z2488" s="1"/>
      <c r="AA2488" s="2"/>
      <c r="AB2488" s="1"/>
      <c r="AC2488" s="1"/>
      <c r="AD2488" s="2"/>
      <c r="AE2488" s="1"/>
      <c r="AF2488" s="2"/>
    </row>
    <row r="2489" spans="1:32" hidden="1" x14ac:dyDescent="0.25">
      <c r="A2489" s="2"/>
      <c r="B2489" s="48"/>
      <c r="C2489" s="2"/>
      <c r="D2489" s="2"/>
      <c r="E2489" s="2"/>
      <c r="F2489" s="2"/>
      <c r="G2489" s="2"/>
      <c r="H2489" s="2"/>
      <c r="I2489" s="1"/>
      <c r="J2489" s="1"/>
      <c r="K2489" s="1"/>
      <c r="L2489" s="1"/>
      <c r="M2489" s="1"/>
      <c r="N2489" s="2"/>
      <c r="O2489" s="2"/>
      <c r="P2489" s="2"/>
      <c r="Q2489" s="1"/>
      <c r="R2489" s="1"/>
      <c r="S2489" s="1"/>
      <c r="T2489" s="1"/>
      <c r="U2489" s="2"/>
      <c r="V2489" s="1"/>
      <c r="W2489" s="1"/>
      <c r="X2489" s="2"/>
      <c r="Y2489" s="1"/>
      <c r="Z2489" s="1"/>
      <c r="AA2489" s="2"/>
      <c r="AB2489" s="1"/>
      <c r="AC2489" s="1"/>
      <c r="AD2489" s="2"/>
      <c r="AE2489" s="1"/>
      <c r="AF2489" s="2"/>
    </row>
    <row r="2490" spans="1:32" hidden="1" x14ac:dyDescent="0.25">
      <c r="A2490" s="2"/>
      <c r="B2490" s="48"/>
      <c r="C2490" s="2"/>
      <c r="D2490" s="2"/>
      <c r="E2490" s="2"/>
      <c r="F2490" s="2"/>
      <c r="G2490" s="2"/>
      <c r="H2490" s="2"/>
      <c r="I2490" s="1"/>
      <c r="J2490" s="1"/>
      <c r="K2490" s="1"/>
      <c r="L2490" s="1"/>
      <c r="M2490" s="1"/>
      <c r="N2490" s="2"/>
      <c r="O2490" s="2"/>
      <c r="P2490" s="2"/>
      <c r="Q2490" s="1"/>
      <c r="R2490" s="1"/>
      <c r="S2490" s="1"/>
      <c r="T2490" s="1"/>
      <c r="U2490" s="2"/>
      <c r="V2490" s="1"/>
      <c r="W2490" s="1"/>
      <c r="X2490" s="2"/>
      <c r="Y2490" s="1"/>
      <c r="Z2490" s="1"/>
      <c r="AA2490" s="2"/>
      <c r="AB2490" s="1"/>
      <c r="AC2490" s="1"/>
      <c r="AD2490" s="2"/>
      <c r="AE2490" s="1"/>
      <c r="AF2490" s="2"/>
    </row>
    <row r="2491" spans="1:32" hidden="1" x14ac:dyDescent="0.25">
      <c r="A2491" s="2"/>
      <c r="B2491" s="48"/>
      <c r="C2491" s="2"/>
      <c r="D2491" s="2"/>
      <c r="E2491" s="2"/>
      <c r="F2491" s="2"/>
      <c r="G2491" s="2"/>
      <c r="H2491" s="2"/>
      <c r="I2491" s="1"/>
      <c r="J2491" s="1"/>
      <c r="K2491" s="1"/>
      <c r="L2491" s="1"/>
      <c r="M2491" s="1"/>
      <c r="N2491" s="2"/>
      <c r="O2491" s="2"/>
      <c r="P2491" s="2"/>
      <c r="Q2491" s="1"/>
      <c r="R2491" s="1"/>
      <c r="S2491" s="1"/>
      <c r="T2491" s="1"/>
      <c r="U2491" s="2"/>
      <c r="V2491" s="1"/>
      <c r="W2491" s="1"/>
      <c r="X2491" s="2"/>
      <c r="Y2491" s="1"/>
      <c r="Z2491" s="1"/>
      <c r="AA2491" s="2"/>
      <c r="AB2491" s="1"/>
      <c r="AC2491" s="1"/>
      <c r="AD2491" s="2"/>
      <c r="AE2491" s="1"/>
      <c r="AF2491" s="2"/>
    </row>
    <row r="2492" spans="1:32" hidden="1" x14ac:dyDescent="0.25">
      <c r="A2492" s="2"/>
      <c r="B2492" s="48"/>
      <c r="C2492" s="2"/>
      <c r="D2492" s="2"/>
      <c r="E2492" s="2"/>
      <c r="F2492" s="2"/>
      <c r="G2492" s="2"/>
      <c r="H2492" s="2"/>
      <c r="I2492" s="1"/>
      <c r="J2492" s="1"/>
      <c r="K2492" s="1"/>
      <c r="L2492" s="1"/>
      <c r="M2492" s="1"/>
      <c r="N2492" s="2"/>
      <c r="O2492" s="2"/>
      <c r="P2492" s="2"/>
      <c r="Q2492" s="1"/>
      <c r="R2492" s="1"/>
      <c r="S2492" s="1"/>
      <c r="T2492" s="1"/>
      <c r="U2492" s="2"/>
      <c r="V2492" s="1"/>
      <c r="W2492" s="1"/>
      <c r="X2492" s="2"/>
      <c r="Y2492" s="1"/>
      <c r="Z2492" s="1"/>
      <c r="AA2492" s="2"/>
      <c r="AB2492" s="1"/>
      <c r="AC2492" s="1"/>
      <c r="AD2492" s="2"/>
      <c r="AE2492" s="1"/>
      <c r="AF2492" s="2"/>
    </row>
    <row r="2493" spans="1:32" hidden="1" x14ac:dyDescent="0.25">
      <c r="A2493" s="2"/>
      <c r="B2493" s="48"/>
      <c r="C2493" s="2"/>
      <c r="D2493" s="2"/>
      <c r="E2493" s="2"/>
      <c r="F2493" s="2"/>
      <c r="G2493" s="2"/>
      <c r="H2493" s="2"/>
      <c r="I2493" s="1"/>
      <c r="J2493" s="1"/>
      <c r="K2493" s="1"/>
      <c r="L2493" s="1"/>
      <c r="M2493" s="1"/>
      <c r="N2493" s="2"/>
      <c r="O2493" s="2"/>
      <c r="P2493" s="2"/>
      <c r="Q2493" s="1"/>
      <c r="R2493" s="1"/>
      <c r="S2493" s="1"/>
      <c r="T2493" s="1"/>
      <c r="U2493" s="2"/>
      <c r="V2493" s="1"/>
      <c r="W2493" s="1"/>
      <c r="X2493" s="2"/>
      <c r="Y2493" s="1"/>
      <c r="Z2493" s="1"/>
      <c r="AA2493" s="2"/>
      <c r="AB2493" s="1"/>
      <c r="AC2493" s="1"/>
      <c r="AD2493" s="2"/>
      <c r="AE2493" s="1"/>
      <c r="AF2493" s="2"/>
    </row>
    <row r="2494" spans="1:32" hidden="1" x14ac:dyDescent="0.25">
      <c r="A2494" s="2"/>
      <c r="B2494" s="48"/>
      <c r="C2494" s="2"/>
      <c r="D2494" s="2"/>
      <c r="E2494" s="2"/>
      <c r="F2494" s="2"/>
      <c r="G2494" s="2"/>
      <c r="H2494" s="2"/>
      <c r="I2494" s="1"/>
      <c r="J2494" s="1"/>
      <c r="K2494" s="1"/>
      <c r="L2494" s="1"/>
      <c r="M2494" s="1"/>
      <c r="N2494" s="2"/>
      <c r="O2494" s="2"/>
      <c r="P2494" s="2"/>
      <c r="Q2494" s="1"/>
      <c r="R2494" s="1"/>
      <c r="S2494" s="1"/>
      <c r="T2494" s="1"/>
      <c r="U2494" s="2"/>
      <c r="V2494" s="1"/>
      <c r="W2494" s="1"/>
      <c r="X2494" s="2"/>
      <c r="Y2494" s="1"/>
      <c r="Z2494" s="1"/>
      <c r="AA2494" s="2"/>
      <c r="AB2494" s="1"/>
      <c r="AC2494" s="1"/>
      <c r="AD2494" s="2"/>
      <c r="AE2494" s="1"/>
      <c r="AF2494" s="2"/>
    </row>
    <row r="2495" spans="1:32" hidden="1" x14ac:dyDescent="0.25">
      <c r="A2495" s="2"/>
      <c r="B2495" s="48"/>
      <c r="C2495" s="2"/>
      <c r="D2495" s="2"/>
      <c r="E2495" s="2"/>
      <c r="F2495" s="2"/>
      <c r="G2495" s="2"/>
      <c r="H2495" s="2"/>
      <c r="I2495" s="1"/>
      <c r="J2495" s="1"/>
      <c r="K2495" s="1"/>
      <c r="L2495" s="1"/>
      <c r="M2495" s="1"/>
      <c r="N2495" s="2"/>
      <c r="O2495" s="2"/>
      <c r="P2495" s="2"/>
      <c r="Q2495" s="1"/>
      <c r="R2495" s="1"/>
      <c r="S2495" s="1"/>
      <c r="T2495" s="1"/>
      <c r="U2495" s="2"/>
      <c r="V2495" s="1"/>
      <c r="W2495" s="1"/>
      <c r="X2495" s="2"/>
      <c r="Y2495" s="1"/>
      <c r="Z2495" s="1"/>
      <c r="AA2495" s="2"/>
      <c r="AB2495" s="1"/>
      <c r="AC2495" s="1"/>
      <c r="AD2495" s="2"/>
      <c r="AE2495" s="1"/>
      <c r="AF2495" s="2"/>
    </row>
    <row r="2496" spans="1:32" hidden="1" x14ac:dyDescent="0.25">
      <c r="A2496" s="2"/>
      <c r="B2496" s="48"/>
      <c r="C2496" s="2"/>
      <c r="D2496" s="2"/>
      <c r="E2496" s="2"/>
      <c r="F2496" s="2"/>
      <c r="G2496" s="2"/>
      <c r="H2496" s="2"/>
      <c r="I2496" s="1"/>
      <c r="J2496" s="1"/>
      <c r="K2496" s="1"/>
      <c r="L2496" s="1"/>
      <c r="M2496" s="1"/>
      <c r="N2496" s="2"/>
      <c r="O2496" s="2"/>
      <c r="P2496" s="2"/>
      <c r="Q2496" s="1"/>
      <c r="R2496" s="1"/>
      <c r="S2496" s="1"/>
      <c r="T2496" s="1"/>
      <c r="U2496" s="2"/>
      <c r="V2496" s="1"/>
      <c r="W2496" s="1"/>
      <c r="X2496" s="2"/>
      <c r="Y2496" s="1"/>
      <c r="Z2496" s="1"/>
      <c r="AA2496" s="2"/>
      <c r="AB2496" s="1"/>
      <c r="AC2496" s="1"/>
      <c r="AD2496" s="2"/>
      <c r="AE2496" s="1"/>
      <c r="AF2496" s="2"/>
    </row>
    <row r="2497" spans="1:32" hidden="1" x14ac:dyDescent="0.25">
      <c r="A2497" s="2"/>
      <c r="B2497" s="48"/>
      <c r="C2497" s="2"/>
      <c r="D2497" s="2"/>
      <c r="E2497" s="2"/>
      <c r="F2497" s="2"/>
      <c r="G2497" s="2"/>
      <c r="H2497" s="2"/>
      <c r="I2497" s="1"/>
      <c r="J2497" s="1"/>
      <c r="K2497" s="1"/>
      <c r="L2497" s="1"/>
      <c r="M2497" s="1"/>
      <c r="N2497" s="2"/>
      <c r="O2497" s="2"/>
      <c r="P2497" s="2"/>
      <c r="Q2497" s="1"/>
      <c r="R2497" s="1"/>
      <c r="S2497" s="1"/>
      <c r="T2497" s="1"/>
      <c r="U2497" s="2"/>
      <c r="V2497" s="1"/>
      <c r="W2497" s="1"/>
      <c r="X2497" s="2"/>
      <c r="Y2497" s="1"/>
      <c r="Z2497" s="1"/>
      <c r="AA2497" s="2"/>
      <c r="AB2497" s="1"/>
      <c r="AC2497" s="1"/>
      <c r="AD2497" s="2"/>
      <c r="AE2497" s="1"/>
      <c r="AF2497" s="2"/>
    </row>
    <row r="2498" spans="1:32" hidden="1" x14ac:dyDescent="0.25">
      <c r="A2498" s="2"/>
      <c r="B2498" s="48"/>
      <c r="C2498" s="2"/>
      <c r="D2498" s="2"/>
      <c r="E2498" s="2"/>
      <c r="F2498" s="2"/>
      <c r="G2498" s="2"/>
      <c r="H2498" s="2"/>
      <c r="I2498" s="1"/>
      <c r="J2498" s="1"/>
      <c r="K2498" s="1"/>
      <c r="L2498" s="1"/>
      <c r="M2498" s="1"/>
      <c r="N2498" s="2"/>
      <c r="O2498" s="2"/>
      <c r="P2498" s="2"/>
      <c r="Q2498" s="1"/>
      <c r="R2498" s="1"/>
      <c r="S2498" s="1"/>
      <c r="T2498" s="1"/>
      <c r="U2498" s="2"/>
      <c r="V2498" s="1"/>
      <c r="W2498" s="1"/>
      <c r="X2498" s="2"/>
      <c r="Y2498" s="1"/>
      <c r="Z2498" s="1"/>
      <c r="AA2498" s="2"/>
      <c r="AB2498" s="1"/>
      <c r="AC2498" s="1"/>
      <c r="AD2498" s="2"/>
      <c r="AE2498" s="1"/>
      <c r="AF2498" s="2"/>
    </row>
    <row r="2499" spans="1:32" hidden="1" x14ac:dyDescent="0.25">
      <c r="A2499" s="2"/>
      <c r="B2499" s="48"/>
      <c r="C2499" s="2"/>
      <c r="D2499" s="2"/>
      <c r="E2499" s="2"/>
      <c r="F2499" s="2"/>
      <c r="G2499" s="2"/>
      <c r="H2499" s="2"/>
      <c r="I2499" s="1"/>
      <c r="J2499" s="1"/>
      <c r="K2499" s="1"/>
      <c r="L2499" s="1"/>
      <c r="M2499" s="1"/>
      <c r="N2499" s="2"/>
      <c r="O2499" s="2"/>
      <c r="P2499" s="2"/>
      <c r="Q2499" s="1"/>
      <c r="R2499" s="1"/>
      <c r="S2499" s="1"/>
      <c r="T2499" s="1"/>
      <c r="U2499" s="2"/>
      <c r="V2499" s="1"/>
      <c r="W2499" s="1"/>
      <c r="X2499" s="2"/>
      <c r="Y2499" s="1"/>
      <c r="Z2499" s="1"/>
      <c r="AA2499" s="2"/>
      <c r="AB2499" s="1"/>
      <c r="AC2499" s="1"/>
      <c r="AD2499" s="2"/>
      <c r="AE2499" s="1"/>
      <c r="AF2499" s="2"/>
    </row>
    <row r="2500" spans="1:32" hidden="1" x14ac:dyDescent="0.25">
      <c r="A2500" s="2"/>
      <c r="B2500" s="48"/>
      <c r="C2500" s="2"/>
      <c r="D2500" s="2"/>
      <c r="E2500" s="2"/>
      <c r="F2500" s="2"/>
      <c r="G2500" s="2"/>
      <c r="H2500" s="2"/>
      <c r="I2500" s="1"/>
      <c r="J2500" s="1"/>
      <c r="K2500" s="1"/>
      <c r="L2500" s="1"/>
      <c r="M2500" s="1"/>
      <c r="N2500" s="2"/>
      <c r="O2500" s="2"/>
      <c r="P2500" s="2"/>
      <c r="Q2500" s="1"/>
      <c r="R2500" s="1"/>
      <c r="S2500" s="1"/>
      <c r="T2500" s="1"/>
      <c r="U2500" s="2"/>
      <c r="V2500" s="1"/>
      <c r="W2500" s="1"/>
      <c r="X2500" s="2"/>
      <c r="Y2500" s="1"/>
      <c r="Z2500" s="1"/>
      <c r="AA2500" s="2"/>
      <c r="AB2500" s="1"/>
      <c r="AC2500" s="1"/>
      <c r="AD2500" s="2"/>
      <c r="AE2500" s="1"/>
      <c r="AF2500" s="2"/>
    </row>
    <row r="2501" spans="1:32" hidden="1" x14ac:dyDescent="0.25">
      <c r="A2501" s="2"/>
      <c r="B2501" s="48"/>
      <c r="C2501" s="2"/>
      <c r="D2501" s="2"/>
      <c r="E2501" s="2"/>
      <c r="F2501" s="2"/>
      <c r="G2501" s="2"/>
      <c r="H2501" s="2"/>
      <c r="I2501" s="1"/>
      <c r="J2501" s="1"/>
      <c r="K2501" s="1"/>
      <c r="L2501" s="1"/>
      <c r="M2501" s="1"/>
      <c r="N2501" s="2"/>
      <c r="O2501" s="2"/>
      <c r="P2501" s="2"/>
      <c r="Q2501" s="1"/>
      <c r="R2501" s="1"/>
      <c r="S2501" s="1"/>
      <c r="T2501" s="1"/>
      <c r="U2501" s="2"/>
      <c r="V2501" s="1"/>
      <c r="W2501" s="1"/>
      <c r="X2501" s="2"/>
      <c r="Y2501" s="1"/>
      <c r="Z2501" s="1"/>
      <c r="AA2501" s="2"/>
      <c r="AB2501" s="1"/>
      <c r="AC2501" s="1"/>
      <c r="AD2501" s="2"/>
      <c r="AE2501" s="1"/>
      <c r="AF2501" s="2"/>
    </row>
    <row r="2502" spans="1:32" hidden="1" x14ac:dyDescent="0.25">
      <c r="A2502" s="2"/>
      <c r="B2502" s="48"/>
      <c r="C2502" s="2"/>
      <c r="D2502" s="2"/>
      <c r="E2502" s="2"/>
      <c r="F2502" s="2"/>
      <c r="G2502" s="2"/>
      <c r="H2502" s="2"/>
      <c r="I2502" s="1"/>
      <c r="J2502" s="1"/>
      <c r="K2502" s="1"/>
      <c r="L2502" s="1"/>
      <c r="M2502" s="1"/>
      <c r="N2502" s="2"/>
      <c r="O2502" s="2"/>
      <c r="P2502" s="2"/>
      <c r="Q2502" s="1"/>
      <c r="R2502" s="1"/>
      <c r="S2502" s="1"/>
      <c r="T2502" s="1"/>
      <c r="U2502" s="2"/>
      <c r="V2502" s="1"/>
      <c r="W2502" s="1"/>
      <c r="X2502" s="2"/>
      <c r="Y2502" s="1"/>
      <c r="Z2502" s="1"/>
      <c r="AA2502" s="2"/>
      <c r="AB2502" s="1"/>
      <c r="AC2502" s="1"/>
      <c r="AD2502" s="2"/>
      <c r="AE2502" s="1"/>
      <c r="AF2502" s="2"/>
    </row>
    <row r="2503" spans="1:32" hidden="1" x14ac:dyDescent="0.25">
      <c r="A2503" s="2"/>
      <c r="B2503" s="48"/>
      <c r="C2503" s="2"/>
      <c r="D2503" s="2"/>
      <c r="E2503" s="2"/>
      <c r="F2503" s="2"/>
      <c r="G2503" s="2"/>
      <c r="H2503" s="2"/>
      <c r="I2503" s="1"/>
      <c r="J2503" s="1"/>
      <c r="K2503" s="1"/>
      <c r="L2503" s="1"/>
      <c r="M2503" s="1"/>
      <c r="N2503" s="2"/>
      <c r="O2503" s="2"/>
      <c r="P2503" s="2"/>
      <c r="Q2503" s="1"/>
      <c r="R2503" s="1"/>
      <c r="S2503" s="1"/>
      <c r="T2503" s="1"/>
      <c r="U2503" s="2"/>
      <c r="V2503" s="1"/>
      <c r="W2503" s="1"/>
      <c r="X2503" s="2"/>
      <c r="Y2503" s="1"/>
      <c r="Z2503" s="1"/>
      <c r="AA2503" s="2"/>
      <c r="AB2503" s="1"/>
      <c r="AC2503" s="1"/>
      <c r="AD2503" s="2"/>
      <c r="AE2503" s="1"/>
      <c r="AF2503" s="2"/>
    </row>
    <row r="2504" spans="1:32" hidden="1" x14ac:dyDescent="0.25">
      <c r="A2504" s="2"/>
      <c r="B2504" s="48"/>
      <c r="C2504" s="2"/>
      <c r="D2504" s="2"/>
      <c r="E2504" s="2"/>
      <c r="F2504" s="2"/>
      <c r="G2504" s="2"/>
      <c r="H2504" s="2"/>
      <c r="I2504" s="1"/>
      <c r="J2504" s="1"/>
      <c r="K2504" s="1"/>
      <c r="L2504" s="1"/>
      <c r="M2504" s="1"/>
      <c r="N2504" s="2"/>
      <c r="O2504" s="2"/>
      <c r="P2504" s="2"/>
      <c r="Q2504" s="1"/>
      <c r="R2504" s="1"/>
      <c r="S2504" s="1"/>
      <c r="T2504" s="1"/>
      <c r="U2504" s="2"/>
      <c r="V2504" s="1"/>
      <c r="W2504" s="1"/>
      <c r="X2504" s="2"/>
      <c r="Y2504" s="1"/>
      <c r="Z2504" s="1"/>
      <c r="AA2504" s="2"/>
      <c r="AB2504" s="1"/>
      <c r="AC2504" s="1"/>
      <c r="AD2504" s="2"/>
      <c r="AE2504" s="1"/>
      <c r="AF2504" s="2"/>
    </row>
    <row r="2505" spans="1:32" hidden="1" x14ac:dyDescent="0.25">
      <c r="A2505" s="2"/>
      <c r="B2505" s="48"/>
      <c r="C2505" s="2"/>
      <c r="D2505" s="2"/>
      <c r="E2505" s="2"/>
      <c r="F2505" s="2"/>
      <c r="G2505" s="2"/>
      <c r="H2505" s="2"/>
      <c r="I2505" s="1"/>
      <c r="J2505" s="1"/>
      <c r="K2505" s="1"/>
      <c r="L2505" s="1"/>
      <c r="M2505" s="1"/>
      <c r="N2505" s="2"/>
      <c r="O2505" s="2"/>
      <c r="P2505" s="2"/>
      <c r="Q2505" s="1"/>
      <c r="R2505" s="1"/>
      <c r="S2505" s="1"/>
      <c r="T2505" s="1"/>
      <c r="U2505" s="2"/>
      <c r="V2505" s="1"/>
      <c r="W2505" s="1"/>
      <c r="X2505" s="2"/>
      <c r="Y2505" s="1"/>
      <c r="Z2505" s="1"/>
      <c r="AA2505" s="2"/>
      <c r="AB2505" s="1"/>
      <c r="AC2505" s="1"/>
      <c r="AD2505" s="2"/>
      <c r="AE2505" s="1"/>
      <c r="AF2505" s="2"/>
    </row>
    <row r="2506" spans="1:32" hidden="1" x14ac:dyDescent="0.25">
      <c r="A2506" s="2"/>
      <c r="B2506" s="48"/>
      <c r="C2506" s="2"/>
      <c r="D2506" s="2"/>
      <c r="E2506" s="2"/>
      <c r="F2506" s="2"/>
      <c r="G2506" s="2"/>
      <c r="H2506" s="2"/>
      <c r="I2506" s="1"/>
      <c r="J2506" s="1"/>
      <c r="K2506" s="1"/>
      <c r="L2506" s="1"/>
      <c r="M2506" s="1"/>
      <c r="N2506" s="2"/>
      <c r="O2506" s="2"/>
      <c r="P2506" s="2"/>
      <c r="Q2506" s="1"/>
      <c r="R2506" s="1"/>
      <c r="S2506" s="1"/>
      <c r="T2506" s="1"/>
      <c r="U2506" s="2"/>
      <c r="V2506" s="1"/>
      <c r="W2506" s="1"/>
      <c r="X2506" s="2"/>
      <c r="Y2506" s="1"/>
      <c r="Z2506" s="1"/>
      <c r="AA2506" s="2"/>
      <c r="AB2506" s="1"/>
      <c r="AC2506" s="1"/>
      <c r="AD2506" s="2"/>
      <c r="AE2506" s="1"/>
      <c r="AF2506" s="2"/>
    </row>
    <row r="2507" spans="1:32" hidden="1" x14ac:dyDescent="0.25">
      <c r="A2507" s="2"/>
      <c r="B2507" s="48"/>
      <c r="C2507" s="2"/>
      <c r="D2507" s="2"/>
      <c r="E2507" s="2"/>
      <c r="F2507" s="2"/>
      <c r="G2507" s="2"/>
      <c r="H2507" s="2"/>
      <c r="I2507" s="1"/>
      <c r="J2507" s="1"/>
      <c r="K2507" s="1"/>
      <c r="L2507" s="1"/>
      <c r="M2507" s="1"/>
      <c r="N2507" s="2"/>
      <c r="O2507" s="2"/>
      <c r="P2507" s="2"/>
      <c r="Q2507" s="1"/>
      <c r="R2507" s="1"/>
      <c r="S2507" s="1"/>
      <c r="T2507" s="1"/>
      <c r="U2507" s="2"/>
      <c r="V2507" s="1"/>
      <c r="W2507" s="1"/>
      <c r="X2507" s="2"/>
      <c r="Y2507" s="1"/>
      <c r="Z2507" s="1"/>
      <c r="AA2507" s="2"/>
      <c r="AB2507" s="1"/>
      <c r="AC2507" s="1"/>
      <c r="AD2507" s="2"/>
      <c r="AE2507" s="1"/>
      <c r="AF2507" s="2"/>
    </row>
    <row r="2508" spans="1:32" hidden="1" x14ac:dyDescent="0.25">
      <c r="A2508" s="2"/>
      <c r="B2508" s="48"/>
      <c r="C2508" s="2"/>
      <c r="D2508" s="2"/>
      <c r="E2508" s="2"/>
      <c r="F2508" s="2"/>
      <c r="G2508" s="2"/>
      <c r="H2508" s="2"/>
      <c r="I2508" s="1"/>
      <c r="J2508" s="1"/>
      <c r="K2508" s="1"/>
      <c r="L2508" s="1"/>
      <c r="M2508" s="1"/>
      <c r="N2508" s="2"/>
      <c r="O2508" s="2"/>
      <c r="P2508" s="2"/>
      <c r="Q2508" s="1"/>
      <c r="R2508" s="1"/>
      <c r="S2508" s="1"/>
      <c r="T2508" s="1"/>
      <c r="U2508" s="2"/>
      <c r="V2508" s="1"/>
      <c r="W2508" s="1"/>
      <c r="X2508" s="2"/>
      <c r="Y2508" s="1"/>
      <c r="Z2508" s="1"/>
      <c r="AA2508" s="2"/>
      <c r="AB2508" s="1"/>
      <c r="AC2508" s="1"/>
      <c r="AD2508" s="2"/>
      <c r="AE2508" s="1"/>
      <c r="AF2508" s="2"/>
    </row>
    <row r="2509" spans="1:32" hidden="1" x14ac:dyDescent="0.25">
      <c r="A2509" s="2"/>
      <c r="B2509" s="48"/>
      <c r="C2509" s="2"/>
      <c r="D2509" s="2"/>
      <c r="E2509" s="2"/>
      <c r="F2509" s="2"/>
      <c r="G2509" s="2"/>
      <c r="H2509" s="2"/>
      <c r="I2509" s="57"/>
      <c r="J2509" s="57"/>
      <c r="K2509" s="57"/>
      <c r="L2509" s="57"/>
      <c r="M2509" s="57"/>
      <c r="N2509" s="58"/>
      <c r="O2509" s="2"/>
      <c r="P2509" s="2"/>
      <c r="Q2509" s="1"/>
      <c r="R2509" s="1"/>
      <c r="S2509" s="1"/>
      <c r="T2509" s="1"/>
      <c r="U2509" s="2"/>
      <c r="V2509" s="1"/>
      <c r="W2509" s="1"/>
      <c r="X2509" s="2"/>
      <c r="Y2509" s="1"/>
      <c r="Z2509" s="1"/>
      <c r="AA2509" s="2"/>
      <c r="AB2509" s="1"/>
      <c r="AC2509" s="1"/>
      <c r="AD2509" s="2"/>
      <c r="AE2509" s="1"/>
      <c r="AF2509" s="2"/>
    </row>
    <row r="2510" spans="1:32" hidden="1" x14ac:dyDescent="0.25">
      <c r="A2510" s="2"/>
      <c r="B2510" s="48"/>
      <c r="C2510" s="2"/>
      <c r="D2510" s="2"/>
      <c r="E2510" s="2"/>
      <c r="F2510" s="2"/>
      <c r="G2510" s="2"/>
      <c r="H2510" s="2"/>
      <c r="I2510" s="1"/>
      <c r="J2510" s="1"/>
      <c r="K2510" s="1"/>
      <c r="L2510" s="1"/>
      <c r="M2510" s="1"/>
      <c r="N2510" s="2"/>
      <c r="O2510" s="2"/>
      <c r="P2510" s="2"/>
      <c r="Q2510" s="1"/>
      <c r="R2510" s="1"/>
      <c r="S2510" s="1"/>
      <c r="T2510" s="1"/>
      <c r="U2510" s="2"/>
      <c r="V2510" s="1"/>
      <c r="W2510" s="1"/>
      <c r="X2510" s="2"/>
      <c r="Y2510" s="1"/>
      <c r="Z2510" s="1"/>
      <c r="AA2510" s="2"/>
      <c r="AB2510" s="1"/>
      <c r="AC2510" s="1"/>
      <c r="AD2510" s="2"/>
      <c r="AE2510" s="1"/>
      <c r="AF2510" s="2"/>
    </row>
    <row r="2511" spans="1:32" hidden="1" x14ac:dyDescent="0.25">
      <c r="A2511" s="2"/>
      <c r="B2511" s="48"/>
      <c r="C2511" s="2"/>
      <c r="D2511" s="2"/>
      <c r="E2511" s="2"/>
      <c r="F2511" s="2"/>
      <c r="G2511" s="2"/>
      <c r="H2511" s="2"/>
      <c r="I2511" s="1"/>
      <c r="J2511" s="1"/>
      <c r="K2511" s="1"/>
      <c r="L2511" s="1"/>
      <c r="M2511" s="1"/>
      <c r="N2511" s="2"/>
      <c r="O2511" s="2"/>
      <c r="P2511" s="2"/>
      <c r="Q2511" s="1"/>
      <c r="R2511" s="1"/>
      <c r="S2511" s="1"/>
      <c r="T2511" s="1"/>
      <c r="U2511" s="2"/>
      <c r="V2511" s="1"/>
      <c r="W2511" s="1"/>
      <c r="X2511" s="2"/>
      <c r="Y2511" s="1"/>
      <c r="Z2511" s="1"/>
      <c r="AA2511" s="2"/>
      <c r="AB2511" s="1"/>
      <c r="AC2511" s="1"/>
      <c r="AD2511" s="2"/>
      <c r="AE2511" s="1"/>
      <c r="AF2511" s="2"/>
    </row>
    <row r="2512" spans="1:32" hidden="1" x14ac:dyDescent="0.25">
      <c r="A2512" s="2"/>
      <c r="B2512" s="48"/>
      <c r="C2512" s="2"/>
      <c r="D2512" s="2"/>
      <c r="E2512" s="2"/>
      <c r="F2512" s="2"/>
      <c r="G2512" s="2"/>
      <c r="H2512" s="2"/>
      <c r="I2512" s="1"/>
      <c r="J2512" s="1"/>
      <c r="K2512" s="1"/>
      <c r="L2512" s="1"/>
      <c r="M2512" s="1"/>
      <c r="N2512" s="2"/>
      <c r="O2512" s="2"/>
      <c r="P2512" s="2"/>
      <c r="Q2512" s="1"/>
      <c r="R2512" s="1"/>
      <c r="S2512" s="1"/>
      <c r="T2512" s="1"/>
      <c r="U2512" s="2"/>
      <c r="V2512" s="1"/>
      <c r="W2512" s="1"/>
      <c r="X2512" s="2"/>
      <c r="Y2512" s="1"/>
      <c r="Z2512" s="1"/>
      <c r="AA2512" s="2"/>
      <c r="AB2512" s="1"/>
      <c r="AC2512" s="1"/>
      <c r="AD2512" s="2"/>
      <c r="AE2512" s="1"/>
      <c r="AF2512" s="2"/>
    </row>
    <row r="2513" spans="1:32" hidden="1" x14ac:dyDescent="0.25">
      <c r="A2513" s="2"/>
      <c r="B2513" s="48"/>
      <c r="C2513" s="2"/>
      <c r="D2513" s="2"/>
      <c r="E2513" s="2"/>
      <c r="F2513" s="2"/>
      <c r="G2513" s="2"/>
      <c r="H2513" s="2"/>
      <c r="I2513" s="1"/>
      <c r="J2513" s="1"/>
      <c r="K2513" s="1"/>
      <c r="L2513" s="1"/>
      <c r="M2513" s="1"/>
      <c r="N2513" s="2"/>
      <c r="O2513" s="2"/>
      <c r="P2513" s="2"/>
      <c r="Q2513" s="1"/>
      <c r="R2513" s="1"/>
      <c r="S2513" s="1"/>
      <c r="T2513" s="1"/>
      <c r="U2513" s="2"/>
      <c r="V2513" s="1"/>
      <c r="W2513" s="1"/>
      <c r="X2513" s="2"/>
      <c r="Y2513" s="1"/>
      <c r="Z2513" s="1"/>
      <c r="AA2513" s="2"/>
      <c r="AB2513" s="1"/>
      <c r="AC2513" s="1"/>
      <c r="AD2513" s="2"/>
      <c r="AE2513" s="1"/>
      <c r="AF2513" s="2"/>
    </row>
    <row r="2514" spans="1:32" hidden="1" x14ac:dyDescent="0.25">
      <c r="A2514" s="2"/>
      <c r="B2514" s="48"/>
      <c r="C2514" s="2"/>
      <c r="D2514" s="2"/>
      <c r="E2514" s="2"/>
      <c r="F2514" s="2"/>
      <c r="G2514" s="2"/>
      <c r="H2514" s="2"/>
      <c r="I2514" s="1"/>
      <c r="J2514" s="1"/>
      <c r="K2514" s="1"/>
      <c r="L2514" s="1"/>
      <c r="M2514" s="1"/>
      <c r="N2514" s="2"/>
      <c r="O2514" s="2"/>
      <c r="P2514" s="2"/>
      <c r="Q2514" s="1"/>
      <c r="R2514" s="1"/>
      <c r="S2514" s="1"/>
      <c r="T2514" s="1"/>
      <c r="U2514" s="2"/>
      <c r="V2514" s="1"/>
      <c r="W2514" s="1"/>
      <c r="X2514" s="2"/>
      <c r="Y2514" s="1"/>
      <c r="Z2514" s="1"/>
      <c r="AA2514" s="2"/>
      <c r="AB2514" s="1"/>
      <c r="AC2514" s="1"/>
      <c r="AD2514" s="2"/>
      <c r="AE2514" s="1"/>
      <c r="AF2514" s="2"/>
    </row>
    <row r="2515" spans="1:32" hidden="1" x14ac:dyDescent="0.25">
      <c r="A2515" s="2"/>
      <c r="B2515" s="48"/>
      <c r="C2515" s="2"/>
      <c r="D2515" s="2"/>
      <c r="E2515" s="2"/>
      <c r="F2515" s="2"/>
      <c r="G2515" s="2"/>
      <c r="H2515" s="2"/>
      <c r="I2515" s="1"/>
      <c r="J2515" s="1"/>
      <c r="K2515" s="1"/>
      <c r="L2515" s="1"/>
      <c r="M2515" s="1"/>
      <c r="N2515" s="2"/>
      <c r="O2515" s="2"/>
      <c r="P2515" s="2"/>
      <c r="Q2515" s="1"/>
      <c r="R2515" s="1"/>
      <c r="S2515" s="1"/>
      <c r="T2515" s="1"/>
      <c r="U2515" s="2"/>
      <c r="V2515" s="1"/>
      <c r="W2515" s="1"/>
      <c r="X2515" s="2"/>
      <c r="Y2515" s="1"/>
      <c r="Z2515" s="1"/>
      <c r="AA2515" s="2"/>
      <c r="AB2515" s="1"/>
      <c r="AC2515" s="1"/>
      <c r="AD2515" s="2"/>
      <c r="AE2515" s="1"/>
      <c r="AF2515" s="2"/>
    </row>
    <row r="2516" spans="1:32" hidden="1" x14ac:dyDescent="0.25">
      <c r="A2516" s="2"/>
      <c r="B2516" s="48"/>
      <c r="C2516" s="2"/>
      <c r="D2516" s="2"/>
      <c r="E2516" s="2"/>
      <c r="F2516" s="2"/>
      <c r="G2516" s="2"/>
      <c r="H2516" s="2"/>
      <c r="I2516" s="1"/>
      <c r="J2516" s="1"/>
      <c r="K2516" s="1"/>
      <c r="L2516" s="1"/>
      <c r="M2516" s="1"/>
      <c r="N2516" s="2"/>
      <c r="O2516" s="2"/>
      <c r="P2516" s="2"/>
      <c r="Q2516" s="1"/>
      <c r="R2516" s="1"/>
      <c r="S2516" s="1"/>
      <c r="T2516" s="1"/>
      <c r="U2516" s="2"/>
      <c r="V2516" s="1"/>
      <c r="W2516" s="1"/>
      <c r="X2516" s="2"/>
      <c r="Y2516" s="1"/>
      <c r="Z2516" s="1"/>
      <c r="AA2516" s="2"/>
      <c r="AB2516" s="1"/>
      <c r="AC2516" s="1"/>
      <c r="AD2516" s="2"/>
      <c r="AE2516" s="1"/>
      <c r="AF2516" s="2"/>
    </row>
    <row r="2517" spans="1:32" hidden="1" x14ac:dyDescent="0.25">
      <c r="A2517" s="2"/>
      <c r="B2517" s="48"/>
      <c r="C2517" s="2"/>
      <c r="D2517" s="2"/>
      <c r="E2517" s="2"/>
      <c r="F2517" s="2"/>
      <c r="G2517" s="2"/>
      <c r="H2517" s="2"/>
      <c r="I2517" s="1"/>
      <c r="J2517" s="1"/>
      <c r="K2517" s="1"/>
      <c r="L2517" s="1"/>
      <c r="M2517" s="1"/>
      <c r="N2517" s="2"/>
      <c r="O2517" s="2"/>
      <c r="P2517" s="2"/>
      <c r="Q2517" s="1"/>
      <c r="R2517" s="1"/>
      <c r="S2517" s="1"/>
      <c r="T2517" s="1"/>
      <c r="U2517" s="2"/>
      <c r="V2517" s="1"/>
      <c r="W2517" s="1"/>
      <c r="X2517" s="2"/>
      <c r="Y2517" s="1"/>
      <c r="Z2517" s="1"/>
      <c r="AA2517" s="2"/>
      <c r="AB2517" s="1"/>
      <c r="AC2517" s="1"/>
      <c r="AD2517" s="2"/>
      <c r="AE2517" s="1"/>
      <c r="AF2517" s="2"/>
    </row>
    <row r="2518" spans="1:32" hidden="1" x14ac:dyDescent="0.25">
      <c r="A2518" s="2"/>
      <c r="B2518" s="48"/>
      <c r="C2518" s="2"/>
      <c r="D2518" s="2"/>
      <c r="E2518" s="2"/>
      <c r="F2518" s="2"/>
      <c r="G2518" s="2"/>
      <c r="H2518" s="2"/>
      <c r="I2518" s="1"/>
      <c r="J2518" s="1"/>
      <c r="K2518" s="1"/>
      <c r="L2518" s="1"/>
      <c r="M2518" s="1"/>
      <c r="N2518" s="2"/>
      <c r="O2518" s="2"/>
      <c r="P2518" s="2"/>
      <c r="Q2518" s="1"/>
      <c r="R2518" s="1"/>
      <c r="S2518" s="1"/>
      <c r="T2518" s="1"/>
      <c r="U2518" s="2"/>
      <c r="V2518" s="1"/>
      <c r="W2518" s="1"/>
      <c r="X2518" s="2"/>
      <c r="Y2518" s="1"/>
      <c r="Z2518" s="1"/>
      <c r="AA2518" s="2"/>
      <c r="AB2518" s="1"/>
      <c r="AC2518" s="1"/>
      <c r="AD2518" s="2"/>
      <c r="AE2518" s="1"/>
      <c r="AF2518" s="2"/>
    </row>
    <row r="2519" spans="1:32" hidden="1" x14ac:dyDescent="0.25">
      <c r="A2519" s="2"/>
      <c r="B2519" s="48"/>
      <c r="C2519" s="2"/>
      <c r="D2519" s="2"/>
      <c r="E2519" s="2"/>
      <c r="F2519" s="2"/>
      <c r="G2519" s="2"/>
      <c r="H2519" s="2"/>
      <c r="I2519" s="1"/>
      <c r="J2519" s="1"/>
      <c r="K2519" s="1"/>
      <c r="L2519" s="1"/>
      <c r="M2519" s="1"/>
      <c r="N2519" s="2"/>
      <c r="O2519" s="2"/>
      <c r="P2519" s="2"/>
      <c r="Q2519" s="1"/>
      <c r="R2519" s="1"/>
      <c r="S2519" s="1"/>
      <c r="T2519" s="1"/>
      <c r="U2519" s="2"/>
      <c r="V2519" s="1"/>
      <c r="W2519" s="1"/>
      <c r="X2519" s="2"/>
      <c r="Y2519" s="1"/>
      <c r="Z2519" s="1"/>
      <c r="AA2519" s="2"/>
      <c r="AB2519" s="1"/>
      <c r="AC2519" s="1"/>
      <c r="AD2519" s="2"/>
      <c r="AE2519" s="1"/>
      <c r="AF2519" s="2"/>
    </row>
    <row r="2520" spans="1:32" hidden="1" x14ac:dyDescent="0.25">
      <c r="A2520" s="2"/>
      <c r="B2520" s="48"/>
      <c r="C2520" s="2"/>
      <c r="D2520" s="2"/>
      <c r="E2520" s="2"/>
      <c r="F2520" s="2"/>
      <c r="G2520" s="2"/>
      <c r="H2520" s="2"/>
      <c r="I2520" s="1"/>
      <c r="J2520" s="1"/>
      <c r="K2520" s="1"/>
      <c r="L2520" s="1"/>
      <c r="M2520" s="1"/>
      <c r="N2520" s="2"/>
      <c r="O2520" s="2"/>
      <c r="P2520" s="2"/>
      <c r="Q2520" s="1"/>
      <c r="R2520" s="1"/>
      <c r="S2520" s="1"/>
      <c r="T2520" s="1"/>
      <c r="U2520" s="2"/>
      <c r="V2520" s="1"/>
      <c r="W2520" s="1"/>
      <c r="X2520" s="2"/>
      <c r="Y2520" s="1"/>
      <c r="Z2520" s="1"/>
      <c r="AA2520" s="2"/>
      <c r="AB2520" s="1"/>
      <c r="AC2520" s="1"/>
      <c r="AD2520" s="2"/>
      <c r="AE2520" s="1"/>
      <c r="AF2520" s="2"/>
    </row>
    <row r="2521" spans="1:32" hidden="1" x14ac:dyDescent="0.25">
      <c r="A2521" s="2"/>
      <c r="B2521" s="48"/>
      <c r="C2521" s="2"/>
      <c r="D2521" s="2"/>
      <c r="E2521" s="2"/>
      <c r="F2521" s="2"/>
      <c r="G2521" s="2"/>
      <c r="H2521" s="2"/>
      <c r="I2521" s="1"/>
      <c r="J2521" s="1"/>
      <c r="K2521" s="1"/>
      <c r="L2521" s="1"/>
      <c r="M2521" s="1"/>
      <c r="N2521" s="2"/>
      <c r="O2521" s="2"/>
      <c r="P2521" s="2"/>
      <c r="Q2521" s="1"/>
      <c r="R2521" s="1"/>
      <c r="S2521" s="1"/>
      <c r="T2521" s="1"/>
      <c r="U2521" s="2"/>
      <c r="V2521" s="1"/>
      <c r="W2521" s="1"/>
      <c r="X2521" s="2"/>
      <c r="Y2521" s="1"/>
      <c r="Z2521" s="1"/>
      <c r="AA2521" s="2"/>
      <c r="AB2521" s="1"/>
      <c r="AC2521" s="1"/>
      <c r="AD2521" s="2"/>
      <c r="AE2521" s="1"/>
      <c r="AF2521" s="2"/>
    </row>
    <row r="2522" spans="1:32" hidden="1" x14ac:dyDescent="0.25">
      <c r="A2522" s="2"/>
      <c r="B2522" s="48"/>
      <c r="C2522" s="2"/>
      <c r="D2522" s="2"/>
      <c r="E2522" s="2"/>
      <c r="F2522" s="2"/>
      <c r="G2522" s="2"/>
      <c r="H2522" s="2"/>
      <c r="I2522" s="1"/>
      <c r="J2522" s="1"/>
      <c r="K2522" s="1"/>
      <c r="L2522" s="1"/>
      <c r="M2522" s="1"/>
      <c r="N2522" s="2"/>
      <c r="O2522" s="2"/>
      <c r="P2522" s="2"/>
      <c r="Q2522" s="1"/>
      <c r="R2522" s="1"/>
      <c r="S2522" s="1"/>
      <c r="T2522" s="1"/>
      <c r="U2522" s="2"/>
      <c r="V2522" s="1"/>
      <c r="W2522" s="1"/>
      <c r="X2522" s="2"/>
      <c r="Y2522" s="1"/>
      <c r="Z2522" s="1"/>
      <c r="AA2522" s="2"/>
      <c r="AB2522" s="1"/>
      <c r="AC2522" s="1"/>
      <c r="AD2522" s="2"/>
      <c r="AE2522" s="1"/>
      <c r="AF2522" s="2"/>
    </row>
    <row r="2523" spans="1:32" hidden="1" x14ac:dyDescent="0.25">
      <c r="A2523" s="2"/>
      <c r="B2523" s="48"/>
      <c r="C2523" s="2"/>
      <c r="D2523" s="2"/>
      <c r="E2523" s="2"/>
      <c r="F2523" s="2"/>
      <c r="G2523" s="2"/>
      <c r="H2523" s="2"/>
      <c r="I2523" s="1"/>
      <c r="J2523" s="1"/>
      <c r="K2523" s="1"/>
      <c r="L2523" s="1"/>
      <c r="M2523" s="1"/>
      <c r="N2523" s="2"/>
      <c r="O2523" s="2"/>
      <c r="P2523" s="2"/>
      <c r="Q2523" s="1"/>
      <c r="R2523" s="1"/>
      <c r="S2523" s="1"/>
      <c r="T2523" s="1"/>
      <c r="U2523" s="2"/>
      <c r="V2523" s="1"/>
      <c r="W2523" s="1"/>
      <c r="X2523" s="2"/>
      <c r="Y2523" s="1"/>
      <c r="Z2523" s="1"/>
      <c r="AA2523" s="2"/>
      <c r="AB2523" s="1"/>
      <c r="AC2523" s="1"/>
      <c r="AD2523" s="2"/>
      <c r="AE2523" s="1"/>
      <c r="AF2523" s="2"/>
    </row>
    <row r="2524" spans="1:32" hidden="1" x14ac:dyDescent="0.25">
      <c r="A2524" s="2"/>
      <c r="B2524" s="48"/>
      <c r="C2524" s="2"/>
      <c r="D2524" s="2"/>
      <c r="E2524" s="2"/>
      <c r="F2524" s="2"/>
      <c r="G2524" s="2"/>
      <c r="H2524" s="2"/>
      <c r="I2524" s="1"/>
      <c r="J2524" s="1"/>
      <c r="K2524" s="1"/>
      <c r="L2524" s="1"/>
      <c r="M2524" s="1"/>
      <c r="N2524" s="2"/>
      <c r="O2524" s="2"/>
      <c r="P2524" s="2"/>
      <c r="Q2524" s="1"/>
      <c r="R2524" s="1"/>
      <c r="S2524" s="1"/>
      <c r="T2524" s="1"/>
      <c r="U2524" s="2"/>
      <c r="V2524" s="1"/>
      <c r="W2524" s="1"/>
      <c r="X2524" s="2"/>
      <c r="Y2524" s="1"/>
      <c r="Z2524" s="1"/>
      <c r="AA2524" s="2"/>
      <c r="AB2524" s="1"/>
      <c r="AC2524" s="1"/>
      <c r="AD2524" s="2"/>
      <c r="AE2524" s="1"/>
      <c r="AF2524" s="2"/>
    </row>
    <row r="2525" spans="1:32" hidden="1" x14ac:dyDescent="0.25">
      <c r="A2525" s="2"/>
      <c r="B2525" s="48"/>
      <c r="C2525" s="2"/>
      <c r="D2525" s="2"/>
      <c r="E2525" s="2"/>
      <c r="F2525" s="2"/>
      <c r="G2525" s="2"/>
      <c r="H2525" s="2"/>
      <c r="I2525" s="1"/>
      <c r="J2525" s="1"/>
      <c r="K2525" s="1"/>
      <c r="L2525" s="1"/>
      <c r="M2525" s="1"/>
      <c r="N2525" s="2"/>
      <c r="O2525" s="2"/>
      <c r="P2525" s="2"/>
      <c r="Q2525" s="1"/>
      <c r="R2525" s="1"/>
      <c r="S2525" s="1"/>
      <c r="T2525" s="1"/>
      <c r="U2525" s="2"/>
      <c r="V2525" s="1"/>
      <c r="W2525" s="1"/>
      <c r="X2525" s="2"/>
      <c r="Y2525" s="1"/>
      <c r="Z2525" s="1"/>
      <c r="AA2525" s="2"/>
      <c r="AB2525" s="1"/>
      <c r="AC2525" s="1"/>
      <c r="AD2525" s="2"/>
      <c r="AE2525" s="1"/>
      <c r="AF2525" s="2"/>
    </row>
    <row r="2526" spans="1:32" hidden="1" x14ac:dyDescent="0.25">
      <c r="A2526" s="2"/>
      <c r="B2526" s="48"/>
      <c r="C2526" s="2"/>
      <c r="D2526" s="2"/>
      <c r="E2526" s="2"/>
      <c r="F2526" s="2"/>
      <c r="G2526" s="2"/>
      <c r="H2526" s="2"/>
      <c r="I2526" s="1"/>
      <c r="J2526" s="1"/>
      <c r="K2526" s="1"/>
      <c r="L2526" s="1"/>
      <c r="M2526" s="1"/>
      <c r="N2526" s="2"/>
      <c r="O2526" s="2"/>
      <c r="P2526" s="2"/>
      <c r="Q2526" s="1"/>
      <c r="R2526" s="1"/>
      <c r="S2526" s="1"/>
      <c r="T2526" s="1"/>
      <c r="U2526" s="2"/>
      <c r="V2526" s="1"/>
      <c r="W2526" s="1"/>
      <c r="X2526" s="2"/>
      <c r="Y2526" s="1"/>
      <c r="Z2526" s="1"/>
      <c r="AA2526" s="2"/>
      <c r="AB2526" s="1"/>
      <c r="AC2526" s="1"/>
      <c r="AD2526" s="2"/>
      <c r="AE2526" s="1"/>
      <c r="AF2526" s="2"/>
    </row>
    <row r="2527" spans="1:32" hidden="1" x14ac:dyDescent="0.25">
      <c r="A2527" s="2"/>
      <c r="B2527" s="48"/>
      <c r="C2527" s="2"/>
      <c r="D2527" s="2"/>
      <c r="E2527" s="2"/>
      <c r="F2527" s="2"/>
      <c r="G2527" s="2"/>
      <c r="H2527" s="2"/>
      <c r="I2527" s="1"/>
      <c r="J2527" s="1"/>
      <c r="K2527" s="1"/>
      <c r="L2527" s="1"/>
      <c r="M2527" s="1"/>
      <c r="N2527" s="2"/>
      <c r="O2527" s="2"/>
      <c r="P2527" s="2"/>
      <c r="Q2527" s="1"/>
      <c r="R2527" s="1"/>
      <c r="S2527" s="1"/>
      <c r="T2527" s="1"/>
      <c r="U2527" s="2"/>
      <c r="V2527" s="1"/>
      <c r="W2527" s="1"/>
      <c r="X2527" s="2"/>
      <c r="Y2527" s="1"/>
      <c r="Z2527" s="1"/>
      <c r="AA2527" s="2"/>
      <c r="AB2527" s="1"/>
      <c r="AC2527" s="1"/>
      <c r="AD2527" s="2"/>
      <c r="AE2527" s="1"/>
      <c r="AF2527" s="2"/>
    </row>
    <row r="2528" spans="1:32" hidden="1" x14ac:dyDescent="0.25">
      <c r="A2528" s="2"/>
      <c r="B2528" s="48"/>
      <c r="C2528" s="2"/>
      <c r="D2528" s="2"/>
      <c r="E2528" s="2"/>
      <c r="F2528" s="2"/>
      <c r="G2528" s="2"/>
      <c r="H2528" s="2"/>
      <c r="I2528" s="1"/>
      <c r="J2528" s="1"/>
      <c r="K2528" s="1"/>
      <c r="L2528" s="1"/>
      <c r="M2528" s="1"/>
      <c r="N2528" s="2"/>
      <c r="O2528" s="2"/>
      <c r="P2528" s="2"/>
      <c r="Q2528" s="1"/>
      <c r="R2528" s="1"/>
      <c r="S2528" s="1"/>
      <c r="T2528" s="1"/>
      <c r="U2528" s="2"/>
      <c r="V2528" s="1"/>
      <c r="W2528" s="1"/>
      <c r="X2528" s="2"/>
      <c r="Y2528" s="1"/>
      <c r="Z2528" s="1"/>
      <c r="AA2528" s="2"/>
      <c r="AB2528" s="1"/>
      <c r="AC2528" s="1"/>
      <c r="AD2528" s="2"/>
      <c r="AE2528" s="1"/>
      <c r="AF2528" s="2"/>
    </row>
    <row r="2529" spans="1:32" hidden="1" x14ac:dyDescent="0.25">
      <c r="A2529" s="2"/>
      <c r="B2529" s="48"/>
      <c r="C2529" s="2"/>
      <c r="D2529" s="2"/>
      <c r="E2529" s="2"/>
      <c r="F2529" s="2"/>
      <c r="G2529" s="2"/>
      <c r="H2529" s="2"/>
      <c r="I2529" s="1"/>
      <c r="J2529" s="1"/>
      <c r="K2529" s="1"/>
      <c r="L2529" s="1"/>
      <c r="M2529" s="1"/>
      <c r="N2529" s="2"/>
      <c r="O2529" s="2"/>
      <c r="P2529" s="2"/>
      <c r="Q2529" s="1"/>
      <c r="R2529" s="1"/>
      <c r="S2529" s="1"/>
      <c r="T2529" s="1"/>
      <c r="U2529" s="2"/>
      <c r="V2529" s="1"/>
      <c r="W2529" s="1"/>
      <c r="X2529" s="2"/>
      <c r="Y2529" s="1"/>
      <c r="Z2529" s="1"/>
      <c r="AA2529" s="2"/>
      <c r="AB2529" s="1"/>
      <c r="AC2529" s="1"/>
      <c r="AD2529" s="2"/>
      <c r="AE2529" s="1"/>
      <c r="AF2529" s="2"/>
    </row>
    <row r="2530" spans="1:32" hidden="1" x14ac:dyDescent="0.25">
      <c r="A2530" s="2"/>
      <c r="B2530" s="48"/>
      <c r="C2530" s="2"/>
      <c r="D2530" s="2"/>
      <c r="E2530" s="2"/>
      <c r="F2530" s="2"/>
      <c r="G2530" s="2"/>
      <c r="H2530" s="2"/>
      <c r="I2530" s="1"/>
      <c r="J2530" s="1"/>
      <c r="K2530" s="1"/>
      <c r="L2530" s="1"/>
      <c r="M2530" s="1"/>
      <c r="N2530" s="2"/>
      <c r="O2530" s="2"/>
      <c r="P2530" s="2"/>
      <c r="Q2530" s="1"/>
      <c r="R2530" s="1"/>
      <c r="S2530" s="1"/>
      <c r="T2530" s="1"/>
      <c r="U2530" s="2"/>
      <c r="V2530" s="1"/>
      <c r="W2530" s="1"/>
      <c r="X2530" s="2"/>
      <c r="Y2530" s="1"/>
      <c r="Z2530" s="1"/>
      <c r="AA2530" s="2"/>
      <c r="AB2530" s="1"/>
      <c r="AC2530" s="1"/>
      <c r="AD2530" s="2"/>
      <c r="AE2530" s="1"/>
      <c r="AF2530" s="2"/>
    </row>
    <row r="2531" spans="1:32" hidden="1" x14ac:dyDescent="0.25">
      <c r="A2531" s="2"/>
      <c r="B2531" s="48"/>
      <c r="C2531" s="2"/>
      <c r="D2531" s="2"/>
      <c r="E2531" s="2"/>
      <c r="F2531" s="2"/>
      <c r="G2531" s="2"/>
      <c r="H2531" s="2"/>
      <c r="I2531" s="1"/>
      <c r="J2531" s="1"/>
      <c r="K2531" s="1"/>
      <c r="L2531" s="1"/>
      <c r="M2531" s="1"/>
      <c r="N2531" s="2"/>
      <c r="O2531" s="2"/>
      <c r="P2531" s="2"/>
      <c r="Q2531" s="1"/>
      <c r="R2531" s="1"/>
      <c r="S2531" s="1"/>
      <c r="T2531" s="1"/>
      <c r="U2531" s="2"/>
      <c r="V2531" s="1"/>
      <c r="W2531" s="1"/>
      <c r="X2531" s="2"/>
      <c r="Y2531" s="1"/>
      <c r="Z2531" s="1"/>
      <c r="AA2531" s="2"/>
      <c r="AB2531" s="1"/>
      <c r="AC2531" s="1"/>
      <c r="AD2531" s="2"/>
      <c r="AE2531" s="1"/>
      <c r="AF2531" s="2"/>
    </row>
    <row r="2532" spans="1:32" hidden="1" x14ac:dyDescent="0.25">
      <c r="A2532" s="2"/>
      <c r="B2532" s="48"/>
      <c r="C2532" s="2"/>
      <c r="D2532" s="2"/>
      <c r="E2532" s="2"/>
      <c r="F2532" s="2"/>
      <c r="G2532" s="2"/>
      <c r="H2532" s="2"/>
      <c r="I2532" s="1"/>
      <c r="J2532" s="1"/>
      <c r="K2532" s="1"/>
      <c r="L2532" s="1"/>
      <c r="M2532" s="1"/>
      <c r="N2532" s="2"/>
      <c r="O2532" s="2"/>
      <c r="P2532" s="2"/>
      <c r="Q2532" s="1"/>
      <c r="R2532" s="1"/>
      <c r="S2532" s="1"/>
      <c r="T2532" s="1"/>
      <c r="U2532" s="2"/>
      <c r="V2532" s="1"/>
      <c r="W2532" s="1"/>
      <c r="X2532" s="2"/>
      <c r="Y2532" s="1"/>
      <c r="Z2532" s="1"/>
      <c r="AA2532" s="2"/>
      <c r="AB2532" s="1"/>
      <c r="AC2532" s="1"/>
      <c r="AD2532" s="2"/>
      <c r="AE2532" s="1"/>
      <c r="AF2532" s="2"/>
    </row>
    <row r="2533" spans="1:32" hidden="1" x14ac:dyDescent="0.25">
      <c r="A2533" s="2"/>
      <c r="B2533" s="48"/>
      <c r="C2533" s="2"/>
      <c r="D2533" s="2"/>
      <c r="E2533" s="2"/>
      <c r="F2533" s="2"/>
      <c r="G2533" s="2"/>
      <c r="H2533" s="2"/>
      <c r="I2533" s="1"/>
      <c r="J2533" s="1"/>
      <c r="K2533" s="1"/>
      <c r="L2533" s="1"/>
      <c r="M2533" s="1"/>
      <c r="N2533" s="2"/>
      <c r="O2533" s="2"/>
      <c r="P2533" s="2"/>
      <c r="Q2533" s="1"/>
      <c r="R2533" s="1"/>
      <c r="S2533" s="1"/>
      <c r="T2533" s="1"/>
      <c r="U2533" s="2"/>
      <c r="V2533" s="1"/>
      <c r="W2533" s="1"/>
      <c r="X2533" s="2"/>
      <c r="Y2533" s="1"/>
      <c r="Z2533" s="1"/>
      <c r="AA2533" s="2"/>
      <c r="AB2533" s="1"/>
      <c r="AC2533" s="1"/>
      <c r="AD2533" s="2"/>
      <c r="AE2533" s="1"/>
      <c r="AF2533" s="2"/>
    </row>
    <row r="2534" spans="1:32" hidden="1" x14ac:dyDescent="0.25">
      <c r="A2534" s="2"/>
      <c r="B2534" s="48"/>
      <c r="C2534" s="2"/>
      <c r="D2534" s="2"/>
      <c r="E2534" s="2"/>
      <c r="F2534" s="2"/>
      <c r="G2534" s="2"/>
      <c r="H2534" s="2"/>
      <c r="I2534" s="1"/>
      <c r="J2534" s="1"/>
      <c r="K2534" s="1"/>
      <c r="L2534" s="1"/>
      <c r="M2534" s="1"/>
      <c r="N2534" s="2"/>
      <c r="O2534" s="2"/>
      <c r="P2534" s="2"/>
      <c r="Q2534" s="1"/>
      <c r="R2534" s="1"/>
      <c r="S2534" s="1"/>
      <c r="T2534" s="1"/>
      <c r="U2534" s="2"/>
      <c r="V2534" s="1"/>
      <c r="W2534" s="1"/>
      <c r="X2534" s="2"/>
      <c r="Y2534" s="1"/>
      <c r="Z2534" s="1"/>
      <c r="AA2534" s="2"/>
      <c r="AB2534" s="1"/>
      <c r="AC2534" s="1"/>
      <c r="AD2534" s="2"/>
      <c r="AE2534" s="1"/>
      <c r="AF2534" s="2"/>
    </row>
    <row r="2535" spans="1:32" hidden="1" x14ac:dyDescent="0.25">
      <c r="A2535" s="2"/>
      <c r="B2535" s="48"/>
      <c r="C2535" s="2"/>
      <c r="D2535" s="2"/>
      <c r="E2535" s="2"/>
      <c r="F2535" s="2"/>
      <c r="G2535" s="2"/>
      <c r="H2535" s="2"/>
      <c r="I2535" s="1"/>
      <c r="J2535" s="1"/>
      <c r="K2535" s="1"/>
      <c r="L2535" s="1"/>
      <c r="M2535" s="1"/>
      <c r="N2535" s="2"/>
      <c r="O2535" s="2"/>
      <c r="P2535" s="2"/>
      <c r="Q2535" s="1"/>
      <c r="R2535" s="1"/>
      <c r="S2535" s="1"/>
      <c r="T2535" s="1"/>
      <c r="U2535" s="2"/>
      <c r="V2535" s="1"/>
      <c r="W2535" s="1"/>
      <c r="X2535" s="2"/>
      <c r="Y2535" s="1"/>
      <c r="Z2535" s="1"/>
      <c r="AA2535" s="2"/>
      <c r="AB2535" s="1"/>
      <c r="AC2535" s="1"/>
      <c r="AD2535" s="2"/>
      <c r="AE2535" s="1"/>
      <c r="AF2535" s="2"/>
    </row>
    <row r="2536" spans="1:32" hidden="1" x14ac:dyDescent="0.25">
      <c r="A2536" s="2"/>
      <c r="B2536" s="48"/>
      <c r="C2536" s="2"/>
      <c r="D2536" s="2"/>
      <c r="E2536" s="2"/>
      <c r="F2536" s="2"/>
      <c r="G2536" s="2"/>
      <c r="H2536" s="2"/>
      <c r="I2536" s="1"/>
      <c r="J2536" s="1"/>
      <c r="K2536" s="1"/>
      <c r="L2536" s="1"/>
      <c r="M2536" s="1"/>
      <c r="N2536" s="2"/>
      <c r="O2536" s="2"/>
      <c r="P2536" s="2"/>
      <c r="Q2536" s="1"/>
      <c r="R2536" s="1"/>
      <c r="S2536" s="1"/>
      <c r="T2536" s="1"/>
      <c r="U2536" s="2"/>
      <c r="V2536" s="1"/>
      <c r="W2536" s="1"/>
      <c r="X2536" s="2"/>
      <c r="Y2536" s="1"/>
      <c r="Z2536" s="1"/>
      <c r="AA2536" s="2"/>
      <c r="AB2536" s="1"/>
      <c r="AC2536" s="1"/>
      <c r="AD2536" s="2"/>
      <c r="AE2536" s="1"/>
      <c r="AF2536" s="2"/>
    </row>
    <row r="2537" spans="1:32" hidden="1" x14ac:dyDescent="0.25">
      <c r="A2537" s="2"/>
      <c r="B2537" s="48"/>
      <c r="C2537" s="2"/>
      <c r="D2537" s="2"/>
      <c r="E2537" s="2"/>
      <c r="F2537" s="2"/>
      <c r="G2537" s="2"/>
      <c r="H2537" s="2"/>
      <c r="I2537" s="1"/>
      <c r="J2537" s="1"/>
      <c r="K2537" s="1"/>
      <c r="L2537" s="1"/>
      <c r="M2537" s="1"/>
      <c r="N2537" s="2"/>
      <c r="O2537" s="2"/>
      <c r="P2537" s="2"/>
      <c r="Q2537" s="1"/>
      <c r="R2537" s="1"/>
      <c r="S2537" s="1"/>
      <c r="T2537" s="1"/>
      <c r="U2537" s="2"/>
      <c r="V2537" s="1"/>
      <c r="W2537" s="1"/>
      <c r="X2537" s="2"/>
      <c r="Y2537" s="1"/>
      <c r="Z2537" s="1"/>
      <c r="AA2537" s="2"/>
      <c r="AB2537" s="1"/>
      <c r="AC2537" s="1"/>
      <c r="AD2537" s="2"/>
      <c r="AE2537" s="1"/>
      <c r="AF2537" s="2"/>
    </row>
    <row r="2538" spans="1:32" hidden="1" x14ac:dyDescent="0.25">
      <c r="A2538" s="2"/>
      <c r="B2538" s="48"/>
      <c r="C2538" s="2"/>
      <c r="D2538" s="2"/>
      <c r="E2538" s="2"/>
      <c r="F2538" s="2"/>
      <c r="G2538" s="2"/>
      <c r="H2538" s="2"/>
      <c r="I2538" s="1"/>
      <c r="J2538" s="1"/>
      <c r="K2538" s="1"/>
      <c r="L2538" s="1"/>
      <c r="M2538" s="1"/>
      <c r="N2538" s="2"/>
      <c r="O2538" s="2"/>
      <c r="P2538" s="2"/>
      <c r="Q2538" s="1"/>
      <c r="R2538" s="1"/>
      <c r="S2538" s="1"/>
      <c r="T2538" s="1"/>
      <c r="U2538" s="2"/>
      <c r="V2538" s="1"/>
      <c r="W2538" s="1"/>
      <c r="X2538" s="2"/>
      <c r="Y2538" s="1"/>
      <c r="Z2538" s="1"/>
      <c r="AA2538" s="2"/>
      <c r="AB2538" s="1"/>
      <c r="AC2538" s="1"/>
      <c r="AD2538" s="2"/>
      <c r="AE2538" s="1"/>
      <c r="AF2538" s="2"/>
    </row>
    <row r="2539" spans="1:32" hidden="1" x14ac:dyDescent="0.25">
      <c r="A2539" s="2"/>
      <c r="B2539" s="48"/>
      <c r="C2539" s="2"/>
      <c r="D2539" s="2"/>
      <c r="E2539" s="2"/>
      <c r="F2539" s="2"/>
      <c r="G2539" s="2"/>
      <c r="H2539" s="2"/>
      <c r="I2539" s="1"/>
      <c r="J2539" s="1"/>
      <c r="K2539" s="1"/>
      <c r="L2539" s="1"/>
      <c r="M2539" s="1"/>
      <c r="N2539" s="2"/>
      <c r="O2539" s="2"/>
      <c r="P2539" s="2"/>
      <c r="Q2539" s="1"/>
      <c r="R2539" s="1"/>
      <c r="S2539" s="1"/>
      <c r="T2539" s="1"/>
      <c r="U2539" s="2"/>
      <c r="V2539" s="1"/>
      <c r="W2539" s="1"/>
      <c r="X2539" s="2"/>
      <c r="Y2539" s="1"/>
      <c r="Z2539" s="1"/>
      <c r="AA2539" s="2"/>
      <c r="AB2539" s="1"/>
      <c r="AC2539" s="1"/>
      <c r="AD2539" s="2"/>
      <c r="AE2539" s="1"/>
      <c r="AF2539" s="2"/>
    </row>
    <row r="2540" spans="1:32" hidden="1" x14ac:dyDescent="0.25">
      <c r="A2540" s="2"/>
      <c r="B2540" s="48"/>
      <c r="C2540" s="2"/>
      <c r="D2540" s="2"/>
      <c r="E2540" s="2"/>
      <c r="F2540" s="2"/>
      <c r="G2540" s="2"/>
      <c r="H2540" s="2"/>
      <c r="I2540" s="1"/>
      <c r="J2540" s="1"/>
      <c r="K2540" s="1"/>
      <c r="L2540" s="1"/>
      <c r="M2540" s="1"/>
      <c r="N2540" s="2"/>
      <c r="O2540" s="2"/>
      <c r="P2540" s="2"/>
      <c r="Q2540" s="1"/>
      <c r="R2540" s="1"/>
      <c r="S2540" s="1"/>
      <c r="T2540" s="1"/>
      <c r="U2540" s="2"/>
      <c r="V2540" s="1"/>
      <c r="W2540" s="1"/>
      <c r="X2540" s="2"/>
      <c r="Y2540" s="1"/>
      <c r="Z2540" s="1"/>
      <c r="AA2540" s="2"/>
      <c r="AB2540" s="1"/>
      <c r="AC2540" s="1"/>
      <c r="AD2540" s="2"/>
      <c r="AE2540" s="1"/>
      <c r="AF2540" s="2"/>
    </row>
    <row r="2541" spans="1:32" hidden="1" x14ac:dyDescent="0.25">
      <c r="A2541" s="2"/>
      <c r="B2541" s="48"/>
      <c r="C2541" s="2"/>
      <c r="D2541" s="2"/>
      <c r="E2541" s="2"/>
      <c r="F2541" s="2"/>
      <c r="G2541" s="2"/>
      <c r="H2541" s="2"/>
      <c r="I2541" s="1"/>
      <c r="J2541" s="1"/>
      <c r="K2541" s="1"/>
      <c r="L2541" s="1"/>
      <c r="M2541" s="1"/>
      <c r="N2541" s="2"/>
      <c r="O2541" s="2"/>
      <c r="P2541" s="2"/>
      <c r="Q2541" s="1"/>
      <c r="R2541" s="1"/>
      <c r="S2541" s="1"/>
      <c r="T2541" s="1"/>
      <c r="U2541" s="2"/>
      <c r="V2541" s="1"/>
      <c r="W2541" s="1"/>
      <c r="X2541" s="2"/>
      <c r="Y2541" s="1"/>
      <c r="Z2541" s="1"/>
      <c r="AA2541" s="2"/>
      <c r="AB2541" s="1"/>
      <c r="AC2541" s="1"/>
      <c r="AD2541" s="2"/>
      <c r="AE2541" s="1"/>
      <c r="AF2541" s="2"/>
    </row>
    <row r="2542" spans="1:32" hidden="1" x14ac:dyDescent="0.25">
      <c r="A2542" s="2"/>
      <c r="B2542" s="48"/>
      <c r="C2542" s="2"/>
      <c r="D2542" s="2"/>
      <c r="E2542" s="2"/>
      <c r="F2542" s="2"/>
      <c r="G2542" s="2"/>
      <c r="H2542" s="2"/>
      <c r="I2542" s="1"/>
      <c r="J2542" s="1"/>
      <c r="K2542" s="1"/>
      <c r="L2542" s="1"/>
      <c r="M2542" s="1"/>
      <c r="N2542" s="2"/>
      <c r="O2542" s="2"/>
      <c r="P2542" s="2"/>
      <c r="Q2542" s="1"/>
      <c r="R2542" s="1"/>
      <c r="S2542" s="1"/>
      <c r="T2542" s="1"/>
      <c r="U2542" s="2"/>
      <c r="V2542" s="1"/>
      <c r="W2542" s="1"/>
      <c r="X2542" s="2"/>
      <c r="Y2542" s="1"/>
      <c r="Z2542" s="1"/>
      <c r="AA2542" s="2"/>
      <c r="AB2542" s="1"/>
      <c r="AC2542" s="1"/>
      <c r="AD2542" s="2"/>
      <c r="AE2542" s="1"/>
      <c r="AF2542" s="2"/>
    </row>
    <row r="2543" spans="1:32" hidden="1" x14ac:dyDescent="0.25">
      <c r="A2543" s="2"/>
      <c r="B2543" s="48"/>
      <c r="C2543" s="2"/>
      <c r="D2543" s="2"/>
      <c r="E2543" s="2"/>
      <c r="F2543" s="2"/>
      <c r="G2543" s="2"/>
      <c r="H2543" s="2"/>
      <c r="I2543" s="1"/>
      <c r="J2543" s="1"/>
      <c r="K2543" s="1"/>
      <c r="L2543" s="1"/>
      <c r="M2543" s="1"/>
      <c r="N2543" s="2"/>
      <c r="O2543" s="2"/>
      <c r="P2543" s="2"/>
      <c r="Q2543" s="1"/>
      <c r="R2543" s="1"/>
      <c r="S2543" s="1"/>
      <c r="T2543" s="1"/>
      <c r="U2543" s="2"/>
      <c r="V2543" s="1"/>
      <c r="W2543" s="1"/>
      <c r="X2543" s="2"/>
      <c r="Y2543" s="1"/>
      <c r="Z2543" s="1"/>
      <c r="AA2543" s="2"/>
      <c r="AB2543" s="1"/>
      <c r="AC2543" s="1"/>
      <c r="AD2543" s="2"/>
      <c r="AE2543" s="1"/>
      <c r="AF2543" s="2"/>
    </row>
    <row r="2544" spans="1:32" hidden="1" x14ac:dyDescent="0.25">
      <c r="A2544" s="2"/>
      <c r="B2544" s="48"/>
      <c r="C2544" s="2"/>
      <c r="D2544" s="2"/>
      <c r="E2544" s="2"/>
      <c r="F2544" s="2"/>
      <c r="G2544" s="2"/>
      <c r="H2544" s="2"/>
      <c r="I2544" s="1"/>
      <c r="J2544" s="1"/>
      <c r="K2544" s="1"/>
      <c r="L2544" s="1"/>
      <c r="M2544" s="1"/>
      <c r="N2544" s="2"/>
      <c r="O2544" s="2"/>
      <c r="P2544" s="2"/>
      <c r="Q2544" s="1"/>
      <c r="R2544" s="1"/>
      <c r="S2544" s="1"/>
      <c r="T2544" s="1"/>
      <c r="U2544" s="2"/>
      <c r="V2544" s="1"/>
      <c r="W2544" s="1"/>
      <c r="X2544" s="2"/>
      <c r="Y2544" s="1"/>
      <c r="Z2544" s="1"/>
      <c r="AA2544" s="2"/>
      <c r="AB2544" s="1"/>
      <c r="AC2544" s="1"/>
      <c r="AD2544" s="2"/>
      <c r="AE2544" s="1"/>
      <c r="AF2544" s="2"/>
    </row>
    <row r="2545" spans="1:32" hidden="1" x14ac:dyDescent="0.25">
      <c r="A2545" s="2"/>
      <c r="B2545" s="48"/>
      <c r="C2545" s="2"/>
      <c r="D2545" s="2"/>
      <c r="E2545" s="2"/>
      <c r="F2545" s="2"/>
      <c r="G2545" s="2"/>
      <c r="H2545" s="2"/>
      <c r="I2545" s="1"/>
      <c r="J2545" s="1"/>
      <c r="K2545" s="1"/>
      <c r="L2545" s="1"/>
      <c r="M2545" s="1"/>
      <c r="N2545" s="2"/>
      <c r="O2545" s="2"/>
      <c r="P2545" s="2"/>
      <c r="Q2545" s="1"/>
      <c r="R2545" s="1"/>
      <c r="S2545" s="1"/>
      <c r="T2545" s="1"/>
      <c r="U2545" s="2"/>
      <c r="V2545" s="1"/>
      <c r="W2545" s="1"/>
      <c r="X2545" s="2"/>
      <c r="Y2545" s="1"/>
      <c r="Z2545" s="1"/>
      <c r="AA2545" s="2"/>
      <c r="AB2545" s="1"/>
      <c r="AC2545" s="1"/>
      <c r="AD2545" s="2"/>
      <c r="AE2545" s="1"/>
      <c r="AF2545" s="2"/>
    </row>
    <row r="2546" spans="1:32" hidden="1" x14ac:dyDescent="0.25">
      <c r="A2546" s="2"/>
      <c r="B2546" s="48"/>
      <c r="C2546" s="2"/>
      <c r="D2546" s="2"/>
      <c r="E2546" s="2"/>
      <c r="F2546" s="2"/>
      <c r="G2546" s="2"/>
      <c r="H2546" s="2"/>
      <c r="I2546" s="1"/>
      <c r="J2546" s="1"/>
      <c r="K2546" s="1"/>
      <c r="L2546" s="1"/>
      <c r="M2546" s="1"/>
      <c r="N2546" s="2"/>
      <c r="O2546" s="2"/>
      <c r="P2546" s="2"/>
      <c r="Q2546" s="1"/>
      <c r="R2546" s="1"/>
      <c r="S2546" s="1"/>
      <c r="T2546" s="1"/>
      <c r="U2546" s="2"/>
      <c r="V2546" s="1"/>
      <c r="W2546" s="1"/>
      <c r="X2546" s="2"/>
      <c r="Y2546" s="1"/>
      <c r="Z2546" s="1"/>
      <c r="AA2546" s="2"/>
      <c r="AB2546" s="1"/>
      <c r="AC2546" s="1"/>
      <c r="AD2546" s="2"/>
      <c r="AE2546" s="1"/>
      <c r="AF2546" s="2"/>
    </row>
    <row r="2547" spans="1:32" hidden="1" x14ac:dyDescent="0.25">
      <c r="A2547" s="2"/>
      <c r="B2547" s="48"/>
      <c r="C2547" s="2"/>
      <c r="D2547" s="2"/>
      <c r="E2547" s="2"/>
      <c r="F2547" s="2"/>
      <c r="G2547" s="2"/>
      <c r="H2547" s="2"/>
      <c r="I2547" s="1"/>
      <c r="J2547" s="1"/>
      <c r="K2547" s="1"/>
      <c r="L2547" s="1"/>
      <c r="M2547" s="1"/>
      <c r="N2547" s="2"/>
      <c r="O2547" s="2"/>
      <c r="P2547" s="2"/>
      <c r="Q2547" s="1"/>
      <c r="R2547" s="1"/>
      <c r="S2547" s="1"/>
      <c r="T2547" s="1"/>
      <c r="U2547" s="2"/>
      <c r="V2547" s="1"/>
      <c r="W2547" s="1"/>
      <c r="X2547" s="2"/>
      <c r="Y2547" s="1"/>
      <c r="Z2547" s="1"/>
      <c r="AA2547" s="2"/>
      <c r="AB2547" s="1"/>
      <c r="AC2547" s="1"/>
      <c r="AD2547" s="2"/>
      <c r="AE2547" s="1"/>
      <c r="AF2547" s="2"/>
    </row>
    <row r="2548" spans="1:32" hidden="1" x14ac:dyDescent="0.25">
      <c r="A2548" s="2"/>
      <c r="B2548" s="48"/>
      <c r="C2548" s="2"/>
      <c r="D2548" s="2"/>
      <c r="E2548" s="2"/>
      <c r="F2548" s="2"/>
      <c r="G2548" s="2"/>
      <c r="H2548" s="2"/>
      <c r="I2548" s="1"/>
      <c r="J2548" s="1"/>
      <c r="K2548" s="1"/>
      <c r="L2548" s="1"/>
      <c r="M2548" s="1"/>
      <c r="N2548" s="2"/>
      <c r="O2548" s="2"/>
      <c r="P2548" s="2"/>
      <c r="Q2548" s="1"/>
      <c r="R2548" s="1"/>
      <c r="S2548" s="1"/>
      <c r="T2548" s="1"/>
      <c r="U2548" s="2"/>
      <c r="V2548" s="1"/>
      <c r="W2548" s="1"/>
      <c r="X2548" s="2"/>
      <c r="Y2548" s="1"/>
      <c r="Z2548" s="1"/>
      <c r="AA2548" s="2"/>
      <c r="AB2548" s="1"/>
      <c r="AC2548" s="1"/>
      <c r="AD2548" s="2"/>
      <c r="AE2548" s="1"/>
      <c r="AF2548" s="2"/>
    </row>
    <row r="2549" spans="1:32" hidden="1" x14ac:dyDescent="0.25">
      <c r="A2549" s="2"/>
      <c r="B2549" s="48"/>
      <c r="C2549" s="2"/>
      <c r="D2549" s="2"/>
      <c r="E2549" s="2"/>
      <c r="F2549" s="2"/>
      <c r="G2549" s="2"/>
      <c r="H2549" s="2"/>
      <c r="I2549" s="1"/>
      <c r="J2549" s="1"/>
      <c r="K2549" s="1"/>
      <c r="L2549" s="1"/>
      <c r="M2549" s="1"/>
      <c r="N2549" s="2"/>
      <c r="O2549" s="2"/>
      <c r="P2549" s="2"/>
      <c r="Q2549" s="1"/>
      <c r="R2549" s="1"/>
      <c r="S2549" s="1"/>
      <c r="T2549" s="1"/>
      <c r="U2549" s="2"/>
      <c r="V2549" s="1"/>
      <c r="W2549" s="1"/>
      <c r="X2549" s="2"/>
      <c r="Y2549" s="1"/>
      <c r="Z2549" s="1"/>
      <c r="AA2549" s="2"/>
      <c r="AB2549" s="1"/>
      <c r="AC2549" s="1"/>
      <c r="AD2549" s="2"/>
      <c r="AE2549" s="1"/>
      <c r="AF2549" s="2"/>
    </row>
    <row r="2550" spans="1:32" hidden="1" x14ac:dyDescent="0.25">
      <c r="A2550" s="2"/>
      <c r="B2550" s="48"/>
      <c r="C2550" s="2"/>
      <c r="D2550" s="2"/>
      <c r="E2550" s="2"/>
      <c r="F2550" s="2"/>
      <c r="G2550" s="2"/>
      <c r="H2550" s="2"/>
      <c r="I2550" s="1"/>
      <c r="J2550" s="1"/>
      <c r="K2550" s="1"/>
      <c r="L2550" s="1"/>
      <c r="M2550" s="1"/>
      <c r="N2550" s="2"/>
      <c r="O2550" s="2"/>
      <c r="P2550" s="2"/>
      <c r="Q2550" s="1"/>
      <c r="R2550" s="1"/>
      <c r="S2550" s="1"/>
      <c r="T2550" s="1"/>
      <c r="U2550" s="2"/>
      <c r="V2550" s="1"/>
      <c r="W2550" s="1"/>
      <c r="X2550" s="2"/>
      <c r="Y2550" s="1"/>
      <c r="Z2550" s="1"/>
      <c r="AA2550" s="2"/>
      <c r="AB2550" s="1"/>
      <c r="AC2550" s="1"/>
      <c r="AD2550" s="2"/>
      <c r="AE2550" s="1"/>
      <c r="AF2550" s="2"/>
    </row>
    <row r="2551" spans="1:32" hidden="1" x14ac:dyDescent="0.25">
      <c r="A2551" s="2"/>
      <c r="B2551" s="48"/>
      <c r="C2551" s="2"/>
      <c r="D2551" s="2"/>
      <c r="E2551" s="2"/>
      <c r="F2551" s="2"/>
      <c r="G2551" s="2"/>
      <c r="H2551" s="2"/>
      <c r="I2551" s="1"/>
      <c r="J2551" s="1"/>
      <c r="K2551" s="1"/>
      <c r="L2551" s="1"/>
      <c r="M2551" s="1"/>
      <c r="N2551" s="2"/>
      <c r="O2551" s="2"/>
      <c r="P2551" s="2"/>
      <c r="Q2551" s="1"/>
      <c r="R2551" s="1"/>
      <c r="S2551" s="1"/>
      <c r="T2551" s="1"/>
      <c r="U2551" s="2"/>
      <c r="V2551" s="1"/>
      <c r="W2551" s="1"/>
      <c r="X2551" s="2"/>
      <c r="Y2551" s="1"/>
      <c r="Z2551" s="1"/>
      <c r="AA2551" s="2"/>
      <c r="AB2551" s="1"/>
      <c r="AC2551" s="1"/>
      <c r="AD2551" s="2"/>
      <c r="AE2551" s="1"/>
      <c r="AF2551" s="2"/>
    </row>
    <row r="2552" spans="1:32" hidden="1" x14ac:dyDescent="0.25">
      <c r="A2552" s="2"/>
      <c r="B2552" s="48"/>
      <c r="C2552" s="2"/>
      <c r="D2552" s="2"/>
      <c r="E2552" s="2"/>
      <c r="F2552" s="2"/>
      <c r="G2552" s="2"/>
      <c r="H2552" s="2"/>
      <c r="I2552" s="1"/>
      <c r="J2552" s="1"/>
      <c r="K2552" s="1"/>
      <c r="L2552" s="1"/>
      <c r="M2552" s="1"/>
      <c r="N2552" s="2"/>
      <c r="O2552" s="2"/>
      <c r="P2552" s="2"/>
      <c r="Q2552" s="1"/>
      <c r="R2552" s="1"/>
      <c r="S2552" s="1"/>
      <c r="T2552" s="1"/>
      <c r="U2552" s="2"/>
      <c r="V2552" s="1"/>
      <c r="W2552" s="1"/>
      <c r="X2552" s="2"/>
      <c r="Y2552" s="1"/>
      <c r="Z2552" s="1"/>
      <c r="AA2552" s="2"/>
      <c r="AB2552" s="1"/>
      <c r="AC2552" s="1"/>
      <c r="AD2552" s="2"/>
      <c r="AE2552" s="1"/>
      <c r="AF2552" s="2"/>
    </row>
    <row r="2553" spans="1:32" hidden="1" x14ac:dyDescent="0.25">
      <c r="A2553" s="2"/>
      <c r="B2553" s="48"/>
      <c r="C2553" s="2"/>
      <c r="D2553" s="2"/>
      <c r="E2553" s="2"/>
      <c r="F2553" s="2"/>
      <c r="G2553" s="2"/>
      <c r="H2553" s="2"/>
      <c r="I2553" s="1"/>
      <c r="J2553" s="1"/>
      <c r="K2553" s="1"/>
      <c r="L2553" s="1"/>
      <c r="M2553" s="1"/>
      <c r="N2553" s="2"/>
      <c r="O2553" s="2"/>
      <c r="P2553" s="2"/>
      <c r="Q2553" s="1"/>
      <c r="R2553" s="1"/>
      <c r="S2553" s="1"/>
      <c r="T2553" s="1"/>
      <c r="U2553" s="2"/>
      <c r="V2553" s="1"/>
      <c r="W2553" s="1"/>
      <c r="X2553" s="2"/>
      <c r="Y2553" s="1"/>
      <c r="Z2553" s="1"/>
      <c r="AA2553" s="2"/>
      <c r="AB2553" s="1"/>
      <c r="AC2553" s="1"/>
      <c r="AD2553" s="2"/>
      <c r="AE2553" s="1"/>
      <c r="AF2553" s="2"/>
    </row>
    <row r="2554" spans="1:32" hidden="1" x14ac:dyDescent="0.25">
      <c r="A2554" s="2"/>
      <c r="B2554" s="48"/>
      <c r="C2554" s="2"/>
      <c r="D2554" s="2"/>
      <c r="E2554" s="2"/>
      <c r="F2554" s="2"/>
      <c r="G2554" s="2"/>
      <c r="H2554" s="2"/>
      <c r="I2554" s="1"/>
      <c r="J2554" s="1"/>
      <c r="K2554" s="1"/>
      <c r="L2554" s="1"/>
      <c r="M2554" s="1"/>
      <c r="N2554" s="2"/>
      <c r="O2554" s="2"/>
      <c r="P2554" s="2"/>
      <c r="Q2554" s="1"/>
      <c r="R2554" s="1"/>
      <c r="S2554" s="1"/>
      <c r="T2554" s="1"/>
      <c r="U2554" s="2"/>
      <c r="V2554" s="1"/>
      <c r="W2554" s="1"/>
      <c r="X2554" s="2"/>
      <c r="Y2554" s="1"/>
      <c r="Z2554" s="1"/>
      <c r="AA2554" s="2"/>
      <c r="AB2554" s="1"/>
      <c r="AC2554" s="1"/>
      <c r="AD2554" s="2"/>
      <c r="AE2554" s="1"/>
      <c r="AF2554" s="2"/>
    </row>
    <row r="2555" spans="1:32" hidden="1" x14ac:dyDescent="0.25">
      <c r="A2555" s="2"/>
      <c r="B2555" s="48"/>
      <c r="C2555" s="2"/>
      <c r="D2555" s="2"/>
      <c r="E2555" s="2"/>
      <c r="F2555" s="2"/>
      <c r="G2555" s="2"/>
      <c r="H2555" s="2"/>
      <c r="I2555" s="1"/>
      <c r="J2555" s="1"/>
      <c r="K2555" s="1"/>
      <c r="L2555" s="1"/>
      <c r="M2555" s="1"/>
      <c r="N2555" s="2"/>
      <c r="O2555" s="2"/>
      <c r="P2555" s="2"/>
      <c r="Q2555" s="1"/>
      <c r="R2555" s="1"/>
      <c r="S2555" s="1"/>
      <c r="T2555" s="1"/>
      <c r="U2555" s="2"/>
      <c r="V2555" s="1"/>
      <c r="W2555" s="1"/>
      <c r="X2555" s="2"/>
      <c r="Y2555" s="1"/>
      <c r="Z2555" s="1"/>
      <c r="AA2555" s="2"/>
      <c r="AB2555" s="1"/>
      <c r="AC2555" s="1"/>
      <c r="AD2555" s="2"/>
      <c r="AE2555" s="1"/>
      <c r="AF2555" s="2"/>
    </row>
    <row r="2556" spans="1:32" hidden="1" x14ac:dyDescent="0.25">
      <c r="A2556" s="2"/>
      <c r="B2556" s="48"/>
      <c r="C2556" s="2"/>
      <c r="D2556" s="2"/>
      <c r="E2556" s="2"/>
      <c r="F2556" s="2"/>
      <c r="G2556" s="2"/>
      <c r="H2556" s="2"/>
      <c r="I2556" s="1"/>
      <c r="J2556" s="1"/>
      <c r="K2556" s="1"/>
      <c r="L2556" s="1"/>
      <c r="M2556" s="1"/>
      <c r="N2556" s="2"/>
      <c r="O2556" s="2"/>
      <c r="P2556" s="2"/>
      <c r="Q2556" s="1"/>
      <c r="R2556" s="1"/>
      <c r="S2556" s="1"/>
      <c r="T2556" s="1"/>
      <c r="U2556" s="2"/>
      <c r="V2556" s="1"/>
      <c r="W2556" s="1"/>
      <c r="X2556" s="2"/>
      <c r="Y2556" s="1"/>
      <c r="Z2556" s="1"/>
      <c r="AA2556" s="2"/>
      <c r="AB2556" s="1"/>
      <c r="AC2556" s="1"/>
      <c r="AD2556" s="2"/>
      <c r="AE2556" s="1"/>
      <c r="AF2556" s="2"/>
    </row>
    <row r="2557" spans="1:32" hidden="1" x14ac:dyDescent="0.25">
      <c r="A2557" s="2"/>
      <c r="B2557" s="48"/>
      <c r="C2557" s="2"/>
      <c r="D2557" s="2"/>
      <c r="E2557" s="2"/>
      <c r="F2557" s="2"/>
      <c r="G2557" s="2"/>
      <c r="H2557" s="2"/>
      <c r="I2557" s="1"/>
      <c r="J2557" s="1"/>
      <c r="K2557" s="1"/>
      <c r="L2557" s="1"/>
      <c r="M2557" s="1"/>
      <c r="N2557" s="2"/>
      <c r="O2557" s="2"/>
      <c r="P2557" s="2"/>
      <c r="Q2557" s="1"/>
      <c r="R2557" s="1"/>
      <c r="S2557" s="1"/>
      <c r="T2557" s="1"/>
      <c r="U2557" s="2"/>
      <c r="V2557" s="1"/>
      <c r="W2557" s="1"/>
      <c r="X2557" s="2"/>
      <c r="Y2557" s="1"/>
      <c r="Z2557" s="1"/>
      <c r="AA2557" s="2"/>
      <c r="AB2557" s="1"/>
      <c r="AC2557" s="1"/>
      <c r="AD2557" s="2"/>
      <c r="AE2557" s="1"/>
      <c r="AF2557" s="2"/>
    </row>
    <row r="2558" spans="1:32" hidden="1" x14ac:dyDescent="0.25">
      <c r="A2558" s="2"/>
      <c r="B2558" s="48"/>
      <c r="C2558" s="2"/>
      <c r="D2558" s="2"/>
      <c r="E2558" s="2"/>
      <c r="F2558" s="2"/>
      <c r="G2558" s="2"/>
      <c r="H2558" s="2"/>
      <c r="I2558" s="1"/>
      <c r="J2558" s="1"/>
      <c r="K2558" s="1"/>
      <c r="L2558" s="1"/>
      <c r="M2558" s="1"/>
      <c r="N2558" s="2"/>
      <c r="O2558" s="2"/>
      <c r="P2558" s="2"/>
      <c r="Q2558" s="1"/>
      <c r="R2558" s="1"/>
      <c r="S2558" s="1"/>
      <c r="T2558" s="1"/>
      <c r="U2558" s="2"/>
      <c r="V2558" s="1"/>
      <c r="W2558" s="1"/>
      <c r="X2558" s="2"/>
      <c r="Y2558" s="1"/>
      <c r="Z2558" s="1"/>
      <c r="AA2558" s="2"/>
      <c r="AB2558" s="1"/>
      <c r="AC2558" s="1"/>
      <c r="AD2558" s="2"/>
      <c r="AE2558" s="1"/>
      <c r="AF2558" s="2"/>
    </row>
    <row r="2559" spans="1:32" hidden="1" x14ac:dyDescent="0.25">
      <c r="A2559" s="2"/>
      <c r="B2559" s="48"/>
      <c r="C2559" s="2"/>
      <c r="D2559" s="2"/>
      <c r="E2559" s="2"/>
      <c r="F2559" s="2"/>
      <c r="G2559" s="2"/>
      <c r="H2559" s="2"/>
      <c r="I2559" s="1"/>
      <c r="J2559" s="1"/>
      <c r="K2559" s="1"/>
      <c r="L2559" s="1"/>
      <c r="M2559" s="1"/>
      <c r="N2559" s="2"/>
      <c r="O2559" s="2"/>
      <c r="P2559" s="2"/>
      <c r="Q2559" s="1"/>
      <c r="R2559" s="1"/>
      <c r="S2559" s="1"/>
      <c r="T2559" s="1"/>
      <c r="U2559" s="2"/>
      <c r="V2559" s="1"/>
      <c r="W2559" s="1"/>
      <c r="X2559" s="2"/>
      <c r="Y2559" s="1"/>
      <c r="Z2559" s="1"/>
      <c r="AA2559" s="2"/>
      <c r="AB2559" s="1"/>
      <c r="AC2559" s="1"/>
      <c r="AD2559" s="2"/>
      <c r="AE2559" s="1"/>
      <c r="AF2559" s="2"/>
    </row>
    <row r="2560" spans="1:32" hidden="1" x14ac:dyDescent="0.25">
      <c r="A2560" s="2"/>
      <c r="B2560" s="48"/>
      <c r="C2560" s="2"/>
      <c r="D2560" s="2"/>
      <c r="E2560" s="2"/>
      <c r="F2560" s="2"/>
      <c r="G2560" s="2"/>
      <c r="H2560" s="2"/>
      <c r="I2560" s="1"/>
      <c r="J2560" s="1"/>
      <c r="K2560" s="1"/>
      <c r="L2560" s="1"/>
      <c r="M2560" s="1"/>
      <c r="N2560" s="2"/>
      <c r="O2560" s="2"/>
      <c r="P2560" s="2"/>
      <c r="Q2560" s="1"/>
      <c r="R2560" s="1"/>
      <c r="S2560" s="1"/>
      <c r="T2560" s="1"/>
      <c r="U2560" s="2"/>
      <c r="V2560" s="1"/>
      <c r="W2560" s="1"/>
      <c r="X2560" s="2"/>
      <c r="Y2560" s="1"/>
      <c r="Z2560" s="1"/>
      <c r="AA2560" s="2"/>
      <c r="AB2560" s="1"/>
      <c r="AC2560" s="1"/>
      <c r="AD2560" s="2"/>
      <c r="AE2560" s="1"/>
      <c r="AF2560" s="2"/>
    </row>
    <row r="2561" spans="1:32" hidden="1" x14ac:dyDescent="0.25">
      <c r="A2561" s="2"/>
      <c r="B2561" s="48"/>
      <c r="C2561" s="2"/>
      <c r="D2561" s="2"/>
      <c r="E2561" s="2"/>
      <c r="F2561" s="2"/>
      <c r="G2561" s="2"/>
      <c r="H2561" s="2"/>
      <c r="I2561" s="1"/>
      <c r="J2561" s="1"/>
      <c r="K2561" s="1"/>
      <c r="L2561" s="1"/>
      <c r="M2561" s="1"/>
      <c r="N2561" s="2"/>
      <c r="O2561" s="2"/>
      <c r="P2561" s="2"/>
      <c r="Q2561" s="1"/>
      <c r="R2561" s="1"/>
      <c r="S2561" s="1"/>
      <c r="T2561" s="1"/>
      <c r="U2561" s="2"/>
      <c r="V2561" s="1"/>
      <c r="W2561" s="1"/>
      <c r="X2561" s="2"/>
      <c r="Y2561" s="1"/>
      <c r="Z2561" s="1"/>
      <c r="AA2561" s="2"/>
      <c r="AB2561" s="1"/>
      <c r="AC2561" s="1"/>
      <c r="AD2561" s="2"/>
      <c r="AE2561" s="1"/>
      <c r="AF2561" s="2"/>
    </row>
    <row r="2562" spans="1:32" hidden="1" x14ac:dyDescent="0.25">
      <c r="A2562" s="2"/>
      <c r="B2562" s="48"/>
      <c r="C2562" s="2"/>
      <c r="D2562" s="2"/>
      <c r="E2562" s="2"/>
      <c r="F2562" s="2"/>
      <c r="G2562" s="2"/>
      <c r="H2562" s="2"/>
      <c r="I2562" s="1"/>
      <c r="J2562" s="1"/>
      <c r="K2562" s="1"/>
      <c r="L2562" s="1"/>
      <c r="M2562" s="1"/>
      <c r="N2562" s="2"/>
      <c r="O2562" s="2"/>
      <c r="P2562" s="2"/>
      <c r="Q2562" s="1"/>
      <c r="R2562" s="1"/>
      <c r="S2562" s="1"/>
      <c r="T2562" s="1"/>
      <c r="U2562" s="2"/>
      <c r="V2562" s="1"/>
      <c r="W2562" s="1"/>
      <c r="X2562" s="2"/>
      <c r="Y2562" s="1"/>
      <c r="Z2562" s="1"/>
      <c r="AA2562" s="2"/>
      <c r="AB2562" s="1"/>
      <c r="AC2562" s="1"/>
      <c r="AD2562" s="2"/>
      <c r="AE2562" s="1"/>
      <c r="AF2562" s="2"/>
    </row>
    <row r="2563" spans="1:32" hidden="1" x14ac:dyDescent="0.25">
      <c r="A2563" s="2"/>
      <c r="B2563" s="48"/>
      <c r="C2563" s="2"/>
      <c r="D2563" s="2"/>
      <c r="E2563" s="2"/>
      <c r="F2563" s="2"/>
      <c r="G2563" s="2"/>
      <c r="H2563" s="2"/>
      <c r="I2563" s="1"/>
      <c r="J2563" s="1"/>
      <c r="K2563" s="1"/>
      <c r="L2563" s="1"/>
      <c r="M2563" s="1"/>
      <c r="N2563" s="2"/>
      <c r="O2563" s="2"/>
      <c r="P2563" s="2"/>
      <c r="Q2563" s="1"/>
      <c r="R2563" s="1"/>
      <c r="S2563" s="1"/>
      <c r="T2563" s="1"/>
      <c r="U2563" s="2"/>
      <c r="V2563" s="1"/>
      <c r="W2563" s="1"/>
      <c r="X2563" s="2"/>
      <c r="Y2563" s="1"/>
      <c r="Z2563" s="1"/>
      <c r="AA2563" s="2"/>
      <c r="AB2563" s="1"/>
      <c r="AC2563" s="1"/>
      <c r="AD2563" s="2"/>
      <c r="AE2563" s="1"/>
      <c r="AF2563" s="2"/>
    </row>
    <row r="2564" spans="1:32" hidden="1" x14ac:dyDescent="0.25">
      <c r="A2564" s="2"/>
      <c r="B2564" s="48"/>
      <c r="C2564" s="2"/>
      <c r="D2564" s="2"/>
      <c r="E2564" s="2"/>
      <c r="F2564" s="2"/>
      <c r="G2564" s="2"/>
      <c r="H2564" s="2"/>
      <c r="I2564" s="1"/>
      <c r="J2564" s="1"/>
      <c r="K2564" s="1"/>
      <c r="L2564" s="1"/>
      <c r="M2564" s="1"/>
      <c r="N2564" s="2"/>
      <c r="O2564" s="2"/>
      <c r="P2564" s="2"/>
      <c r="Q2564" s="1"/>
      <c r="R2564" s="1"/>
      <c r="S2564" s="1"/>
      <c r="T2564" s="1"/>
      <c r="U2564" s="2"/>
      <c r="V2564" s="1"/>
      <c r="W2564" s="1"/>
      <c r="X2564" s="2"/>
      <c r="Y2564" s="1"/>
      <c r="Z2564" s="1"/>
      <c r="AA2564" s="2"/>
      <c r="AB2564" s="1"/>
      <c r="AC2564" s="1"/>
      <c r="AD2564" s="2"/>
      <c r="AE2564" s="1"/>
      <c r="AF2564" s="2"/>
    </row>
    <row r="2565" spans="1:32" hidden="1" x14ac:dyDescent="0.25">
      <c r="A2565" s="2"/>
      <c r="B2565" s="48"/>
      <c r="C2565" s="2"/>
      <c r="D2565" s="2"/>
      <c r="E2565" s="2"/>
      <c r="F2565" s="2"/>
      <c r="G2565" s="2"/>
      <c r="H2565" s="2"/>
      <c r="I2565" s="1"/>
      <c r="J2565" s="1"/>
      <c r="K2565" s="1"/>
      <c r="L2565" s="1"/>
      <c r="M2565" s="1"/>
      <c r="N2565" s="2"/>
      <c r="O2565" s="2"/>
      <c r="P2565" s="2"/>
      <c r="Q2565" s="1"/>
      <c r="R2565" s="1"/>
      <c r="S2565" s="1"/>
      <c r="T2565" s="1"/>
      <c r="U2565" s="2"/>
      <c r="V2565" s="1"/>
      <c r="W2565" s="1"/>
      <c r="X2565" s="2"/>
      <c r="Y2565" s="1"/>
      <c r="Z2565" s="1"/>
      <c r="AA2565" s="2"/>
      <c r="AB2565" s="1"/>
      <c r="AC2565" s="1"/>
      <c r="AD2565" s="2"/>
      <c r="AE2565" s="1"/>
      <c r="AF2565" s="2"/>
    </row>
    <row r="2566" spans="1:32" hidden="1" x14ac:dyDescent="0.25">
      <c r="A2566" s="2"/>
      <c r="B2566" s="48"/>
      <c r="C2566" s="2"/>
      <c r="D2566" s="2"/>
      <c r="E2566" s="2"/>
      <c r="F2566" s="2"/>
      <c r="G2566" s="2"/>
      <c r="H2566" s="2"/>
      <c r="I2566" s="1"/>
      <c r="J2566" s="1"/>
      <c r="K2566" s="1"/>
      <c r="L2566" s="1"/>
      <c r="M2566" s="1"/>
      <c r="N2566" s="2"/>
      <c r="O2566" s="2"/>
      <c r="P2566" s="2"/>
      <c r="Q2566" s="1"/>
      <c r="R2566" s="1"/>
      <c r="S2566" s="1"/>
      <c r="T2566" s="1"/>
      <c r="U2566" s="2"/>
      <c r="V2566" s="1"/>
      <c r="W2566" s="1"/>
      <c r="X2566" s="2"/>
      <c r="Y2566" s="1"/>
      <c r="Z2566" s="1"/>
      <c r="AA2566" s="2"/>
      <c r="AB2566" s="1"/>
      <c r="AC2566" s="1"/>
      <c r="AD2566" s="2"/>
      <c r="AE2566" s="1"/>
      <c r="AF2566" s="2"/>
    </row>
    <row r="2567" spans="1:32" hidden="1" x14ac:dyDescent="0.25">
      <c r="A2567" s="2"/>
      <c r="B2567" s="48"/>
      <c r="C2567" s="2"/>
      <c r="D2567" s="2"/>
      <c r="E2567" s="2"/>
      <c r="F2567" s="2"/>
      <c r="G2567" s="2"/>
      <c r="H2567" s="2"/>
      <c r="I2567" s="1"/>
      <c r="J2567" s="1"/>
      <c r="K2567" s="1"/>
      <c r="L2567" s="1"/>
      <c r="M2567" s="1"/>
      <c r="N2567" s="2"/>
      <c r="O2567" s="2"/>
      <c r="P2567" s="2"/>
      <c r="Q2567" s="1"/>
      <c r="R2567" s="1"/>
      <c r="S2567" s="1"/>
      <c r="T2567" s="1"/>
      <c r="U2567" s="2"/>
      <c r="V2567" s="1"/>
      <c r="W2567" s="1"/>
      <c r="X2567" s="2"/>
      <c r="Y2567" s="1"/>
      <c r="Z2567" s="1"/>
      <c r="AA2567" s="2"/>
      <c r="AB2567" s="1"/>
      <c r="AC2567" s="1"/>
      <c r="AD2567" s="2"/>
      <c r="AE2567" s="1"/>
      <c r="AF2567" s="2"/>
    </row>
    <row r="2568" spans="1:32" hidden="1" x14ac:dyDescent="0.25">
      <c r="A2568" s="2"/>
      <c r="B2568" s="48"/>
      <c r="C2568" s="2"/>
      <c r="D2568" s="2"/>
      <c r="E2568" s="2"/>
      <c r="F2568" s="2"/>
      <c r="G2568" s="2"/>
      <c r="H2568" s="2"/>
      <c r="I2568" s="1"/>
      <c r="J2568" s="1"/>
      <c r="K2568" s="1"/>
      <c r="L2568" s="1"/>
      <c r="M2568" s="1"/>
      <c r="N2568" s="2"/>
      <c r="O2568" s="2"/>
      <c r="P2568" s="2"/>
      <c r="Q2568" s="1"/>
      <c r="R2568" s="1"/>
      <c r="S2568" s="1"/>
      <c r="T2568" s="1"/>
      <c r="U2568" s="2"/>
      <c r="V2568" s="1"/>
      <c r="W2568" s="1"/>
      <c r="X2568" s="2"/>
      <c r="Y2568" s="1"/>
      <c r="Z2568" s="1"/>
      <c r="AA2568" s="2"/>
      <c r="AB2568" s="1"/>
      <c r="AC2568" s="1"/>
      <c r="AD2568" s="2"/>
      <c r="AE2568" s="1"/>
      <c r="AF2568" s="2"/>
    </row>
    <row r="2569" spans="1:32" hidden="1" x14ac:dyDescent="0.25">
      <c r="A2569" s="2"/>
      <c r="B2569" s="48"/>
      <c r="C2569" s="2"/>
      <c r="D2569" s="2"/>
      <c r="E2569" s="2"/>
      <c r="F2569" s="2"/>
      <c r="G2569" s="2"/>
      <c r="H2569" s="2"/>
      <c r="I2569" s="1"/>
      <c r="J2569" s="1"/>
      <c r="K2569" s="1"/>
      <c r="L2569" s="1"/>
      <c r="M2569" s="1"/>
      <c r="N2569" s="2"/>
      <c r="O2569" s="2"/>
      <c r="P2569" s="2"/>
      <c r="Q2569" s="1"/>
      <c r="R2569" s="1"/>
      <c r="S2569" s="1"/>
      <c r="T2569" s="1"/>
      <c r="U2569" s="2"/>
      <c r="V2569" s="1"/>
      <c r="W2569" s="1"/>
      <c r="X2569" s="2"/>
      <c r="Y2569" s="1"/>
      <c r="Z2569" s="1"/>
      <c r="AA2569" s="2"/>
      <c r="AB2569" s="1"/>
      <c r="AC2569" s="1"/>
      <c r="AD2569" s="2"/>
      <c r="AE2569" s="1"/>
      <c r="AF2569" s="2"/>
    </row>
    <row r="2570" spans="1:32" hidden="1" x14ac:dyDescent="0.25">
      <c r="A2570" s="2"/>
      <c r="B2570" s="48"/>
      <c r="C2570" s="2"/>
      <c r="D2570" s="2"/>
      <c r="E2570" s="2"/>
      <c r="F2570" s="2"/>
      <c r="G2570" s="2"/>
      <c r="H2570" s="2"/>
      <c r="I2570" s="1"/>
      <c r="J2570" s="1"/>
      <c r="K2570" s="1"/>
      <c r="L2570" s="1"/>
      <c r="M2570" s="1"/>
      <c r="N2570" s="2"/>
      <c r="O2570" s="2"/>
      <c r="P2570" s="2"/>
      <c r="Q2570" s="1"/>
      <c r="R2570" s="1"/>
      <c r="S2570" s="1"/>
      <c r="T2570" s="1"/>
      <c r="U2570" s="2"/>
      <c r="V2570" s="1"/>
      <c r="W2570" s="1"/>
      <c r="X2570" s="2"/>
      <c r="Y2570" s="1"/>
      <c r="Z2570" s="1"/>
      <c r="AA2570" s="2"/>
      <c r="AB2570" s="1"/>
      <c r="AC2570" s="1"/>
      <c r="AD2570" s="2"/>
      <c r="AE2570" s="1"/>
      <c r="AF2570" s="2"/>
    </row>
    <row r="2571" spans="1:32" hidden="1" x14ac:dyDescent="0.25">
      <c r="A2571" s="2"/>
      <c r="B2571" s="48"/>
      <c r="C2571" s="2"/>
      <c r="D2571" s="2"/>
      <c r="E2571" s="2"/>
      <c r="F2571" s="2"/>
      <c r="G2571" s="2"/>
      <c r="H2571" s="2"/>
      <c r="I2571" s="1"/>
      <c r="J2571" s="1"/>
      <c r="K2571" s="1"/>
      <c r="L2571" s="1"/>
      <c r="M2571" s="1"/>
      <c r="N2571" s="2"/>
      <c r="O2571" s="2"/>
      <c r="P2571" s="2"/>
      <c r="Q2571" s="1"/>
      <c r="R2571" s="1"/>
      <c r="S2571" s="1"/>
      <c r="T2571" s="1"/>
      <c r="U2571" s="2"/>
      <c r="V2571" s="1"/>
      <c r="W2571" s="1"/>
      <c r="X2571" s="2"/>
      <c r="Y2571" s="1"/>
      <c r="Z2571" s="1"/>
      <c r="AA2571" s="2"/>
      <c r="AB2571" s="1"/>
      <c r="AC2571" s="1"/>
      <c r="AD2571" s="2"/>
      <c r="AE2571" s="1"/>
      <c r="AF2571" s="2"/>
    </row>
    <row r="2572" spans="1:32" hidden="1" x14ac:dyDescent="0.25">
      <c r="A2572" s="2"/>
      <c r="B2572" s="48"/>
      <c r="C2572" s="2"/>
      <c r="D2572" s="2"/>
      <c r="E2572" s="2"/>
      <c r="F2572" s="2"/>
      <c r="G2572" s="2"/>
      <c r="H2572" s="2"/>
      <c r="I2572" s="1"/>
      <c r="J2572" s="1"/>
      <c r="K2572" s="1"/>
      <c r="L2572" s="1"/>
      <c r="M2572" s="1"/>
      <c r="N2572" s="2"/>
      <c r="O2572" s="2"/>
      <c r="P2572" s="2"/>
      <c r="Q2572" s="1"/>
      <c r="R2572" s="1"/>
      <c r="S2572" s="1"/>
      <c r="T2572" s="1"/>
      <c r="U2572" s="2"/>
      <c r="V2572" s="1"/>
      <c r="W2572" s="1"/>
      <c r="X2572" s="2"/>
      <c r="Y2572" s="1"/>
      <c r="Z2572" s="1"/>
      <c r="AA2572" s="2"/>
      <c r="AB2572" s="1"/>
      <c r="AC2572" s="1"/>
      <c r="AD2572" s="2"/>
      <c r="AE2572" s="1"/>
      <c r="AF2572" s="2"/>
    </row>
    <row r="2573" spans="1:32" hidden="1" x14ac:dyDescent="0.25">
      <c r="A2573" s="2"/>
      <c r="B2573" s="48"/>
      <c r="C2573" s="2"/>
      <c r="D2573" s="2"/>
      <c r="E2573" s="2"/>
      <c r="F2573" s="2"/>
      <c r="G2573" s="2"/>
      <c r="H2573" s="2"/>
      <c r="I2573" s="1"/>
      <c r="J2573" s="1"/>
      <c r="K2573" s="1"/>
      <c r="L2573" s="1"/>
      <c r="M2573" s="1"/>
      <c r="N2573" s="2"/>
      <c r="O2573" s="2"/>
      <c r="P2573" s="2"/>
      <c r="Q2573" s="1"/>
      <c r="R2573" s="1"/>
      <c r="S2573" s="1"/>
      <c r="T2573" s="1"/>
      <c r="U2573" s="2"/>
      <c r="V2573" s="1"/>
      <c r="W2573" s="1"/>
      <c r="X2573" s="2"/>
      <c r="Y2573" s="1"/>
      <c r="Z2573" s="1"/>
      <c r="AA2573" s="2"/>
      <c r="AB2573" s="1"/>
      <c r="AC2573" s="1"/>
      <c r="AD2573" s="2"/>
      <c r="AE2573" s="1"/>
      <c r="AF2573" s="2"/>
    </row>
    <row r="2574" spans="1:32" hidden="1" x14ac:dyDescent="0.25">
      <c r="A2574" s="2"/>
      <c r="B2574" s="48"/>
      <c r="C2574" s="2"/>
      <c r="D2574" s="2"/>
      <c r="E2574" s="2"/>
      <c r="F2574" s="2"/>
      <c r="G2574" s="2"/>
      <c r="H2574" s="2"/>
      <c r="I2574" s="1"/>
      <c r="J2574" s="1"/>
      <c r="K2574" s="1"/>
      <c r="L2574" s="1"/>
      <c r="M2574" s="1"/>
      <c r="N2574" s="2"/>
      <c r="O2574" s="2"/>
      <c r="P2574" s="2"/>
      <c r="Q2574" s="1"/>
      <c r="R2574" s="1"/>
      <c r="S2574" s="1"/>
      <c r="T2574" s="1"/>
      <c r="U2574" s="2"/>
      <c r="V2574" s="1"/>
      <c r="W2574" s="1"/>
      <c r="X2574" s="2"/>
      <c r="Y2574" s="1"/>
      <c r="Z2574" s="1"/>
      <c r="AA2574" s="2"/>
      <c r="AB2574" s="1"/>
      <c r="AC2574" s="1"/>
      <c r="AD2574" s="2"/>
      <c r="AE2574" s="1"/>
      <c r="AF2574" s="2"/>
    </row>
    <row r="2575" spans="1:32" hidden="1" x14ac:dyDescent="0.25">
      <c r="A2575" s="2"/>
      <c r="B2575" s="48"/>
      <c r="C2575" s="2"/>
      <c r="D2575" s="2"/>
      <c r="E2575" s="2"/>
      <c r="F2575" s="2"/>
      <c r="G2575" s="2"/>
      <c r="H2575" s="2"/>
      <c r="I2575" s="1"/>
      <c r="J2575" s="1"/>
      <c r="K2575" s="1"/>
      <c r="L2575" s="1"/>
      <c r="M2575" s="1"/>
      <c r="N2575" s="2"/>
      <c r="O2575" s="2"/>
      <c r="P2575" s="2"/>
      <c r="Q2575" s="1"/>
      <c r="R2575" s="1"/>
      <c r="S2575" s="1"/>
      <c r="T2575" s="1"/>
      <c r="U2575" s="2"/>
      <c r="V2575" s="1"/>
      <c r="W2575" s="1"/>
      <c r="X2575" s="2"/>
      <c r="Y2575" s="1"/>
      <c r="Z2575" s="1"/>
      <c r="AA2575" s="2"/>
      <c r="AB2575" s="1"/>
      <c r="AC2575" s="1"/>
      <c r="AD2575" s="2"/>
      <c r="AE2575" s="1"/>
      <c r="AF2575" s="2"/>
    </row>
    <row r="2576" spans="1:32" hidden="1" x14ac:dyDescent="0.25">
      <c r="A2576" s="2"/>
      <c r="B2576" s="48"/>
      <c r="C2576" s="2"/>
      <c r="D2576" s="2"/>
      <c r="E2576" s="2"/>
      <c r="F2576" s="2"/>
      <c r="G2576" s="2"/>
      <c r="H2576" s="2"/>
      <c r="I2576" s="1"/>
      <c r="J2576" s="1"/>
      <c r="K2576" s="1"/>
      <c r="L2576" s="1"/>
      <c r="M2576" s="1"/>
      <c r="N2576" s="2"/>
      <c r="O2576" s="2"/>
      <c r="P2576" s="2"/>
      <c r="Q2576" s="1"/>
      <c r="R2576" s="1"/>
      <c r="S2576" s="1"/>
      <c r="T2576" s="1"/>
      <c r="U2576" s="2"/>
      <c r="V2576" s="1"/>
      <c r="W2576" s="1"/>
      <c r="X2576" s="2"/>
      <c r="Y2576" s="1"/>
      <c r="Z2576" s="1"/>
      <c r="AA2576" s="2"/>
      <c r="AB2576" s="1"/>
      <c r="AC2576" s="1"/>
      <c r="AD2576" s="2"/>
      <c r="AE2576" s="1"/>
      <c r="AF2576" s="2"/>
    </row>
    <row r="2577" spans="1:42" hidden="1" x14ac:dyDescent="0.25">
      <c r="A2577" s="2"/>
      <c r="B2577" s="48"/>
      <c r="C2577" s="2"/>
      <c r="D2577" s="2"/>
      <c r="E2577" s="2"/>
      <c r="F2577" s="2"/>
      <c r="G2577" s="2"/>
      <c r="H2577" s="2"/>
      <c r="I2577" s="1"/>
      <c r="J2577" s="1"/>
      <c r="K2577" s="1"/>
      <c r="L2577" s="1"/>
      <c r="M2577" s="1"/>
      <c r="N2577" s="2"/>
      <c r="O2577" s="2"/>
      <c r="P2577" s="2"/>
      <c r="Q2577" s="1"/>
      <c r="R2577" s="1"/>
      <c r="S2577" s="1"/>
      <c r="T2577" s="1"/>
      <c r="U2577" s="2"/>
      <c r="V2577" s="1"/>
      <c r="W2577" s="1"/>
      <c r="X2577" s="2"/>
      <c r="Y2577" s="1"/>
      <c r="Z2577" s="1"/>
      <c r="AA2577" s="2"/>
      <c r="AB2577" s="1"/>
      <c r="AC2577" s="1"/>
      <c r="AD2577" s="2"/>
      <c r="AE2577" s="1"/>
      <c r="AF2577" s="2"/>
    </row>
    <row r="2578" spans="1:42" hidden="1" x14ac:dyDescent="0.25">
      <c r="A2578" s="2"/>
      <c r="B2578" s="48"/>
      <c r="C2578" s="2"/>
      <c r="D2578" s="2"/>
      <c r="E2578" s="2"/>
      <c r="F2578" s="2"/>
      <c r="G2578" s="2"/>
      <c r="H2578" s="2"/>
      <c r="I2578" s="1"/>
      <c r="J2578" s="1"/>
      <c r="K2578" s="1"/>
      <c r="L2578" s="1"/>
      <c r="M2578" s="1"/>
      <c r="N2578" s="2"/>
      <c r="O2578" s="2"/>
      <c r="P2578" s="2"/>
      <c r="Q2578" s="1"/>
      <c r="R2578" s="1"/>
      <c r="S2578" s="1"/>
      <c r="T2578" s="1"/>
      <c r="U2578" s="2"/>
      <c r="V2578" s="1"/>
      <c r="W2578" s="1"/>
      <c r="X2578" s="2"/>
      <c r="Y2578" s="1"/>
      <c r="Z2578" s="1"/>
      <c r="AA2578" s="2"/>
      <c r="AB2578" s="1"/>
      <c r="AC2578" s="1"/>
      <c r="AD2578" s="2"/>
      <c r="AE2578" s="1"/>
      <c r="AF2578" s="2"/>
    </row>
    <row r="2579" spans="1:42" hidden="1" x14ac:dyDescent="0.25">
      <c r="A2579" s="2"/>
      <c r="B2579" s="48"/>
      <c r="C2579" s="2"/>
      <c r="D2579" s="2"/>
      <c r="E2579" s="2"/>
      <c r="F2579" s="2"/>
      <c r="G2579" s="2"/>
      <c r="H2579" s="2"/>
      <c r="I2579" s="1"/>
      <c r="J2579" s="1"/>
      <c r="K2579" s="1"/>
      <c r="L2579" s="1"/>
      <c r="M2579" s="1"/>
      <c r="N2579" s="2"/>
      <c r="O2579" s="2"/>
      <c r="P2579" s="2"/>
      <c r="Q2579" s="1"/>
      <c r="R2579" s="1"/>
      <c r="S2579" s="1"/>
      <c r="T2579" s="1"/>
      <c r="U2579" s="2"/>
      <c r="V2579" s="1"/>
      <c r="W2579" s="1"/>
      <c r="X2579" s="2"/>
      <c r="Y2579" s="1"/>
      <c r="Z2579" s="1"/>
      <c r="AA2579" s="2"/>
      <c r="AB2579" s="1"/>
      <c r="AC2579" s="1"/>
      <c r="AD2579" s="2"/>
      <c r="AE2579" s="1"/>
      <c r="AF2579" s="2"/>
    </row>
    <row r="2580" spans="1:42" hidden="1" x14ac:dyDescent="0.25">
      <c r="A2580" s="2"/>
      <c r="B2580" s="48"/>
      <c r="C2580" s="2"/>
      <c r="D2580" s="2"/>
      <c r="E2580" s="2"/>
      <c r="F2580" s="2"/>
      <c r="G2580" s="2"/>
      <c r="H2580" s="2"/>
      <c r="I2580" s="1"/>
      <c r="J2580" s="1"/>
      <c r="K2580" s="1"/>
      <c r="L2580" s="1"/>
      <c r="M2580" s="1"/>
      <c r="N2580" s="2"/>
      <c r="O2580" s="2"/>
      <c r="P2580" s="2"/>
      <c r="Q2580" s="1"/>
      <c r="R2580" s="1"/>
      <c r="S2580" s="1"/>
      <c r="T2580" s="1"/>
      <c r="U2580" s="2"/>
      <c r="V2580" s="1"/>
      <c r="W2580" s="1"/>
      <c r="X2580" s="2"/>
      <c r="Y2580" s="1"/>
      <c r="Z2580" s="1"/>
      <c r="AA2580" s="2"/>
      <c r="AB2580" s="1"/>
      <c r="AC2580" s="1"/>
      <c r="AD2580" s="2"/>
      <c r="AE2580" s="1"/>
      <c r="AF2580" s="2"/>
    </row>
    <row r="2581" spans="1:42" hidden="1" x14ac:dyDescent="0.25">
      <c r="A2581" s="2"/>
      <c r="B2581" s="48"/>
      <c r="C2581" s="2"/>
      <c r="D2581" s="2"/>
      <c r="E2581" s="2"/>
      <c r="F2581" s="2"/>
      <c r="G2581" s="2"/>
      <c r="H2581" s="2"/>
      <c r="I2581" s="1"/>
      <c r="J2581" s="1"/>
      <c r="K2581" s="1"/>
      <c r="L2581" s="1"/>
      <c r="M2581" s="1"/>
      <c r="N2581" s="2"/>
      <c r="O2581" s="2"/>
      <c r="P2581" s="2"/>
      <c r="Q2581" s="1"/>
      <c r="R2581" s="1"/>
      <c r="S2581" s="1"/>
      <c r="T2581" s="1"/>
      <c r="U2581" s="2"/>
      <c r="V2581" s="1"/>
      <c r="W2581" s="1"/>
      <c r="X2581" s="2"/>
      <c r="Y2581" s="1"/>
      <c r="Z2581" s="1"/>
      <c r="AA2581" s="2"/>
      <c r="AB2581" s="1"/>
      <c r="AC2581" s="1"/>
      <c r="AD2581" s="2"/>
      <c r="AE2581" s="1"/>
      <c r="AF2581" s="2"/>
    </row>
    <row r="2582" spans="1:42" hidden="1" x14ac:dyDescent="0.25">
      <c r="A2582" s="2"/>
      <c r="B2582" s="48"/>
      <c r="C2582" s="2"/>
      <c r="D2582" s="2"/>
      <c r="E2582" s="2"/>
      <c r="F2582" s="2"/>
      <c r="G2582" s="2"/>
      <c r="H2582" s="2"/>
      <c r="I2582" s="1"/>
      <c r="J2582" s="1"/>
      <c r="K2582" s="1"/>
      <c r="L2582" s="1"/>
      <c r="M2582" s="1"/>
      <c r="N2582" s="2"/>
      <c r="O2582" s="2"/>
      <c r="P2582" s="2"/>
      <c r="Q2582" s="1"/>
      <c r="R2582" s="1"/>
      <c r="S2582" s="1"/>
      <c r="T2582" s="1"/>
      <c r="U2582" s="2"/>
      <c r="V2582" s="1"/>
      <c r="W2582" s="1"/>
      <c r="X2582" s="2"/>
      <c r="Y2582" s="1"/>
      <c r="Z2582" s="1"/>
      <c r="AA2582" s="2"/>
      <c r="AB2582" s="1"/>
      <c r="AC2582" s="1"/>
      <c r="AD2582" s="2"/>
      <c r="AE2582" s="1"/>
      <c r="AF2582" s="46"/>
    </row>
    <row r="2583" spans="1:42" hidden="1" x14ac:dyDescent="0.25">
      <c r="A2583" s="2"/>
      <c r="B2583" s="48"/>
      <c r="C2583" s="2"/>
      <c r="D2583" s="2"/>
      <c r="E2583" s="2"/>
      <c r="F2583" s="2"/>
      <c r="G2583" s="2"/>
      <c r="H2583" s="2"/>
      <c r="I2583" s="1"/>
      <c r="J2583" s="1"/>
      <c r="K2583" s="1"/>
      <c r="L2583" s="1"/>
      <c r="M2583" s="1"/>
      <c r="N2583" s="2"/>
      <c r="O2583" s="2"/>
      <c r="P2583" s="2"/>
      <c r="Q2583" s="1"/>
      <c r="R2583" s="1"/>
      <c r="S2583" s="1"/>
      <c r="T2583" s="1"/>
      <c r="U2583" s="2"/>
      <c r="V2583" s="1"/>
      <c r="W2583" s="1"/>
      <c r="X2583" s="2"/>
      <c r="Y2583" s="1"/>
      <c r="Z2583" s="46"/>
      <c r="AA2583" s="46"/>
      <c r="AB2583" s="46"/>
      <c r="AC2583" s="46"/>
      <c r="AD2583" s="46"/>
      <c r="AE2583" s="46"/>
      <c r="AF2583" s="46"/>
    </row>
    <row r="2584" spans="1:42" hidden="1" x14ac:dyDescent="0.25">
      <c r="A2584" s="2"/>
      <c r="B2584" s="48"/>
      <c r="C2584" s="2"/>
      <c r="D2584" s="2"/>
      <c r="E2584" s="2"/>
      <c r="F2584" s="2"/>
      <c r="G2584" s="2"/>
      <c r="H2584" s="2"/>
      <c r="I2584" s="1"/>
      <c r="J2584" s="1"/>
      <c r="K2584" s="1"/>
      <c r="L2584" s="1"/>
      <c r="M2584" s="1"/>
      <c r="N2584" s="2"/>
      <c r="O2584" s="2"/>
      <c r="P2584" s="2"/>
      <c r="Q2584" s="1"/>
      <c r="R2584" s="1"/>
      <c r="S2584" s="1"/>
      <c r="T2584" s="1"/>
      <c r="U2584" s="2"/>
      <c r="V2584" s="1"/>
      <c r="W2584" s="1"/>
      <c r="X2584" s="2"/>
      <c r="Y2584" s="1"/>
      <c r="Z2584" s="1"/>
      <c r="AA2584" s="2"/>
      <c r="AB2584" s="1"/>
      <c r="AC2584" s="1"/>
      <c r="AD2584" s="2"/>
      <c r="AE2584" s="1"/>
      <c r="AF2584" s="2"/>
      <c r="AG2584" s="2"/>
      <c r="AH2584" s="1"/>
      <c r="AI2584" s="1"/>
      <c r="AJ2584" s="2"/>
      <c r="AK2584" s="1"/>
      <c r="AL2584" s="1"/>
      <c r="AM2584" s="49"/>
      <c r="AN2584" s="2"/>
      <c r="AO2584" s="49"/>
      <c r="AP2584" s="2"/>
    </row>
    <row r="2585" spans="1:42" hidden="1" x14ac:dyDescent="0.25">
      <c r="A2585" s="2"/>
      <c r="B2585" s="68"/>
      <c r="C2585" s="69"/>
      <c r="D2585" s="69"/>
      <c r="E2585" s="69"/>
      <c r="F2585" s="69"/>
      <c r="G2585" s="69"/>
      <c r="H2585" s="69"/>
      <c r="I2585" s="70"/>
      <c r="J2585" s="70"/>
      <c r="K2585" s="70"/>
      <c r="L2585" s="70"/>
      <c r="M2585" s="70"/>
      <c r="N2585" s="69"/>
      <c r="O2585" s="69"/>
      <c r="P2585" s="69"/>
      <c r="Q2585" s="1"/>
      <c r="R2585" s="70"/>
      <c r="S2585" s="70"/>
      <c r="T2585" s="70"/>
      <c r="U2585" s="69"/>
      <c r="V2585" s="70"/>
      <c r="W2585" s="70"/>
      <c r="X2585" s="69"/>
      <c r="Y2585" s="70"/>
      <c r="Z2585" s="70"/>
      <c r="AA2585" s="69"/>
      <c r="AB2585" s="70"/>
      <c r="AC2585" s="70"/>
      <c r="AD2585" s="69"/>
      <c r="AE2585" s="70"/>
      <c r="AF2585" s="69"/>
      <c r="AG2585" s="69"/>
      <c r="AH2585" s="70"/>
      <c r="AI2585" s="70"/>
      <c r="AJ2585" s="69"/>
      <c r="AK2585" s="70"/>
      <c r="AL2585" s="70"/>
      <c r="AM2585" s="73"/>
      <c r="AN2585" s="69"/>
      <c r="AO2585" s="73"/>
      <c r="AP2585" s="69"/>
    </row>
    <row r="2586" spans="1:42" hidden="1" x14ac:dyDescent="0.25">
      <c r="A2586" s="2"/>
      <c r="B2586" s="68"/>
      <c r="C2586" s="69"/>
      <c r="D2586" s="69"/>
      <c r="E2586" s="69"/>
      <c r="F2586" s="69"/>
      <c r="G2586" s="69"/>
      <c r="H2586" s="69"/>
      <c r="I2586" s="70"/>
      <c r="J2586" s="70"/>
      <c r="K2586" s="70"/>
      <c r="L2586" s="70"/>
      <c r="M2586" s="70"/>
      <c r="N2586" s="69"/>
      <c r="O2586" s="69"/>
      <c r="P2586" s="69"/>
      <c r="Q2586" s="1"/>
      <c r="R2586" s="70"/>
      <c r="S2586" s="70"/>
      <c r="T2586" s="70"/>
      <c r="U2586" s="69"/>
      <c r="V2586" s="70"/>
      <c r="W2586" s="70"/>
      <c r="X2586" s="69"/>
      <c r="Y2586" s="70"/>
      <c r="Z2586" s="70"/>
      <c r="AA2586" s="69"/>
      <c r="AB2586" s="70"/>
      <c r="AC2586" s="70"/>
      <c r="AD2586" s="69"/>
      <c r="AE2586" s="70"/>
      <c r="AF2586" s="69"/>
      <c r="AG2586" s="69"/>
      <c r="AH2586" s="70"/>
      <c r="AI2586" s="70"/>
      <c r="AJ2586" s="69"/>
      <c r="AK2586" s="70"/>
      <c r="AL2586" s="70"/>
      <c r="AM2586" s="73"/>
      <c r="AN2586" s="69"/>
      <c r="AO2586" s="73"/>
      <c r="AP2586" s="69"/>
    </row>
    <row r="2587" spans="1:42" hidden="1" x14ac:dyDescent="0.25">
      <c r="A2587" s="2"/>
      <c r="B2587" s="68"/>
      <c r="C2587" s="69"/>
      <c r="D2587" s="69"/>
      <c r="E2587" s="69"/>
      <c r="F2587" s="69"/>
      <c r="G2587" s="69"/>
      <c r="H2587" s="69"/>
      <c r="I2587" s="70"/>
      <c r="J2587" s="70"/>
      <c r="K2587" s="70"/>
      <c r="L2587" s="70"/>
      <c r="M2587" s="70"/>
      <c r="N2587" s="69"/>
      <c r="O2587" s="69"/>
      <c r="P2587" s="69"/>
      <c r="Q2587" s="1"/>
      <c r="R2587" s="70"/>
      <c r="S2587" s="70"/>
      <c r="T2587" s="70"/>
      <c r="U2587" s="69"/>
      <c r="V2587" s="70"/>
      <c r="W2587" s="70"/>
      <c r="X2587" s="69"/>
      <c r="Y2587" s="70"/>
      <c r="Z2587" s="70"/>
      <c r="AA2587" s="69"/>
      <c r="AB2587" s="70"/>
      <c r="AC2587" s="70"/>
      <c r="AD2587" s="69"/>
      <c r="AE2587" s="70"/>
      <c r="AF2587" s="69"/>
      <c r="AG2587" s="69"/>
      <c r="AH2587" s="70"/>
      <c r="AI2587" s="70"/>
      <c r="AJ2587" s="69"/>
      <c r="AK2587" s="70"/>
      <c r="AL2587" s="70"/>
      <c r="AM2587" s="73"/>
      <c r="AN2587" s="69"/>
      <c r="AO2587" s="73"/>
      <c r="AP2587" s="69"/>
    </row>
    <row r="2588" spans="1:42" hidden="1" x14ac:dyDescent="0.25">
      <c r="A2588" s="2"/>
      <c r="B2588" s="68"/>
      <c r="C2588" s="69"/>
      <c r="D2588" s="69"/>
      <c r="E2588" s="69"/>
      <c r="F2588" s="69"/>
      <c r="G2588" s="69"/>
      <c r="H2588" s="69"/>
      <c r="I2588" s="70"/>
      <c r="J2588" s="70"/>
      <c r="K2588" s="70"/>
      <c r="L2588" s="70"/>
      <c r="M2588" s="70"/>
      <c r="N2588" s="69"/>
      <c r="O2588" s="69"/>
      <c r="P2588" s="69"/>
      <c r="Q2588" s="1"/>
      <c r="R2588" s="70"/>
      <c r="S2588" s="70"/>
      <c r="T2588" s="70"/>
      <c r="U2588" s="69"/>
      <c r="V2588" s="70"/>
      <c r="W2588" s="70"/>
      <c r="X2588" s="69"/>
      <c r="Y2588" s="70"/>
      <c r="Z2588" s="70"/>
      <c r="AA2588" s="69"/>
      <c r="AB2588" s="70"/>
      <c r="AC2588" s="70"/>
      <c r="AD2588" s="69"/>
      <c r="AE2588" s="70"/>
      <c r="AF2588" s="69"/>
      <c r="AG2588" s="69"/>
      <c r="AH2588" s="70"/>
      <c r="AI2588" s="70"/>
      <c r="AJ2588" s="69"/>
      <c r="AK2588" s="70"/>
      <c r="AL2588" s="70"/>
      <c r="AM2588" s="73"/>
      <c r="AN2588" s="69"/>
      <c r="AO2588" s="73"/>
      <c r="AP2588" s="69"/>
    </row>
    <row r="2589" spans="1:42" hidden="1" x14ac:dyDescent="0.25">
      <c r="A2589" s="2"/>
      <c r="B2589" s="68"/>
      <c r="C2589" s="69"/>
      <c r="D2589" s="69"/>
      <c r="E2589" s="69"/>
      <c r="F2589" s="69"/>
      <c r="G2589" s="69"/>
      <c r="H2589" s="69"/>
      <c r="I2589" s="70"/>
      <c r="J2589" s="70"/>
      <c r="K2589" s="70"/>
      <c r="L2589" s="70"/>
      <c r="M2589" s="70"/>
      <c r="N2589" s="69"/>
      <c r="O2589" s="69"/>
      <c r="P2589" s="69"/>
      <c r="Q2589" s="1"/>
      <c r="R2589" s="70"/>
      <c r="S2589" s="70"/>
      <c r="T2589" s="70"/>
      <c r="U2589" s="69"/>
      <c r="V2589" s="70"/>
      <c r="W2589" s="70"/>
      <c r="X2589" s="69"/>
      <c r="Y2589" s="70"/>
      <c r="Z2589" s="70"/>
      <c r="AA2589" s="69"/>
      <c r="AB2589" s="70"/>
      <c r="AC2589" s="70"/>
      <c r="AD2589" s="69"/>
      <c r="AE2589" s="70"/>
      <c r="AF2589" s="69"/>
      <c r="AG2589" s="69"/>
      <c r="AH2589" s="70"/>
      <c r="AI2589" s="70"/>
      <c r="AJ2589" s="69"/>
      <c r="AK2589" s="70"/>
      <c r="AL2589" s="70"/>
      <c r="AM2589" s="71"/>
      <c r="AN2589" s="72"/>
      <c r="AO2589" s="71"/>
      <c r="AP2589" s="72"/>
    </row>
    <row r="2590" spans="1:42" hidden="1" x14ac:dyDescent="0.25">
      <c r="A2590" s="2"/>
      <c r="B2590" s="68"/>
      <c r="C2590" s="69"/>
      <c r="D2590" s="69"/>
      <c r="E2590" s="69"/>
      <c r="F2590" s="69"/>
      <c r="G2590" s="69"/>
      <c r="H2590" s="69"/>
      <c r="I2590" s="70"/>
      <c r="J2590" s="70"/>
      <c r="K2590" s="70"/>
      <c r="L2590" s="70"/>
      <c r="M2590" s="70"/>
      <c r="N2590" s="69"/>
      <c r="O2590" s="69"/>
      <c r="P2590" s="69"/>
      <c r="Q2590" s="1"/>
      <c r="R2590" s="70"/>
      <c r="S2590" s="70"/>
      <c r="T2590" s="70"/>
      <c r="U2590" s="69"/>
      <c r="V2590" s="70"/>
      <c r="W2590" s="70"/>
      <c r="X2590" s="69"/>
      <c r="Y2590" s="70"/>
      <c r="Z2590" s="70"/>
      <c r="AA2590" s="69"/>
      <c r="AB2590" s="70"/>
      <c r="AC2590" s="70"/>
      <c r="AD2590" s="69"/>
      <c r="AE2590" s="70"/>
      <c r="AF2590" s="69"/>
      <c r="AG2590" s="69"/>
      <c r="AH2590" s="70"/>
      <c r="AI2590" s="70"/>
      <c r="AJ2590" s="69"/>
      <c r="AK2590" s="70"/>
      <c r="AL2590" s="70"/>
      <c r="AM2590" s="71"/>
      <c r="AN2590" s="72"/>
      <c r="AO2590" s="71"/>
      <c r="AP2590" s="72"/>
    </row>
    <row r="2591" spans="1:42" hidden="1" x14ac:dyDescent="0.25">
      <c r="A2591" s="2"/>
      <c r="B2591" s="48"/>
      <c r="C2591" s="2"/>
      <c r="D2591" s="2"/>
      <c r="E2591" s="2"/>
      <c r="F2591" s="2"/>
      <c r="G2591" s="2"/>
      <c r="H2591" s="2"/>
      <c r="I2591" s="1"/>
      <c r="J2591" s="1"/>
      <c r="K2591" s="1"/>
      <c r="L2591" s="1"/>
      <c r="M2591" s="1"/>
      <c r="N2591" s="2"/>
      <c r="O2591" s="2"/>
      <c r="P2591" s="2"/>
      <c r="Q2591" s="1"/>
      <c r="R2591" s="1"/>
      <c r="S2591" s="1"/>
      <c r="T2591" s="1"/>
      <c r="U2591" s="2"/>
      <c r="V2591" s="1"/>
      <c r="W2591" s="1"/>
      <c r="X2591" s="2"/>
      <c r="Y2591" s="1"/>
      <c r="Z2591" s="1"/>
      <c r="AA2591" s="2"/>
      <c r="AB2591" s="1"/>
      <c r="AC2591" s="1"/>
      <c r="AD2591" s="2"/>
      <c r="AE2591" s="1"/>
      <c r="AF2591" s="2"/>
      <c r="AG2591" s="2"/>
      <c r="AH2591" s="1"/>
      <c r="AI2591" s="1"/>
      <c r="AJ2591" s="2"/>
      <c r="AK2591" s="1"/>
      <c r="AL2591" s="1"/>
      <c r="AM2591" s="65"/>
      <c r="AN2591" s="66"/>
      <c r="AO2591" s="65"/>
      <c r="AP2591" s="66"/>
    </row>
    <row r="2592" spans="1:42" hidden="1" x14ac:dyDescent="0.25">
      <c r="A2592" s="2"/>
      <c r="B2592" s="48"/>
      <c r="C2592" s="2"/>
      <c r="D2592" s="2"/>
      <c r="E2592" s="2"/>
      <c r="F2592" s="2"/>
      <c r="G2592" s="2"/>
      <c r="H2592" s="2"/>
      <c r="I2592" s="1"/>
      <c r="J2592" s="1"/>
      <c r="K2592" s="1"/>
      <c r="L2592" s="1"/>
      <c r="M2592" s="1"/>
      <c r="N2592" s="2"/>
      <c r="O2592" s="2"/>
      <c r="P2592" s="2"/>
      <c r="Q2592" s="1"/>
      <c r="R2592" s="1"/>
      <c r="S2592" s="1"/>
      <c r="T2592" s="1"/>
      <c r="U2592" s="2"/>
      <c r="V2592" s="1"/>
      <c r="W2592" s="1"/>
      <c r="X2592" s="2"/>
      <c r="Y2592" s="1"/>
      <c r="Z2592" s="1"/>
      <c r="AA2592" s="2"/>
      <c r="AB2592" s="1"/>
      <c r="AC2592" s="1"/>
      <c r="AD2592" s="2"/>
      <c r="AE2592" s="1"/>
      <c r="AF2592" s="2"/>
      <c r="AG2592" s="2"/>
      <c r="AH2592" s="1"/>
      <c r="AI2592" s="1"/>
      <c r="AJ2592" s="2"/>
      <c r="AK2592" s="1"/>
      <c r="AL2592" s="1"/>
      <c r="AM2592" s="65"/>
      <c r="AN2592" s="66"/>
      <c r="AO2592" s="65"/>
      <c r="AP2592" s="66"/>
    </row>
    <row r="2593" spans="1:42" hidden="1" x14ac:dyDescent="0.25">
      <c r="A2593" s="2"/>
      <c r="B2593" s="48"/>
      <c r="C2593" s="2"/>
      <c r="D2593" s="2"/>
      <c r="E2593" s="2"/>
      <c r="F2593" s="2"/>
      <c r="G2593" s="2"/>
      <c r="H2593" s="2"/>
      <c r="I2593" s="1"/>
      <c r="J2593" s="1"/>
      <c r="K2593" s="1"/>
      <c r="L2593" s="1"/>
      <c r="M2593" s="1"/>
      <c r="N2593" s="2"/>
      <c r="O2593" s="2"/>
      <c r="P2593" s="2"/>
      <c r="Q2593" s="1"/>
      <c r="R2593" s="1"/>
      <c r="S2593" s="1"/>
      <c r="T2593" s="1"/>
      <c r="U2593" s="2"/>
      <c r="V2593" s="1"/>
      <c r="W2593" s="1"/>
      <c r="X2593" s="2"/>
      <c r="Y2593" s="1"/>
      <c r="Z2593" s="1"/>
      <c r="AA2593" s="2"/>
      <c r="AB2593" s="1"/>
      <c r="AC2593" s="1"/>
      <c r="AD2593" s="2"/>
      <c r="AE2593" s="1"/>
      <c r="AF2593" s="2"/>
      <c r="AG2593" s="2"/>
      <c r="AH2593" s="1"/>
      <c r="AI2593" s="1"/>
      <c r="AJ2593" s="2"/>
      <c r="AK2593" s="1"/>
      <c r="AL2593" s="1"/>
      <c r="AM2593" s="65"/>
      <c r="AN2593" s="66"/>
      <c r="AO2593" s="65"/>
      <c r="AP2593" s="66"/>
    </row>
    <row r="2594" spans="1:42" hidden="1" x14ac:dyDescent="0.25">
      <c r="A2594" s="2"/>
      <c r="B2594" s="48"/>
      <c r="C2594" s="2"/>
      <c r="D2594" s="2"/>
      <c r="E2594" s="2"/>
      <c r="F2594" s="2"/>
      <c r="G2594" s="2"/>
      <c r="H2594" s="2"/>
      <c r="I2594" s="1"/>
      <c r="J2594" s="1"/>
      <c r="K2594" s="1"/>
      <c r="L2594" s="1"/>
      <c r="M2594" s="1"/>
      <c r="N2594" s="2"/>
      <c r="O2594" s="2"/>
      <c r="P2594" s="2"/>
      <c r="Q2594" s="1"/>
      <c r="R2594" s="1"/>
      <c r="S2594" s="1"/>
      <c r="T2594" s="1"/>
      <c r="U2594" s="2"/>
      <c r="V2594" s="1"/>
      <c r="W2594" s="1"/>
      <c r="X2594" s="2"/>
      <c r="Y2594" s="1"/>
      <c r="Z2594" s="1"/>
      <c r="AA2594" s="2"/>
      <c r="AB2594" s="1"/>
      <c r="AC2594" s="1"/>
      <c r="AD2594" s="2"/>
      <c r="AE2594" s="1"/>
      <c r="AF2594" s="2"/>
      <c r="AG2594" s="2"/>
      <c r="AH2594" s="1"/>
      <c r="AI2594" s="1"/>
      <c r="AJ2594" s="2"/>
      <c r="AK2594" s="1"/>
      <c r="AL2594" s="1"/>
      <c r="AM2594" s="65"/>
      <c r="AN2594" s="66"/>
      <c r="AO2594" s="65"/>
      <c r="AP2594" s="66"/>
    </row>
    <row r="2595" spans="1:42" hidden="1" x14ac:dyDescent="0.25">
      <c r="A2595" s="2"/>
      <c r="B2595" s="48"/>
      <c r="C2595" s="2"/>
      <c r="D2595" s="2"/>
      <c r="E2595" s="2"/>
      <c r="F2595" s="2"/>
      <c r="G2595" s="2"/>
      <c r="H2595" s="2"/>
      <c r="I2595" s="1"/>
      <c r="J2595" s="1"/>
      <c r="K2595" s="1"/>
      <c r="L2595" s="1"/>
      <c r="M2595" s="1"/>
      <c r="N2595" s="2"/>
      <c r="O2595" s="2"/>
      <c r="P2595" s="2"/>
      <c r="Q2595" s="1"/>
      <c r="R2595" s="1"/>
      <c r="S2595" s="1"/>
      <c r="T2595" s="1"/>
      <c r="U2595" s="2"/>
      <c r="V2595" s="1"/>
      <c r="W2595" s="1"/>
      <c r="X2595" s="2"/>
      <c r="Y2595" s="1"/>
      <c r="Z2595" s="1"/>
      <c r="AA2595" s="2"/>
      <c r="AB2595" s="1"/>
      <c r="AC2595" s="1"/>
      <c r="AD2595" s="2"/>
      <c r="AE2595" s="1"/>
      <c r="AF2595" s="2"/>
      <c r="AG2595" s="2"/>
      <c r="AH2595" s="1"/>
      <c r="AI2595" s="1"/>
      <c r="AJ2595" s="2"/>
      <c r="AK2595" s="1"/>
      <c r="AL2595" s="1"/>
      <c r="AM2595" s="65"/>
      <c r="AN2595" s="66"/>
      <c r="AO2595" s="65"/>
      <c r="AP2595" s="66"/>
    </row>
    <row r="2596" spans="1:42" hidden="1" x14ac:dyDescent="0.25">
      <c r="A2596" s="2"/>
      <c r="B2596" s="48"/>
      <c r="C2596" s="2"/>
      <c r="D2596" s="2"/>
      <c r="E2596" s="2"/>
      <c r="F2596" s="2"/>
      <c r="G2596" s="2"/>
      <c r="H2596" s="2"/>
      <c r="I2596" s="1"/>
      <c r="J2596" s="1"/>
      <c r="K2596" s="1"/>
      <c r="L2596" s="1"/>
      <c r="M2596" s="1"/>
      <c r="N2596" s="2"/>
      <c r="O2596" s="2"/>
      <c r="P2596" s="2"/>
      <c r="Q2596" s="1"/>
      <c r="R2596" s="1"/>
      <c r="S2596" s="1"/>
      <c r="T2596" s="1"/>
      <c r="U2596" s="2"/>
      <c r="V2596" s="1"/>
      <c r="W2596" s="1"/>
      <c r="X2596" s="2"/>
      <c r="Y2596" s="1"/>
      <c r="Z2596" s="1"/>
      <c r="AA2596" s="2"/>
      <c r="AB2596" s="1"/>
      <c r="AC2596" s="1"/>
      <c r="AD2596" s="2"/>
      <c r="AE2596" s="1"/>
      <c r="AF2596" s="2"/>
      <c r="AG2596" s="2"/>
      <c r="AH2596" s="1"/>
      <c r="AI2596" s="1"/>
      <c r="AJ2596" s="2"/>
      <c r="AK2596" s="1"/>
      <c r="AL2596" s="1"/>
      <c r="AM2596" s="65"/>
      <c r="AN2596" s="66"/>
      <c r="AO2596" s="65"/>
      <c r="AP2596" s="66"/>
    </row>
    <row r="2597" spans="1:42" hidden="1" x14ac:dyDescent="0.25">
      <c r="A2597" s="2"/>
      <c r="B2597" s="48"/>
      <c r="C2597" s="2"/>
      <c r="D2597" s="2"/>
      <c r="E2597" s="2"/>
      <c r="F2597" s="2"/>
      <c r="G2597" s="2"/>
      <c r="H2597" s="2"/>
      <c r="I2597" s="1"/>
      <c r="J2597" s="1"/>
      <c r="K2597" s="1"/>
      <c r="L2597" s="1"/>
      <c r="M2597" s="1"/>
      <c r="N2597" s="2"/>
      <c r="O2597" s="2"/>
      <c r="P2597" s="2"/>
      <c r="Q2597" s="1"/>
      <c r="R2597" s="1"/>
      <c r="S2597" s="1"/>
      <c r="T2597" s="1"/>
      <c r="U2597" s="2"/>
      <c r="V2597" s="1"/>
      <c r="W2597" s="1"/>
      <c r="X2597" s="2"/>
      <c r="Y2597" s="1"/>
      <c r="Z2597" s="1"/>
      <c r="AA2597" s="2"/>
      <c r="AB2597" s="1"/>
      <c r="AC2597" s="1"/>
      <c r="AD2597" s="2"/>
      <c r="AE2597" s="1"/>
      <c r="AF2597" s="2"/>
      <c r="AG2597" s="2"/>
      <c r="AH2597" s="1"/>
      <c r="AI2597" s="1"/>
      <c r="AJ2597" s="2"/>
      <c r="AK2597" s="1"/>
      <c r="AL2597" s="1"/>
      <c r="AM2597" s="65"/>
      <c r="AN2597" s="66"/>
      <c r="AO2597" s="65"/>
      <c r="AP2597" s="66"/>
    </row>
    <row r="2598" spans="1:42" hidden="1" x14ac:dyDescent="0.25">
      <c r="A2598" s="2"/>
      <c r="B2598" s="48"/>
      <c r="C2598" s="2"/>
      <c r="D2598" s="2"/>
      <c r="E2598" s="2"/>
      <c r="F2598" s="2"/>
      <c r="G2598" s="2"/>
      <c r="H2598" s="2"/>
      <c r="I2598" s="1"/>
      <c r="J2598" s="1"/>
      <c r="K2598" s="1"/>
      <c r="L2598" s="1"/>
      <c r="M2598" s="1"/>
      <c r="N2598" s="2"/>
      <c r="O2598" s="2"/>
      <c r="P2598" s="2"/>
      <c r="Q2598" s="1"/>
      <c r="R2598" s="1"/>
      <c r="S2598" s="1"/>
      <c r="T2598" s="1"/>
      <c r="U2598" s="2"/>
      <c r="V2598" s="1"/>
      <c r="W2598" s="1"/>
      <c r="X2598" s="2"/>
      <c r="Y2598" s="1"/>
      <c r="Z2598" s="1"/>
      <c r="AA2598" s="2"/>
      <c r="AB2598" s="1"/>
      <c r="AC2598" s="1"/>
      <c r="AD2598" s="2"/>
      <c r="AE2598" s="1"/>
      <c r="AF2598" s="2"/>
      <c r="AG2598" s="2"/>
      <c r="AH2598" s="1"/>
      <c r="AI2598" s="1"/>
      <c r="AJ2598" s="2"/>
      <c r="AK2598" s="1"/>
      <c r="AL2598" s="1"/>
      <c r="AM2598" s="67"/>
      <c r="AN2598" s="45"/>
      <c r="AO2598" s="67"/>
      <c r="AP2598" s="45"/>
    </row>
    <row r="2599" spans="1:42" hidden="1" x14ac:dyDescent="0.25">
      <c r="A2599" s="2"/>
      <c r="B2599" s="48"/>
      <c r="C2599" s="2"/>
      <c r="D2599" s="2"/>
      <c r="E2599" s="2"/>
      <c r="F2599" s="2"/>
      <c r="G2599" s="2"/>
      <c r="H2599" s="2"/>
      <c r="I2599" s="1"/>
      <c r="J2599" s="1"/>
      <c r="K2599" s="1"/>
      <c r="L2599" s="1"/>
      <c r="M2599" s="1"/>
      <c r="N2599" s="2"/>
      <c r="O2599" s="2"/>
      <c r="P2599" s="2"/>
      <c r="Q2599" s="1"/>
      <c r="R2599" s="1"/>
      <c r="S2599" s="1"/>
      <c r="T2599" s="1"/>
      <c r="U2599" s="2"/>
      <c r="V2599" s="1"/>
      <c r="W2599" s="1"/>
      <c r="X2599" s="2"/>
      <c r="Y2599" s="1"/>
      <c r="Z2599" s="1"/>
      <c r="AA2599" s="2"/>
      <c r="AB2599" s="1"/>
      <c r="AC2599" s="1"/>
      <c r="AD2599" s="2"/>
      <c r="AE2599" s="1"/>
      <c r="AF2599" s="2"/>
      <c r="AG2599" s="2"/>
      <c r="AH2599" s="1"/>
      <c r="AI2599" s="1"/>
      <c r="AJ2599" s="2"/>
      <c r="AK2599" s="1"/>
      <c r="AL2599" s="1"/>
      <c r="AM2599" s="49"/>
      <c r="AN2599" s="2"/>
      <c r="AO2599" s="49"/>
      <c r="AP2599" s="2"/>
    </row>
    <row r="2600" spans="1:42" hidden="1" x14ac:dyDescent="0.25">
      <c r="A2600" s="2"/>
      <c r="B2600" s="48"/>
      <c r="C2600" s="2"/>
      <c r="D2600" s="2"/>
      <c r="E2600" s="2"/>
      <c r="F2600" s="2"/>
      <c r="G2600" s="2"/>
      <c r="H2600" s="2"/>
      <c r="I2600" s="1"/>
      <c r="J2600" s="1"/>
      <c r="K2600" s="1"/>
      <c r="L2600" s="1"/>
      <c r="M2600" s="1"/>
      <c r="N2600" s="2"/>
      <c r="O2600" s="2"/>
      <c r="P2600" s="2"/>
      <c r="Q2600" s="1"/>
      <c r="R2600" s="1"/>
      <c r="S2600" s="1"/>
      <c r="T2600" s="1"/>
      <c r="U2600" s="2"/>
      <c r="V2600" s="1"/>
      <c r="W2600" s="1"/>
      <c r="X2600" s="2"/>
      <c r="Y2600" s="1"/>
      <c r="Z2600" s="1"/>
      <c r="AA2600" s="2"/>
      <c r="AB2600" s="1"/>
      <c r="AC2600" s="1"/>
      <c r="AD2600" s="2"/>
      <c r="AE2600" s="1"/>
      <c r="AF2600" s="2"/>
      <c r="AG2600" s="2"/>
      <c r="AH2600" s="1"/>
      <c r="AI2600" s="1"/>
      <c r="AJ2600" s="2"/>
      <c r="AK2600" s="1"/>
      <c r="AL2600" s="1"/>
      <c r="AM2600" s="67"/>
      <c r="AN2600" s="45"/>
      <c r="AO2600" s="67"/>
      <c r="AP2600" s="45"/>
    </row>
    <row r="2601" spans="1:42" hidden="1" x14ac:dyDescent="0.25">
      <c r="A2601" s="2"/>
      <c r="B2601" s="48"/>
      <c r="C2601" s="2"/>
      <c r="D2601" s="2"/>
      <c r="E2601" s="2"/>
      <c r="F2601" s="2"/>
      <c r="G2601" s="2"/>
      <c r="H2601" s="2"/>
      <c r="I2601" s="1"/>
      <c r="J2601" s="1"/>
      <c r="K2601" s="1"/>
      <c r="L2601" s="1"/>
      <c r="M2601" s="1"/>
      <c r="N2601" s="2"/>
      <c r="O2601" s="2"/>
      <c r="P2601" s="2"/>
      <c r="Q2601" s="1"/>
      <c r="R2601" s="1"/>
      <c r="S2601" s="1"/>
      <c r="T2601" s="1"/>
      <c r="U2601" s="2"/>
      <c r="V2601" s="1"/>
      <c r="W2601" s="1"/>
      <c r="X2601" s="2"/>
      <c r="Y2601" s="1"/>
      <c r="Z2601" s="1"/>
      <c r="AA2601" s="2"/>
      <c r="AB2601" s="1"/>
      <c r="AC2601" s="1"/>
      <c r="AD2601" s="2"/>
      <c r="AE2601" s="1"/>
      <c r="AF2601" s="2"/>
      <c r="AG2601" s="2"/>
      <c r="AH2601" s="1"/>
      <c r="AI2601" s="1"/>
      <c r="AJ2601" s="2"/>
      <c r="AK2601" s="1"/>
      <c r="AL2601" s="1"/>
      <c r="AM2601" s="67"/>
      <c r="AN2601" s="45"/>
      <c r="AO2601" s="67"/>
      <c r="AP2601" s="45"/>
    </row>
    <row r="2602" spans="1:42" hidden="1" x14ac:dyDescent="0.25">
      <c r="A2602" s="2"/>
      <c r="B2602" s="48"/>
      <c r="C2602" s="2"/>
      <c r="D2602" s="2"/>
      <c r="E2602" s="2"/>
      <c r="F2602" s="2"/>
      <c r="G2602" s="2"/>
      <c r="H2602" s="2"/>
      <c r="I2602" s="1"/>
      <c r="J2602" s="1"/>
      <c r="K2602" s="1"/>
      <c r="L2602" s="1"/>
      <c r="M2602" s="1"/>
      <c r="N2602" s="2"/>
      <c r="O2602" s="2"/>
      <c r="P2602" s="2"/>
      <c r="Q2602" s="1"/>
      <c r="R2602" s="1"/>
      <c r="S2602" s="1"/>
      <c r="T2602" s="1"/>
      <c r="U2602" s="2"/>
      <c r="V2602" s="1"/>
      <c r="W2602" s="1"/>
      <c r="X2602" s="2"/>
      <c r="Y2602" s="1"/>
      <c r="Z2602" s="1"/>
      <c r="AA2602" s="2"/>
      <c r="AB2602" s="1"/>
      <c r="AC2602" s="1"/>
      <c r="AD2602" s="2"/>
      <c r="AE2602" s="1"/>
      <c r="AF2602" s="2"/>
      <c r="AG2602" s="2"/>
      <c r="AH2602" s="1"/>
      <c r="AI2602" s="1"/>
      <c r="AJ2602" s="2"/>
      <c r="AK2602" s="1"/>
      <c r="AL2602" s="1"/>
      <c r="AM2602" s="67"/>
      <c r="AN2602" s="45"/>
      <c r="AO2602" s="67"/>
      <c r="AP2602" s="45"/>
    </row>
    <row r="2603" spans="1:42" hidden="1" x14ac:dyDescent="0.25">
      <c r="A2603" s="2"/>
      <c r="B2603" s="48"/>
      <c r="C2603" s="2"/>
      <c r="D2603" s="2"/>
      <c r="E2603" s="2"/>
      <c r="F2603" s="2"/>
      <c r="G2603" s="2"/>
      <c r="H2603" s="2"/>
      <c r="I2603" s="1"/>
      <c r="J2603" s="1"/>
      <c r="K2603" s="1"/>
      <c r="L2603" s="1"/>
      <c r="M2603" s="1"/>
      <c r="N2603" s="2"/>
      <c r="O2603" s="2"/>
      <c r="P2603" s="2"/>
      <c r="Q2603" s="1"/>
      <c r="R2603" s="1"/>
      <c r="S2603" s="1"/>
      <c r="T2603" s="1"/>
      <c r="U2603" s="2"/>
      <c r="V2603" s="1"/>
      <c r="W2603" s="1"/>
      <c r="X2603" s="2"/>
      <c r="Y2603" s="1"/>
      <c r="Z2603" s="1"/>
      <c r="AA2603" s="2"/>
      <c r="AB2603" s="1"/>
      <c r="AC2603" s="1"/>
      <c r="AD2603" s="2"/>
      <c r="AE2603" s="1"/>
      <c r="AF2603" s="2"/>
      <c r="AG2603" s="2"/>
      <c r="AH2603" s="1"/>
      <c r="AI2603" s="1"/>
      <c r="AJ2603" s="2"/>
      <c r="AK2603" s="1"/>
      <c r="AL2603" s="1"/>
      <c r="AM2603" s="67"/>
      <c r="AN2603" s="45"/>
      <c r="AO2603" s="67"/>
      <c r="AP2603" s="45"/>
    </row>
    <row r="2604" spans="1:42" hidden="1" x14ac:dyDescent="0.25">
      <c r="A2604" s="2"/>
      <c r="B2604" s="48"/>
      <c r="C2604" s="2"/>
      <c r="D2604" s="2"/>
      <c r="E2604" s="2"/>
      <c r="F2604" s="2"/>
      <c r="G2604" s="2"/>
      <c r="H2604" s="2"/>
      <c r="I2604" s="1"/>
      <c r="J2604" s="1"/>
      <c r="K2604" s="1"/>
      <c r="L2604" s="1"/>
      <c r="M2604" s="1"/>
      <c r="N2604" s="2"/>
      <c r="O2604" s="2"/>
      <c r="P2604" s="2"/>
      <c r="Q2604" s="1"/>
      <c r="R2604" s="1"/>
      <c r="S2604" s="1"/>
      <c r="T2604" s="1"/>
      <c r="U2604" s="2"/>
      <c r="V2604" s="1"/>
      <c r="W2604" s="1"/>
      <c r="X2604" s="2"/>
      <c r="Y2604" s="1"/>
      <c r="Z2604" s="1"/>
      <c r="AA2604" s="2"/>
      <c r="AB2604" s="1"/>
      <c r="AC2604" s="1"/>
      <c r="AD2604" s="2"/>
      <c r="AE2604" s="1"/>
      <c r="AF2604" s="2"/>
      <c r="AG2604" s="2"/>
      <c r="AH2604" s="1"/>
      <c r="AI2604" s="1"/>
      <c r="AJ2604" s="2"/>
      <c r="AK2604" s="1"/>
      <c r="AL2604" s="1"/>
      <c r="AM2604" s="67"/>
      <c r="AN2604" s="45"/>
      <c r="AO2604" s="67"/>
      <c r="AP2604" s="45"/>
    </row>
    <row r="2605" spans="1:42" hidden="1" x14ac:dyDescent="0.25">
      <c r="A2605" s="2"/>
      <c r="B2605" s="48"/>
      <c r="C2605" s="2"/>
      <c r="D2605" s="2"/>
      <c r="E2605" s="2"/>
      <c r="F2605" s="2"/>
      <c r="G2605" s="2"/>
      <c r="H2605" s="2"/>
      <c r="I2605" s="1"/>
      <c r="J2605" s="1"/>
      <c r="K2605" s="1"/>
      <c r="L2605" s="1"/>
      <c r="M2605" s="1"/>
      <c r="N2605" s="2"/>
      <c r="O2605" s="2"/>
      <c r="P2605" s="2"/>
      <c r="Q2605" s="1"/>
      <c r="R2605" s="1"/>
      <c r="S2605" s="1"/>
      <c r="T2605" s="1"/>
      <c r="U2605" s="2"/>
      <c r="V2605" s="1"/>
      <c r="W2605" s="1"/>
      <c r="X2605" s="2"/>
      <c r="Y2605" s="1"/>
      <c r="Z2605" s="1"/>
      <c r="AA2605" s="2"/>
      <c r="AB2605" s="1"/>
      <c r="AC2605" s="1"/>
      <c r="AD2605" s="2"/>
      <c r="AE2605" s="1"/>
      <c r="AF2605" s="2"/>
      <c r="AG2605" s="2"/>
      <c r="AH2605" s="1"/>
      <c r="AI2605" s="1"/>
      <c r="AJ2605" s="2"/>
      <c r="AK2605" s="1"/>
      <c r="AL2605" s="1"/>
      <c r="AM2605" s="65"/>
      <c r="AN2605" s="66"/>
      <c r="AO2605" s="65"/>
      <c r="AP2605" s="66"/>
    </row>
    <row r="2606" spans="1:42" hidden="1" x14ac:dyDescent="0.25">
      <c r="A2606" s="2"/>
      <c r="B2606" s="48"/>
      <c r="C2606" s="2"/>
      <c r="D2606" s="2"/>
      <c r="E2606" s="2"/>
      <c r="F2606" s="2"/>
      <c r="G2606" s="2"/>
      <c r="H2606" s="2"/>
      <c r="I2606" s="1"/>
      <c r="J2606" s="1"/>
      <c r="K2606" s="1"/>
      <c r="L2606" s="1"/>
      <c r="M2606" s="1"/>
      <c r="N2606" s="2"/>
      <c r="O2606" s="2"/>
      <c r="P2606" s="2"/>
      <c r="Q2606" s="1"/>
      <c r="R2606" s="1"/>
      <c r="S2606" s="1"/>
      <c r="T2606" s="1"/>
      <c r="U2606" s="2"/>
      <c r="V2606" s="1"/>
      <c r="W2606" s="1"/>
      <c r="X2606" s="2"/>
      <c r="Y2606" s="1"/>
      <c r="Z2606" s="1"/>
      <c r="AA2606" s="2"/>
      <c r="AB2606" s="1"/>
      <c r="AC2606" s="1"/>
      <c r="AD2606" s="2"/>
      <c r="AE2606" s="1"/>
      <c r="AF2606" s="2"/>
      <c r="AG2606" s="2"/>
      <c r="AH2606" s="1"/>
      <c r="AI2606" s="1"/>
      <c r="AJ2606" s="2"/>
      <c r="AK2606" s="1"/>
      <c r="AL2606" s="1"/>
      <c r="AM2606" s="65"/>
      <c r="AN2606" s="66"/>
      <c r="AO2606" s="65"/>
      <c r="AP2606" s="66"/>
    </row>
    <row r="2607" spans="1:42" hidden="1" x14ac:dyDescent="0.25">
      <c r="A2607" s="2"/>
      <c r="B2607" s="48"/>
      <c r="C2607" s="2"/>
      <c r="D2607" s="2"/>
      <c r="E2607" s="2"/>
      <c r="F2607" s="2"/>
      <c r="G2607" s="2"/>
      <c r="H2607" s="2"/>
      <c r="I2607" s="1"/>
      <c r="J2607" s="1"/>
      <c r="K2607" s="1"/>
      <c r="L2607" s="1"/>
      <c r="M2607" s="1"/>
      <c r="N2607" s="2"/>
      <c r="O2607" s="2"/>
      <c r="P2607" s="2"/>
      <c r="Q2607" s="1"/>
      <c r="R2607" s="1"/>
      <c r="S2607" s="1"/>
      <c r="T2607" s="1"/>
      <c r="U2607" s="2"/>
      <c r="V2607" s="1"/>
      <c r="W2607" s="1"/>
      <c r="X2607" s="2"/>
      <c r="Y2607" s="1"/>
      <c r="Z2607" s="1"/>
      <c r="AA2607" s="2"/>
      <c r="AB2607" s="1"/>
      <c r="AC2607" s="1"/>
      <c r="AD2607" s="2"/>
      <c r="AE2607" s="1"/>
      <c r="AF2607" s="2"/>
      <c r="AG2607" s="2"/>
      <c r="AH2607" s="1"/>
      <c r="AI2607" s="1"/>
      <c r="AJ2607" s="2"/>
      <c r="AK2607" s="1"/>
      <c r="AL2607" s="1"/>
      <c r="AM2607" s="65"/>
      <c r="AN2607" s="66"/>
      <c r="AO2607" s="65"/>
      <c r="AP2607" s="66"/>
    </row>
    <row r="2608" spans="1:42" hidden="1" x14ac:dyDescent="0.25">
      <c r="A2608" s="2"/>
      <c r="B2608" s="48"/>
      <c r="C2608" s="2"/>
      <c r="D2608" s="2"/>
      <c r="E2608" s="2"/>
      <c r="F2608" s="2"/>
      <c r="G2608" s="2"/>
      <c r="H2608" s="2"/>
      <c r="I2608" s="1"/>
      <c r="J2608" s="1"/>
      <c r="K2608" s="1"/>
      <c r="L2608" s="1"/>
      <c r="M2608" s="1"/>
      <c r="N2608" s="2"/>
      <c r="O2608" s="2"/>
      <c r="P2608" s="2"/>
      <c r="Q2608" s="1"/>
      <c r="R2608" s="1"/>
      <c r="S2608" s="1"/>
      <c r="T2608" s="1"/>
      <c r="U2608" s="2"/>
      <c r="V2608" s="1"/>
      <c r="W2608" s="1"/>
      <c r="X2608" s="2"/>
      <c r="Y2608" s="1"/>
      <c r="Z2608" s="1"/>
      <c r="AA2608" s="2"/>
      <c r="AB2608" s="1"/>
      <c r="AC2608" s="1"/>
      <c r="AD2608" s="2"/>
      <c r="AE2608" s="1"/>
      <c r="AF2608" s="2"/>
      <c r="AG2608" s="2"/>
      <c r="AH2608" s="1"/>
      <c r="AI2608" s="1"/>
      <c r="AJ2608" s="2"/>
      <c r="AK2608" s="1"/>
      <c r="AL2608" s="1"/>
      <c r="AM2608" s="65"/>
      <c r="AN2608" s="66"/>
      <c r="AO2608" s="65"/>
      <c r="AP2608" s="66"/>
    </row>
    <row r="2609" spans="1:42" hidden="1" x14ac:dyDescent="0.25">
      <c r="A2609" s="2"/>
      <c r="B2609" s="48"/>
      <c r="C2609" s="2"/>
      <c r="D2609" s="2"/>
      <c r="E2609" s="2"/>
      <c r="F2609" s="2"/>
      <c r="G2609" s="2"/>
      <c r="H2609" s="2"/>
      <c r="I2609" s="1"/>
      <c r="J2609" s="1"/>
      <c r="K2609" s="1"/>
      <c r="L2609" s="1"/>
      <c r="M2609" s="1"/>
      <c r="N2609" s="2"/>
      <c r="O2609" s="2"/>
      <c r="P2609" s="2"/>
      <c r="Q2609" s="1"/>
      <c r="R2609" s="1"/>
      <c r="S2609" s="1"/>
      <c r="T2609" s="1"/>
      <c r="U2609" s="2"/>
      <c r="V2609" s="1"/>
      <c r="W2609" s="1"/>
      <c r="X2609" s="2"/>
      <c r="Y2609" s="1"/>
      <c r="Z2609" s="1"/>
      <c r="AA2609" s="2"/>
      <c r="AB2609" s="1"/>
      <c r="AC2609" s="1"/>
      <c r="AD2609" s="2"/>
      <c r="AE2609" s="1"/>
      <c r="AF2609" s="2"/>
      <c r="AG2609" s="2"/>
      <c r="AH2609" s="1"/>
      <c r="AI2609" s="1"/>
      <c r="AJ2609" s="2"/>
      <c r="AK2609" s="1"/>
      <c r="AL2609" s="1"/>
      <c r="AM2609" s="65"/>
      <c r="AN2609" s="66"/>
      <c r="AO2609" s="65"/>
      <c r="AP2609" s="66"/>
    </row>
    <row r="2610" spans="1:42" hidden="1" x14ac:dyDescent="0.25">
      <c r="A2610" s="2"/>
      <c r="B2610" s="48"/>
      <c r="C2610" s="2"/>
      <c r="D2610" s="2"/>
      <c r="E2610" s="2"/>
      <c r="F2610" s="2"/>
      <c r="G2610" s="2"/>
      <c r="H2610" s="2"/>
      <c r="I2610" s="1"/>
      <c r="J2610" s="1"/>
      <c r="K2610" s="1"/>
      <c r="L2610" s="1"/>
      <c r="M2610" s="1"/>
      <c r="N2610" s="2"/>
      <c r="O2610" s="2"/>
      <c r="P2610" s="2"/>
      <c r="Q2610" s="1"/>
      <c r="R2610" s="1"/>
      <c r="S2610" s="1"/>
      <c r="T2610" s="1"/>
      <c r="U2610" s="2"/>
      <c r="V2610" s="1"/>
      <c r="W2610" s="1"/>
      <c r="X2610" s="2"/>
      <c r="Y2610" s="1"/>
      <c r="Z2610" s="1"/>
      <c r="AA2610" s="2"/>
      <c r="AB2610" s="1"/>
      <c r="AC2610" s="1"/>
      <c r="AD2610" s="2"/>
      <c r="AE2610" s="1"/>
      <c r="AF2610" s="2"/>
      <c r="AG2610" s="2"/>
      <c r="AH2610" s="1"/>
      <c r="AI2610" s="1"/>
      <c r="AJ2610" s="2"/>
      <c r="AK2610" s="1"/>
      <c r="AL2610" s="1"/>
      <c r="AM2610" s="67"/>
      <c r="AN2610" s="45"/>
      <c r="AO2610" s="67"/>
      <c r="AP2610" s="45"/>
    </row>
    <row r="2611" spans="1:42" hidden="1" x14ac:dyDescent="0.25">
      <c r="A2611" s="2"/>
      <c r="B2611" s="48"/>
      <c r="C2611" s="2"/>
      <c r="D2611" s="2"/>
      <c r="E2611" s="2"/>
      <c r="F2611" s="2"/>
      <c r="G2611" s="2"/>
      <c r="H2611" s="2"/>
      <c r="I2611" s="1"/>
      <c r="J2611" s="1"/>
      <c r="K2611" s="1"/>
      <c r="L2611" s="1"/>
      <c r="M2611" s="1"/>
      <c r="N2611" s="2"/>
      <c r="O2611" s="2"/>
      <c r="P2611" s="2"/>
      <c r="Q2611" s="1"/>
      <c r="R2611" s="1"/>
      <c r="S2611" s="1"/>
      <c r="T2611" s="1"/>
      <c r="U2611" s="2"/>
      <c r="V2611" s="1"/>
      <c r="W2611" s="1"/>
      <c r="X2611" s="2"/>
      <c r="Y2611" s="1"/>
      <c r="Z2611" s="1"/>
      <c r="AA2611" s="2"/>
      <c r="AB2611" s="1"/>
      <c r="AC2611" s="1"/>
      <c r="AD2611" s="2"/>
      <c r="AE2611" s="1"/>
      <c r="AF2611" s="2"/>
      <c r="AG2611" s="2"/>
      <c r="AH2611" s="1"/>
      <c r="AI2611" s="1"/>
      <c r="AJ2611" s="2"/>
      <c r="AK2611" s="1"/>
      <c r="AL2611" s="1"/>
      <c r="AM2611" s="65"/>
      <c r="AN2611" s="66"/>
      <c r="AO2611" s="65"/>
      <c r="AP2611" s="66"/>
    </row>
    <row r="2612" spans="1:42" hidden="1" x14ac:dyDescent="0.25">
      <c r="A2612" s="2"/>
      <c r="B2612" s="48"/>
      <c r="C2612" s="2"/>
      <c r="D2612" s="2"/>
      <c r="E2612" s="2"/>
      <c r="F2612" s="2"/>
      <c r="G2612" s="2"/>
      <c r="H2612" s="2"/>
      <c r="I2612" s="1"/>
      <c r="J2612" s="1"/>
      <c r="K2612" s="1"/>
      <c r="L2612" s="1"/>
      <c r="M2612" s="1"/>
      <c r="N2612" s="2"/>
      <c r="O2612" s="2"/>
      <c r="P2612" s="2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2"/>
      <c r="AG2612" s="2"/>
      <c r="AH2612" s="1"/>
      <c r="AI2612" s="1"/>
      <c r="AJ2612" s="2"/>
      <c r="AK2612" s="1"/>
      <c r="AL2612" s="1"/>
      <c r="AM2612" s="67"/>
      <c r="AN2612" s="45"/>
      <c r="AO2612" s="67"/>
      <c r="AP2612" s="45"/>
    </row>
    <row r="2613" spans="1:42" hidden="1" x14ac:dyDescent="0.25">
      <c r="A2613" s="2"/>
      <c r="B2613" s="48"/>
      <c r="C2613" s="2"/>
      <c r="D2613" s="2"/>
      <c r="E2613" s="2"/>
      <c r="F2613" s="2"/>
      <c r="G2613" s="2"/>
      <c r="H2613" s="2"/>
      <c r="I2613" s="1"/>
      <c r="J2613" s="1"/>
      <c r="K2613" s="1"/>
      <c r="L2613" s="1"/>
      <c r="M2613" s="1"/>
      <c r="N2613" s="2"/>
      <c r="O2613" s="2"/>
      <c r="P2613" s="2"/>
      <c r="Q2613" s="1"/>
      <c r="R2613" s="1"/>
      <c r="S2613" s="1"/>
      <c r="T2613" s="1"/>
      <c r="U2613" s="2"/>
      <c r="V2613" s="1"/>
      <c r="W2613" s="1"/>
      <c r="X2613" s="2"/>
      <c r="Y2613" s="1"/>
      <c r="Z2613" s="1"/>
      <c r="AA2613" s="2"/>
      <c r="AB2613" s="1"/>
      <c r="AC2613" s="1"/>
      <c r="AD2613" s="2"/>
      <c r="AE2613" s="1"/>
      <c r="AF2613" s="2"/>
      <c r="AG2613" s="2"/>
      <c r="AH2613" s="1"/>
      <c r="AI2613" s="1"/>
      <c r="AJ2613" s="2"/>
      <c r="AK2613" s="1"/>
      <c r="AL2613" s="1"/>
      <c r="AM2613" s="65"/>
      <c r="AN2613" s="66"/>
      <c r="AO2613" s="65"/>
      <c r="AP2613" s="66"/>
    </row>
    <row r="2614" spans="1:42" hidden="1" x14ac:dyDescent="0.25">
      <c r="A2614" s="2"/>
      <c r="B2614" s="48"/>
      <c r="C2614" s="2"/>
      <c r="D2614" s="2"/>
      <c r="E2614" s="2"/>
      <c r="F2614" s="2"/>
      <c r="G2614" s="2"/>
      <c r="H2614" s="2"/>
      <c r="I2614" s="1"/>
      <c r="J2614" s="1"/>
      <c r="K2614" s="1"/>
      <c r="L2614" s="1"/>
      <c r="M2614" s="1"/>
      <c r="N2614" s="2"/>
      <c r="O2614" s="2"/>
      <c r="P2614" s="2"/>
      <c r="Q2614" s="1"/>
      <c r="R2614" s="1"/>
      <c r="S2614" s="1"/>
      <c r="T2614" s="1"/>
      <c r="U2614" s="2"/>
      <c r="V2614" s="1"/>
      <c r="W2614" s="1"/>
      <c r="X2614" s="2"/>
      <c r="Y2614" s="1"/>
      <c r="Z2614" s="1"/>
      <c r="AA2614" s="2"/>
      <c r="AB2614" s="1"/>
      <c r="AC2614" s="1"/>
      <c r="AD2614" s="2"/>
      <c r="AE2614" s="1"/>
      <c r="AF2614" s="2"/>
      <c r="AG2614" s="2"/>
      <c r="AH2614" s="1"/>
      <c r="AI2614" s="1"/>
      <c r="AJ2614" s="2"/>
      <c r="AK2614" s="1"/>
      <c r="AL2614" s="1"/>
      <c r="AM2614" s="65"/>
      <c r="AN2614" s="66"/>
      <c r="AO2614" s="65"/>
      <c r="AP2614" s="66"/>
    </row>
    <row r="2615" spans="1:42" hidden="1" x14ac:dyDescent="0.25">
      <c r="A2615" s="2"/>
      <c r="B2615" s="48"/>
      <c r="C2615" s="2"/>
      <c r="D2615" s="2"/>
      <c r="E2615" s="2"/>
      <c r="F2615" s="2"/>
      <c r="G2615" s="2"/>
      <c r="H2615" s="2"/>
      <c r="I2615" s="1"/>
      <c r="J2615" s="1"/>
      <c r="K2615" s="1"/>
      <c r="L2615" s="1"/>
      <c r="M2615" s="1"/>
      <c r="N2615" s="2"/>
      <c r="O2615" s="2"/>
      <c r="P2615" s="2"/>
      <c r="Q2615" s="1"/>
      <c r="R2615" s="1"/>
      <c r="S2615" s="1"/>
      <c r="T2615" s="1"/>
      <c r="U2615" s="2"/>
      <c r="V2615" s="1"/>
      <c r="W2615" s="1"/>
      <c r="X2615" s="2"/>
      <c r="Y2615" s="1"/>
      <c r="Z2615" s="1"/>
      <c r="AA2615" s="2"/>
      <c r="AB2615" s="1"/>
      <c r="AC2615" s="1"/>
      <c r="AD2615" s="2"/>
      <c r="AE2615" s="1"/>
      <c r="AF2615" s="2"/>
      <c r="AG2615" s="2"/>
      <c r="AH2615" s="1"/>
      <c r="AI2615" s="1"/>
      <c r="AJ2615" s="2"/>
      <c r="AK2615" s="1"/>
      <c r="AL2615" s="1"/>
      <c r="AM2615" s="67"/>
      <c r="AN2615" s="45"/>
      <c r="AO2615" s="67"/>
      <c r="AP2615" s="45"/>
    </row>
    <row r="2616" spans="1:42" hidden="1" x14ac:dyDescent="0.25">
      <c r="A2616" s="2"/>
      <c r="B2616" s="48"/>
      <c r="C2616" s="2"/>
      <c r="D2616" s="2"/>
      <c r="E2616" s="2"/>
      <c r="F2616" s="2"/>
      <c r="G2616" s="2"/>
      <c r="H2616" s="2"/>
      <c r="I2616" s="1"/>
      <c r="J2616" s="1"/>
      <c r="K2616" s="1"/>
      <c r="L2616" s="1"/>
      <c r="M2616" s="1"/>
      <c r="N2616" s="2"/>
      <c r="O2616" s="2"/>
      <c r="P2616" s="2"/>
      <c r="Q2616" s="1"/>
      <c r="R2616" s="1"/>
      <c r="S2616" s="1"/>
      <c r="T2616" s="1"/>
      <c r="U2616" s="2"/>
      <c r="V2616" s="1"/>
      <c r="W2616" s="1"/>
      <c r="X2616" s="2"/>
      <c r="Y2616" s="1"/>
      <c r="Z2616" s="1"/>
      <c r="AA2616" s="2"/>
      <c r="AB2616" s="1"/>
      <c r="AC2616" s="1"/>
      <c r="AD2616" s="2"/>
      <c r="AE2616" s="1"/>
      <c r="AF2616" s="2"/>
      <c r="AG2616" s="2"/>
      <c r="AH2616" s="1"/>
      <c r="AI2616" s="1"/>
      <c r="AJ2616" s="2"/>
      <c r="AK2616" s="1"/>
      <c r="AL2616" s="1"/>
      <c r="AM2616" s="67"/>
      <c r="AN2616" s="45"/>
      <c r="AO2616" s="67"/>
      <c r="AP2616" s="45"/>
    </row>
    <row r="2617" spans="1:42" hidden="1" x14ac:dyDescent="0.25">
      <c r="A2617" s="2"/>
      <c r="B2617" s="48"/>
      <c r="C2617" s="2"/>
      <c r="D2617" s="2"/>
      <c r="E2617" s="2"/>
      <c r="F2617" s="2"/>
      <c r="G2617" s="2"/>
      <c r="H2617" s="2"/>
      <c r="I2617" s="1"/>
      <c r="J2617" s="1"/>
      <c r="K2617" s="1"/>
      <c r="L2617" s="1"/>
      <c r="M2617" s="1"/>
      <c r="N2617" s="2"/>
      <c r="O2617" s="2"/>
      <c r="P2617" s="2"/>
      <c r="Q2617" s="1"/>
      <c r="R2617" s="1"/>
      <c r="S2617" s="1"/>
      <c r="T2617" s="1"/>
      <c r="U2617" s="2"/>
      <c r="V2617" s="1"/>
      <c r="W2617" s="1"/>
      <c r="X2617" s="2"/>
      <c r="Y2617" s="1"/>
      <c r="Z2617" s="1"/>
      <c r="AA2617" s="2"/>
      <c r="AB2617" s="1"/>
      <c r="AC2617" s="1"/>
      <c r="AD2617" s="2"/>
      <c r="AE2617" s="1"/>
      <c r="AF2617" s="2"/>
      <c r="AG2617" s="2"/>
      <c r="AH2617" s="1"/>
      <c r="AI2617" s="1"/>
      <c r="AJ2617" s="2"/>
      <c r="AK2617" s="1"/>
      <c r="AL2617" s="1"/>
      <c r="AM2617" s="67"/>
      <c r="AN2617" s="45"/>
      <c r="AO2617" s="67"/>
      <c r="AP2617" s="45"/>
    </row>
    <row r="2618" spans="1:42" hidden="1" x14ac:dyDescent="0.25">
      <c r="A2618" s="2"/>
      <c r="B2618" s="48"/>
      <c r="C2618" s="2"/>
      <c r="D2618" s="2"/>
      <c r="E2618" s="2"/>
      <c r="F2618" s="2"/>
      <c r="G2618" s="2"/>
      <c r="H2618" s="2"/>
      <c r="I2618" s="1"/>
      <c r="J2618" s="1"/>
      <c r="K2618" s="1"/>
      <c r="L2618" s="1"/>
      <c r="M2618" s="1"/>
      <c r="N2618" s="2"/>
      <c r="O2618" s="2"/>
      <c r="P2618" s="2"/>
      <c r="Q2618" s="1"/>
      <c r="R2618" s="1"/>
      <c r="S2618" s="1"/>
      <c r="T2618" s="1"/>
      <c r="U2618" s="2"/>
      <c r="V2618" s="1"/>
      <c r="W2618" s="1"/>
      <c r="X2618" s="2"/>
      <c r="Y2618" s="1"/>
      <c r="Z2618" s="1"/>
      <c r="AA2618" s="2"/>
      <c r="AB2618" s="1"/>
      <c r="AC2618" s="1"/>
      <c r="AD2618" s="2"/>
      <c r="AE2618" s="1"/>
      <c r="AF2618" s="2"/>
      <c r="AG2618" s="2"/>
      <c r="AH2618" s="1"/>
      <c r="AI2618" s="1"/>
      <c r="AJ2618" s="2"/>
      <c r="AK2618" s="1"/>
      <c r="AL2618" s="1"/>
      <c r="AM2618" s="67"/>
      <c r="AN2618" s="45"/>
      <c r="AO2618" s="67"/>
      <c r="AP2618" s="45"/>
    </row>
    <row r="2619" spans="1:42" hidden="1" x14ac:dyDescent="0.25">
      <c r="A2619" s="2"/>
      <c r="B2619" s="48"/>
      <c r="C2619" s="2"/>
      <c r="D2619" s="2"/>
      <c r="E2619" s="2"/>
      <c r="F2619" s="2"/>
      <c r="G2619" s="2"/>
      <c r="H2619" s="2"/>
      <c r="I2619" s="1"/>
      <c r="J2619" s="1"/>
      <c r="K2619" s="1"/>
      <c r="L2619" s="1"/>
      <c r="M2619" s="1"/>
      <c r="N2619" s="2"/>
      <c r="O2619" s="2"/>
      <c r="P2619" s="2"/>
      <c r="Q2619" s="1"/>
      <c r="R2619" s="1"/>
      <c r="S2619" s="1"/>
      <c r="T2619" s="1"/>
      <c r="U2619" s="2"/>
      <c r="V2619" s="1"/>
      <c r="W2619" s="1"/>
      <c r="X2619" s="2"/>
      <c r="Y2619" s="1"/>
      <c r="Z2619" s="1"/>
      <c r="AA2619" s="2"/>
      <c r="AB2619" s="1"/>
      <c r="AC2619" s="1"/>
      <c r="AD2619" s="2"/>
      <c r="AE2619" s="1"/>
      <c r="AF2619" s="2"/>
      <c r="AG2619" s="2"/>
      <c r="AH2619" s="1"/>
      <c r="AI2619" s="1"/>
      <c r="AJ2619" s="2"/>
      <c r="AK2619" s="1"/>
      <c r="AL2619" s="1"/>
      <c r="AM2619" s="67"/>
      <c r="AN2619" s="45"/>
      <c r="AO2619" s="67"/>
      <c r="AP2619" s="45"/>
    </row>
    <row r="2620" spans="1:42" hidden="1" x14ac:dyDescent="0.25">
      <c r="A2620" s="2"/>
      <c r="B2620" s="48"/>
      <c r="C2620" s="2"/>
      <c r="D2620" s="2"/>
      <c r="E2620" s="2"/>
      <c r="F2620" s="2"/>
      <c r="G2620" s="2"/>
      <c r="H2620" s="2"/>
      <c r="I2620" s="1"/>
      <c r="J2620" s="1"/>
      <c r="K2620" s="1"/>
      <c r="L2620" s="1"/>
      <c r="M2620" s="1"/>
      <c r="N2620" s="2"/>
      <c r="O2620" s="2"/>
      <c r="P2620" s="2"/>
      <c r="Q2620" s="1"/>
      <c r="R2620" s="1"/>
      <c r="S2620" s="1"/>
      <c r="T2620" s="1"/>
      <c r="U2620" s="2"/>
      <c r="V2620" s="1"/>
      <c r="W2620" s="1"/>
      <c r="X2620" s="2"/>
      <c r="Y2620" s="1"/>
      <c r="Z2620" s="1"/>
      <c r="AA2620" s="2"/>
      <c r="AB2620" s="1"/>
      <c r="AC2620" s="1"/>
      <c r="AD2620" s="2"/>
      <c r="AE2620" s="1"/>
      <c r="AF2620" s="2"/>
      <c r="AG2620" s="2"/>
      <c r="AH2620" s="1"/>
      <c r="AI2620" s="1"/>
      <c r="AJ2620" s="2"/>
      <c r="AK2620" s="1"/>
      <c r="AL2620" s="1"/>
      <c r="AM2620" s="67"/>
      <c r="AN2620" s="45"/>
      <c r="AO2620" s="67"/>
      <c r="AP2620" s="45"/>
    </row>
    <row r="2621" spans="1:42" hidden="1" x14ac:dyDescent="0.25">
      <c r="A2621" s="2"/>
      <c r="B2621" s="48"/>
      <c r="C2621" s="2"/>
      <c r="D2621" s="2"/>
      <c r="E2621" s="2"/>
      <c r="F2621" s="2"/>
      <c r="G2621" s="2"/>
      <c r="H2621" s="2"/>
      <c r="I2621" s="1"/>
      <c r="J2621" s="1"/>
      <c r="K2621" s="1"/>
      <c r="L2621" s="1"/>
      <c r="M2621" s="1"/>
      <c r="N2621" s="2"/>
      <c r="O2621" s="2"/>
      <c r="P2621" s="2"/>
      <c r="Q2621" s="1"/>
      <c r="R2621" s="1"/>
      <c r="S2621" s="1"/>
      <c r="T2621" s="1"/>
      <c r="U2621" s="2"/>
      <c r="V2621" s="1"/>
      <c r="W2621" s="1"/>
      <c r="X2621" s="2"/>
      <c r="Y2621" s="1"/>
      <c r="Z2621" s="1"/>
      <c r="AA2621" s="2"/>
      <c r="AB2621" s="1"/>
      <c r="AC2621" s="1"/>
      <c r="AD2621" s="2"/>
      <c r="AE2621" s="1"/>
      <c r="AF2621" s="2"/>
      <c r="AG2621" s="2"/>
      <c r="AH2621" s="1"/>
      <c r="AI2621" s="1"/>
      <c r="AJ2621" s="2"/>
      <c r="AK2621" s="1"/>
      <c r="AL2621" s="1"/>
      <c r="AM2621" s="67"/>
      <c r="AN2621" s="45"/>
      <c r="AO2621" s="67"/>
      <c r="AP2621" s="45"/>
    </row>
    <row r="2622" spans="1:42" hidden="1" x14ac:dyDescent="0.25">
      <c r="A2622" s="2"/>
      <c r="B2622" s="48"/>
      <c r="C2622" s="2"/>
      <c r="D2622" s="2"/>
      <c r="E2622" s="2"/>
      <c r="F2622" s="2"/>
      <c r="G2622" s="2"/>
      <c r="H2622" s="2"/>
      <c r="I2622" s="1"/>
      <c r="J2622" s="1"/>
      <c r="K2622" s="1"/>
      <c r="L2622" s="1"/>
      <c r="M2622" s="1"/>
      <c r="N2622" s="2"/>
      <c r="O2622" s="2"/>
      <c r="P2622" s="2"/>
      <c r="Q2622" s="1"/>
      <c r="R2622" s="1"/>
      <c r="S2622" s="1"/>
      <c r="T2622" s="1"/>
      <c r="U2622" s="2"/>
      <c r="V2622" s="1"/>
      <c r="W2622" s="1"/>
      <c r="X2622" s="2"/>
      <c r="Y2622" s="1"/>
      <c r="Z2622" s="1"/>
      <c r="AA2622" s="2"/>
      <c r="AB2622" s="1"/>
      <c r="AC2622" s="1"/>
      <c r="AD2622" s="2"/>
      <c r="AE2622" s="1"/>
      <c r="AF2622" s="2"/>
      <c r="AG2622" s="2"/>
      <c r="AH2622" s="1"/>
      <c r="AI2622" s="1"/>
      <c r="AJ2622" s="2"/>
      <c r="AK2622" s="1"/>
      <c r="AL2622" s="1"/>
      <c r="AM2622" s="65"/>
      <c r="AN2622" s="66"/>
      <c r="AO2622" s="65"/>
      <c r="AP2622" s="66"/>
    </row>
    <row r="2623" spans="1:42" hidden="1" x14ac:dyDescent="0.25">
      <c r="A2623" s="2"/>
      <c r="B2623" s="47"/>
      <c r="C2623" s="2"/>
      <c r="D2623" s="2"/>
      <c r="E2623" s="2"/>
      <c r="F2623" s="2"/>
      <c r="G2623" s="2"/>
      <c r="H2623" s="2"/>
      <c r="I2623" s="1"/>
      <c r="J2623" s="1"/>
      <c r="K2623" s="1"/>
      <c r="L2623" s="1"/>
      <c r="M2623" s="1"/>
      <c r="N2623" s="2"/>
      <c r="O2623" s="2"/>
      <c r="P2623" s="2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2"/>
      <c r="AG2623" s="2"/>
      <c r="AH2623" s="1"/>
      <c r="AI2623" s="1"/>
      <c r="AJ2623" s="2"/>
      <c r="AK2623" s="1"/>
      <c r="AL2623" s="1"/>
      <c r="AM2623" s="67"/>
      <c r="AN2623" s="45"/>
      <c r="AO2623" s="67"/>
      <c r="AP2623" s="45"/>
    </row>
    <row r="2624" spans="1:42" hidden="1" x14ac:dyDescent="0.25">
      <c r="A2624" s="2"/>
      <c r="B2624" s="48"/>
      <c r="C2624" s="2"/>
      <c r="D2624" s="2"/>
      <c r="E2624" s="2"/>
      <c r="F2624" s="2"/>
      <c r="G2624" s="2"/>
      <c r="H2624" s="2"/>
      <c r="I2624" s="1"/>
      <c r="J2624" s="1"/>
      <c r="K2624" s="1"/>
      <c r="L2624" s="1"/>
      <c r="M2624" s="1"/>
      <c r="N2624" s="2"/>
      <c r="O2624" s="2"/>
      <c r="P2624" s="2"/>
      <c r="Q2624" s="1"/>
      <c r="R2624" s="1"/>
      <c r="S2624" s="1"/>
      <c r="T2624" s="1"/>
      <c r="U2624" s="2"/>
      <c r="V2624" s="1"/>
      <c r="W2624" s="1"/>
      <c r="X2624" s="2"/>
      <c r="Y2624" s="1"/>
      <c r="Z2624" s="1"/>
      <c r="AA2624" s="2"/>
      <c r="AB2624" s="1"/>
      <c r="AC2624" s="1"/>
      <c r="AD2624" s="2"/>
      <c r="AE2624" s="1"/>
      <c r="AF2624" s="2"/>
      <c r="AG2624" s="2"/>
      <c r="AH2624" s="1"/>
      <c r="AI2624" s="1"/>
      <c r="AJ2624" s="2"/>
      <c r="AK2624" s="1"/>
      <c r="AL2624" s="1"/>
      <c r="AM2624" s="65"/>
      <c r="AN2624" s="66"/>
      <c r="AO2624" s="65"/>
      <c r="AP2624" s="66"/>
    </row>
    <row r="2625" spans="1:42" hidden="1" x14ac:dyDescent="0.25">
      <c r="A2625" s="2"/>
      <c r="B2625" s="48"/>
      <c r="C2625" s="2"/>
      <c r="D2625" s="2"/>
      <c r="E2625" s="2"/>
      <c r="F2625" s="2"/>
      <c r="G2625" s="2"/>
      <c r="H2625" s="2"/>
      <c r="I2625" s="1"/>
      <c r="J2625" s="1"/>
      <c r="K2625" s="1"/>
      <c r="L2625" s="1"/>
      <c r="M2625" s="1"/>
      <c r="N2625" s="2"/>
      <c r="O2625" s="2"/>
      <c r="P2625" s="2"/>
      <c r="Q2625" s="1"/>
      <c r="R2625" s="1"/>
      <c r="S2625" s="1"/>
      <c r="T2625" s="1"/>
      <c r="U2625" s="2"/>
      <c r="V2625" s="1"/>
      <c r="W2625" s="1"/>
      <c r="X2625" s="2"/>
      <c r="Y2625" s="1"/>
      <c r="Z2625" s="1"/>
      <c r="AA2625" s="2"/>
      <c r="AB2625" s="1"/>
      <c r="AC2625" s="1"/>
      <c r="AD2625" s="2"/>
      <c r="AE2625" s="1"/>
      <c r="AF2625" s="2"/>
      <c r="AG2625" s="2"/>
      <c r="AH2625" s="1"/>
      <c r="AI2625" s="1"/>
      <c r="AJ2625" s="2"/>
      <c r="AK2625" s="1"/>
      <c r="AL2625" s="1"/>
      <c r="AM2625" s="65"/>
      <c r="AN2625" s="66"/>
      <c r="AO2625" s="65"/>
      <c r="AP2625" s="66"/>
    </row>
    <row r="2626" spans="1:42" hidden="1" x14ac:dyDescent="0.25">
      <c r="A2626" s="2"/>
      <c r="B2626" s="48"/>
      <c r="C2626" s="2"/>
      <c r="D2626" s="2"/>
      <c r="E2626" s="2"/>
      <c r="F2626" s="2"/>
      <c r="G2626" s="2"/>
      <c r="H2626" s="2"/>
      <c r="I2626" s="1"/>
      <c r="J2626" s="1"/>
      <c r="K2626" s="1"/>
      <c r="L2626" s="1"/>
      <c r="M2626" s="1"/>
      <c r="N2626" s="2"/>
      <c r="O2626" s="2"/>
      <c r="P2626" s="2"/>
      <c r="Q2626" s="1"/>
      <c r="R2626" s="1"/>
      <c r="S2626" s="1"/>
      <c r="T2626" s="1"/>
      <c r="U2626" s="2"/>
      <c r="V2626" s="1"/>
      <c r="W2626" s="1"/>
      <c r="X2626" s="2"/>
      <c r="Y2626" s="1"/>
      <c r="Z2626" s="1"/>
      <c r="AA2626" s="2"/>
      <c r="AB2626" s="1"/>
      <c r="AC2626" s="1"/>
      <c r="AD2626" s="2"/>
      <c r="AE2626" s="1"/>
      <c r="AF2626" s="2"/>
      <c r="AG2626" s="2"/>
      <c r="AH2626" s="1"/>
      <c r="AI2626" s="1"/>
      <c r="AJ2626" s="2"/>
      <c r="AK2626" s="1"/>
      <c r="AL2626" s="1"/>
      <c r="AM2626" s="65"/>
      <c r="AN2626" s="66"/>
      <c r="AO2626" s="65"/>
      <c r="AP2626" s="66"/>
    </row>
    <row r="2627" spans="1:42" hidden="1" x14ac:dyDescent="0.25">
      <c r="A2627" s="2"/>
      <c r="B2627" s="48"/>
      <c r="C2627" s="2"/>
      <c r="D2627" s="2"/>
      <c r="E2627" s="2"/>
      <c r="F2627" s="2"/>
      <c r="G2627" s="2"/>
      <c r="H2627" s="2"/>
      <c r="I2627" s="1"/>
      <c r="J2627" s="1"/>
      <c r="K2627" s="1"/>
      <c r="L2627" s="1"/>
      <c r="M2627" s="1"/>
      <c r="N2627" s="2"/>
      <c r="O2627" s="2"/>
      <c r="P2627" s="2"/>
      <c r="Q2627" s="1"/>
      <c r="R2627" s="1"/>
      <c r="S2627" s="1"/>
      <c r="T2627" s="1"/>
      <c r="U2627" s="2"/>
      <c r="V2627" s="1"/>
      <c r="W2627" s="1"/>
      <c r="X2627" s="2"/>
      <c r="Y2627" s="1"/>
      <c r="Z2627" s="1"/>
      <c r="AA2627" s="2"/>
      <c r="AB2627" s="1"/>
      <c r="AC2627" s="1"/>
      <c r="AD2627" s="2"/>
      <c r="AE2627" s="1"/>
      <c r="AF2627" s="2"/>
      <c r="AG2627" s="2"/>
      <c r="AH2627" s="1"/>
      <c r="AI2627" s="1"/>
      <c r="AJ2627" s="2"/>
      <c r="AK2627" s="1"/>
      <c r="AL2627" s="1"/>
      <c r="AM2627" s="65"/>
      <c r="AN2627" s="66"/>
      <c r="AO2627" s="65"/>
      <c r="AP2627" s="66"/>
    </row>
    <row r="2628" spans="1:42" hidden="1" x14ac:dyDescent="0.25">
      <c r="A2628" s="2"/>
      <c r="B2628" s="48"/>
      <c r="C2628" s="2"/>
      <c r="D2628" s="2"/>
      <c r="E2628" s="2"/>
      <c r="F2628" s="2"/>
      <c r="G2628" s="2"/>
      <c r="H2628" s="2"/>
      <c r="I2628" s="1"/>
      <c r="J2628" s="1"/>
      <c r="K2628" s="1"/>
      <c r="L2628" s="1"/>
      <c r="M2628" s="1"/>
      <c r="N2628" s="2"/>
      <c r="O2628" s="2"/>
      <c r="P2628" s="2"/>
      <c r="Q2628" s="1"/>
      <c r="R2628" s="1"/>
      <c r="S2628" s="1"/>
      <c r="T2628" s="1"/>
      <c r="U2628" s="2"/>
      <c r="V2628" s="1"/>
      <c r="W2628" s="1"/>
      <c r="X2628" s="2"/>
      <c r="Y2628" s="1"/>
      <c r="Z2628" s="1"/>
      <c r="AA2628" s="2"/>
      <c r="AB2628" s="1"/>
      <c r="AC2628" s="1"/>
      <c r="AD2628" s="2"/>
      <c r="AE2628" s="1"/>
      <c r="AF2628" s="2"/>
      <c r="AG2628" s="2"/>
      <c r="AH2628" s="1"/>
      <c r="AI2628" s="1"/>
      <c r="AJ2628" s="2"/>
      <c r="AK2628" s="1"/>
      <c r="AL2628" s="1"/>
      <c r="AM2628" s="65"/>
      <c r="AN2628" s="66"/>
      <c r="AO2628" s="65"/>
      <c r="AP2628" s="66"/>
    </row>
    <row r="2629" spans="1:42" hidden="1" x14ac:dyDescent="0.25">
      <c r="A2629" s="2"/>
      <c r="B2629" s="48"/>
      <c r="C2629" s="2"/>
      <c r="D2629" s="2"/>
      <c r="E2629" s="2"/>
      <c r="F2629" s="2"/>
      <c r="G2629" s="2"/>
      <c r="H2629" s="2"/>
      <c r="I2629" s="1"/>
      <c r="J2629" s="1"/>
      <c r="K2629" s="1"/>
      <c r="L2629" s="1"/>
      <c r="M2629" s="1"/>
      <c r="N2629" s="2"/>
      <c r="O2629" s="2"/>
      <c r="P2629" s="2"/>
      <c r="Q2629" s="1"/>
      <c r="R2629" s="1"/>
      <c r="S2629" s="1"/>
      <c r="T2629" s="1"/>
      <c r="U2629" s="2"/>
      <c r="V2629" s="1"/>
      <c r="W2629" s="1"/>
      <c r="X2629" s="2"/>
      <c r="Y2629" s="1"/>
      <c r="Z2629" s="1"/>
      <c r="AA2629" s="2"/>
      <c r="AB2629" s="1"/>
      <c r="AC2629" s="1"/>
      <c r="AD2629" s="2"/>
      <c r="AE2629" s="1"/>
      <c r="AF2629" s="2"/>
      <c r="AG2629" s="2"/>
      <c r="AH2629" s="1"/>
      <c r="AI2629" s="1"/>
      <c r="AJ2629" s="2"/>
      <c r="AK2629" s="1"/>
      <c r="AL2629" s="1"/>
      <c r="AM2629" s="65"/>
      <c r="AN2629" s="66"/>
      <c r="AO2629" s="65"/>
      <c r="AP2629" s="66"/>
    </row>
    <row r="2630" spans="1:42" hidden="1" x14ac:dyDescent="0.25">
      <c r="A2630" s="2"/>
      <c r="B2630" s="48"/>
      <c r="C2630" s="2"/>
      <c r="D2630" s="2"/>
      <c r="E2630" s="2"/>
      <c r="F2630" s="2"/>
      <c r="G2630" s="2"/>
      <c r="H2630" s="2"/>
      <c r="I2630" s="1"/>
      <c r="J2630" s="1"/>
      <c r="K2630" s="1"/>
      <c r="L2630" s="1"/>
      <c r="M2630" s="1"/>
      <c r="N2630" s="2"/>
      <c r="O2630" s="2"/>
      <c r="P2630" s="2"/>
      <c r="Q2630" s="1"/>
      <c r="R2630" s="1"/>
      <c r="S2630" s="1"/>
      <c r="T2630" s="1"/>
      <c r="U2630" s="2"/>
      <c r="V2630" s="1"/>
      <c r="W2630" s="1"/>
      <c r="X2630" s="2"/>
      <c r="Y2630" s="1"/>
      <c r="Z2630" s="1"/>
      <c r="AA2630" s="2"/>
      <c r="AB2630" s="1"/>
      <c r="AC2630" s="1"/>
      <c r="AD2630" s="2"/>
      <c r="AE2630" s="1"/>
      <c r="AF2630" s="2"/>
      <c r="AG2630" s="2"/>
      <c r="AH2630" s="1"/>
      <c r="AI2630" s="1"/>
      <c r="AJ2630" s="2"/>
      <c r="AK2630" s="1"/>
      <c r="AL2630" s="1"/>
      <c r="AM2630" s="65"/>
      <c r="AN2630" s="66"/>
      <c r="AO2630" s="65"/>
      <c r="AP2630" s="66"/>
    </row>
    <row r="2631" spans="1:42" hidden="1" x14ac:dyDescent="0.25">
      <c r="A2631" s="2"/>
      <c r="B2631" s="48"/>
      <c r="C2631" s="2"/>
      <c r="D2631" s="2"/>
      <c r="E2631" s="2"/>
      <c r="F2631" s="2"/>
      <c r="G2631" s="2"/>
      <c r="H2631" s="2"/>
      <c r="I2631" s="1"/>
      <c r="J2631" s="1"/>
      <c r="K2631" s="1"/>
      <c r="L2631" s="1"/>
      <c r="M2631" s="1"/>
      <c r="N2631" s="2"/>
      <c r="O2631" s="2"/>
      <c r="P2631" s="2"/>
      <c r="Q2631" s="1"/>
      <c r="R2631" s="1"/>
      <c r="S2631" s="1"/>
      <c r="T2631" s="1"/>
      <c r="U2631" s="2"/>
      <c r="V2631" s="1"/>
      <c r="W2631" s="1"/>
      <c r="X2631" s="2"/>
      <c r="Y2631" s="1"/>
      <c r="Z2631" s="1"/>
      <c r="AA2631" s="2"/>
      <c r="AB2631" s="1"/>
      <c r="AC2631" s="1"/>
      <c r="AD2631" s="2"/>
      <c r="AE2631" s="1"/>
      <c r="AF2631" s="2"/>
      <c r="AG2631" s="2"/>
      <c r="AH2631" s="1"/>
      <c r="AI2631" s="1"/>
      <c r="AJ2631" s="2"/>
      <c r="AK2631" s="1"/>
      <c r="AL2631" s="1"/>
      <c r="AM2631" s="65"/>
      <c r="AN2631" s="66"/>
      <c r="AO2631" s="65"/>
      <c r="AP2631" s="66"/>
    </row>
    <row r="2632" spans="1:42" hidden="1" x14ac:dyDescent="0.25">
      <c r="A2632" s="2"/>
      <c r="B2632" s="48"/>
      <c r="C2632" s="2"/>
      <c r="D2632" s="2"/>
      <c r="E2632" s="2"/>
      <c r="F2632" s="2"/>
      <c r="G2632" s="2"/>
      <c r="H2632" s="2"/>
      <c r="I2632" s="1"/>
      <c r="J2632" s="1"/>
      <c r="K2632" s="1"/>
      <c r="L2632" s="1"/>
      <c r="M2632" s="1"/>
      <c r="N2632" s="2"/>
      <c r="O2632" s="2"/>
      <c r="P2632" s="2"/>
      <c r="Q2632" s="1"/>
      <c r="R2632" s="1"/>
      <c r="S2632" s="1"/>
      <c r="T2632" s="1"/>
      <c r="U2632" s="2"/>
      <c r="V2632" s="1"/>
      <c r="W2632" s="1"/>
      <c r="X2632" s="2"/>
      <c r="Y2632" s="1"/>
      <c r="Z2632" s="1"/>
      <c r="AA2632" s="2"/>
      <c r="AB2632" s="1"/>
      <c r="AC2632" s="1"/>
      <c r="AD2632" s="2"/>
      <c r="AE2632" s="1"/>
      <c r="AF2632" s="2"/>
      <c r="AG2632" s="2"/>
      <c r="AH2632" s="1"/>
      <c r="AI2632" s="1"/>
      <c r="AJ2632" s="2"/>
      <c r="AK2632" s="1"/>
      <c r="AL2632" s="1"/>
      <c r="AM2632" s="65"/>
      <c r="AN2632" s="66"/>
      <c r="AO2632" s="65"/>
      <c r="AP2632" s="66"/>
    </row>
    <row r="2633" spans="1:42" hidden="1" x14ac:dyDescent="0.25">
      <c r="A2633" s="2"/>
      <c r="B2633" s="48"/>
      <c r="C2633" s="2"/>
      <c r="D2633" s="2"/>
      <c r="E2633" s="2"/>
      <c r="F2633" s="2"/>
      <c r="G2633" s="2"/>
      <c r="H2633" s="2"/>
      <c r="I2633" s="1"/>
      <c r="J2633" s="1"/>
      <c r="K2633" s="1"/>
      <c r="L2633" s="1"/>
      <c r="M2633" s="1"/>
      <c r="N2633" s="2"/>
      <c r="O2633" s="2"/>
      <c r="P2633" s="2"/>
      <c r="Q2633" s="1"/>
      <c r="R2633" s="1"/>
      <c r="S2633" s="1"/>
      <c r="T2633" s="1"/>
      <c r="U2633" s="2"/>
      <c r="V2633" s="1"/>
      <c r="W2633" s="1"/>
      <c r="X2633" s="2"/>
      <c r="Y2633" s="1"/>
      <c r="Z2633" s="1"/>
      <c r="AA2633" s="2"/>
      <c r="AB2633" s="1"/>
      <c r="AC2633" s="1"/>
      <c r="AD2633" s="2"/>
      <c r="AE2633" s="1"/>
      <c r="AF2633" s="2"/>
      <c r="AG2633" s="2"/>
      <c r="AH2633" s="1"/>
      <c r="AI2633" s="1"/>
      <c r="AJ2633" s="2"/>
      <c r="AK2633" s="1"/>
      <c r="AL2633" s="1"/>
      <c r="AM2633" s="67"/>
      <c r="AN2633" s="45"/>
      <c r="AO2633" s="67"/>
      <c r="AP2633" s="45"/>
    </row>
    <row r="2634" spans="1:42" hidden="1" x14ac:dyDescent="0.25">
      <c r="A2634" s="2"/>
      <c r="B2634" s="48"/>
      <c r="C2634" s="2"/>
      <c r="D2634" s="2"/>
      <c r="E2634" s="2"/>
      <c r="F2634" s="2"/>
      <c r="G2634" s="2"/>
      <c r="H2634" s="2"/>
      <c r="I2634" s="1"/>
      <c r="J2634" s="1"/>
      <c r="K2634" s="1"/>
      <c r="L2634" s="1"/>
      <c r="M2634" s="1"/>
      <c r="N2634" s="2"/>
      <c r="O2634" s="2"/>
      <c r="P2634" s="2"/>
      <c r="Q2634" s="1"/>
      <c r="R2634" s="1"/>
      <c r="S2634" s="1"/>
      <c r="T2634" s="1"/>
      <c r="U2634" s="2"/>
      <c r="V2634" s="1"/>
      <c r="W2634" s="1"/>
      <c r="X2634" s="2"/>
      <c r="Y2634" s="1"/>
      <c r="Z2634" s="1"/>
      <c r="AA2634" s="2"/>
      <c r="AB2634" s="1"/>
      <c r="AC2634" s="1"/>
      <c r="AD2634" s="2"/>
      <c r="AE2634" s="1"/>
      <c r="AF2634" s="2"/>
      <c r="AG2634" s="2"/>
      <c r="AH2634" s="1"/>
      <c r="AI2634" s="1"/>
      <c r="AJ2634" s="2"/>
      <c r="AK2634" s="1"/>
      <c r="AL2634" s="1"/>
      <c r="AM2634" s="65"/>
      <c r="AN2634" s="66"/>
      <c r="AO2634" s="65"/>
      <c r="AP2634" s="66"/>
    </row>
    <row r="2635" spans="1:42" hidden="1" x14ac:dyDescent="0.25">
      <c r="A2635" s="2"/>
      <c r="B2635" s="48"/>
      <c r="C2635" s="2"/>
      <c r="D2635" s="2"/>
      <c r="E2635" s="2"/>
      <c r="F2635" s="2"/>
      <c r="G2635" s="2"/>
      <c r="H2635" s="2"/>
      <c r="I2635" s="1"/>
      <c r="J2635" s="1"/>
      <c r="K2635" s="1"/>
      <c r="L2635" s="1"/>
      <c r="M2635" s="1"/>
      <c r="N2635" s="2"/>
      <c r="O2635" s="2"/>
      <c r="P2635" s="2"/>
      <c r="Q2635" s="1"/>
      <c r="R2635" s="1"/>
      <c r="S2635" s="1"/>
      <c r="T2635" s="1"/>
      <c r="U2635" s="2"/>
      <c r="V2635" s="1"/>
      <c r="W2635" s="1"/>
      <c r="X2635" s="2"/>
      <c r="Y2635" s="1"/>
      <c r="Z2635" s="1"/>
      <c r="AA2635" s="2"/>
      <c r="AB2635" s="1"/>
      <c r="AC2635" s="1"/>
      <c r="AD2635" s="2"/>
      <c r="AE2635" s="1"/>
      <c r="AF2635" s="2"/>
      <c r="AG2635" s="2"/>
      <c r="AH2635" s="1"/>
      <c r="AI2635" s="1"/>
      <c r="AJ2635" s="2"/>
      <c r="AK2635" s="1"/>
      <c r="AL2635" s="1"/>
      <c r="AM2635" s="65"/>
      <c r="AN2635" s="66"/>
      <c r="AO2635" s="65"/>
      <c r="AP2635" s="66"/>
    </row>
    <row r="2636" spans="1:42" hidden="1" x14ac:dyDescent="0.25">
      <c r="A2636" s="2"/>
      <c r="B2636" s="48"/>
      <c r="C2636" s="2"/>
      <c r="D2636" s="2"/>
      <c r="E2636" s="2"/>
      <c r="F2636" s="2"/>
      <c r="G2636" s="2"/>
      <c r="H2636" s="2"/>
      <c r="I2636" s="1"/>
      <c r="J2636" s="1"/>
      <c r="K2636" s="1"/>
      <c r="L2636" s="1"/>
      <c r="M2636" s="1"/>
      <c r="N2636" s="2"/>
      <c r="O2636" s="2"/>
      <c r="P2636" s="2"/>
      <c r="Q2636" s="1"/>
      <c r="R2636" s="1"/>
      <c r="S2636" s="1"/>
      <c r="T2636" s="1"/>
      <c r="U2636" s="2"/>
      <c r="V2636" s="1"/>
      <c r="W2636" s="1"/>
      <c r="X2636" s="2"/>
      <c r="Y2636" s="1"/>
      <c r="Z2636" s="1"/>
      <c r="AA2636" s="2"/>
      <c r="AB2636" s="1"/>
      <c r="AC2636" s="1"/>
      <c r="AD2636" s="2"/>
      <c r="AE2636" s="1"/>
      <c r="AF2636" s="2"/>
      <c r="AG2636" s="2"/>
      <c r="AH2636" s="1"/>
      <c r="AI2636" s="1"/>
      <c r="AJ2636" s="2"/>
      <c r="AK2636" s="1"/>
      <c r="AL2636" s="1"/>
      <c r="AM2636" s="65"/>
      <c r="AN2636" s="66"/>
      <c r="AO2636" s="65"/>
      <c r="AP2636" s="66"/>
    </row>
    <row r="2637" spans="1:42" hidden="1" x14ac:dyDescent="0.25">
      <c r="A2637" s="2"/>
      <c r="B2637" s="48"/>
      <c r="C2637" s="2"/>
      <c r="D2637" s="2"/>
      <c r="E2637" s="2"/>
      <c r="F2637" s="2"/>
      <c r="G2637" s="2"/>
      <c r="H2637" s="2"/>
      <c r="I2637" s="1"/>
      <c r="J2637" s="1"/>
      <c r="K2637" s="1"/>
      <c r="L2637" s="1"/>
      <c r="M2637" s="1"/>
      <c r="N2637" s="2"/>
      <c r="O2637" s="2"/>
      <c r="P2637" s="2"/>
      <c r="Q2637" s="1"/>
      <c r="R2637" s="1"/>
      <c r="S2637" s="1"/>
      <c r="T2637" s="1"/>
      <c r="U2637" s="2"/>
      <c r="V2637" s="1"/>
      <c r="W2637" s="1"/>
      <c r="X2637" s="2"/>
      <c r="Y2637" s="1"/>
      <c r="Z2637" s="1"/>
      <c r="AA2637" s="2"/>
      <c r="AB2637" s="1"/>
      <c r="AC2637" s="1"/>
      <c r="AD2637" s="2"/>
      <c r="AE2637" s="1"/>
      <c r="AF2637" s="2"/>
      <c r="AG2637" s="2"/>
      <c r="AH2637" s="1"/>
      <c r="AI2637" s="1"/>
      <c r="AJ2637" s="2"/>
      <c r="AK2637" s="1"/>
      <c r="AL2637" s="1"/>
      <c r="AM2637" s="65"/>
      <c r="AN2637" s="66"/>
      <c r="AO2637" s="65"/>
      <c r="AP2637" s="66"/>
    </row>
    <row r="2638" spans="1:42" hidden="1" x14ac:dyDescent="0.25">
      <c r="A2638" s="2"/>
      <c r="B2638" s="48"/>
      <c r="C2638" s="2"/>
      <c r="D2638" s="2"/>
      <c r="E2638" s="2"/>
      <c r="F2638" s="2"/>
      <c r="G2638" s="2"/>
      <c r="H2638" s="2"/>
      <c r="I2638" s="1"/>
      <c r="J2638" s="1"/>
      <c r="K2638" s="1"/>
      <c r="L2638" s="1"/>
      <c r="M2638" s="1"/>
      <c r="N2638" s="2"/>
      <c r="O2638" s="2"/>
      <c r="P2638" s="2"/>
      <c r="Q2638" s="1"/>
      <c r="R2638" s="1"/>
      <c r="S2638" s="1"/>
      <c r="T2638" s="1"/>
      <c r="U2638" s="2"/>
      <c r="V2638" s="1"/>
      <c r="W2638" s="1"/>
      <c r="X2638" s="2"/>
      <c r="Y2638" s="1"/>
      <c r="Z2638" s="1"/>
      <c r="AA2638" s="2"/>
      <c r="AB2638" s="1"/>
      <c r="AC2638" s="1"/>
      <c r="AD2638" s="2"/>
      <c r="AE2638" s="1"/>
      <c r="AF2638" s="2"/>
      <c r="AG2638" s="2"/>
      <c r="AH2638" s="1"/>
      <c r="AI2638" s="1"/>
      <c r="AJ2638" s="2"/>
      <c r="AK2638" s="1"/>
      <c r="AL2638" s="1"/>
      <c r="AM2638" s="65"/>
      <c r="AN2638" s="66"/>
      <c r="AO2638" s="65"/>
      <c r="AP2638" s="66"/>
    </row>
    <row r="2639" spans="1:42" hidden="1" x14ac:dyDescent="0.25">
      <c r="A2639" s="2"/>
      <c r="B2639" s="48"/>
      <c r="C2639" s="2"/>
      <c r="D2639" s="2"/>
      <c r="E2639" s="2"/>
      <c r="F2639" s="2"/>
      <c r="G2639" s="2"/>
      <c r="H2639" s="2"/>
      <c r="I2639" s="1"/>
      <c r="J2639" s="1"/>
      <c r="K2639" s="1"/>
      <c r="L2639" s="1"/>
      <c r="M2639" s="1"/>
      <c r="N2639" s="2"/>
      <c r="O2639" s="2"/>
      <c r="P2639" s="2"/>
      <c r="Q2639" s="1"/>
      <c r="R2639" s="1"/>
      <c r="S2639" s="1"/>
      <c r="T2639" s="1"/>
      <c r="U2639" s="2"/>
      <c r="V2639" s="1"/>
      <c r="W2639" s="1"/>
      <c r="X2639" s="2"/>
      <c r="Y2639" s="1"/>
      <c r="Z2639" s="1"/>
      <c r="AA2639" s="2"/>
      <c r="AB2639" s="1"/>
      <c r="AC2639" s="1"/>
      <c r="AD2639" s="2"/>
      <c r="AE2639" s="1"/>
      <c r="AF2639" s="2"/>
      <c r="AG2639" s="2"/>
      <c r="AH2639" s="1"/>
      <c r="AI2639" s="1"/>
      <c r="AJ2639" s="2"/>
      <c r="AK2639" s="1"/>
      <c r="AL2639" s="1"/>
      <c r="AM2639" s="65"/>
      <c r="AN2639" s="66"/>
      <c r="AO2639" s="65"/>
      <c r="AP2639" s="66"/>
    </row>
    <row r="2640" spans="1:42" hidden="1" x14ac:dyDescent="0.25">
      <c r="A2640" s="2"/>
      <c r="B2640" s="68"/>
      <c r="C2640" s="69"/>
      <c r="D2640" s="69"/>
      <c r="E2640" s="69"/>
      <c r="F2640" s="69"/>
      <c r="G2640" s="69"/>
      <c r="H2640" s="69"/>
      <c r="I2640" s="70"/>
      <c r="J2640" s="70"/>
      <c r="K2640" s="70"/>
      <c r="L2640" s="70"/>
      <c r="M2640" s="70"/>
      <c r="N2640" s="69"/>
      <c r="O2640" s="69"/>
      <c r="P2640" s="69"/>
      <c r="Q2640" s="1"/>
      <c r="R2640" s="70"/>
      <c r="S2640" s="70"/>
      <c r="T2640" s="70"/>
      <c r="U2640" s="69"/>
      <c r="V2640" s="70"/>
      <c r="W2640" s="70"/>
      <c r="X2640" s="69"/>
      <c r="Y2640" s="70"/>
      <c r="Z2640" s="70"/>
      <c r="AA2640" s="69"/>
      <c r="AB2640" s="70"/>
      <c r="AC2640" s="70"/>
      <c r="AD2640" s="69"/>
      <c r="AE2640" s="70"/>
      <c r="AF2640" s="69"/>
      <c r="AG2640" s="69"/>
      <c r="AH2640" s="70"/>
      <c r="AI2640" s="70"/>
      <c r="AJ2640" s="69"/>
      <c r="AK2640" s="70"/>
      <c r="AL2640" s="70"/>
      <c r="AM2640" s="71"/>
      <c r="AN2640" s="72"/>
      <c r="AO2640" s="71"/>
      <c r="AP2640" s="72"/>
    </row>
    <row r="2641" spans="1:42" hidden="1" x14ac:dyDescent="0.25">
      <c r="A2641" s="2"/>
      <c r="B2641" s="68"/>
      <c r="C2641" s="69"/>
      <c r="D2641" s="69"/>
      <c r="E2641" s="69"/>
      <c r="F2641" s="69"/>
      <c r="G2641" s="69"/>
      <c r="H2641" s="69"/>
      <c r="I2641" s="70"/>
      <c r="J2641" s="70"/>
      <c r="K2641" s="70"/>
      <c r="L2641" s="70"/>
      <c r="M2641" s="70"/>
      <c r="N2641" s="69"/>
      <c r="O2641" s="69"/>
      <c r="P2641" s="69"/>
      <c r="Q2641" s="1"/>
      <c r="R2641" s="70"/>
      <c r="S2641" s="70"/>
      <c r="T2641" s="70"/>
      <c r="U2641" s="69"/>
      <c r="V2641" s="70"/>
      <c r="W2641" s="70"/>
      <c r="X2641" s="69"/>
      <c r="Y2641" s="70"/>
      <c r="Z2641" s="70"/>
      <c r="AA2641" s="69"/>
      <c r="AB2641" s="70"/>
      <c r="AC2641" s="70"/>
      <c r="AD2641" s="69"/>
      <c r="AE2641" s="70"/>
      <c r="AF2641" s="69"/>
      <c r="AG2641" s="69"/>
      <c r="AH2641" s="70"/>
      <c r="AI2641" s="70"/>
      <c r="AJ2641" s="69"/>
      <c r="AK2641" s="70"/>
      <c r="AL2641" s="70"/>
      <c r="AM2641" s="71"/>
      <c r="AN2641" s="72"/>
      <c r="AO2641" s="71"/>
      <c r="AP2641" s="72"/>
    </row>
    <row r="2642" spans="1:42" hidden="1" x14ac:dyDescent="0.25">
      <c r="A2642" s="2"/>
      <c r="B2642" s="68"/>
      <c r="C2642" s="69"/>
      <c r="D2642" s="69"/>
      <c r="E2642" s="69"/>
      <c r="F2642" s="69"/>
      <c r="G2642" s="69"/>
      <c r="H2642" s="69"/>
      <c r="I2642" s="70"/>
      <c r="J2642" s="70"/>
      <c r="K2642" s="70"/>
      <c r="L2642" s="70"/>
      <c r="M2642" s="70"/>
      <c r="N2642" s="69"/>
      <c r="O2642" s="69"/>
      <c r="P2642" s="69"/>
      <c r="Q2642" s="1"/>
      <c r="R2642" s="70"/>
      <c r="S2642" s="70"/>
      <c r="T2642" s="70"/>
      <c r="U2642" s="69"/>
      <c r="V2642" s="70"/>
      <c r="W2642" s="70"/>
      <c r="X2642" s="69"/>
      <c r="Y2642" s="70"/>
      <c r="Z2642" s="70"/>
      <c r="AA2642" s="69"/>
      <c r="AB2642" s="70"/>
      <c r="AC2642" s="70"/>
      <c r="AD2642" s="69"/>
      <c r="AE2642" s="70"/>
      <c r="AF2642" s="69"/>
      <c r="AG2642" s="69"/>
      <c r="AH2642" s="70"/>
      <c r="AI2642" s="70"/>
      <c r="AJ2642" s="69"/>
      <c r="AK2642" s="70"/>
      <c r="AL2642" s="70"/>
      <c r="AM2642" s="71"/>
      <c r="AN2642" s="72"/>
      <c r="AO2642" s="71"/>
      <c r="AP2642" s="72"/>
    </row>
    <row r="2643" spans="1:42" hidden="1" x14ac:dyDescent="0.25">
      <c r="A2643" s="2"/>
      <c r="B2643" s="68"/>
      <c r="C2643" s="69"/>
      <c r="D2643" s="69"/>
      <c r="E2643" s="69"/>
      <c r="F2643" s="69"/>
      <c r="G2643" s="69"/>
      <c r="H2643" s="69"/>
      <c r="I2643" s="70"/>
      <c r="J2643" s="70"/>
      <c r="K2643" s="70"/>
      <c r="L2643" s="70"/>
      <c r="M2643" s="70"/>
      <c r="N2643" s="69"/>
      <c r="O2643" s="69"/>
      <c r="P2643" s="69"/>
      <c r="Q2643" s="1"/>
      <c r="R2643" s="70"/>
      <c r="S2643" s="70"/>
      <c r="T2643" s="70"/>
      <c r="U2643" s="69"/>
      <c r="V2643" s="70"/>
      <c r="W2643" s="70"/>
      <c r="X2643" s="69"/>
      <c r="Y2643" s="70"/>
      <c r="Z2643" s="70"/>
      <c r="AA2643" s="69"/>
      <c r="AB2643" s="70"/>
      <c r="AC2643" s="70"/>
      <c r="AD2643" s="69"/>
      <c r="AE2643" s="70"/>
      <c r="AF2643" s="69"/>
      <c r="AG2643" s="69"/>
      <c r="AH2643" s="70"/>
      <c r="AI2643" s="70"/>
      <c r="AJ2643" s="69"/>
      <c r="AK2643" s="70"/>
      <c r="AL2643" s="70"/>
      <c r="AM2643" s="71"/>
      <c r="AN2643" s="72"/>
      <c r="AO2643" s="71"/>
      <c r="AP2643" s="72"/>
    </row>
    <row r="2644" spans="1:42" hidden="1" x14ac:dyDescent="0.25">
      <c r="A2644" s="2"/>
      <c r="B2644" s="68"/>
      <c r="C2644" s="69"/>
      <c r="D2644" s="69"/>
      <c r="E2644" s="69"/>
      <c r="F2644" s="69"/>
      <c r="G2644" s="69"/>
      <c r="H2644" s="69"/>
      <c r="I2644" s="70"/>
      <c r="J2644" s="70"/>
      <c r="K2644" s="70"/>
      <c r="L2644" s="70"/>
      <c r="M2644" s="70"/>
      <c r="N2644" s="69"/>
      <c r="O2644" s="69"/>
      <c r="P2644" s="69"/>
      <c r="Q2644" s="1"/>
      <c r="R2644" s="70"/>
      <c r="S2644" s="70"/>
      <c r="T2644" s="70"/>
      <c r="U2644" s="69"/>
      <c r="V2644" s="70"/>
      <c r="W2644" s="70"/>
      <c r="X2644" s="69"/>
      <c r="Y2644" s="70"/>
      <c r="Z2644" s="70"/>
      <c r="AA2644" s="69"/>
      <c r="AB2644" s="70"/>
      <c r="AC2644" s="70"/>
      <c r="AD2644" s="69"/>
      <c r="AE2644" s="70"/>
      <c r="AF2644" s="69"/>
      <c r="AG2644" s="69"/>
      <c r="AH2644" s="70"/>
      <c r="AI2644" s="70"/>
      <c r="AJ2644" s="69"/>
      <c r="AK2644" s="70"/>
      <c r="AL2644" s="70"/>
      <c r="AM2644" s="71"/>
      <c r="AN2644" s="72"/>
      <c r="AO2644" s="71"/>
      <c r="AP2644" s="72"/>
    </row>
    <row r="2645" spans="1:42" hidden="1" x14ac:dyDescent="0.25">
      <c r="A2645" s="2"/>
      <c r="B2645" s="68"/>
      <c r="C2645" s="69"/>
      <c r="D2645" s="69"/>
      <c r="E2645" s="69"/>
      <c r="F2645" s="69"/>
      <c r="G2645" s="69"/>
      <c r="H2645" s="69"/>
      <c r="I2645" s="70"/>
      <c r="J2645" s="70"/>
      <c r="K2645" s="70"/>
      <c r="L2645" s="70"/>
      <c r="M2645" s="70"/>
      <c r="N2645" s="69"/>
      <c r="O2645" s="69"/>
      <c r="P2645" s="69"/>
      <c r="Q2645" s="1"/>
      <c r="R2645" s="70"/>
      <c r="S2645" s="70"/>
      <c r="T2645" s="70"/>
      <c r="U2645" s="69"/>
      <c r="V2645" s="70"/>
      <c r="W2645" s="70"/>
      <c r="X2645" s="69"/>
      <c r="Y2645" s="70"/>
      <c r="Z2645" s="70"/>
      <c r="AA2645" s="69"/>
      <c r="AB2645" s="70"/>
      <c r="AC2645" s="70"/>
      <c r="AD2645" s="69"/>
      <c r="AE2645" s="70"/>
      <c r="AF2645" s="69"/>
      <c r="AG2645" s="69"/>
      <c r="AH2645" s="70"/>
      <c r="AI2645" s="70"/>
      <c r="AJ2645" s="69"/>
      <c r="AK2645" s="70"/>
      <c r="AL2645" s="70"/>
      <c r="AM2645" s="73"/>
      <c r="AN2645" s="69"/>
      <c r="AO2645" s="73"/>
      <c r="AP2645" s="69"/>
    </row>
    <row r="2646" spans="1:42" hidden="1" x14ac:dyDescent="0.25">
      <c r="A2646" s="2"/>
      <c r="B2646" s="48"/>
      <c r="C2646" s="2"/>
      <c r="D2646" s="2"/>
      <c r="E2646" s="2"/>
      <c r="F2646" s="2"/>
      <c r="G2646" s="2"/>
      <c r="H2646" s="2"/>
      <c r="I2646" s="1"/>
      <c r="J2646" s="1"/>
      <c r="K2646" s="1"/>
      <c r="L2646" s="1"/>
      <c r="M2646" s="1"/>
      <c r="N2646" s="2"/>
      <c r="O2646" s="2"/>
      <c r="P2646" s="2"/>
      <c r="Q2646" s="1"/>
      <c r="R2646" s="1"/>
      <c r="S2646" s="1"/>
      <c r="T2646" s="1"/>
      <c r="U2646" s="2"/>
      <c r="V2646" s="1"/>
      <c r="W2646" s="1"/>
      <c r="X2646" s="2"/>
      <c r="Y2646" s="1"/>
      <c r="Z2646" s="1"/>
      <c r="AA2646" s="2"/>
      <c r="AB2646" s="1"/>
      <c r="AC2646" s="1"/>
      <c r="AD2646" s="2"/>
      <c r="AE2646" s="1"/>
      <c r="AF2646" s="2"/>
      <c r="AG2646" s="2"/>
      <c r="AH2646" s="1"/>
      <c r="AI2646" s="1"/>
      <c r="AJ2646" s="2"/>
      <c r="AK2646" s="1"/>
      <c r="AL2646" s="1"/>
      <c r="AM2646" s="65"/>
      <c r="AN2646" s="66"/>
      <c r="AO2646" s="65"/>
      <c r="AP2646" s="66"/>
    </row>
    <row r="2647" spans="1:42" hidden="1" x14ac:dyDescent="0.25">
      <c r="A2647" s="2"/>
      <c r="B2647" s="48"/>
      <c r="C2647" s="2"/>
      <c r="D2647" s="2"/>
      <c r="E2647" s="2"/>
      <c r="F2647" s="2"/>
      <c r="G2647" s="2"/>
      <c r="H2647" s="2"/>
      <c r="I2647" s="1"/>
      <c r="J2647" s="1"/>
      <c r="K2647" s="1"/>
      <c r="L2647" s="1"/>
      <c r="M2647" s="1"/>
      <c r="N2647" s="2"/>
      <c r="O2647" s="2"/>
      <c r="P2647" s="2"/>
      <c r="Q2647" s="1"/>
      <c r="R2647" s="1"/>
      <c r="S2647" s="1"/>
      <c r="T2647" s="1"/>
      <c r="U2647" s="2"/>
      <c r="V2647" s="1"/>
      <c r="W2647" s="1"/>
      <c r="X2647" s="2"/>
      <c r="Y2647" s="1"/>
      <c r="Z2647" s="1"/>
      <c r="AA2647" s="2"/>
      <c r="AB2647" s="1"/>
      <c r="AC2647" s="1"/>
      <c r="AD2647" s="2"/>
      <c r="AE2647" s="1"/>
      <c r="AF2647" s="2"/>
      <c r="AG2647" s="2"/>
      <c r="AH2647" s="1"/>
      <c r="AI2647" s="1"/>
      <c r="AJ2647" s="2"/>
      <c r="AK2647" s="1"/>
      <c r="AL2647" s="1"/>
      <c r="AM2647" s="65"/>
      <c r="AN2647" s="66"/>
      <c r="AO2647" s="65"/>
      <c r="AP2647" s="66"/>
    </row>
    <row r="2648" spans="1:42" hidden="1" x14ac:dyDescent="0.25">
      <c r="A2648" s="2"/>
      <c r="B2648" s="48"/>
      <c r="C2648" s="2"/>
      <c r="D2648" s="2"/>
      <c r="E2648" s="2"/>
      <c r="F2648" s="2"/>
      <c r="G2648" s="2"/>
      <c r="H2648" s="2"/>
      <c r="I2648" s="1"/>
      <c r="J2648" s="1"/>
      <c r="K2648" s="1"/>
      <c r="L2648" s="1"/>
      <c r="M2648" s="1"/>
      <c r="N2648" s="2"/>
      <c r="O2648" s="2"/>
      <c r="P2648" s="2"/>
      <c r="Q2648" s="1"/>
      <c r="R2648" s="1"/>
      <c r="S2648" s="1"/>
      <c r="T2648" s="1"/>
      <c r="U2648" s="2"/>
      <c r="V2648" s="1"/>
      <c r="W2648" s="1"/>
      <c r="X2648" s="2"/>
      <c r="Y2648" s="1"/>
      <c r="Z2648" s="1"/>
      <c r="AA2648" s="2"/>
      <c r="AB2648" s="1"/>
      <c r="AC2648" s="1"/>
      <c r="AD2648" s="2"/>
      <c r="AE2648" s="1"/>
      <c r="AF2648" s="2"/>
      <c r="AG2648" s="2"/>
      <c r="AH2648" s="1"/>
      <c r="AI2648" s="1"/>
      <c r="AJ2648" s="2"/>
      <c r="AK2648" s="1"/>
      <c r="AL2648" s="1"/>
      <c r="AM2648" s="65"/>
      <c r="AN2648" s="66"/>
      <c r="AO2648" s="65"/>
      <c r="AP2648" s="66"/>
    </row>
    <row r="2649" spans="1:42" hidden="1" x14ac:dyDescent="0.25">
      <c r="A2649" s="2"/>
      <c r="B2649" s="48"/>
      <c r="C2649" s="2"/>
      <c r="D2649" s="2"/>
      <c r="E2649" s="2"/>
      <c r="F2649" s="2"/>
      <c r="G2649" s="2"/>
      <c r="H2649" s="2"/>
      <c r="I2649" s="1"/>
      <c r="J2649" s="1"/>
      <c r="K2649" s="1"/>
      <c r="L2649" s="1"/>
      <c r="M2649" s="1"/>
      <c r="N2649" s="2"/>
      <c r="O2649" s="2"/>
      <c r="P2649" s="2"/>
      <c r="Q2649" s="1"/>
      <c r="R2649" s="1"/>
      <c r="S2649" s="1"/>
      <c r="T2649" s="1"/>
      <c r="U2649" s="2"/>
      <c r="V2649" s="1"/>
      <c r="W2649" s="1"/>
      <c r="X2649" s="2"/>
      <c r="Y2649" s="1"/>
      <c r="Z2649" s="1"/>
      <c r="AA2649" s="2"/>
      <c r="AB2649" s="1"/>
      <c r="AC2649" s="1"/>
      <c r="AD2649" s="2"/>
      <c r="AE2649" s="1"/>
      <c r="AF2649" s="2"/>
      <c r="AG2649" s="2"/>
      <c r="AH2649" s="1"/>
      <c r="AI2649" s="1"/>
      <c r="AJ2649" s="2"/>
      <c r="AK2649" s="1"/>
      <c r="AL2649" s="1"/>
      <c r="AM2649" s="67"/>
      <c r="AN2649" s="45"/>
      <c r="AO2649" s="67"/>
      <c r="AP2649" s="45"/>
    </row>
    <row r="2650" spans="1:42" hidden="1" x14ac:dyDescent="0.25">
      <c r="A2650" s="2"/>
      <c r="B2650" s="48"/>
      <c r="C2650" s="2"/>
      <c r="D2650" s="2"/>
      <c r="E2650" s="2"/>
      <c r="F2650" s="2"/>
      <c r="G2650" s="2"/>
      <c r="H2650" s="2"/>
      <c r="I2650" s="1"/>
      <c r="J2650" s="1"/>
      <c r="K2650" s="1"/>
      <c r="L2650" s="1"/>
      <c r="M2650" s="1"/>
      <c r="N2650" s="2"/>
      <c r="O2650" s="2"/>
      <c r="P2650" s="2"/>
      <c r="Q2650" s="1"/>
      <c r="R2650" s="1"/>
      <c r="S2650" s="1"/>
      <c r="T2650" s="1"/>
      <c r="U2650" s="2"/>
      <c r="V2650" s="1"/>
      <c r="W2650" s="1"/>
      <c r="X2650" s="2"/>
      <c r="Y2650" s="1"/>
      <c r="Z2650" s="1"/>
      <c r="AA2650" s="2"/>
      <c r="AB2650" s="1"/>
      <c r="AC2650" s="1"/>
      <c r="AD2650" s="2"/>
      <c r="AE2650" s="1"/>
      <c r="AF2650" s="2"/>
      <c r="AG2650" s="2"/>
      <c r="AH2650" s="1"/>
      <c r="AI2650" s="1"/>
      <c r="AJ2650" s="2"/>
      <c r="AK2650" s="1"/>
      <c r="AL2650" s="1"/>
      <c r="AM2650" s="67"/>
      <c r="AN2650" s="45"/>
      <c r="AO2650" s="67"/>
      <c r="AP2650" s="45"/>
    </row>
    <row r="2651" spans="1:42" hidden="1" x14ac:dyDescent="0.25">
      <c r="A2651" s="2"/>
      <c r="B2651" s="48"/>
      <c r="C2651" s="2"/>
      <c r="D2651" s="2"/>
      <c r="E2651" s="2"/>
      <c r="F2651" s="2"/>
      <c r="G2651" s="2"/>
      <c r="H2651" s="2"/>
      <c r="I2651" s="1"/>
      <c r="J2651" s="1"/>
      <c r="K2651" s="1"/>
      <c r="L2651" s="1"/>
      <c r="M2651" s="1"/>
      <c r="N2651" s="2"/>
      <c r="O2651" s="2"/>
      <c r="P2651" s="2"/>
      <c r="Q2651" s="1"/>
      <c r="R2651" s="1"/>
      <c r="S2651" s="1"/>
      <c r="T2651" s="1"/>
      <c r="U2651" s="2"/>
      <c r="V2651" s="1"/>
      <c r="W2651" s="1"/>
      <c r="X2651" s="2"/>
      <c r="Y2651" s="1"/>
      <c r="Z2651" s="1"/>
      <c r="AA2651" s="2"/>
      <c r="AB2651" s="1"/>
      <c r="AC2651" s="1"/>
      <c r="AD2651" s="2"/>
      <c r="AE2651" s="1"/>
      <c r="AF2651" s="2"/>
      <c r="AG2651" s="2"/>
      <c r="AH2651" s="1"/>
      <c r="AI2651" s="1"/>
      <c r="AJ2651" s="2"/>
      <c r="AK2651" s="1"/>
      <c r="AL2651" s="1"/>
      <c r="AM2651" s="65"/>
      <c r="AN2651" s="66"/>
      <c r="AO2651" s="65"/>
      <c r="AP2651" s="66"/>
    </row>
    <row r="2652" spans="1:42" hidden="1" x14ac:dyDescent="0.25">
      <c r="A2652" s="2"/>
      <c r="B2652" s="48"/>
      <c r="C2652" s="2"/>
      <c r="D2652" s="2"/>
      <c r="E2652" s="2"/>
      <c r="F2652" s="2"/>
      <c r="G2652" s="2"/>
      <c r="H2652" s="2"/>
      <c r="I2652" s="1"/>
      <c r="J2652" s="1"/>
      <c r="K2652" s="1"/>
      <c r="L2652" s="1"/>
      <c r="M2652" s="1"/>
      <c r="N2652" s="2"/>
      <c r="O2652" s="2"/>
      <c r="P2652" s="2"/>
      <c r="Q2652" s="1"/>
      <c r="R2652" s="1"/>
      <c r="S2652" s="1"/>
      <c r="T2652" s="1"/>
      <c r="U2652" s="2"/>
      <c r="V2652" s="1"/>
      <c r="W2652" s="1"/>
      <c r="X2652" s="2"/>
      <c r="Y2652" s="1"/>
      <c r="Z2652" s="1"/>
      <c r="AA2652" s="2"/>
      <c r="AB2652" s="1"/>
      <c r="AC2652" s="1"/>
      <c r="AD2652" s="2"/>
      <c r="AE2652" s="1"/>
      <c r="AF2652" s="2"/>
      <c r="AG2652" s="2"/>
      <c r="AH2652" s="1"/>
      <c r="AI2652" s="1"/>
      <c r="AJ2652" s="2"/>
      <c r="AK2652" s="1"/>
      <c r="AL2652" s="1"/>
      <c r="AM2652" s="65"/>
      <c r="AN2652" s="66"/>
      <c r="AO2652" s="65"/>
      <c r="AP2652" s="66"/>
    </row>
    <row r="2653" spans="1:42" hidden="1" x14ac:dyDescent="0.25">
      <c r="A2653" s="2"/>
      <c r="B2653" s="48"/>
      <c r="C2653" s="2"/>
      <c r="D2653" s="2"/>
      <c r="E2653" s="2"/>
      <c r="F2653" s="2"/>
      <c r="G2653" s="2"/>
      <c r="H2653" s="2"/>
      <c r="I2653" s="1"/>
      <c r="J2653" s="1"/>
      <c r="K2653" s="1"/>
      <c r="L2653" s="1"/>
      <c r="M2653" s="1"/>
      <c r="N2653" s="2"/>
      <c r="O2653" s="2"/>
      <c r="P2653" s="2"/>
      <c r="Q2653" s="1"/>
      <c r="R2653" s="1"/>
      <c r="S2653" s="1"/>
      <c r="T2653" s="1"/>
      <c r="U2653" s="2"/>
      <c r="V2653" s="1"/>
      <c r="W2653" s="1"/>
      <c r="X2653" s="2"/>
      <c r="Y2653" s="1"/>
      <c r="Z2653" s="1"/>
      <c r="AA2653" s="2"/>
      <c r="AB2653" s="1"/>
      <c r="AC2653" s="1"/>
      <c r="AD2653" s="2"/>
      <c r="AE2653" s="1"/>
      <c r="AF2653" s="2"/>
      <c r="AG2653" s="2"/>
      <c r="AH2653" s="1"/>
      <c r="AI2653" s="1"/>
      <c r="AJ2653" s="2"/>
      <c r="AK2653" s="1"/>
      <c r="AL2653" s="1"/>
      <c r="AM2653" s="67"/>
      <c r="AN2653" s="45"/>
      <c r="AO2653" s="67"/>
      <c r="AP2653" s="45"/>
    </row>
    <row r="2654" spans="1:42" hidden="1" x14ac:dyDescent="0.25">
      <c r="A2654" s="2"/>
      <c r="B2654" s="48"/>
      <c r="C2654" s="2"/>
      <c r="D2654" s="2"/>
      <c r="E2654" s="2"/>
      <c r="F2654" s="2"/>
      <c r="G2654" s="2"/>
      <c r="H2654" s="2"/>
      <c r="I2654" s="1"/>
      <c r="J2654" s="1"/>
      <c r="K2654" s="1"/>
      <c r="L2654" s="1"/>
      <c r="M2654" s="1"/>
      <c r="N2654" s="2"/>
      <c r="O2654" s="2"/>
      <c r="P2654" s="2"/>
      <c r="Q2654" s="1"/>
      <c r="R2654" s="1"/>
      <c r="S2654" s="1"/>
      <c r="T2654" s="1"/>
      <c r="U2654" s="2"/>
      <c r="V2654" s="1"/>
      <c r="W2654" s="1"/>
      <c r="X2654" s="2"/>
      <c r="Y2654" s="1"/>
      <c r="Z2654" s="1"/>
      <c r="AA2654" s="2"/>
      <c r="AB2654" s="1"/>
      <c r="AC2654" s="1"/>
      <c r="AD2654" s="2"/>
      <c r="AE2654" s="1"/>
      <c r="AF2654" s="2"/>
      <c r="AG2654" s="2"/>
      <c r="AH2654" s="1"/>
      <c r="AI2654" s="1"/>
      <c r="AJ2654" s="2"/>
      <c r="AK2654" s="1"/>
      <c r="AL2654" s="1"/>
      <c r="AM2654" s="65"/>
      <c r="AN2654" s="66"/>
      <c r="AO2654" s="65"/>
      <c r="AP2654" s="66"/>
    </row>
    <row r="2655" spans="1:42" hidden="1" x14ac:dyDescent="0.25">
      <c r="A2655" s="2"/>
      <c r="B2655" s="48"/>
      <c r="C2655" s="2"/>
      <c r="D2655" s="2"/>
      <c r="E2655" s="2"/>
      <c r="F2655" s="2"/>
      <c r="G2655" s="2"/>
      <c r="H2655" s="2"/>
      <c r="I2655" s="1"/>
      <c r="J2655" s="1"/>
      <c r="K2655" s="1"/>
      <c r="L2655" s="1"/>
      <c r="M2655" s="1"/>
      <c r="N2655" s="2"/>
      <c r="O2655" s="2"/>
      <c r="P2655" s="2"/>
      <c r="Q2655" s="1"/>
      <c r="R2655" s="1"/>
      <c r="S2655" s="1"/>
      <c r="T2655" s="1"/>
      <c r="U2655" s="2"/>
      <c r="V2655" s="1"/>
      <c r="W2655" s="1"/>
      <c r="X2655" s="2"/>
      <c r="Y2655" s="1"/>
      <c r="Z2655" s="1"/>
      <c r="AA2655" s="2"/>
      <c r="AB2655" s="1"/>
      <c r="AC2655" s="1"/>
      <c r="AD2655" s="2"/>
      <c r="AE2655" s="1"/>
      <c r="AF2655" s="2"/>
      <c r="AG2655" s="2"/>
      <c r="AH2655" s="1"/>
      <c r="AI2655" s="1"/>
      <c r="AJ2655" s="2"/>
      <c r="AK2655" s="1"/>
      <c r="AL2655" s="1"/>
      <c r="AM2655" s="67"/>
      <c r="AN2655" s="45"/>
      <c r="AO2655" s="67"/>
      <c r="AP2655" s="45"/>
    </row>
    <row r="2656" spans="1:42" hidden="1" x14ac:dyDescent="0.25">
      <c r="A2656" s="2"/>
      <c r="B2656" s="48"/>
      <c r="C2656" s="2"/>
      <c r="D2656" s="2"/>
      <c r="E2656" s="2"/>
      <c r="F2656" s="2"/>
      <c r="G2656" s="2"/>
      <c r="H2656" s="2"/>
      <c r="I2656" s="1"/>
      <c r="J2656" s="1"/>
      <c r="K2656" s="1"/>
      <c r="L2656" s="1"/>
      <c r="M2656" s="1"/>
      <c r="N2656" s="2"/>
      <c r="O2656" s="2"/>
      <c r="P2656" s="2"/>
      <c r="Q2656" s="1"/>
      <c r="R2656" s="1"/>
      <c r="S2656" s="1"/>
      <c r="T2656" s="1"/>
      <c r="U2656" s="2"/>
      <c r="V2656" s="1"/>
      <c r="W2656" s="1"/>
      <c r="X2656" s="2"/>
      <c r="Y2656" s="1"/>
      <c r="Z2656" s="1"/>
      <c r="AA2656" s="2"/>
      <c r="AB2656" s="1"/>
      <c r="AC2656" s="1"/>
      <c r="AD2656" s="2"/>
      <c r="AE2656" s="1"/>
      <c r="AF2656" s="2"/>
      <c r="AG2656" s="2"/>
      <c r="AH2656" s="1"/>
      <c r="AI2656" s="1"/>
      <c r="AJ2656" s="2"/>
      <c r="AK2656" s="1"/>
      <c r="AL2656" s="1"/>
      <c r="AM2656" s="67"/>
      <c r="AN2656" s="45"/>
      <c r="AO2656" s="67"/>
      <c r="AP2656" s="45"/>
    </row>
    <row r="2657" spans="1:42" hidden="1" x14ac:dyDescent="0.25">
      <c r="A2657" s="2"/>
      <c r="B2657" s="48"/>
      <c r="C2657" s="2"/>
      <c r="D2657" s="2"/>
      <c r="E2657" s="2"/>
      <c r="F2657" s="2"/>
      <c r="G2657" s="2"/>
      <c r="H2657" s="2"/>
      <c r="I2657" s="1"/>
      <c r="J2657" s="1"/>
      <c r="K2657" s="1"/>
      <c r="L2657" s="1"/>
      <c r="M2657" s="1"/>
      <c r="N2657" s="2"/>
      <c r="O2657" s="2"/>
      <c r="P2657" s="2"/>
      <c r="Q2657" s="1"/>
      <c r="R2657" s="1"/>
      <c r="S2657" s="1"/>
      <c r="T2657" s="1"/>
      <c r="U2657" s="2"/>
      <c r="V2657" s="1"/>
      <c r="W2657" s="1"/>
      <c r="X2657" s="2"/>
      <c r="Y2657" s="1"/>
      <c r="Z2657" s="1"/>
      <c r="AA2657" s="2"/>
      <c r="AB2657" s="1"/>
      <c r="AC2657" s="1"/>
      <c r="AD2657" s="2"/>
      <c r="AE2657" s="1"/>
      <c r="AF2657" s="2"/>
      <c r="AG2657" s="2"/>
      <c r="AH2657" s="1"/>
      <c r="AI2657" s="1"/>
      <c r="AJ2657" s="2"/>
      <c r="AK2657" s="1"/>
      <c r="AL2657" s="1"/>
      <c r="AM2657" s="67"/>
      <c r="AN2657" s="45"/>
      <c r="AO2657" s="67"/>
      <c r="AP2657" s="45"/>
    </row>
    <row r="2658" spans="1:42" hidden="1" x14ac:dyDescent="0.25">
      <c r="A2658" s="2"/>
      <c r="B2658" s="48"/>
      <c r="C2658" s="2"/>
      <c r="D2658" s="2"/>
      <c r="E2658" s="2"/>
      <c r="F2658" s="2"/>
      <c r="G2658" s="2"/>
      <c r="H2658" s="2"/>
      <c r="I2658" s="1"/>
      <c r="J2658" s="1"/>
      <c r="K2658" s="1"/>
      <c r="L2658" s="1"/>
      <c r="M2658" s="1"/>
      <c r="N2658" s="2"/>
      <c r="O2658" s="2"/>
      <c r="P2658" s="2"/>
      <c r="Q2658" s="1"/>
      <c r="R2658" s="1"/>
      <c r="S2658" s="1"/>
      <c r="T2658" s="1"/>
      <c r="U2658" s="2"/>
      <c r="V2658" s="1"/>
      <c r="W2658" s="1"/>
      <c r="X2658" s="2"/>
      <c r="Y2658" s="1"/>
      <c r="Z2658" s="1"/>
      <c r="AA2658" s="2"/>
      <c r="AB2658" s="1"/>
      <c r="AC2658" s="1"/>
      <c r="AD2658" s="2"/>
      <c r="AE2658" s="1"/>
      <c r="AF2658" s="2"/>
      <c r="AG2658" s="2"/>
      <c r="AH2658" s="1"/>
      <c r="AI2658" s="1"/>
      <c r="AJ2658" s="2"/>
      <c r="AK2658" s="1"/>
      <c r="AL2658" s="1"/>
      <c r="AM2658" s="65"/>
      <c r="AN2658" s="66"/>
      <c r="AO2658" s="65"/>
      <c r="AP2658" s="66"/>
    </row>
    <row r="2659" spans="1:42" hidden="1" x14ac:dyDescent="0.25">
      <c r="A2659" s="2"/>
      <c r="B2659" s="48"/>
      <c r="C2659" s="2"/>
      <c r="D2659" s="2"/>
      <c r="E2659" s="2"/>
      <c r="F2659" s="2"/>
      <c r="G2659" s="2"/>
      <c r="H2659" s="2"/>
      <c r="I2659" s="1"/>
      <c r="J2659" s="1"/>
      <c r="K2659" s="1"/>
      <c r="L2659" s="1"/>
      <c r="M2659" s="1"/>
      <c r="N2659" s="2"/>
      <c r="O2659" s="2"/>
      <c r="P2659" s="2"/>
      <c r="Q2659" s="1"/>
      <c r="R2659" s="1"/>
      <c r="S2659" s="1"/>
      <c r="T2659" s="1"/>
      <c r="U2659" s="2"/>
      <c r="V2659" s="1"/>
      <c r="W2659" s="1"/>
      <c r="X2659" s="2"/>
      <c r="Y2659" s="1"/>
      <c r="Z2659" s="1"/>
      <c r="AA2659" s="2"/>
      <c r="AB2659" s="1"/>
      <c r="AC2659" s="1"/>
      <c r="AD2659" s="2"/>
      <c r="AE2659" s="1"/>
      <c r="AF2659" s="2"/>
      <c r="AG2659" s="2"/>
      <c r="AH2659" s="1"/>
      <c r="AI2659" s="1"/>
      <c r="AJ2659" s="2"/>
      <c r="AK2659" s="1"/>
      <c r="AL2659" s="1"/>
      <c r="AM2659" s="67"/>
      <c r="AN2659" s="45"/>
      <c r="AO2659" s="67"/>
      <c r="AP2659" s="45"/>
    </row>
    <row r="2660" spans="1:42" hidden="1" x14ac:dyDescent="0.25">
      <c r="A2660" s="2"/>
      <c r="B2660" s="48"/>
      <c r="C2660" s="2"/>
      <c r="D2660" s="2"/>
      <c r="E2660" s="2"/>
      <c r="F2660" s="2"/>
      <c r="G2660" s="2"/>
      <c r="H2660" s="2"/>
      <c r="I2660" s="1"/>
      <c r="J2660" s="1"/>
      <c r="K2660" s="1"/>
      <c r="L2660" s="1"/>
      <c r="M2660" s="1"/>
      <c r="N2660" s="2"/>
      <c r="O2660" s="2"/>
      <c r="P2660" s="2"/>
      <c r="Q2660" s="1"/>
      <c r="R2660" s="1"/>
      <c r="S2660" s="1"/>
      <c r="T2660" s="1"/>
      <c r="U2660" s="2"/>
      <c r="V2660" s="1"/>
      <c r="W2660" s="1"/>
      <c r="X2660" s="2"/>
      <c r="Y2660" s="1"/>
      <c r="Z2660" s="1"/>
      <c r="AA2660" s="2"/>
      <c r="AB2660" s="1"/>
      <c r="AC2660" s="1"/>
      <c r="AD2660" s="2"/>
      <c r="AE2660" s="1"/>
      <c r="AF2660" s="2"/>
      <c r="AG2660" s="2"/>
      <c r="AH2660" s="1"/>
      <c r="AI2660" s="1"/>
      <c r="AJ2660" s="2"/>
      <c r="AK2660" s="1"/>
      <c r="AL2660" s="1"/>
      <c r="AM2660" s="65"/>
      <c r="AN2660" s="66"/>
      <c r="AO2660" s="65"/>
      <c r="AP2660" s="66"/>
    </row>
    <row r="2661" spans="1:42" hidden="1" x14ac:dyDescent="0.25">
      <c r="A2661" s="2"/>
      <c r="B2661" s="47"/>
      <c r="C2661" s="2"/>
      <c r="D2661" s="2"/>
      <c r="E2661" s="2"/>
      <c r="F2661" s="2"/>
      <c r="G2661" s="2"/>
      <c r="H2661" s="2"/>
      <c r="I2661" s="1"/>
      <c r="J2661" s="1"/>
      <c r="K2661" s="1"/>
      <c r="L2661" s="1"/>
      <c r="M2661" s="1"/>
      <c r="N2661" s="2"/>
      <c r="O2661" s="2"/>
      <c r="P2661" s="2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2"/>
      <c r="AG2661" s="2"/>
      <c r="AH2661" s="1"/>
      <c r="AI2661" s="1"/>
      <c r="AJ2661" s="2"/>
      <c r="AK2661" s="1"/>
      <c r="AL2661" s="1"/>
      <c r="AM2661" s="67"/>
      <c r="AN2661" s="45"/>
      <c r="AO2661" s="67"/>
      <c r="AP2661" s="45"/>
    </row>
    <row r="2662" spans="1:42" hidden="1" x14ac:dyDescent="0.25">
      <c r="A2662" s="2"/>
      <c r="B2662" s="48"/>
      <c r="C2662" s="2"/>
      <c r="D2662" s="2"/>
      <c r="E2662" s="2"/>
      <c r="F2662" s="2"/>
      <c r="G2662" s="2"/>
      <c r="H2662" s="2"/>
      <c r="I2662" s="1"/>
      <c r="J2662" s="1"/>
      <c r="K2662" s="1"/>
      <c r="L2662" s="1"/>
      <c r="M2662" s="1"/>
      <c r="N2662" s="2"/>
      <c r="O2662" s="2"/>
      <c r="P2662" s="2"/>
      <c r="Q2662" s="1"/>
      <c r="R2662" s="1"/>
      <c r="S2662" s="1"/>
      <c r="T2662" s="1"/>
      <c r="U2662" s="2"/>
      <c r="V2662" s="1"/>
      <c r="W2662" s="1"/>
      <c r="X2662" s="2"/>
      <c r="Y2662" s="1"/>
      <c r="Z2662" s="1"/>
      <c r="AA2662" s="2"/>
      <c r="AB2662" s="1"/>
      <c r="AC2662" s="1"/>
      <c r="AD2662" s="2"/>
      <c r="AE2662" s="1"/>
      <c r="AF2662" s="2"/>
      <c r="AG2662" s="2"/>
      <c r="AH2662" s="1"/>
      <c r="AI2662" s="1"/>
      <c r="AJ2662" s="2"/>
      <c r="AK2662" s="1"/>
      <c r="AL2662" s="1"/>
      <c r="AM2662" s="67"/>
      <c r="AN2662" s="45"/>
      <c r="AO2662" s="67"/>
      <c r="AP2662" s="45"/>
    </row>
    <row r="2663" spans="1:42" hidden="1" x14ac:dyDescent="0.25">
      <c r="A2663" s="2"/>
      <c r="B2663" s="48"/>
      <c r="C2663" s="2"/>
      <c r="D2663" s="2"/>
      <c r="E2663" s="2"/>
      <c r="F2663" s="2"/>
      <c r="G2663" s="2"/>
      <c r="H2663" s="2"/>
      <c r="I2663" s="1"/>
      <c r="J2663" s="1"/>
      <c r="K2663" s="1"/>
      <c r="L2663" s="1"/>
      <c r="M2663" s="1"/>
      <c r="N2663" s="2"/>
      <c r="O2663" s="2"/>
      <c r="P2663" s="2"/>
      <c r="Q2663" s="1"/>
      <c r="R2663" s="1"/>
      <c r="S2663" s="1"/>
      <c r="T2663" s="1"/>
      <c r="U2663" s="2"/>
      <c r="V2663" s="1"/>
      <c r="W2663" s="1"/>
      <c r="X2663" s="2"/>
      <c r="Y2663" s="1"/>
      <c r="Z2663" s="1"/>
      <c r="AA2663" s="2"/>
      <c r="AB2663" s="1"/>
      <c r="AC2663" s="1"/>
      <c r="AD2663" s="2"/>
      <c r="AE2663" s="1"/>
      <c r="AF2663" s="2"/>
      <c r="AG2663" s="2"/>
      <c r="AH2663" s="1"/>
      <c r="AI2663" s="1"/>
      <c r="AJ2663" s="2"/>
      <c r="AK2663" s="1"/>
      <c r="AL2663" s="1"/>
      <c r="AM2663" s="65"/>
      <c r="AN2663" s="66"/>
      <c r="AO2663" s="65"/>
      <c r="AP2663" s="66"/>
    </row>
    <row r="2664" spans="1:42" hidden="1" x14ac:dyDescent="0.25">
      <c r="A2664" s="2"/>
      <c r="B2664" s="48"/>
      <c r="C2664" s="2"/>
      <c r="D2664" s="2"/>
      <c r="E2664" s="2"/>
      <c r="F2664" s="2"/>
      <c r="G2664" s="2"/>
      <c r="H2664" s="2"/>
      <c r="I2664" s="1"/>
      <c r="J2664" s="1"/>
      <c r="K2664" s="1"/>
      <c r="L2664" s="1"/>
      <c r="M2664" s="1"/>
      <c r="N2664" s="2"/>
      <c r="O2664" s="2"/>
      <c r="P2664" s="2"/>
      <c r="Q2664" s="1"/>
      <c r="R2664" s="1"/>
      <c r="S2664" s="1"/>
      <c r="T2664" s="1"/>
      <c r="U2664" s="2"/>
      <c r="V2664" s="1"/>
      <c r="W2664" s="1"/>
      <c r="X2664" s="2"/>
      <c r="Y2664" s="1"/>
      <c r="Z2664" s="1"/>
      <c r="AA2664" s="2"/>
      <c r="AB2664" s="1"/>
      <c r="AC2664" s="1"/>
      <c r="AD2664" s="2"/>
      <c r="AE2664" s="1"/>
      <c r="AF2664" s="2"/>
      <c r="AG2664" s="2"/>
      <c r="AH2664" s="1"/>
      <c r="AI2664" s="1"/>
      <c r="AJ2664" s="2"/>
      <c r="AK2664" s="1"/>
      <c r="AL2664" s="1"/>
      <c r="AM2664" s="65"/>
      <c r="AN2664" s="66"/>
      <c r="AO2664" s="65"/>
      <c r="AP2664" s="66"/>
    </row>
    <row r="2665" spans="1:42" hidden="1" x14ac:dyDescent="0.25">
      <c r="A2665" s="2"/>
      <c r="B2665" s="48"/>
      <c r="C2665" s="2"/>
      <c r="D2665" s="2"/>
      <c r="E2665" s="2"/>
      <c r="F2665" s="2"/>
      <c r="G2665" s="2"/>
      <c r="H2665" s="2"/>
      <c r="I2665" s="1"/>
      <c r="J2665" s="1"/>
      <c r="K2665" s="1"/>
      <c r="L2665" s="1"/>
      <c r="M2665" s="1"/>
      <c r="N2665" s="2"/>
      <c r="O2665" s="2"/>
      <c r="P2665" s="2"/>
      <c r="Q2665" s="1"/>
      <c r="R2665" s="1"/>
      <c r="S2665" s="1"/>
      <c r="T2665" s="1"/>
      <c r="U2665" s="2"/>
      <c r="V2665" s="1"/>
      <c r="W2665" s="1"/>
      <c r="X2665" s="2"/>
      <c r="Y2665" s="1"/>
      <c r="Z2665" s="1"/>
      <c r="AA2665" s="2"/>
      <c r="AB2665" s="1"/>
      <c r="AC2665" s="1"/>
      <c r="AD2665" s="2"/>
      <c r="AE2665" s="1"/>
      <c r="AF2665" s="2"/>
      <c r="AG2665" s="2"/>
      <c r="AH2665" s="1"/>
      <c r="AI2665" s="1"/>
      <c r="AJ2665" s="2"/>
      <c r="AK2665" s="1"/>
      <c r="AL2665" s="1"/>
      <c r="AM2665" s="65"/>
      <c r="AN2665" s="66"/>
      <c r="AO2665" s="65"/>
      <c r="AP2665" s="66"/>
    </row>
    <row r="2666" spans="1:42" hidden="1" x14ac:dyDescent="0.25">
      <c r="A2666" s="2"/>
      <c r="B2666" s="48"/>
      <c r="C2666" s="2"/>
      <c r="D2666" s="2"/>
      <c r="E2666" s="2"/>
      <c r="F2666" s="2"/>
      <c r="G2666" s="2"/>
      <c r="H2666" s="2"/>
      <c r="I2666" s="1"/>
      <c r="J2666" s="1"/>
      <c r="K2666" s="1"/>
      <c r="L2666" s="1"/>
      <c r="M2666" s="1"/>
      <c r="N2666" s="2"/>
      <c r="O2666" s="2"/>
      <c r="P2666" s="2"/>
      <c r="Q2666" s="1"/>
      <c r="R2666" s="1"/>
      <c r="S2666" s="1"/>
      <c r="T2666" s="1"/>
      <c r="U2666" s="2"/>
      <c r="V2666" s="1"/>
      <c r="W2666" s="1"/>
      <c r="X2666" s="2"/>
      <c r="Y2666" s="1"/>
      <c r="Z2666" s="1"/>
      <c r="AA2666" s="2"/>
      <c r="AB2666" s="1"/>
      <c r="AC2666" s="1"/>
      <c r="AD2666" s="2"/>
      <c r="AE2666" s="1"/>
      <c r="AF2666" s="2"/>
      <c r="AG2666" s="2"/>
      <c r="AH2666" s="1"/>
      <c r="AI2666" s="1"/>
      <c r="AJ2666" s="2"/>
      <c r="AK2666" s="1"/>
      <c r="AL2666" s="1"/>
      <c r="AM2666" s="65"/>
      <c r="AN2666" s="66"/>
      <c r="AO2666" s="65"/>
      <c r="AP2666" s="66"/>
    </row>
    <row r="2667" spans="1:42" hidden="1" x14ac:dyDescent="0.25">
      <c r="A2667" s="2"/>
      <c r="B2667" s="48"/>
      <c r="C2667" s="2"/>
      <c r="D2667" s="2"/>
      <c r="E2667" s="2"/>
      <c r="F2667" s="2"/>
      <c r="G2667" s="2"/>
      <c r="H2667" s="2"/>
      <c r="I2667" s="1"/>
      <c r="J2667" s="1"/>
      <c r="K2667" s="1"/>
      <c r="L2667" s="1"/>
      <c r="M2667" s="1"/>
      <c r="N2667" s="2"/>
      <c r="O2667" s="2"/>
      <c r="P2667" s="2"/>
      <c r="Q2667" s="1"/>
      <c r="R2667" s="1"/>
      <c r="S2667" s="1"/>
      <c r="T2667" s="1"/>
      <c r="U2667" s="2"/>
      <c r="V2667" s="1"/>
      <c r="W2667" s="1"/>
      <c r="X2667" s="2"/>
      <c r="Y2667" s="1"/>
      <c r="Z2667" s="1"/>
      <c r="AA2667" s="2"/>
      <c r="AB2667" s="1"/>
      <c r="AC2667" s="1"/>
      <c r="AD2667" s="2"/>
      <c r="AE2667" s="1"/>
      <c r="AF2667" s="2"/>
      <c r="AG2667" s="2"/>
      <c r="AH2667" s="1"/>
      <c r="AI2667" s="1"/>
      <c r="AJ2667" s="2"/>
      <c r="AK2667" s="1"/>
      <c r="AL2667" s="1"/>
      <c r="AM2667" s="65"/>
      <c r="AN2667" s="66"/>
      <c r="AO2667" s="65"/>
      <c r="AP2667" s="66"/>
    </row>
    <row r="2668" spans="1:42" hidden="1" x14ac:dyDescent="0.25">
      <c r="A2668" s="2"/>
      <c r="B2668" s="48"/>
      <c r="C2668" s="2"/>
      <c r="D2668" s="2"/>
      <c r="E2668" s="2"/>
      <c r="F2668" s="2"/>
      <c r="G2668" s="2"/>
      <c r="H2668" s="2"/>
      <c r="I2668" s="1"/>
      <c r="J2668" s="1"/>
      <c r="K2668" s="1"/>
      <c r="L2668" s="1"/>
      <c r="M2668" s="1"/>
      <c r="N2668" s="2"/>
      <c r="O2668" s="2"/>
      <c r="P2668" s="2"/>
      <c r="Q2668" s="1"/>
      <c r="R2668" s="1"/>
      <c r="S2668" s="1"/>
      <c r="T2668" s="1"/>
      <c r="U2668" s="2"/>
      <c r="V2668" s="1"/>
      <c r="W2668" s="1"/>
      <c r="X2668" s="2"/>
      <c r="Y2668" s="1"/>
      <c r="Z2668" s="1"/>
      <c r="AA2668" s="2"/>
      <c r="AB2668" s="1"/>
      <c r="AC2668" s="1"/>
      <c r="AD2668" s="2"/>
      <c r="AE2668" s="1"/>
      <c r="AF2668" s="2"/>
      <c r="AG2668" s="2"/>
      <c r="AH2668" s="1"/>
      <c r="AI2668" s="1"/>
      <c r="AJ2668" s="2"/>
      <c r="AK2668" s="1"/>
      <c r="AL2668" s="1"/>
      <c r="AM2668" s="65"/>
      <c r="AN2668" s="66"/>
      <c r="AO2668" s="65"/>
      <c r="AP2668" s="66"/>
    </row>
    <row r="2669" spans="1:42" hidden="1" x14ac:dyDescent="0.25">
      <c r="A2669" s="2"/>
      <c r="B2669" s="48"/>
      <c r="C2669" s="2"/>
      <c r="D2669" s="2"/>
      <c r="E2669" s="2"/>
      <c r="F2669" s="2"/>
      <c r="G2669" s="2"/>
      <c r="H2669" s="2"/>
      <c r="I2669" s="1"/>
      <c r="J2669" s="1"/>
      <c r="K2669" s="1"/>
      <c r="L2669" s="1"/>
      <c r="M2669" s="1"/>
      <c r="N2669" s="2"/>
      <c r="O2669" s="2"/>
      <c r="P2669" s="2"/>
      <c r="Q2669" s="1"/>
      <c r="R2669" s="1"/>
      <c r="S2669" s="1"/>
      <c r="T2669" s="1"/>
      <c r="U2669" s="2"/>
      <c r="V2669" s="1"/>
      <c r="W2669" s="1"/>
      <c r="X2669" s="2"/>
      <c r="Y2669" s="1"/>
      <c r="Z2669" s="1"/>
      <c r="AA2669" s="2"/>
      <c r="AB2669" s="1"/>
      <c r="AC2669" s="1"/>
      <c r="AD2669" s="2"/>
      <c r="AE2669" s="1"/>
      <c r="AF2669" s="2"/>
      <c r="AG2669" s="2"/>
      <c r="AH2669" s="1"/>
      <c r="AI2669" s="1"/>
      <c r="AJ2669" s="2"/>
      <c r="AK2669" s="1"/>
      <c r="AL2669" s="1"/>
      <c r="AM2669" s="65"/>
      <c r="AN2669" s="66"/>
      <c r="AO2669" s="65"/>
      <c r="AP2669" s="66"/>
    </row>
    <row r="2670" spans="1:42" hidden="1" x14ac:dyDescent="0.25">
      <c r="A2670" s="2"/>
      <c r="B2670" s="48"/>
      <c r="C2670" s="2"/>
      <c r="D2670" s="2"/>
      <c r="E2670" s="2"/>
      <c r="F2670" s="2"/>
      <c r="G2670" s="2"/>
      <c r="H2670" s="2"/>
      <c r="I2670" s="1"/>
      <c r="J2670" s="1"/>
      <c r="K2670" s="1"/>
      <c r="L2670" s="1"/>
      <c r="M2670" s="1"/>
      <c r="N2670" s="2"/>
      <c r="O2670" s="2"/>
      <c r="P2670" s="2"/>
      <c r="Q2670" s="1"/>
      <c r="R2670" s="1"/>
      <c r="S2670" s="1"/>
      <c r="T2670" s="1"/>
      <c r="U2670" s="2"/>
      <c r="V2670" s="1"/>
      <c r="W2670" s="1"/>
      <c r="X2670" s="2"/>
      <c r="Y2670" s="1"/>
      <c r="Z2670" s="1"/>
      <c r="AA2670" s="2"/>
      <c r="AB2670" s="1"/>
      <c r="AC2670" s="1"/>
      <c r="AD2670" s="2"/>
      <c r="AE2670" s="1"/>
      <c r="AF2670" s="2"/>
      <c r="AG2670" s="2"/>
      <c r="AH2670" s="1"/>
      <c r="AI2670" s="1"/>
      <c r="AJ2670" s="2"/>
      <c r="AK2670" s="1"/>
      <c r="AL2670" s="1"/>
      <c r="AM2670" s="65"/>
      <c r="AN2670" s="66"/>
      <c r="AO2670" s="65"/>
      <c r="AP2670" s="66"/>
    </row>
    <row r="2671" spans="1:42" hidden="1" x14ac:dyDescent="0.25">
      <c r="A2671" s="2"/>
      <c r="B2671" s="48"/>
      <c r="C2671" s="2"/>
      <c r="D2671" s="2"/>
      <c r="E2671" s="2"/>
      <c r="F2671" s="2"/>
      <c r="G2671" s="2"/>
      <c r="H2671" s="2"/>
      <c r="I2671" s="1"/>
      <c r="J2671" s="1"/>
      <c r="K2671" s="1"/>
      <c r="L2671" s="1"/>
      <c r="M2671" s="1"/>
      <c r="N2671" s="2"/>
      <c r="O2671" s="2"/>
      <c r="P2671" s="2"/>
      <c r="Q2671" s="1"/>
      <c r="R2671" s="1"/>
      <c r="S2671" s="1"/>
      <c r="T2671" s="1"/>
      <c r="U2671" s="2"/>
      <c r="V2671" s="1"/>
      <c r="W2671" s="1"/>
      <c r="X2671" s="2"/>
      <c r="Y2671" s="1"/>
      <c r="Z2671" s="1"/>
      <c r="AA2671" s="2"/>
      <c r="AB2671" s="1"/>
      <c r="AC2671" s="1"/>
      <c r="AD2671" s="2"/>
      <c r="AE2671" s="1"/>
      <c r="AF2671" s="2"/>
      <c r="AG2671" s="2"/>
      <c r="AH2671" s="1"/>
      <c r="AI2671" s="1"/>
      <c r="AJ2671" s="2"/>
      <c r="AK2671" s="1"/>
      <c r="AL2671" s="1"/>
      <c r="AM2671" s="65"/>
      <c r="AN2671" s="66"/>
      <c r="AO2671" s="65"/>
      <c r="AP2671" s="66"/>
    </row>
    <row r="2672" spans="1:42" hidden="1" x14ac:dyDescent="0.25">
      <c r="A2672" s="2"/>
      <c r="B2672" s="48"/>
      <c r="C2672" s="2"/>
      <c r="D2672" s="2"/>
      <c r="E2672" s="2"/>
      <c r="F2672" s="2"/>
      <c r="G2672" s="2"/>
      <c r="H2672" s="2"/>
      <c r="I2672" s="1"/>
      <c r="J2672" s="1"/>
      <c r="K2672" s="1"/>
      <c r="L2672" s="1"/>
      <c r="M2672" s="1"/>
      <c r="N2672" s="2"/>
      <c r="O2672" s="2"/>
      <c r="P2672" s="2"/>
      <c r="Q2672" s="1"/>
      <c r="R2672" s="1"/>
      <c r="S2672" s="1"/>
      <c r="T2672" s="1"/>
      <c r="U2672" s="2"/>
      <c r="V2672" s="1"/>
      <c r="W2672" s="1"/>
      <c r="X2672" s="2"/>
      <c r="Y2672" s="1"/>
      <c r="Z2672" s="1"/>
      <c r="AA2672" s="2"/>
      <c r="AB2672" s="1"/>
      <c r="AC2672" s="1"/>
      <c r="AD2672" s="2"/>
      <c r="AE2672" s="1"/>
      <c r="AF2672" s="2"/>
      <c r="AG2672" s="2"/>
      <c r="AH2672" s="1"/>
      <c r="AI2672" s="1"/>
      <c r="AJ2672" s="2"/>
      <c r="AK2672" s="1"/>
      <c r="AL2672" s="1"/>
      <c r="AM2672" s="67"/>
      <c r="AN2672" s="45"/>
      <c r="AO2672" s="67"/>
      <c r="AP2672" s="45"/>
    </row>
    <row r="2673" spans="1:42" hidden="1" x14ac:dyDescent="0.25">
      <c r="A2673" s="2"/>
      <c r="B2673" s="48"/>
      <c r="C2673" s="2"/>
      <c r="D2673" s="2"/>
      <c r="E2673" s="2"/>
      <c r="F2673" s="2"/>
      <c r="G2673" s="2"/>
      <c r="H2673" s="2"/>
      <c r="I2673" s="1"/>
      <c r="J2673" s="1"/>
      <c r="K2673" s="1"/>
      <c r="L2673" s="1"/>
      <c r="M2673" s="1"/>
      <c r="N2673" s="2"/>
      <c r="O2673" s="2"/>
      <c r="P2673" s="2"/>
      <c r="Q2673" s="1"/>
      <c r="R2673" s="1"/>
      <c r="S2673" s="1"/>
      <c r="T2673" s="1"/>
      <c r="U2673" s="2"/>
      <c r="V2673" s="1"/>
      <c r="W2673" s="1"/>
      <c r="X2673" s="2"/>
      <c r="Y2673" s="1"/>
      <c r="Z2673" s="1"/>
      <c r="AA2673" s="2"/>
      <c r="AB2673" s="1"/>
      <c r="AC2673" s="1"/>
      <c r="AD2673" s="2"/>
      <c r="AE2673" s="1"/>
      <c r="AF2673" s="2"/>
      <c r="AG2673" s="2"/>
      <c r="AH2673" s="1"/>
      <c r="AI2673" s="1"/>
      <c r="AJ2673" s="2"/>
      <c r="AK2673" s="1"/>
      <c r="AL2673" s="1"/>
      <c r="AM2673" s="65"/>
      <c r="AN2673" s="66"/>
      <c r="AO2673" s="65"/>
      <c r="AP2673" s="66"/>
    </row>
    <row r="2674" spans="1:42" hidden="1" x14ac:dyDescent="0.25">
      <c r="A2674" s="2"/>
      <c r="B2674" s="48"/>
      <c r="C2674" s="2"/>
      <c r="D2674" s="2"/>
      <c r="E2674" s="2"/>
      <c r="F2674" s="2"/>
      <c r="G2674" s="2"/>
      <c r="H2674" s="2"/>
      <c r="I2674" s="1"/>
      <c r="J2674" s="1"/>
      <c r="K2674" s="1"/>
      <c r="L2674" s="1"/>
      <c r="M2674" s="1"/>
      <c r="N2674" s="2"/>
      <c r="O2674" s="2"/>
      <c r="P2674" s="2"/>
      <c r="Q2674" s="1"/>
      <c r="R2674" s="1"/>
      <c r="S2674" s="1"/>
      <c r="T2674" s="1"/>
      <c r="U2674" s="2"/>
      <c r="V2674" s="1"/>
      <c r="W2674" s="1"/>
      <c r="X2674" s="2"/>
      <c r="Y2674" s="1"/>
      <c r="Z2674" s="1"/>
      <c r="AA2674" s="2"/>
      <c r="AB2674" s="1"/>
      <c r="AC2674" s="1"/>
      <c r="AD2674" s="2"/>
      <c r="AE2674" s="1"/>
      <c r="AF2674" s="2"/>
      <c r="AG2674" s="2"/>
      <c r="AH2674" s="1"/>
      <c r="AI2674" s="1"/>
      <c r="AJ2674" s="2"/>
      <c r="AK2674" s="1"/>
      <c r="AL2674" s="1"/>
      <c r="AM2674" s="65"/>
      <c r="AN2674" s="66"/>
      <c r="AO2674" s="65"/>
      <c r="AP2674" s="66"/>
    </row>
    <row r="2675" spans="1:42" hidden="1" x14ac:dyDescent="0.25">
      <c r="A2675" s="2"/>
      <c r="B2675" s="48"/>
      <c r="C2675" s="2"/>
      <c r="D2675" s="2"/>
      <c r="E2675" s="2"/>
      <c r="F2675" s="2"/>
      <c r="G2675" s="2"/>
      <c r="H2675" s="2"/>
      <c r="I2675" s="1"/>
      <c r="J2675" s="1"/>
      <c r="K2675" s="1"/>
      <c r="L2675" s="1"/>
      <c r="M2675" s="1"/>
      <c r="N2675" s="2"/>
      <c r="O2675" s="2"/>
      <c r="P2675" s="2"/>
      <c r="Q2675" s="1"/>
      <c r="R2675" s="1"/>
      <c r="S2675" s="1"/>
      <c r="T2675" s="1"/>
      <c r="U2675" s="2"/>
      <c r="V2675" s="1"/>
      <c r="W2675" s="1"/>
      <c r="X2675" s="2"/>
      <c r="Y2675" s="1"/>
      <c r="Z2675" s="1"/>
      <c r="AA2675" s="2"/>
      <c r="AB2675" s="1"/>
      <c r="AC2675" s="1"/>
      <c r="AD2675" s="2"/>
      <c r="AE2675" s="1"/>
      <c r="AF2675" s="2"/>
      <c r="AG2675" s="2"/>
      <c r="AH2675" s="1"/>
      <c r="AI2675" s="1"/>
      <c r="AJ2675" s="2"/>
      <c r="AK2675" s="1"/>
      <c r="AL2675" s="1"/>
      <c r="AM2675" s="65"/>
      <c r="AN2675" s="66"/>
      <c r="AO2675" s="65"/>
      <c r="AP2675" s="66"/>
    </row>
    <row r="2676" spans="1:42" hidden="1" x14ac:dyDescent="0.25">
      <c r="A2676" s="2"/>
      <c r="B2676" s="48"/>
      <c r="C2676" s="2"/>
      <c r="D2676" s="2"/>
      <c r="E2676" s="2"/>
      <c r="F2676" s="2"/>
      <c r="G2676" s="2"/>
      <c r="H2676" s="2"/>
      <c r="I2676" s="1"/>
      <c r="J2676" s="1"/>
      <c r="K2676" s="1"/>
      <c r="L2676" s="1"/>
      <c r="M2676" s="1"/>
      <c r="N2676" s="2"/>
      <c r="O2676" s="2"/>
      <c r="P2676" s="2"/>
      <c r="Q2676" s="1"/>
      <c r="R2676" s="1"/>
      <c r="S2676" s="1"/>
      <c r="T2676" s="1"/>
      <c r="U2676" s="2"/>
      <c r="V2676" s="1"/>
      <c r="W2676" s="1"/>
      <c r="X2676" s="2"/>
      <c r="Y2676" s="1"/>
      <c r="Z2676" s="1"/>
      <c r="AA2676" s="2"/>
      <c r="AB2676" s="1"/>
      <c r="AC2676" s="1"/>
      <c r="AD2676" s="2"/>
      <c r="AE2676" s="1"/>
      <c r="AF2676" s="2"/>
      <c r="AG2676" s="2"/>
      <c r="AH2676" s="1"/>
      <c r="AI2676" s="1"/>
      <c r="AJ2676" s="2"/>
      <c r="AK2676" s="1"/>
      <c r="AL2676" s="1"/>
      <c r="AM2676" s="65"/>
      <c r="AN2676" s="66"/>
      <c r="AO2676" s="65"/>
      <c r="AP2676" s="66"/>
    </row>
    <row r="2677" spans="1:42" hidden="1" x14ac:dyDescent="0.25">
      <c r="A2677" s="2"/>
      <c r="B2677" s="48"/>
      <c r="C2677" s="2"/>
      <c r="D2677" s="2"/>
      <c r="E2677" s="2"/>
      <c r="F2677" s="2"/>
      <c r="G2677" s="2"/>
      <c r="H2677" s="2"/>
      <c r="I2677" s="1"/>
      <c r="J2677" s="1"/>
      <c r="K2677" s="1"/>
      <c r="L2677" s="1"/>
      <c r="M2677" s="1"/>
      <c r="N2677" s="2"/>
      <c r="O2677" s="2"/>
      <c r="P2677" s="2"/>
      <c r="Q2677" s="1"/>
      <c r="R2677" s="1"/>
      <c r="S2677" s="1"/>
      <c r="T2677" s="1"/>
      <c r="U2677" s="2"/>
      <c r="V2677" s="1"/>
      <c r="W2677" s="1"/>
      <c r="X2677" s="2"/>
      <c r="Y2677" s="1"/>
      <c r="Z2677" s="1"/>
      <c r="AA2677" s="2"/>
      <c r="AB2677" s="1"/>
      <c r="AC2677" s="1"/>
      <c r="AD2677" s="2"/>
      <c r="AE2677" s="1"/>
      <c r="AF2677" s="2"/>
      <c r="AG2677" s="2"/>
      <c r="AH2677" s="1"/>
      <c r="AI2677" s="1"/>
      <c r="AJ2677" s="2"/>
      <c r="AK2677" s="1"/>
      <c r="AL2677" s="1"/>
      <c r="AM2677" s="65"/>
      <c r="AN2677" s="66"/>
      <c r="AO2677" s="65"/>
      <c r="AP2677" s="66"/>
    </row>
    <row r="2678" spans="1:42" hidden="1" x14ac:dyDescent="0.25">
      <c r="A2678" s="2"/>
      <c r="B2678" s="48"/>
      <c r="C2678" s="2"/>
      <c r="D2678" s="2"/>
      <c r="E2678" s="2"/>
      <c r="F2678" s="2"/>
      <c r="G2678" s="2"/>
      <c r="H2678" s="2"/>
      <c r="I2678" s="1"/>
      <c r="J2678" s="1"/>
      <c r="K2678" s="1"/>
      <c r="L2678" s="1"/>
      <c r="M2678" s="1"/>
      <c r="N2678" s="2"/>
      <c r="O2678" s="2"/>
      <c r="P2678" s="2"/>
      <c r="Q2678" s="1"/>
      <c r="R2678" s="1"/>
      <c r="S2678" s="1"/>
      <c r="T2678" s="1"/>
      <c r="U2678" s="2"/>
      <c r="V2678" s="1"/>
      <c r="W2678" s="1"/>
      <c r="X2678" s="2"/>
      <c r="Y2678" s="1"/>
      <c r="Z2678" s="1"/>
      <c r="AA2678" s="2"/>
      <c r="AB2678" s="1"/>
      <c r="AC2678" s="1"/>
      <c r="AD2678" s="2"/>
      <c r="AE2678" s="1"/>
      <c r="AF2678" s="2"/>
      <c r="AG2678" s="2"/>
      <c r="AH2678" s="1"/>
      <c r="AI2678" s="1"/>
      <c r="AJ2678" s="2"/>
      <c r="AK2678" s="1"/>
      <c r="AL2678" s="1"/>
      <c r="AM2678" s="65"/>
      <c r="AN2678" s="66"/>
      <c r="AO2678" s="65"/>
      <c r="AP2678" s="66"/>
    </row>
    <row r="2679" spans="1:42" hidden="1" x14ac:dyDescent="0.25">
      <c r="A2679" s="2"/>
      <c r="B2679" s="48"/>
      <c r="C2679" s="2"/>
      <c r="D2679" s="2"/>
      <c r="E2679" s="2"/>
      <c r="F2679" s="2"/>
      <c r="G2679" s="2"/>
      <c r="H2679" s="2"/>
      <c r="I2679" s="1"/>
      <c r="J2679" s="1"/>
      <c r="K2679" s="1"/>
      <c r="L2679" s="1"/>
      <c r="M2679" s="1"/>
      <c r="N2679" s="2"/>
      <c r="O2679" s="2"/>
      <c r="P2679" s="2"/>
      <c r="Q2679" s="1"/>
      <c r="R2679" s="1"/>
      <c r="S2679" s="1"/>
      <c r="T2679" s="1"/>
      <c r="U2679" s="2"/>
      <c r="V2679" s="1"/>
      <c r="W2679" s="1"/>
      <c r="X2679" s="2"/>
      <c r="Y2679" s="1"/>
      <c r="Z2679" s="1"/>
      <c r="AA2679" s="2"/>
      <c r="AB2679" s="1"/>
      <c r="AC2679" s="1"/>
      <c r="AD2679" s="2"/>
      <c r="AE2679" s="1"/>
      <c r="AF2679" s="2"/>
      <c r="AG2679" s="2"/>
      <c r="AH2679" s="1"/>
      <c r="AI2679" s="1"/>
      <c r="AJ2679" s="2"/>
      <c r="AK2679" s="1"/>
      <c r="AL2679" s="1"/>
      <c r="AM2679" s="65"/>
      <c r="AN2679" s="66"/>
      <c r="AO2679" s="65"/>
      <c r="AP2679" s="66"/>
    </row>
    <row r="2680" spans="1:42" hidden="1" x14ac:dyDescent="0.25">
      <c r="A2680" s="2"/>
      <c r="B2680" s="48"/>
      <c r="C2680" s="2"/>
      <c r="D2680" s="2"/>
      <c r="E2680" s="2"/>
      <c r="F2680" s="2"/>
      <c r="G2680" s="2"/>
      <c r="H2680" s="2"/>
      <c r="I2680" s="1"/>
      <c r="J2680" s="1"/>
      <c r="K2680" s="1"/>
      <c r="L2680" s="1"/>
      <c r="M2680" s="1"/>
      <c r="N2680" s="2"/>
      <c r="O2680" s="2"/>
      <c r="P2680" s="2"/>
      <c r="Q2680" s="1"/>
      <c r="R2680" s="1"/>
      <c r="S2680" s="1"/>
      <c r="T2680" s="1"/>
      <c r="U2680" s="2"/>
      <c r="V2680" s="1"/>
      <c r="W2680" s="1"/>
      <c r="X2680" s="2"/>
      <c r="Y2680" s="1"/>
      <c r="Z2680" s="1"/>
      <c r="AA2680" s="2"/>
      <c r="AB2680" s="1"/>
      <c r="AC2680" s="1"/>
      <c r="AD2680" s="2"/>
      <c r="AE2680" s="1"/>
      <c r="AF2680" s="2"/>
      <c r="AG2680" s="2"/>
      <c r="AH2680" s="1"/>
      <c r="AI2680" s="1"/>
      <c r="AJ2680" s="2"/>
      <c r="AK2680" s="1"/>
      <c r="AL2680" s="1"/>
      <c r="AM2680" s="65"/>
      <c r="AN2680" s="66"/>
      <c r="AO2680" s="65"/>
      <c r="AP2680" s="66"/>
    </row>
    <row r="2681" spans="1:42" hidden="1" x14ac:dyDescent="0.25">
      <c r="A2681" s="2"/>
      <c r="B2681" s="68"/>
      <c r="C2681" s="69"/>
      <c r="D2681" s="69"/>
      <c r="E2681" s="69"/>
      <c r="F2681" s="69"/>
      <c r="G2681" s="69"/>
      <c r="H2681" s="69"/>
      <c r="I2681" s="70"/>
      <c r="J2681" s="70"/>
      <c r="K2681" s="70"/>
      <c r="L2681" s="70"/>
      <c r="M2681" s="70"/>
      <c r="N2681" s="69"/>
      <c r="O2681" s="69"/>
      <c r="P2681" s="69"/>
      <c r="Q2681" s="1"/>
      <c r="R2681" s="70"/>
      <c r="S2681" s="70"/>
      <c r="T2681" s="70"/>
      <c r="U2681" s="69"/>
      <c r="V2681" s="70"/>
      <c r="W2681" s="70"/>
      <c r="X2681" s="69"/>
      <c r="Y2681" s="70"/>
      <c r="Z2681" s="70"/>
      <c r="AA2681" s="69"/>
      <c r="AB2681" s="70"/>
      <c r="AC2681" s="70"/>
      <c r="AD2681" s="69"/>
      <c r="AE2681" s="70"/>
      <c r="AF2681" s="69"/>
      <c r="AG2681" s="69"/>
      <c r="AH2681" s="70"/>
      <c r="AI2681" s="70"/>
      <c r="AJ2681" s="69"/>
      <c r="AK2681" s="70"/>
      <c r="AL2681" s="70"/>
      <c r="AM2681" s="71"/>
      <c r="AN2681" s="72"/>
      <c r="AO2681" s="71"/>
      <c r="AP2681" s="72"/>
    </row>
    <row r="2682" spans="1:42" hidden="1" x14ac:dyDescent="0.25">
      <c r="A2682" s="2"/>
      <c r="B2682" s="68"/>
      <c r="C2682" s="69"/>
      <c r="D2682" s="69"/>
      <c r="E2682" s="69"/>
      <c r="F2682" s="69"/>
      <c r="G2682" s="69"/>
      <c r="H2682" s="69"/>
      <c r="I2682" s="70"/>
      <c r="J2682" s="70"/>
      <c r="K2682" s="70"/>
      <c r="L2682" s="70"/>
      <c r="M2682" s="70"/>
      <c r="N2682" s="69"/>
      <c r="O2682" s="69"/>
      <c r="P2682" s="69"/>
      <c r="Q2682" s="1"/>
      <c r="R2682" s="70"/>
      <c r="S2682" s="70"/>
      <c r="T2682" s="70"/>
      <c r="U2682" s="69"/>
      <c r="V2682" s="70"/>
      <c r="W2682" s="70"/>
      <c r="X2682" s="69"/>
      <c r="Y2682" s="70"/>
      <c r="Z2682" s="70"/>
      <c r="AA2682" s="69"/>
      <c r="AB2682" s="70"/>
      <c r="AC2682" s="70"/>
      <c r="AD2682" s="69"/>
      <c r="AE2682" s="70"/>
      <c r="AF2682" s="69"/>
      <c r="AG2682" s="69"/>
      <c r="AH2682" s="70"/>
      <c r="AI2682" s="70"/>
      <c r="AJ2682" s="69"/>
      <c r="AK2682" s="70"/>
      <c r="AL2682" s="70"/>
      <c r="AM2682" s="71"/>
      <c r="AN2682" s="72"/>
      <c r="AO2682" s="71"/>
      <c r="AP2682" s="72"/>
    </row>
    <row r="2683" spans="1:42" hidden="1" x14ac:dyDescent="0.25">
      <c r="A2683" s="2"/>
      <c r="B2683" s="68"/>
      <c r="C2683" s="69"/>
      <c r="D2683" s="69"/>
      <c r="E2683" s="69"/>
      <c r="F2683" s="69"/>
      <c r="G2683" s="69"/>
      <c r="H2683" s="69"/>
      <c r="I2683" s="70"/>
      <c r="J2683" s="70"/>
      <c r="K2683" s="70"/>
      <c r="L2683" s="70"/>
      <c r="M2683" s="70"/>
      <c r="N2683" s="69"/>
      <c r="O2683" s="69"/>
      <c r="P2683" s="69"/>
      <c r="Q2683" s="1"/>
      <c r="R2683" s="70"/>
      <c r="S2683" s="70"/>
      <c r="T2683" s="70"/>
      <c r="U2683" s="69"/>
      <c r="V2683" s="70"/>
      <c r="W2683" s="70"/>
      <c r="X2683" s="69"/>
      <c r="Y2683" s="70"/>
      <c r="Z2683" s="70"/>
      <c r="AA2683" s="69"/>
      <c r="AB2683" s="70"/>
      <c r="AC2683" s="70"/>
      <c r="AD2683" s="69"/>
      <c r="AE2683" s="70"/>
      <c r="AF2683" s="69"/>
      <c r="AG2683" s="69"/>
      <c r="AH2683" s="70"/>
      <c r="AI2683" s="70"/>
      <c r="AJ2683" s="69"/>
      <c r="AK2683" s="70"/>
      <c r="AL2683" s="70"/>
      <c r="AM2683" s="71"/>
      <c r="AN2683" s="72"/>
      <c r="AO2683" s="71"/>
      <c r="AP2683" s="72"/>
    </row>
    <row r="2684" spans="1:42" hidden="1" x14ac:dyDescent="0.25">
      <c r="A2684" s="2"/>
      <c r="B2684" s="68"/>
      <c r="C2684" s="69"/>
      <c r="D2684" s="69"/>
      <c r="E2684" s="69"/>
      <c r="F2684" s="69"/>
      <c r="G2684" s="69"/>
      <c r="H2684" s="69"/>
      <c r="I2684" s="70"/>
      <c r="J2684" s="70"/>
      <c r="K2684" s="70"/>
      <c r="L2684" s="70"/>
      <c r="M2684" s="70"/>
      <c r="N2684" s="69"/>
      <c r="O2684" s="69"/>
      <c r="P2684" s="69"/>
      <c r="Q2684" s="1"/>
      <c r="R2684" s="70"/>
      <c r="S2684" s="70"/>
      <c r="T2684" s="70"/>
      <c r="U2684" s="69"/>
      <c r="V2684" s="70"/>
      <c r="W2684" s="70"/>
      <c r="X2684" s="69"/>
      <c r="Y2684" s="70"/>
      <c r="Z2684" s="70"/>
      <c r="AA2684" s="69"/>
      <c r="AB2684" s="70"/>
      <c r="AC2684" s="70"/>
      <c r="AD2684" s="69"/>
      <c r="AE2684" s="70"/>
      <c r="AF2684" s="69"/>
      <c r="AG2684" s="69"/>
      <c r="AH2684" s="70"/>
      <c r="AI2684" s="70"/>
      <c r="AJ2684" s="69"/>
      <c r="AK2684" s="70"/>
      <c r="AL2684" s="70"/>
      <c r="AM2684" s="71"/>
      <c r="AN2684" s="72"/>
      <c r="AO2684" s="71"/>
      <c r="AP2684" s="72"/>
    </row>
    <row r="2685" spans="1:42" hidden="1" x14ac:dyDescent="0.25">
      <c r="A2685" s="2"/>
      <c r="B2685" s="68"/>
      <c r="C2685" s="69"/>
      <c r="D2685" s="69"/>
      <c r="E2685" s="69"/>
      <c r="F2685" s="69"/>
      <c r="G2685" s="69"/>
      <c r="H2685" s="69"/>
      <c r="I2685" s="70"/>
      <c r="J2685" s="70"/>
      <c r="K2685" s="70"/>
      <c r="L2685" s="70"/>
      <c r="M2685" s="70"/>
      <c r="N2685" s="69"/>
      <c r="O2685" s="69"/>
      <c r="P2685" s="69"/>
      <c r="Q2685" s="1"/>
      <c r="R2685" s="70"/>
      <c r="S2685" s="70"/>
      <c r="T2685" s="70"/>
      <c r="U2685" s="69"/>
      <c r="V2685" s="70"/>
      <c r="W2685" s="70"/>
      <c r="X2685" s="69"/>
      <c r="Y2685" s="70"/>
      <c r="Z2685" s="70"/>
      <c r="AA2685" s="69"/>
      <c r="AB2685" s="70"/>
      <c r="AC2685" s="70"/>
      <c r="AD2685" s="69"/>
      <c r="AE2685" s="70"/>
      <c r="AF2685" s="69"/>
      <c r="AG2685" s="69"/>
      <c r="AH2685" s="70"/>
      <c r="AI2685" s="70"/>
      <c r="AJ2685" s="69"/>
      <c r="AK2685" s="70"/>
      <c r="AL2685" s="70"/>
      <c r="AM2685" s="71"/>
      <c r="AN2685" s="72"/>
      <c r="AO2685" s="71"/>
      <c r="AP2685" s="72"/>
    </row>
    <row r="2686" spans="1:42" hidden="1" x14ac:dyDescent="0.25">
      <c r="A2686" s="2"/>
      <c r="B2686" s="68"/>
      <c r="C2686" s="69"/>
      <c r="D2686" s="69"/>
      <c r="E2686" s="69"/>
      <c r="F2686" s="69"/>
      <c r="G2686" s="69"/>
      <c r="H2686" s="69"/>
      <c r="I2686" s="70"/>
      <c r="J2686" s="70"/>
      <c r="K2686" s="70"/>
      <c r="L2686" s="70"/>
      <c r="M2686" s="70"/>
      <c r="N2686" s="69"/>
      <c r="O2686" s="69"/>
      <c r="P2686" s="69"/>
      <c r="Q2686" s="1"/>
      <c r="R2686" s="70"/>
      <c r="S2686" s="70"/>
      <c r="T2686" s="70"/>
      <c r="U2686" s="69"/>
      <c r="V2686" s="70"/>
      <c r="W2686" s="70"/>
      <c r="X2686" s="69"/>
      <c r="Y2686" s="70"/>
      <c r="Z2686" s="70"/>
      <c r="AA2686" s="69"/>
      <c r="AB2686" s="70"/>
      <c r="AC2686" s="70"/>
      <c r="AD2686" s="69"/>
      <c r="AE2686" s="70"/>
      <c r="AF2686" s="69"/>
      <c r="AG2686" s="69"/>
      <c r="AH2686" s="70"/>
      <c r="AI2686" s="70"/>
      <c r="AJ2686" s="69"/>
      <c r="AK2686" s="70"/>
      <c r="AL2686" s="70"/>
      <c r="AM2686" s="71"/>
      <c r="AN2686" s="72"/>
      <c r="AO2686" s="71"/>
      <c r="AP2686" s="72"/>
    </row>
    <row r="2687" spans="1:42" hidden="1" x14ac:dyDescent="0.25">
      <c r="A2687" s="2"/>
      <c r="B2687" s="68"/>
      <c r="C2687" s="69"/>
      <c r="D2687" s="69"/>
      <c r="E2687" s="69"/>
      <c r="F2687" s="69"/>
      <c r="G2687" s="69"/>
      <c r="H2687" s="69"/>
      <c r="I2687" s="70"/>
      <c r="J2687" s="70"/>
      <c r="K2687" s="70"/>
      <c r="L2687" s="70"/>
      <c r="M2687" s="70"/>
      <c r="N2687" s="69"/>
      <c r="O2687" s="69"/>
      <c r="P2687" s="69"/>
      <c r="Q2687" s="1"/>
      <c r="R2687" s="70"/>
      <c r="S2687" s="70"/>
      <c r="T2687" s="70"/>
      <c r="U2687" s="69"/>
      <c r="V2687" s="70"/>
      <c r="W2687" s="70"/>
      <c r="X2687" s="69"/>
      <c r="Y2687" s="70"/>
      <c r="Z2687" s="70"/>
      <c r="AA2687" s="69"/>
      <c r="AB2687" s="70"/>
      <c r="AC2687" s="70"/>
      <c r="AD2687" s="69"/>
      <c r="AE2687" s="70"/>
      <c r="AF2687" s="69"/>
      <c r="AG2687" s="69"/>
      <c r="AH2687" s="70"/>
      <c r="AI2687" s="70"/>
      <c r="AJ2687" s="69"/>
      <c r="AK2687" s="70"/>
      <c r="AL2687" s="70"/>
      <c r="AM2687" s="71"/>
      <c r="AN2687" s="72"/>
      <c r="AO2687" s="71"/>
      <c r="AP2687" s="72"/>
    </row>
    <row r="2688" spans="1:42" hidden="1" x14ac:dyDescent="0.25">
      <c r="A2688" s="2"/>
      <c r="B2688" s="48"/>
      <c r="C2688" s="2"/>
      <c r="D2688" s="2"/>
      <c r="E2688" s="2"/>
      <c r="F2688" s="2"/>
      <c r="G2688" s="2"/>
      <c r="H2688" s="2"/>
      <c r="I2688" s="1"/>
      <c r="J2688" s="1"/>
      <c r="K2688" s="1"/>
      <c r="L2688" s="1"/>
      <c r="M2688" s="1"/>
      <c r="N2688" s="2"/>
      <c r="O2688" s="2"/>
      <c r="P2688" s="2"/>
      <c r="Q2688" s="1"/>
      <c r="R2688" s="1"/>
      <c r="S2688" s="1"/>
      <c r="T2688" s="1"/>
      <c r="U2688" s="2"/>
      <c r="V2688" s="1"/>
      <c r="W2688" s="1"/>
      <c r="X2688" s="2"/>
      <c r="Y2688" s="1"/>
      <c r="Z2688" s="1"/>
      <c r="AA2688" s="2"/>
      <c r="AB2688" s="1"/>
      <c r="AC2688" s="1"/>
      <c r="AD2688" s="2"/>
      <c r="AE2688" s="1"/>
      <c r="AF2688" s="2"/>
      <c r="AG2688" s="2"/>
      <c r="AH2688" s="1"/>
      <c r="AI2688" s="1"/>
      <c r="AJ2688" s="2"/>
      <c r="AK2688" s="1"/>
      <c r="AL2688" s="1"/>
      <c r="AM2688" s="65"/>
      <c r="AN2688" s="66"/>
      <c r="AO2688" s="65"/>
      <c r="AP2688" s="66"/>
    </row>
    <row r="2689" spans="1:42" hidden="1" x14ac:dyDescent="0.25">
      <c r="A2689" s="2"/>
      <c r="B2689" s="48"/>
      <c r="C2689" s="2"/>
      <c r="D2689" s="2"/>
      <c r="E2689" s="2"/>
      <c r="F2689" s="2"/>
      <c r="G2689" s="2"/>
      <c r="H2689" s="2"/>
      <c r="I2689" s="1"/>
      <c r="J2689" s="1"/>
      <c r="K2689" s="1"/>
      <c r="L2689" s="1"/>
      <c r="M2689" s="1"/>
      <c r="N2689" s="2"/>
      <c r="O2689" s="2"/>
      <c r="P2689" s="2"/>
      <c r="Q2689" s="1"/>
      <c r="R2689" s="1"/>
      <c r="S2689" s="1"/>
      <c r="T2689" s="1"/>
      <c r="U2689" s="2"/>
      <c r="V2689" s="1"/>
      <c r="W2689" s="1"/>
      <c r="X2689" s="2"/>
      <c r="Y2689" s="1"/>
      <c r="Z2689" s="1"/>
      <c r="AA2689" s="2"/>
      <c r="AB2689" s="1"/>
      <c r="AC2689" s="1"/>
      <c r="AD2689" s="2"/>
      <c r="AE2689" s="1"/>
      <c r="AF2689" s="2"/>
      <c r="AG2689" s="2"/>
      <c r="AH2689" s="1"/>
      <c r="AI2689" s="1"/>
      <c r="AJ2689" s="2"/>
      <c r="AK2689" s="1"/>
      <c r="AL2689" s="1"/>
      <c r="AM2689" s="65"/>
      <c r="AN2689" s="66"/>
      <c r="AO2689" s="65"/>
      <c r="AP2689" s="66"/>
    </row>
    <row r="2690" spans="1:42" hidden="1" x14ac:dyDescent="0.25">
      <c r="A2690" s="2"/>
      <c r="B2690" s="48"/>
      <c r="C2690" s="2"/>
      <c r="D2690" s="2"/>
      <c r="E2690" s="2"/>
      <c r="F2690" s="2"/>
      <c r="G2690" s="2"/>
      <c r="H2690" s="2"/>
      <c r="I2690" s="1"/>
      <c r="J2690" s="1"/>
      <c r="K2690" s="1"/>
      <c r="L2690" s="1"/>
      <c r="M2690" s="1"/>
      <c r="N2690" s="2"/>
      <c r="O2690" s="2"/>
      <c r="P2690" s="2"/>
      <c r="Q2690" s="1"/>
      <c r="R2690" s="1"/>
      <c r="S2690" s="1"/>
      <c r="T2690" s="1"/>
      <c r="U2690" s="2"/>
      <c r="V2690" s="1"/>
      <c r="W2690" s="1"/>
      <c r="X2690" s="2"/>
      <c r="Y2690" s="1"/>
      <c r="Z2690" s="1"/>
      <c r="AA2690" s="2"/>
      <c r="AB2690" s="1"/>
      <c r="AC2690" s="1"/>
      <c r="AD2690" s="2"/>
      <c r="AE2690" s="1"/>
      <c r="AF2690" s="2"/>
      <c r="AG2690" s="2"/>
      <c r="AH2690" s="1"/>
      <c r="AI2690" s="1"/>
      <c r="AJ2690" s="2"/>
      <c r="AK2690" s="1"/>
      <c r="AL2690" s="1"/>
      <c r="AM2690" s="49"/>
      <c r="AN2690" s="2"/>
      <c r="AO2690" s="49"/>
      <c r="AP2690" s="2"/>
    </row>
    <row r="2691" spans="1:42" hidden="1" x14ac:dyDescent="0.25">
      <c r="A2691" s="2"/>
      <c r="B2691" s="48"/>
      <c r="C2691" s="2"/>
      <c r="D2691" s="2"/>
      <c r="E2691" s="2"/>
      <c r="F2691" s="2"/>
      <c r="G2691" s="2"/>
      <c r="H2691" s="2"/>
      <c r="I2691" s="1"/>
      <c r="J2691" s="1"/>
      <c r="K2691" s="1"/>
      <c r="L2691" s="1"/>
      <c r="M2691" s="1"/>
      <c r="N2691" s="2"/>
      <c r="O2691" s="2"/>
      <c r="P2691" s="2"/>
      <c r="Q2691" s="1"/>
      <c r="R2691" s="1"/>
      <c r="S2691" s="1"/>
      <c r="T2691" s="1"/>
      <c r="U2691" s="2"/>
      <c r="V2691" s="1"/>
      <c r="W2691" s="1"/>
      <c r="X2691" s="2"/>
      <c r="Y2691" s="1"/>
      <c r="Z2691" s="1"/>
      <c r="AA2691" s="2"/>
      <c r="AB2691" s="1"/>
      <c r="AC2691" s="1"/>
      <c r="AD2691" s="2"/>
      <c r="AE2691" s="1"/>
      <c r="AF2691" s="2"/>
      <c r="AG2691" s="2"/>
      <c r="AH2691" s="1"/>
      <c r="AI2691" s="1"/>
      <c r="AJ2691" s="2"/>
      <c r="AK2691" s="1"/>
      <c r="AL2691" s="1"/>
      <c r="AM2691" s="67"/>
      <c r="AN2691" s="45"/>
      <c r="AO2691" s="67"/>
      <c r="AP2691" s="45"/>
    </row>
    <row r="2692" spans="1:42" hidden="1" x14ac:dyDescent="0.25">
      <c r="A2692" s="2"/>
      <c r="B2692" s="48"/>
      <c r="C2692" s="2"/>
      <c r="D2692" s="2"/>
      <c r="E2692" s="2"/>
      <c r="F2692" s="2"/>
      <c r="G2692" s="2"/>
      <c r="H2692" s="2"/>
      <c r="I2692" s="1"/>
      <c r="J2692" s="1"/>
      <c r="K2692" s="1"/>
      <c r="L2692" s="1"/>
      <c r="M2692" s="1"/>
      <c r="N2692" s="2"/>
      <c r="O2692" s="2"/>
      <c r="P2692" s="2"/>
      <c r="Q2692" s="1"/>
      <c r="R2692" s="1"/>
      <c r="S2692" s="1"/>
      <c r="T2692" s="1"/>
      <c r="U2692" s="2"/>
      <c r="V2692" s="1"/>
      <c r="W2692" s="1"/>
      <c r="X2692" s="2"/>
      <c r="Y2692" s="1"/>
      <c r="Z2692" s="1"/>
      <c r="AA2692" s="2"/>
      <c r="AB2692" s="1"/>
      <c r="AC2692" s="1"/>
      <c r="AD2692" s="2"/>
      <c r="AE2692" s="1"/>
      <c r="AF2692" s="2"/>
      <c r="AG2692" s="2"/>
      <c r="AH2692" s="1"/>
      <c r="AI2692" s="1"/>
      <c r="AJ2692" s="2"/>
      <c r="AK2692" s="1"/>
      <c r="AL2692" s="1"/>
      <c r="AM2692" s="67"/>
      <c r="AN2692" s="45"/>
      <c r="AO2692" s="67"/>
      <c r="AP2692" s="45"/>
    </row>
    <row r="2693" spans="1:42" hidden="1" x14ac:dyDescent="0.25">
      <c r="A2693" s="2"/>
      <c r="B2693" s="48"/>
      <c r="C2693" s="2"/>
      <c r="D2693" s="2"/>
      <c r="E2693" s="2"/>
      <c r="F2693" s="2"/>
      <c r="G2693" s="2"/>
      <c r="H2693" s="2"/>
      <c r="I2693" s="1"/>
      <c r="J2693" s="1"/>
      <c r="K2693" s="1"/>
      <c r="L2693" s="1"/>
      <c r="M2693" s="1"/>
      <c r="N2693" s="2"/>
      <c r="O2693" s="2"/>
      <c r="P2693" s="2"/>
      <c r="Q2693" s="1"/>
      <c r="R2693" s="1"/>
      <c r="S2693" s="1"/>
      <c r="T2693" s="1"/>
      <c r="U2693" s="2"/>
      <c r="V2693" s="1"/>
      <c r="W2693" s="1"/>
      <c r="X2693" s="2"/>
      <c r="Y2693" s="1"/>
      <c r="Z2693" s="1"/>
      <c r="AA2693" s="2"/>
      <c r="AB2693" s="1"/>
      <c r="AC2693" s="1"/>
      <c r="AD2693" s="2"/>
      <c r="AE2693" s="1"/>
      <c r="AF2693" s="2"/>
      <c r="AG2693" s="2"/>
      <c r="AH2693" s="1"/>
      <c r="AI2693" s="1"/>
      <c r="AJ2693" s="2"/>
      <c r="AK2693" s="1"/>
      <c r="AL2693" s="1"/>
      <c r="AM2693" s="67"/>
      <c r="AN2693" s="45"/>
      <c r="AO2693" s="67"/>
      <c r="AP2693" s="45"/>
    </row>
    <row r="2694" spans="1:42" hidden="1" x14ac:dyDescent="0.25">
      <c r="A2694" s="2"/>
      <c r="B2694" s="48"/>
      <c r="C2694" s="2"/>
      <c r="D2694" s="2"/>
      <c r="E2694" s="2"/>
      <c r="F2694" s="2"/>
      <c r="G2694" s="2"/>
      <c r="H2694" s="2"/>
      <c r="I2694" s="1"/>
      <c r="J2694" s="1"/>
      <c r="K2694" s="1"/>
      <c r="L2694" s="1"/>
      <c r="M2694" s="1"/>
      <c r="N2694" s="2"/>
      <c r="O2694" s="2"/>
      <c r="P2694" s="2"/>
      <c r="Q2694" s="1"/>
      <c r="R2694" s="1"/>
      <c r="S2694" s="1"/>
      <c r="T2694" s="1"/>
      <c r="U2694" s="2"/>
      <c r="V2694" s="1"/>
      <c r="W2694" s="1"/>
      <c r="X2694" s="2"/>
      <c r="Y2694" s="1"/>
      <c r="Z2694" s="1"/>
      <c r="AA2694" s="2"/>
      <c r="AB2694" s="1"/>
      <c r="AC2694" s="1"/>
      <c r="AD2694" s="2"/>
      <c r="AE2694" s="1"/>
      <c r="AF2694" s="2"/>
      <c r="AG2694" s="2"/>
      <c r="AH2694" s="1"/>
      <c r="AI2694" s="1"/>
      <c r="AJ2694" s="2"/>
      <c r="AK2694" s="1"/>
      <c r="AL2694" s="1"/>
      <c r="AM2694" s="67"/>
      <c r="AN2694" s="45"/>
      <c r="AO2694" s="67"/>
      <c r="AP2694" s="45"/>
    </row>
    <row r="2695" spans="1:42" hidden="1" x14ac:dyDescent="0.25">
      <c r="A2695" s="2"/>
      <c r="B2695" s="48"/>
      <c r="C2695" s="2"/>
      <c r="D2695" s="2"/>
      <c r="E2695" s="2"/>
      <c r="F2695" s="2"/>
      <c r="G2695" s="2"/>
      <c r="H2695" s="2"/>
      <c r="I2695" s="1"/>
      <c r="J2695" s="1"/>
      <c r="K2695" s="1"/>
      <c r="L2695" s="1"/>
      <c r="M2695" s="1"/>
      <c r="N2695" s="2"/>
      <c r="O2695" s="2"/>
      <c r="P2695" s="2"/>
      <c r="Q2695" s="1"/>
      <c r="R2695" s="1"/>
      <c r="S2695" s="1"/>
      <c r="T2695" s="1"/>
      <c r="U2695" s="2"/>
      <c r="V2695" s="1"/>
      <c r="W2695" s="1"/>
      <c r="X2695" s="2"/>
      <c r="Y2695" s="1"/>
      <c r="Z2695" s="1"/>
      <c r="AA2695" s="2"/>
      <c r="AB2695" s="1"/>
      <c r="AC2695" s="1"/>
      <c r="AD2695" s="2"/>
      <c r="AE2695" s="1"/>
      <c r="AF2695" s="2"/>
      <c r="AG2695" s="2"/>
      <c r="AH2695" s="1"/>
      <c r="AI2695" s="1"/>
      <c r="AJ2695" s="2"/>
      <c r="AK2695" s="1"/>
      <c r="AL2695" s="1"/>
      <c r="AM2695" s="67"/>
      <c r="AN2695" s="45"/>
      <c r="AO2695" s="67"/>
      <c r="AP2695" s="45"/>
    </row>
    <row r="2696" spans="1:42" hidden="1" x14ac:dyDescent="0.25">
      <c r="A2696" s="2"/>
      <c r="B2696" s="48"/>
      <c r="C2696" s="2"/>
      <c r="D2696" s="2"/>
      <c r="E2696" s="2"/>
      <c r="F2696" s="2"/>
      <c r="G2696" s="2"/>
      <c r="H2696" s="2"/>
      <c r="I2696" s="1"/>
      <c r="J2696" s="1"/>
      <c r="K2696" s="1"/>
      <c r="L2696" s="1"/>
      <c r="M2696" s="1"/>
      <c r="N2696" s="2"/>
      <c r="O2696" s="2"/>
      <c r="P2696" s="2"/>
      <c r="Q2696" s="1"/>
      <c r="R2696" s="1"/>
      <c r="S2696" s="1"/>
      <c r="T2696" s="1"/>
      <c r="U2696" s="2"/>
      <c r="V2696" s="1"/>
      <c r="W2696" s="1"/>
      <c r="X2696" s="2"/>
      <c r="Y2696" s="1"/>
      <c r="Z2696" s="1"/>
      <c r="AA2696" s="2"/>
      <c r="AB2696" s="1"/>
      <c r="AC2696" s="1"/>
      <c r="AD2696" s="2"/>
      <c r="AE2696" s="1"/>
      <c r="AF2696" s="2"/>
      <c r="AG2696" s="2"/>
      <c r="AH2696" s="1"/>
      <c r="AI2696" s="1"/>
      <c r="AJ2696" s="2"/>
      <c r="AK2696" s="1"/>
      <c r="AL2696" s="1"/>
      <c r="AM2696" s="67"/>
      <c r="AN2696" s="45"/>
      <c r="AO2696" s="67"/>
      <c r="AP2696" s="45"/>
    </row>
    <row r="2697" spans="1:42" hidden="1" x14ac:dyDescent="0.25">
      <c r="A2697" s="2"/>
      <c r="B2697" s="48"/>
      <c r="C2697" s="2"/>
      <c r="D2697" s="2"/>
      <c r="E2697" s="2"/>
      <c r="F2697" s="2"/>
      <c r="G2697" s="2"/>
      <c r="H2697" s="2"/>
      <c r="I2697" s="1"/>
      <c r="J2697" s="1"/>
      <c r="K2697" s="1"/>
      <c r="L2697" s="1"/>
      <c r="M2697" s="1"/>
      <c r="N2697" s="2"/>
      <c r="O2697" s="2"/>
      <c r="P2697" s="2"/>
      <c r="Q2697" s="1"/>
      <c r="R2697" s="1"/>
      <c r="S2697" s="1"/>
      <c r="T2697" s="1"/>
      <c r="U2697" s="2"/>
      <c r="V2697" s="1"/>
      <c r="W2697" s="1"/>
      <c r="X2697" s="2"/>
      <c r="Y2697" s="1"/>
      <c r="Z2697" s="1"/>
      <c r="AA2697" s="2"/>
      <c r="AB2697" s="1"/>
      <c r="AC2697" s="1"/>
      <c r="AD2697" s="2"/>
      <c r="AE2697" s="1"/>
      <c r="AF2697" s="2"/>
      <c r="AG2697" s="2"/>
      <c r="AH2697" s="1"/>
      <c r="AI2697" s="1"/>
      <c r="AJ2697" s="2"/>
      <c r="AK2697" s="1"/>
      <c r="AL2697" s="1"/>
      <c r="AM2697" s="65"/>
      <c r="AN2697" s="66"/>
      <c r="AO2697" s="65"/>
      <c r="AP2697" s="66"/>
    </row>
    <row r="2698" spans="1:42" hidden="1" x14ac:dyDescent="0.25">
      <c r="A2698" s="2"/>
      <c r="B2698" s="48"/>
      <c r="C2698" s="2"/>
      <c r="D2698" s="2"/>
      <c r="E2698" s="2"/>
      <c r="F2698" s="2"/>
      <c r="G2698" s="2"/>
      <c r="H2698" s="2"/>
      <c r="I2698" s="1"/>
      <c r="J2698" s="1"/>
      <c r="K2698" s="1"/>
      <c r="L2698" s="1"/>
      <c r="M2698" s="1"/>
      <c r="N2698" s="2"/>
      <c r="O2698" s="2"/>
      <c r="P2698" s="2"/>
      <c r="Q2698" s="1"/>
      <c r="R2698" s="1"/>
      <c r="S2698" s="1"/>
      <c r="T2698" s="1"/>
      <c r="U2698" s="2"/>
      <c r="V2698" s="1"/>
      <c r="W2698" s="1"/>
      <c r="X2698" s="2"/>
      <c r="Y2698" s="1"/>
      <c r="Z2698" s="1"/>
      <c r="AA2698" s="2"/>
      <c r="AB2698" s="1"/>
      <c r="AC2698" s="1"/>
      <c r="AD2698" s="2"/>
      <c r="AE2698" s="1"/>
      <c r="AF2698" s="2"/>
      <c r="AG2698" s="2"/>
      <c r="AH2698" s="1"/>
      <c r="AI2698" s="1"/>
      <c r="AJ2698" s="2"/>
      <c r="AK2698" s="1"/>
      <c r="AL2698" s="1"/>
      <c r="AM2698" s="65"/>
      <c r="AN2698" s="66"/>
      <c r="AO2698" s="65"/>
      <c r="AP2698" s="66"/>
    </row>
    <row r="2699" spans="1:42" hidden="1" x14ac:dyDescent="0.25">
      <c r="A2699" s="2"/>
      <c r="B2699" s="48"/>
      <c r="C2699" s="2"/>
      <c r="D2699" s="2"/>
      <c r="E2699" s="2"/>
      <c r="F2699" s="2"/>
      <c r="G2699" s="2"/>
      <c r="H2699" s="2"/>
      <c r="I2699" s="1"/>
      <c r="J2699" s="1"/>
      <c r="K2699" s="1"/>
      <c r="L2699" s="1"/>
      <c r="M2699" s="1"/>
      <c r="N2699" s="2"/>
      <c r="O2699" s="2"/>
      <c r="P2699" s="2"/>
      <c r="Q2699" s="1"/>
      <c r="R2699" s="1"/>
      <c r="S2699" s="1"/>
      <c r="T2699" s="1"/>
      <c r="U2699" s="2"/>
      <c r="V2699" s="1"/>
      <c r="W2699" s="1"/>
      <c r="X2699" s="2"/>
      <c r="Y2699" s="1"/>
      <c r="Z2699" s="1"/>
      <c r="AA2699" s="2"/>
      <c r="AB2699" s="1"/>
      <c r="AC2699" s="1"/>
      <c r="AD2699" s="2"/>
      <c r="AE2699" s="1"/>
      <c r="AF2699" s="2"/>
      <c r="AG2699" s="2"/>
      <c r="AH2699" s="1"/>
      <c r="AI2699" s="1"/>
      <c r="AJ2699" s="2"/>
      <c r="AK2699" s="1"/>
      <c r="AL2699" s="1"/>
      <c r="AM2699" s="67"/>
      <c r="AN2699" s="45"/>
      <c r="AO2699" s="67"/>
      <c r="AP2699" s="45"/>
    </row>
    <row r="2700" spans="1:42" hidden="1" x14ac:dyDescent="0.25">
      <c r="A2700" s="2"/>
      <c r="B2700" s="48"/>
      <c r="C2700" s="2"/>
      <c r="D2700" s="2"/>
      <c r="E2700" s="2"/>
      <c r="F2700" s="2"/>
      <c r="G2700" s="2"/>
      <c r="H2700" s="2"/>
      <c r="I2700" s="1"/>
      <c r="J2700" s="1"/>
      <c r="K2700" s="1"/>
      <c r="L2700" s="1"/>
      <c r="M2700" s="1"/>
      <c r="N2700" s="2"/>
      <c r="O2700" s="2"/>
      <c r="P2700" s="2"/>
      <c r="Q2700" s="1"/>
      <c r="R2700" s="1"/>
      <c r="S2700" s="1"/>
      <c r="T2700" s="1"/>
      <c r="U2700" s="2"/>
      <c r="V2700" s="1"/>
      <c r="W2700" s="1"/>
      <c r="X2700" s="2"/>
      <c r="Y2700" s="1"/>
      <c r="Z2700" s="1"/>
      <c r="AA2700" s="2"/>
      <c r="AB2700" s="1"/>
      <c r="AC2700" s="1"/>
      <c r="AD2700" s="2"/>
      <c r="AE2700" s="1"/>
      <c r="AF2700" s="2"/>
      <c r="AG2700" s="2"/>
      <c r="AH2700" s="1"/>
      <c r="AI2700" s="1"/>
      <c r="AJ2700" s="2"/>
      <c r="AK2700" s="1"/>
      <c r="AL2700" s="1"/>
      <c r="AM2700" s="67"/>
      <c r="AN2700" s="45"/>
      <c r="AO2700" s="67"/>
      <c r="AP2700" s="45"/>
    </row>
    <row r="2701" spans="1:42" hidden="1" x14ac:dyDescent="0.25">
      <c r="A2701" s="2"/>
      <c r="B2701" s="48"/>
      <c r="C2701" s="2"/>
      <c r="D2701" s="2"/>
      <c r="E2701" s="2"/>
      <c r="F2701" s="2"/>
      <c r="G2701" s="2"/>
      <c r="H2701" s="2"/>
      <c r="I2701" s="1"/>
      <c r="J2701" s="1"/>
      <c r="K2701" s="1"/>
      <c r="L2701" s="1"/>
      <c r="M2701" s="1"/>
      <c r="N2701" s="2"/>
      <c r="O2701" s="2"/>
      <c r="P2701" s="2"/>
      <c r="Q2701" s="1"/>
      <c r="R2701" s="1"/>
      <c r="S2701" s="1"/>
      <c r="T2701" s="1"/>
      <c r="U2701" s="2"/>
      <c r="V2701" s="1"/>
      <c r="W2701" s="1"/>
      <c r="X2701" s="2"/>
      <c r="Y2701" s="1"/>
      <c r="Z2701" s="1"/>
      <c r="AA2701" s="2"/>
      <c r="AB2701" s="1"/>
      <c r="AC2701" s="1"/>
      <c r="AD2701" s="2"/>
      <c r="AE2701" s="1"/>
      <c r="AF2701" s="2"/>
      <c r="AG2701" s="2"/>
      <c r="AH2701" s="1"/>
      <c r="AI2701" s="1"/>
      <c r="AJ2701" s="2"/>
      <c r="AK2701" s="1"/>
      <c r="AL2701" s="1"/>
      <c r="AM2701" s="65"/>
      <c r="AN2701" s="66"/>
      <c r="AO2701" s="65"/>
      <c r="AP2701" s="66"/>
    </row>
    <row r="2702" spans="1:42" hidden="1" x14ac:dyDescent="0.25">
      <c r="A2702" s="2"/>
      <c r="B2702" s="48"/>
      <c r="C2702" s="2"/>
      <c r="D2702" s="2"/>
      <c r="E2702" s="2"/>
      <c r="F2702" s="2"/>
      <c r="G2702" s="2"/>
      <c r="H2702" s="2"/>
      <c r="I2702" s="1"/>
      <c r="J2702" s="1"/>
      <c r="K2702" s="1"/>
      <c r="L2702" s="1"/>
      <c r="M2702" s="1"/>
      <c r="N2702" s="2"/>
      <c r="O2702" s="2"/>
      <c r="P2702" s="2"/>
      <c r="Q2702" s="1"/>
      <c r="R2702" s="1"/>
      <c r="S2702" s="1"/>
      <c r="T2702" s="1"/>
      <c r="U2702" s="2"/>
      <c r="V2702" s="1"/>
      <c r="W2702" s="1"/>
      <c r="X2702" s="2"/>
      <c r="Y2702" s="1"/>
      <c r="Z2702" s="1"/>
      <c r="AA2702" s="2"/>
      <c r="AB2702" s="1"/>
      <c r="AC2702" s="1"/>
      <c r="AD2702" s="2"/>
      <c r="AE2702" s="1"/>
      <c r="AF2702" s="2"/>
      <c r="AG2702" s="2"/>
      <c r="AH2702" s="1"/>
      <c r="AI2702" s="1"/>
      <c r="AJ2702" s="2"/>
      <c r="AK2702" s="1"/>
      <c r="AL2702" s="1"/>
      <c r="AM2702" s="65"/>
      <c r="AN2702" s="66"/>
      <c r="AO2702" s="65"/>
      <c r="AP2702" s="66"/>
    </row>
    <row r="2703" spans="1:42" hidden="1" x14ac:dyDescent="0.25">
      <c r="A2703" s="2"/>
      <c r="B2703" s="48"/>
      <c r="C2703" s="2"/>
      <c r="D2703" s="2"/>
      <c r="E2703" s="2"/>
      <c r="F2703" s="2"/>
      <c r="G2703" s="2"/>
      <c r="H2703" s="2"/>
      <c r="I2703" s="1"/>
      <c r="J2703" s="1"/>
      <c r="K2703" s="1"/>
      <c r="L2703" s="1"/>
      <c r="M2703" s="1"/>
      <c r="N2703" s="2"/>
      <c r="O2703" s="2"/>
      <c r="P2703" s="2"/>
      <c r="Q2703" s="1"/>
      <c r="R2703" s="1"/>
      <c r="S2703" s="1"/>
      <c r="T2703" s="1"/>
      <c r="U2703" s="2"/>
      <c r="V2703" s="1"/>
      <c r="W2703" s="1"/>
      <c r="X2703" s="2"/>
      <c r="Y2703" s="1"/>
      <c r="Z2703" s="1"/>
      <c r="AA2703" s="2"/>
      <c r="AB2703" s="1"/>
      <c r="AC2703" s="1"/>
      <c r="AD2703" s="2"/>
      <c r="AE2703" s="1"/>
      <c r="AF2703" s="2"/>
      <c r="AG2703" s="2"/>
      <c r="AH2703" s="1"/>
      <c r="AI2703" s="1"/>
      <c r="AJ2703" s="2"/>
      <c r="AK2703" s="1"/>
      <c r="AL2703" s="1"/>
      <c r="AM2703" s="65"/>
      <c r="AN2703" s="66"/>
      <c r="AO2703" s="65"/>
      <c r="AP2703" s="66"/>
    </row>
    <row r="2704" spans="1:42" hidden="1" x14ac:dyDescent="0.25">
      <c r="A2704" s="2"/>
      <c r="B2704" s="48"/>
      <c r="C2704" s="2"/>
      <c r="D2704" s="2"/>
      <c r="E2704" s="2"/>
      <c r="F2704" s="2"/>
      <c r="G2704" s="2"/>
      <c r="H2704" s="2"/>
      <c r="I2704" s="1"/>
      <c r="J2704" s="1"/>
      <c r="K2704" s="1"/>
      <c r="L2704" s="1"/>
      <c r="M2704" s="1"/>
      <c r="N2704" s="2"/>
      <c r="O2704" s="2"/>
      <c r="P2704" s="2"/>
      <c r="Q2704" s="1"/>
      <c r="R2704" s="1"/>
      <c r="S2704" s="1"/>
      <c r="T2704" s="1"/>
      <c r="U2704" s="2"/>
      <c r="V2704" s="1"/>
      <c r="W2704" s="1"/>
      <c r="X2704" s="2"/>
      <c r="Y2704" s="1"/>
      <c r="Z2704" s="1"/>
      <c r="AA2704" s="2"/>
      <c r="AB2704" s="1"/>
      <c r="AC2704" s="1"/>
      <c r="AD2704" s="2"/>
      <c r="AE2704" s="1"/>
      <c r="AF2704" s="2"/>
      <c r="AG2704" s="2"/>
      <c r="AH2704" s="1"/>
      <c r="AI2704" s="1"/>
      <c r="AJ2704" s="2"/>
      <c r="AK2704" s="1"/>
      <c r="AL2704" s="1"/>
      <c r="AM2704" s="65"/>
      <c r="AN2704" s="66"/>
      <c r="AO2704" s="65"/>
      <c r="AP2704" s="66"/>
    </row>
    <row r="2705" spans="1:42" hidden="1" x14ac:dyDescent="0.25">
      <c r="A2705" s="2"/>
      <c r="B2705" s="48"/>
      <c r="C2705" s="2"/>
      <c r="D2705" s="2"/>
      <c r="E2705" s="2"/>
      <c r="F2705" s="2"/>
      <c r="G2705" s="2"/>
      <c r="H2705" s="2"/>
      <c r="I2705" s="1"/>
      <c r="J2705" s="1"/>
      <c r="K2705" s="1"/>
      <c r="L2705" s="1"/>
      <c r="M2705" s="1"/>
      <c r="N2705" s="2"/>
      <c r="O2705" s="2"/>
      <c r="P2705" s="2"/>
      <c r="Q2705" s="1"/>
      <c r="R2705" s="1"/>
      <c r="S2705" s="1"/>
      <c r="T2705" s="1"/>
      <c r="U2705" s="2"/>
      <c r="V2705" s="1"/>
      <c r="W2705" s="1"/>
      <c r="X2705" s="2"/>
      <c r="Y2705" s="1"/>
      <c r="Z2705" s="1"/>
      <c r="AA2705" s="2"/>
      <c r="AB2705" s="1"/>
      <c r="AC2705" s="1"/>
      <c r="AD2705" s="2"/>
      <c r="AE2705" s="1"/>
      <c r="AF2705" s="2"/>
      <c r="AG2705" s="2"/>
      <c r="AH2705" s="1"/>
      <c r="AI2705" s="1"/>
      <c r="AJ2705" s="2"/>
      <c r="AK2705" s="1"/>
      <c r="AL2705" s="1"/>
      <c r="AM2705" s="65"/>
      <c r="AN2705" s="66"/>
      <c r="AO2705" s="65"/>
      <c r="AP2705" s="66"/>
    </row>
    <row r="2706" spans="1:42" hidden="1" x14ac:dyDescent="0.25">
      <c r="A2706" s="2"/>
      <c r="B2706" s="48"/>
      <c r="C2706" s="2"/>
      <c r="D2706" s="2"/>
      <c r="E2706" s="2"/>
      <c r="F2706" s="2"/>
      <c r="G2706" s="2"/>
      <c r="H2706" s="2"/>
      <c r="I2706" s="1"/>
      <c r="J2706" s="1"/>
      <c r="K2706" s="1"/>
      <c r="L2706" s="1"/>
      <c r="M2706" s="1"/>
      <c r="N2706" s="2"/>
      <c r="O2706" s="2"/>
      <c r="P2706" s="2"/>
      <c r="Q2706" s="1"/>
      <c r="R2706" s="1"/>
      <c r="S2706" s="1"/>
      <c r="T2706" s="1"/>
      <c r="U2706" s="2"/>
      <c r="V2706" s="1"/>
      <c r="W2706" s="1"/>
      <c r="X2706" s="1"/>
      <c r="Y2706" s="1"/>
      <c r="Z2706" s="1"/>
      <c r="AA2706" s="1"/>
      <c r="AB2706" s="1"/>
      <c r="AC2706" s="1"/>
      <c r="AD2706" s="1"/>
      <c r="AE2706" s="1"/>
      <c r="AF2706" s="2"/>
      <c r="AG2706" s="2"/>
      <c r="AH2706" s="1"/>
      <c r="AI2706" s="1"/>
      <c r="AJ2706" s="2"/>
      <c r="AK2706" s="1"/>
      <c r="AL2706" s="1"/>
      <c r="AM2706" s="67"/>
      <c r="AN2706" s="45"/>
      <c r="AO2706" s="67"/>
      <c r="AP2706" s="45"/>
    </row>
    <row r="2707" spans="1:42" hidden="1" x14ac:dyDescent="0.25">
      <c r="A2707" s="2"/>
      <c r="B2707" s="48"/>
      <c r="C2707" s="2"/>
      <c r="D2707" s="2"/>
      <c r="E2707" s="2"/>
      <c r="F2707" s="2"/>
      <c r="G2707" s="2"/>
      <c r="H2707" s="2"/>
      <c r="I2707" s="1"/>
      <c r="J2707" s="1"/>
      <c r="K2707" s="1"/>
      <c r="L2707" s="1"/>
      <c r="M2707" s="1"/>
      <c r="N2707" s="2"/>
      <c r="O2707" s="2"/>
      <c r="P2707" s="2"/>
      <c r="Q2707" s="1"/>
      <c r="R2707" s="1"/>
      <c r="S2707" s="1"/>
      <c r="T2707" s="1"/>
      <c r="U2707" s="2"/>
      <c r="V2707" s="1"/>
      <c r="W2707" s="1"/>
      <c r="X2707" s="2"/>
      <c r="Y2707" s="1"/>
      <c r="Z2707" s="1"/>
      <c r="AA2707" s="2"/>
      <c r="AB2707" s="1"/>
      <c r="AC2707" s="1"/>
      <c r="AD2707" s="2"/>
      <c r="AE2707" s="1"/>
      <c r="AF2707" s="2"/>
      <c r="AG2707" s="2"/>
      <c r="AH2707" s="1"/>
      <c r="AI2707" s="1"/>
      <c r="AJ2707" s="2"/>
      <c r="AK2707" s="1"/>
      <c r="AL2707" s="1"/>
      <c r="AM2707" s="65"/>
      <c r="AN2707" s="66"/>
      <c r="AO2707" s="65"/>
      <c r="AP2707" s="66"/>
    </row>
    <row r="2708" spans="1:42" hidden="1" x14ac:dyDescent="0.25">
      <c r="A2708" s="2"/>
      <c r="B2708" s="48"/>
      <c r="C2708" s="2"/>
      <c r="D2708" s="2"/>
      <c r="E2708" s="2"/>
      <c r="F2708" s="2"/>
      <c r="G2708" s="2"/>
      <c r="H2708" s="2"/>
      <c r="I2708" s="1"/>
      <c r="J2708" s="1"/>
      <c r="K2708" s="1"/>
      <c r="L2708" s="1"/>
      <c r="M2708" s="1"/>
      <c r="N2708" s="2"/>
      <c r="O2708" s="2"/>
      <c r="P2708" s="2"/>
      <c r="Q2708" s="1"/>
      <c r="R2708" s="1"/>
      <c r="S2708" s="1"/>
      <c r="T2708" s="1"/>
      <c r="U2708" s="2"/>
      <c r="V2708" s="1"/>
      <c r="W2708" s="1"/>
      <c r="X2708" s="2"/>
      <c r="Y2708" s="1"/>
      <c r="Z2708" s="1"/>
      <c r="AA2708" s="2"/>
      <c r="AB2708" s="1"/>
      <c r="AC2708" s="1"/>
      <c r="AD2708" s="2"/>
      <c r="AE2708" s="1"/>
      <c r="AF2708" s="2"/>
      <c r="AG2708" s="2"/>
      <c r="AH2708" s="1"/>
      <c r="AI2708" s="1"/>
      <c r="AJ2708" s="2"/>
      <c r="AK2708" s="1"/>
      <c r="AL2708" s="1"/>
      <c r="AM2708" s="67"/>
      <c r="AN2708" s="45"/>
      <c r="AO2708" s="67"/>
      <c r="AP2708" s="45"/>
    </row>
    <row r="2709" spans="1:42" hidden="1" x14ac:dyDescent="0.25">
      <c r="A2709" s="2"/>
      <c r="B2709" s="48"/>
      <c r="C2709" s="2"/>
      <c r="D2709" s="2"/>
      <c r="E2709" s="2"/>
      <c r="F2709" s="2"/>
      <c r="G2709" s="2"/>
      <c r="H2709" s="2"/>
      <c r="I2709" s="1"/>
      <c r="J2709" s="1"/>
      <c r="K2709" s="1"/>
      <c r="L2709" s="1"/>
      <c r="M2709" s="1"/>
      <c r="N2709" s="2"/>
      <c r="O2709" s="2"/>
      <c r="P2709" s="2"/>
      <c r="Q2709" s="1"/>
      <c r="R2709" s="1"/>
      <c r="S2709" s="1"/>
      <c r="T2709" s="1"/>
      <c r="U2709" s="2"/>
      <c r="V2709" s="1"/>
      <c r="W2709" s="1"/>
      <c r="X2709" s="2"/>
      <c r="Y2709" s="1"/>
      <c r="Z2709" s="1"/>
      <c r="AA2709" s="2"/>
      <c r="AB2709" s="1"/>
      <c r="AC2709" s="1"/>
      <c r="AD2709" s="2"/>
      <c r="AE2709" s="1"/>
      <c r="AF2709" s="2"/>
      <c r="AG2709" s="2"/>
      <c r="AH2709" s="1"/>
      <c r="AI2709" s="1"/>
      <c r="AJ2709" s="2"/>
      <c r="AK2709" s="1"/>
      <c r="AL2709" s="1"/>
      <c r="AM2709" s="65"/>
      <c r="AN2709" s="66"/>
      <c r="AO2709" s="65"/>
      <c r="AP2709" s="66"/>
    </row>
    <row r="2710" spans="1:42" hidden="1" x14ac:dyDescent="0.25">
      <c r="A2710" s="2"/>
      <c r="B2710" s="48"/>
      <c r="C2710" s="2"/>
      <c r="D2710" s="2"/>
      <c r="E2710" s="2"/>
      <c r="F2710" s="2"/>
      <c r="G2710" s="2"/>
      <c r="H2710" s="2"/>
      <c r="I2710" s="1"/>
      <c r="J2710" s="1"/>
      <c r="K2710" s="1"/>
      <c r="L2710" s="1"/>
      <c r="M2710" s="1"/>
      <c r="N2710" s="2"/>
      <c r="O2710" s="2"/>
      <c r="P2710" s="2"/>
      <c r="Q2710" s="1"/>
      <c r="R2710" s="1"/>
      <c r="S2710" s="1"/>
      <c r="T2710" s="1"/>
      <c r="U2710" s="2"/>
      <c r="V2710" s="1"/>
      <c r="W2710" s="1"/>
      <c r="X2710" s="2"/>
      <c r="Y2710" s="1"/>
      <c r="Z2710" s="1"/>
      <c r="AA2710" s="2"/>
      <c r="AB2710" s="1"/>
      <c r="AC2710" s="1"/>
      <c r="AD2710" s="2"/>
      <c r="AE2710" s="1"/>
      <c r="AF2710" s="2"/>
      <c r="AG2710" s="2"/>
      <c r="AH2710" s="1"/>
      <c r="AI2710" s="1"/>
      <c r="AJ2710" s="2"/>
      <c r="AK2710" s="1"/>
      <c r="AL2710" s="1"/>
      <c r="AM2710" s="65"/>
      <c r="AN2710" s="66"/>
      <c r="AO2710" s="65"/>
      <c r="AP2710" s="66"/>
    </row>
    <row r="2711" spans="1:42" hidden="1" x14ac:dyDescent="0.25">
      <c r="A2711" s="2"/>
      <c r="B2711" s="47"/>
      <c r="C2711" s="2"/>
      <c r="D2711" s="2"/>
      <c r="E2711" s="2"/>
      <c r="F2711" s="2"/>
      <c r="G2711" s="2"/>
      <c r="H2711" s="2"/>
      <c r="I2711" s="1"/>
      <c r="J2711" s="1"/>
      <c r="K2711" s="1"/>
      <c r="L2711" s="1"/>
      <c r="M2711" s="1"/>
      <c r="N2711" s="2"/>
      <c r="O2711" s="2"/>
      <c r="P2711" s="2"/>
      <c r="Q2711" s="1"/>
      <c r="R2711" s="1"/>
      <c r="S2711" s="1"/>
      <c r="T2711" s="1"/>
      <c r="U2711" s="1"/>
      <c r="V2711" s="1"/>
      <c r="W2711" s="1"/>
      <c r="X2711" s="1"/>
      <c r="Y2711" s="1"/>
      <c r="Z2711" s="1"/>
      <c r="AA2711" s="1"/>
      <c r="AB2711" s="1"/>
      <c r="AC2711" s="1"/>
      <c r="AD2711" s="1"/>
      <c r="AE2711" s="1"/>
      <c r="AF2711" s="2"/>
      <c r="AG2711" s="2"/>
      <c r="AH2711" s="1"/>
      <c r="AI2711" s="1"/>
      <c r="AJ2711" s="2"/>
      <c r="AK2711" s="1"/>
      <c r="AL2711" s="1"/>
      <c r="AM2711" s="67"/>
      <c r="AN2711" s="45"/>
      <c r="AO2711" s="67"/>
      <c r="AP2711" s="45"/>
    </row>
    <row r="2712" spans="1:42" hidden="1" x14ac:dyDescent="0.25">
      <c r="A2712" s="2"/>
      <c r="B2712" s="48"/>
      <c r="C2712" s="2"/>
      <c r="D2712" s="2"/>
      <c r="E2712" s="2"/>
      <c r="F2712" s="2"/>
      <c r="G2712" s="2"/>
      <c r="H2712" s="2"/>
      <c r="I2712" s="1"/>
      <c r="J2712" s="1"/>
      <c r="K2712" s="1"/>
      <c r="L2712" s="1"/>
      <c r="M2712" s="1"/>
      <c r="N2712" s="2"/>
      <c r="O2712" s="2"/>
      <c r="P2712" s="2"/>
      <c r="Q2712" s="1"/>
      <c r="R2712" s="1"/>
      <c r="S2712" s="1"/>
      <c r="T2712" s="1"/>
      <c r="U2712" s="2"/>
      <c r="V2712" s="1"/>
      <c r="W2712" s="1"/>
      <c r="X2712" s="2"/>
      <c r="Y2712" s="1"/>
      <c r="Z2712" s="1"/>
      <c r="AA2712" s="2"/>
      <c r="AB2712" s="1"/>
      <c r="AC2712" s="1"/>
      <c r="AD2712" s="2"/>
      <c r="AE2712" s="1"/>
      <c r="AF2712" s="2"/>
      <c r="AG2712" s="2"/>
      <c r="AH2712" s="1"/>
      <c r="AI2712" s="1"/>
      <c r="AJ2712" s="2"/>
      <c r="AK2712" s="1"/>
      <c r="AL2712" s="1"/>
      <c r="AM2712" s="65"/>
      <c r="AN2712" s="66"/>
      <c r="AO2712" s="65"/>
      <c r="AP2712" s="66"/>
    </row>
    <row r="2713" spans="1:42" hidden="1" x14ac:dyDescent="0.25">
      <c r="A2713" s="2"/>
      <c r="B2713" s="48"/>
      <c r="C2713" s="2"/>
      <c r="D2713" s="2"/>
      <c r="E2713" s="2"/>
      <c r="F2713" s="2"/>
      <c r="G2713" s="2"/>
      <c r="H2713" s="2"/>
      <c r="I2713" s="1"/>
      <c r="J2713" s="1"/>
      <c r="K2713" s="1"/>
      <c r="L2713" s="1"/>
      <c r="M2713" s="1"/>
      <c r="N2713" s="2"/>
      <c r="O2713" s="2"/>
      <c r="P2713" s="2"/>
      <c r="Q2713" s="1"/>
      <c r="R2713" s="1"/>
      <c r="S2713" s="1"/>
      <c r="T2713" s="1"/>
      <c r="U2713" s="2"/>
      <c r="V2713" s="1"/>
      <c r="W2713" s="1"/>
      <c r="X2713" s="2"/>
      <c r="Y2713" s="1"/>
      <c r="Z2713" s="1"/>
      <c r="AA2713" s="2"/>
      <c r="AB2713" s="1"/>
      <c r="AC2713" s="1"/>
      <c r="AD2713" s="2"/>
      <c r="AE2713" s="1"/>
      <c r="AF2713" s="2"/>
      <c r="AG2713" s="2"/>
      <c r="AH2713" s="1"/>
      <c r="AI2713" s="1"/>
      <c r="AJ2713" s="2"/>
      <c r="AK2713" s="1"/>
      <c r="AL2713" s="1"/>
      <c r="AM2713" s="65"/>
      <c r="AN2713" s="66"/>
      <c r="AO2713" s="65"/>
      <c r="AP2713" s="66"/>
    </row>
    <row r="2714" spans="1:42" hidden="1" x14ac:dyDescent="0.25">
      <c r="A2714" s="2"/>
      <c r="B2714" s="48"/>
      <c r="C2714" s="2"/>
      <c r="D2714" s="2"/>
      <c r="E2714" s="2"/>
      <c r="F2714" s="2"/>
      <c r="G2714" s="2"/>
      <c r="H2714" s="2"/>
      <c r="I2714" s="1"/>
      <c r="J2714" s="1"/>
      <c r="K2714" s="1"/>
      <c r="L2714" s="1"/>
      <c r="M2714" s="1"/>
      <c r="N2714" s="2"/>
      <c r="O2714" s="2"/>
      <c r="P2714" s="2"/>
      <c r="Q2714" s="1"/>
      <c r="R2714" s="1"/>
      <c r="S2714" s="1"/>
      <c r="T2714" s="1"/>
      <c r="U2714" s="2"/>
      <c r="V2714" s="1"/>
      <c r="W2714" s="1"/>
      <c r="X2714" s="2"/>
      <c r="Y2714" s="1"/>
      <c r="Z2714" s="1"/>
      <c r="AA2714" s="2"/>
      <c r="AB2714" s="1"/>
      <c r="AC2714" s="1"/>
      <c r="AD2714" s="2"/>
      <c r="AE2714" s="1"/>
      <c r="AF2714" s="2"/>
      <c r="AG2714" s="2"/>
      <c r="AH2714" s="1"/>
      <c r="AI2714" s="1"/>
      <c r="AJ2714" s="2"/>
      <c r="AK2714" s="1"/>
      <c r="AL2714" s="1"/>
      <c r="AM2714" s="65"/>
      <c r="AN2714" s="66"/>
      <c r="AO2714" s="65"/>
      <c r="AP2714" s="66"/>
    </row>
    <row r="2715" spans="1:42" hidden="1" x14ac:dyDescent="0.25">
      <c r="A2715" s="2"/>
      <c r="B2715" s="48"/>
      <c r="C2715" s="2"/>
      <c r="D2715" s="2"/>
      <c r="E2715" s="2"/>
      <c r="F2715" s="2"/>
      <c r="G2715" s="2"/>
      <c r="H2715" s="2"/>
      <c r="I2715" s="1"/>
      <c r="J2715" s="1"/>
      <c r="K2715" s="1"/>
      <c r="L2715" s="1"/>
      <c r="M2715" s="1"/>
      <c r="N2715" s="2"/>
      <c r="O2715" s="2"/>
      <c r="P2715" s="2"/>
      <c r="Q2715" s="1"/>
      <c r="R2715" s="1"/>
      <c r="S2715" s="1"/>
      <c r="T2715" s="1"/>
      <c r="U2715" s="2"/>
      <c r="V2715" s="1"/>
      <c r="W2715" s="1"/>
      <c r="X2715" s="2"/>
      <c r="Y2715" s="1"/>
      <c r="Z2715" s="1"/>
      <c r="AA2715" s="2"/>
      <c r="AB2715" s="1"/>
      <c r="AC2715" s="1"/>
      <c r="AD2715" s="2"/>
      <c r="AE2715" s="1"/>
      <c r="AF2715" s="2"/>
      <c r="AG2715" s="2"/>
      <c r="AH2715" s="1"/>
      <c r="AI2715" s="1"/>
      <c r="AJ2715" s="2"/>
      <c r="AK2715" s="1"/>
      <c r="AL2715" s="1"/>
      <c r="AM2715" s="65"/>
      <c r="AN2715" s="66"/>
      <c r="AO2715" s="65"/>
      <c r="AP2715" s="66"/>
    </row>
    <row r="2716" spans="1:42" hidden="1" x14ac:dyDescent="0.25">
      <c r="A2716" s="2"/>
      <c r="B2716" s="48"/>
      <c r="C2716" s="2"/>
      <c r="D2716" s="2"/>
      <c r="E2716" s="2"/>
      <c r="F2716" s="2"/>
      <c r="G2716" s="2"/>
      <c r="H2716" s="2"/>
      <c r="I2716" s="1"/>
      <c r="J2716" s="1"/>
      <c r="K2716" s="1"/>
      <c r="L2716" s="1"/>
      <c r="M2716" s="1"/>
      <c r="N2716" s="2"/>
      <c r="O2716" s="2"/>
      <c r="P2716" s="2"/>
      <c r="Q2716" s="1"/>
      <c r="R2716" s="1"/>
      <c r="S2716" s="1"/>
      <c r="T2716" s="1"/>
      <c r="U2716" s="2"/>
      <c r="V2716" s="1"/>
      <c r="W2716" s="1"/>
      <c r="X2716" s="2"/>
      <c r="Y2716" s="1"/>
      <c r="Z2716" s="1"/>
      <c r="AA2716" s="2"/>
      <c r="AB2716" s="1"/>
      <c r="AC2716" s="1"/>
      <c r="AD2716" s="2"/>
      <c r="AE2716" s="1"/>
      <c r="AF2716" s="2"/>
      <c r="AG2716" s="2"/>
      <c r="AH2716" s="1"/>
      <c r="AI2716" s="1"/>
      <c r="AJ2716" s="2"/>
      <c r="AK2716" s="1"/>
      <c r="AL2716" s="1"/>
      <c r="AM2716" s="65"/>
      <c r="AN2716" s="66"/>
      <c r="AO2716" s="65"/>
      <c r="AP2716" s="66"/>
    </row>
    <row r="2717" spans="1:42" hidden="1" x14ac:dyDescent="0.25">
      <c r="A2717" s="2"/>
      <c r="B2717" s="48"/>
      <c r="C2717" s="2"/>
      <c r="D2717" s="2"/>
      <c r="E2717" s="2"/>
      <c r="F2717" s="2"/>
      <c r="G2717" s="2"/>
      <c r="H2717" s="2"/>
      <c r="I2717" s="1"/>
      <c r="J2717" s="1"/>
      <c r="K2717" s="1"/>
      <c r="L2717" s="1"/>
      <c r="M2717" s="1"/>
      <c r="N2717" s="2"/>
      <c r="O2717" s="2"/>
      <c r="P2717" s="2"/>
      <c r="Q2717" s="1"/>
      <c r="R2717" s="1"/>
      <c r="S2717" s="1"/>
      <c r="T2717" s="1"/>
      <c r="U2717" s="2"/>
      <c r="V2717" s="1"/>
      <c r="W2717" s="1"/>
      <c r="X2717" s="2"/>
      <c r="Y2717" s="1"/>
      <c r="Z2717" s="1"/>
      <c r="AA2717" s="2"/>
      <c r="AB2717" s="1"/>
      <c r="AC2717" s="1"/>
      <c r="AD2717" s="2"/>
      <c r="AE2717" s="1"/>
      <c r="AF2717" s="2"/>
      <c r="AG2717" s="2"/>
      <c r="AH2717" s="1"/>
      <c r="AI2717" s="1"/>
      <c r="AJ2717" s="2"/>
      <c r="AK2717" s="1"/>
      <c r="AL2717" s="1"/>
      <c r="AM2717" s="65"/>
      <c r="AN2717" s="66"/>
      <c r="AO2717" s="65"/>
      <c r="AP2717" s="66"/>
    </row>
    <row r="2718" spans="1:42" hidden="1" x14ac:dyDescent="0.25">
      <c r="A2718" s="2"/>
      <c r="B2718" s="48"/>
      <c r="C2718" s="2"/>
      <c r="D2718" s="2"/>
      <c r="E2718" s="2"/>
      <c r="F2718" s="2"/>
      <c r="G2718" s="2"/>
      <c r="H2718" s="2"/>
      <c r="I2718" s="1"/>
      <c r="J2718" s="1"/>
      <c r="K2718" s="1"/>
      <c r="L2718" s="1"/>
      <c r="M2718" s="1"/>
      <c r="N2718" s="2"/>
      <c r="O2718" s="2"/>
      <c r="P2718" s="2"/>
      <c r="Q2718" s="1"/>
      <c r="R2718" s="1"/>
      <c r="S2718" s="1"/>
      <c r="T2718" s="1"/>
      <c r="U2718" s="2"/>
      <c r="V2718" s="1"/>
      <c r="W2718" s="1"/>
      <c r="X2718" s="2"/>
      <c r="Y2718" s="1"/>
      <c r="Z2718" s="1"/>
      <c r="AA2718" s="2"/>
      <c r="AB2718" s="1"/>
      <c r="AC2718" s="1"/>
      <c r="AD2718" s="2"/>
      <c r="AE2718" s="1"/>
      <c r="AF2718" s="2"/>
      <c r="AG2718" s="2"/>
      <c r="AH2718" s="1"/>
      <c r="AI2718" s="1"/>
      <c r="AJ2718" s="2"/>
      <c r="AK2718" s="1"/>
      <c r="AL2718" s="1"/>
      <c r="AM2718" s="65"/>
      <c r="AN2718" s="66"/>
      <c r="AO2718" s="65"/>
      <c r="AP2718" s="66"/>
    </row>
    <row r="2719" spans="1:42" hidden="1" x14ac:dyDescent="0.25">
      <c r="A2719" s="2"/>
      <c r="B2719" s="48"/>
      <c r="C2719" s="2"/>
      <c r="D2719" s="2"/>
      <c r="E2719" s="2"/>
      <c r="F2719" s="2"/>
      <c r="G2719" s="2"/>
      <c r="H2719" s="2"/>
      <c r="I2719" s="1"/>
      <c r="J2719" s="1"/>
      <c r="K2719" s="1"/>
      <c r="L2719" s="1"/>
      <c r="M2719" s="1"/>
      <c r="N2719" s="2"/>
      <c r="O2719" s="2"/>
      <c r="P2719" s="2"/>
      <c r="Q2719" s="1"/>
      <c r="R2719" s="1"/>
      <c r="S2719" s="1"/>
      <c r="T2719" s="1"/>
      <c r="U2719" s="2"/>
      <c r="V2719" s="1"/>
      <c r="W2719" s="1"/>
      <c r="X2719" s="2"/>
      <c r="Y2719" s="1"/>
      <c r="Z2719" s="1"/>
      <c r="AA2719" s="2"/>
      <c r="AB2719" s="1"/>
      <c r="AC2719" s="1"/>
      <c r="AD2719" s="2"/>
      <c r="AE2719" s="1"/>
      <c r="AF2719" s="2"/>
      <c r="AG2719" s="2"/>
      <c r="AH2719" s="1"/>
      <c r="AI2719" s="1"/>
      <c r="AJ2719" s="2"/>
      <c r="AK2719" s="1"/>
      <c r="AL2719" s="1"/>
      <c r="AM2719" s="65"/>
      <c r="AN2719" s="66"/>
      <c r="AO2719" s="65"/>
      <c r="AP2719" s="66"/>
    </row>
    <row r="2720" spans="1:42" hidden="1" x14ac:dyDescent="0.25">
      <c r="A2720" s="2"/>
      <c r="B2720" s="48"/>
      <c r="C2720" s="2"/>
      <c r="D2720" s="2"/>
      <c r="E2720" s="2"/>
      <c r="F2720" s="2"/>
      <c r="G2720" s="2"/>
      <c r="H2720" s="2"/>
      <c r="I2720" s="1"/>
      <c r="J2720" s="1"/>
      <c r="K2720" s="1"/>
      <c r="L2720" s="1"/>
      <c r="M2720" s="1"/>
      <c r="N2720" s="2"/>
      <c r="O2720" s="2"/>
      <c r="P2720" s="2"/>
      <c r="Q2720" s="1"/>
      <c r="R2720" s="1"/>
      <c r="S2720" s="1"/>
      <c r="T2720" s="1"/>
      <c r="U2720" s="2"/>
      <c r="V2720" s="1"/>
      <c r="W2720" s="1"/>
      <c r="X2720" s="2"/>
      <c r="Y2720" s="1"/>
      <c r="Z2720" s="1"/>
      <c r="AA2720" s="2"/>
      <c r="AB2720" s="1"/>
      <c r="AC2720" s="1"/>
      <c r="AD2720" s="2"/>
      <c r="AE2720" s="1"/>
      <c r="AF2720" s="2"/>
      <c r="AG2720" s="2"/>
      <c r="AH2720" s="1"/>
      <c r="AI2720" s="1"/>
      <c r="AJ2720" s="2"/>
      <c r="AK2720" s="1"/>
      <c r="AL2720" s="1"/>
      <c r="AM2720" s="67"/>
      <c r="AN2720" s="45"/>
      <c r="AO2720" s="67"/>
      <c r="AP2720" s="45"/>
    </row>
    <row r="2721" spans="1:42" hidden="1" x14ac:dyDescent="0.25">
      <c r="A2721" s="2"/>
      <c r="B2721" s="48"/>
      <c r="C2721" s="2"/>
      <c r="D2721" s="2"/>
      <c r="E2721" s="2"/>
      <c r="F2721" s="2"/>
      <c r="G2721" s="2"/>
      <c r="H2721" s="2"/>
      <c r="I2721" s="1"/>
      <c r="J2721" s="1"/>
      <c r="K2721" s="1"/>
      <c r="L2721" s="1"/>
      <c r="M2721" s="1"/>
      <c r="N2721" s="2"/>
      <c r="O2721" s="2"/>
      <c r="P2721" s="2"/>
      <c r="Q2721" s="1"/>
      <c r="R2721" s="1"/>
      <c r="S2721" s="1"/>
      <c r="T2721" s="1"/>
      <c r="U2721" s="2"/>
      <c r="V2721" s="1"/>
      <c r="W2721" s="1"/>
      <c r="X2721" s="2"/>
      <c r="Y2721" s="1"/>
      <c r="Z2721" s="1"/>
      <c r="AA2721" s="2"/>
      <c r="AB2721" s="1"/>
      <c r="AC2721" s="1"/>
      <c r="AD2721" s="2"/>
      <c r="AE2721" s="1"/>
      <c r="AF2721" s="2"/>
      <c r="AG2721" s="2"/>
      <c r="AH2721" s="1"/>
      <c r="AI2721" s="1"/>
      <c r="AJ2721" s="2"/>
      <c r="AK2721" s="1"/>
      <c r="AL2721" s="1"/>
      <c r="AM2721" s="65"/>
      <c r="AN2721" s="66"/>
      <c r="AO2721" s="65"/>
      <c r="AP2721" s="66"/>
    </row>
    <row r="2722" spans="1:42" hidden="1" x14ac:dyDescent="0.25">
      <c r="A2722" s="2"/>
      <c r="B2722" s="48"/>
      <c r="C2722" s="2"/>
      <c r="D2722" s="2"/>
      <c r="E2722" s="2"/>
      <c r="F2722" s="2"/>
      <c r="G2722" s="2"/>
      <c r="H2722" s="2"/>
      <c r="I2722" s="1"/>
      <c r="J2722" s="1"/>
      <c r="K2722" s="1"/>
      <c r="L2722" s="1"/>
      <c r="M2722" s="1"/>
      <c r="N2722" s="2"/>
      <c r="O2722" s="2"/>
      <c r="P2722" s="2"/>
      <c r="Q2722" s="1"/>
      <c r="R2722" s="1"/>
      <c r="S2722" s="1"/>
      <c r="T2722" s="1"/>
      <c r="U2722" s="2"/>
      <c r="V2722" s="1"/>
      <c r="W2722" s="1"/>
      <c r="X2722" s="2"/>
      <c r="Y2722" s="1"/>
      <c r="Z2722" s="1"/>
      <c r="AA2722" s="2"/>
      <c r="AB2722" s="1"/>
      <c r="AC2722" s="1"/>
      <c r="AD2722" s="2"/>
      <c r="AE2722" s="1"/>
      <c r="AF2722" s="2"/>
      <c r="AG2722" s="2"/>
      <c r="AH2722" s="1"/>
      <c r="AI2722" s="1"/>
      <c r="AJ2722" s="2"/>
      <c r="AK2722" s="1"/>
      <c r="AL2722" s="1"/>
      <c r="AM2722" s="65"/>
      <c r="AN2722" s="66"/>
      <c r="AO2722" s="65"/>
      <c r="AP2722" s="66"/>
    </row>
    <row r="2723" spans="1:42" hidden="1" x14ac:dyDescent="0.25">
      <c r="A2723" s="2"/>
      <c r="B2723" s="68"/>
      <c r="C2723" s="69"/>
      <c r="D2723" s="69"/>
      <c r="E2723" s="69"/>
      <c r="F2723" s="69"/>
      <c r="G2723" s="69"/>
      <c r="H2723" s="69"/>
      <c r="I2723" s="70"/>
      <c r="J2723" s="70"/>
      <c r="K2723" s="70"/>
      <c r="L2723" s="70"/>
      <c r="M2723" s="70"/>
      <c r="N2723" s="69"/>
      <c r="O2723" s="69"/>
      <c r="P2723" s="69"/>
      <c r="Q2723" s="1"/>
      <c r="R2723" s="70"/>
      <c r="S2723" s="70"/>
      <c r="T2723" s="70"/>
      <c r="U2723" s="69"/>
      <c r="V2723" s="70"/>
      <c r="W2723" s="70"/>
      <c r="X2723" s="69"/>
      <c r="Y2723" s="70"/>
      <c r="Z2723" s="70"/>
      <c r="AA2723" s="69"/>
      <c r="AB2723" s="70"/>
      <c r="AC2723" s="70"/>
      <c r="AD2723" s="69"/>
      <c r="AE2723" s="70"/>
      <c r="AF2723" s="69"/>
      <c r="AG2723" s="69"/>
      <c r="AH2723" s="70"/>
      <c r="AI2723" s="70"/>
      <c r="AJ2723" s="69"/>
      <c r="AK2723" s="70"/>
      <c r="AL2723" s="70"/>
      <c r="AM2723" s="71"/>
      <c r="AN2723" s="72"/>
      <c r="AO2723" s="71"/>
      <c r="AP2723" s="72"/>
    </row>
    <row r="2724" spans="1:42" hidden="1" x14ac:dyDescent="0.25">
      <c r="A2724" s="2"/>
      <c r="B2724" s="68"/>
      <c r="C2724" s="69"/>
      <c r="D2724" s="69"/>
      <c r="E2724" s="69"/>
      <c r="F2724" s="69"/>
      <c r="G2724" s="69"/>
      <c r="H2724" s="69"/>
      <c r="I2724" s="70"/>
      <c r="J2724" s="70"/>
      <c r="K2724" s="70"/>
      <c r="L2724" s="70"/>
      <c r="M2724" s="70"/>
      <c r="N2724" s="69"/>
      <c r="O2724" s="69"/>
      <c r="P2724" s="69"/>
      <c r="Q2724" s="1"/>
      <c r="R2724" s="70"/>
      <c r="S2724" s="70"/>
      <c r="T2724" s="70"/>
      <c r="U2724" s="69"/>
      <c r="V2724" s="70"/>
      <c r="W2724" s="70"/>
      <c r="X2724" s="69"/>
      <c r="Y2724" s="70"/>
      <c r="Z2724" s="70"/>
      <c r="AA2724" s="69"/>
      <c r="AB2724" s="70"/>
      <c r="AC2724" s="70"/>
      <c r="AD2724" s="69"/>
      <c r="AE2724" s="70"/>
      <c r="AF2724" s="69"/>
      <c r="AG2724" s="69"/>
      <c r="AH2724" s="70"/>
      <c r="AI2724" s="70"/>
      <c r="AJ2724" s="69"/>
      <c r="AK2724" s="70"/>
      <c r="AL2724" s="70"/>
      <c r="AM2724" s="71"/>
      <c r="AN2724" s="72"/>
      <c r="AO2724" s="71"/>
      <c r="AP2724" s="72"/>
    </row>
    <row r="2725" spans="1:42" hidden="1" x14ac:dyDescent="0.25">
      <c r="A2725" s="2"/>
      <c r="B2725" s="68"/>
      <c r="C2725" s="69"/>
      <c r="D2725" s="69"/>
      <c r="E2725" s="69"/>
      <c r="F2725" s="69"/>
      <c r="G2725" s="69"/>
      <c r="H2725" s="69"/>
      <c r="I2725" s="70"/>
      <c r="J2725" s="70"/>
      <c r="K2725" s="70"/>
      <c r="L2725" s="70"/>
      <c r="M2725" s="70"/>
      <c r="N2725" s="69"/>
      <c r="O2725" s="69"/>
      <c r="P2725" s="69"/>
      <c r="Q2725" s="1"/>
      <c r="R2725" s="70"/>
      <c r="S2725" s="70"/>
      <c r="T2725" s="70"/>
      <c r="U2725" s="69"/>
      <c r="V2725" s="70"/>
      <c r="W2725" s="70"/>
      <c r="X2725" s="69"/>
      <c r="Y2725" s="70"/>
      <c r="Z2725" s="70"/>
      <c r="AA2725" s="69"/>
      <c r="AB2725" s="70"/>
      <c r="AC2725" s="70"/>
      <c r="AD2725" s="69"/>
      <c r="AE2725" s="70"/>
      <c r="AF2725" s="69"/>
      <c r="AG2725" s="69"/>
      <c r="AH2725" s="70"/>
      <c r="AI2725" s="70"/>
      <c r="AJ2725" s="69"/>
      <c r="AK2725" s="70"/>
      <c r="AL2725" s="70"/>
      <c r="AM2725" s="71"/>
      <c r="AN2725" s="72"/>
      <c r="AO2725" s="71"/>
      <c r="AP2725" s="72"/>
    </row>
    <row r="2726" spans="1:42" hidden="1" x14ac:dyDescent="0.25">
      <c r="A2726" s="2"/>
      <c r="B2726" s="68"/>
      <c r="C2726" s="69"/>
      <c r="D2726" s="69"/>
      <c r="E2726" s="69"/>
      <c r="F2726" s="69"/>
      <c r="G2726" s="69"/>
      <c r="H2726" s="69"/>
      <c r="I2726" s="70"/>
      <c r="J2726" s="70"/>
      <c r="K2726" s="70"/>
      <c r="L2726" s="70"/>
      <c r="M2726" s="70"/>
      <c r="N2726" s="69"/>
      <c r="O2726" s="69"/>
      <c r="P2726" s="69"/>
      <c r="Q2726" s="1"/>
      <c r="R2726" s="70"/>
      <c r="S2726" s="70"/>
      <c r="T2726" s="70"/>
      <c r="U2726" s="69"/>
      <c r="V2726" s="70"/>
      <c r="W2726" s="70"/>
      <c r="X2726" s="69"/>
      <c r="Y2726" s="70"/>
      <c r="Z2726" s="70"/>
      <c r="AA2726" s="69"/>
      <c r="AB2726" s="70"/>
      <c r="AC2726" s="70"/>
      <c r="AD2726" s="69"/>
      <c r="AE2726" s="70"/>
      <c r="AF2726" s="69"/>
      <c r="AG2726" s="69"/>
      <c r="AH2726" s="70"/>
      <c r="AI2726" s="70"/>
      <c r="AJ2726" s="69"/>
      <c r="AK2726" s="70"/>
      <c r="AL2726" s="70"/>
      <c r="AM2726" s="71"/>
      <c r="AN2726" s="72"/>
      <c r="AO2726" s="71"/>
      <c r="AP2726" s="72"/>
    </row>
    <row r="2727" spans="1:42" hidden="1" x14ac:dyDescent="0.25">
      <c r="A2727" s="2"/>
      <c r="B2727" s="68"/>
      <c r="C2727" s="69"/>
      <c r="D2727" s="69"/>
      <c r="E2727" s="69"/>
      <c r="F2727" s="69"/>
      <c r="G2727" s="69"/>
      <c r="H2727" s="69"/>
      <c r="I2727" s="70"/>
      <c r="J2727" s="70"/>
      <c r="K2727" s="70"/>
      <c r="L2727" s="70"/>
      <c r="M2727" s="70"/>
      <c r="N2727" s="69"/>
      <c r="O2727" s="69"/>
      <c r="P2727" s="69"/>
      <c r="Q2727" s="1"/>
      <c r="R2727" s="70"/>
      <c r="S2727" s="70"/>
      <c r="T2727" s="70"/>
      <c r="U2727" s="69"/>
      <c r="V2727" s="70"/>
      <c r="W2727" s="70"/>
      <c r="X2727" s="69"/>
      <c r="Y2727" s="70"/>
      <c r="Z2727" s="70"/>
      <c r="AA2727" s="69"/>
      <c r="AB2727" s="70"/>
      <c r="AC2727" s="70"/>
      <c r="AD2727" s="69"/>
      <c r="AE2727" s="70"/>
      <c r="AF2727" s="69"/>
      <c r="AG2727" s="69"/>
      <c r="AH2727" s="70"/>
      <c r="AI2727" s="70"/>
      <c r="AJ2727" s="69"/>
      <c r="AK2727" s="70"/>
      <c r="AL2727" s="70"/>
      <c r="AM2727" s="71"/>
      <c r="AN2727" s="72"/>
      <c r="AO2727" s="71"/>
      <c r="AP2727" s="72"/>
    </row>
    <row r="2728" spans="1:42" hidden="1" x14ac:dyDescent="0.25">
      <c r="A2728" s="2"/>
      <c r="B2728" s="48"/>
      <c r="C2728" s="2"/>
      <c r="D2728" s="2"/>
      <c r="E2728" s="2"/>
      <c r="F2728" s="2"/>
      <c r="G2728" s="2"/>
      <c r="H2728" s="2"/>
      <c r="I2728" s="1"/>
      <c r="J2728" s="1"/>
      <c r="K2728" s="1"/>
      <c r="L2728" s="1"/>
      <c r="M2728" s="1"/>
      <c r="N2728" s="2"/>
      <c r="O2728" s="2"/>
      <c r="P2728" s="2"/>
      <c r="Q2728" s="1"/>
      <c r="R2728" s="1"/>
      <c r="S2728" s="1"/>
      <c r="T2728" s="1"/>
      <c r="U2728" s="2"/>
      <c r="V2728" s="1"/>
      <c r="W2728" s="1"/>
      <c r="X2728" s="2"/>
      <c r="Y2728" s="1"/>
      <c r="Z2728" s="1"/>
      <c r="AA2728" s="2"/>
      <c r="AB2728" s="1"/>
      <c r="AC2728" s="1"/>
      <c r="AD2728" s="2"/>
      <c r="AE2728" s="1"/>
      <c r="AF2728" s="2"/>
      <c r="AG2728" s="2"/>
      <c r="AH2728" s="1"/>
      <c r="AI2728" s="1"/>
      <c r="AJ2728" s="2"/>
      <c r="AK2728" s="1"/>
      <c r="AL2728" s="1"/>
      <c r="AM2728" s="49"/>
      <c r="AN2728" s="2"/>
      <c r="AO2728" s="49"/>
      <c r="AP2728" s="2"/>
    </row>
    <row r="2729" spans="1:42" hidden="1" x14ac:dyDescent="0.25">
      <c r="A2729" s="2"/>
      <c r="B2729" s="48"/>
      <c r="C2729" s="2"/>
      <c r="D2729" s="2"/>
      <c r="E2729" s="2"/>
      <c r="F2729" s="2"/>
      <c r="G2729" s="2"/>
      <c r="H2729" s="2"/>
      <c r="I2729" s="1"/>
      <c r="J2729" s="1"/>
      <c r="K2729" s="1"/>
      <c r="L2729" s="1"/>
      <c r="M2729" s="1"/>
      <c r="N2729" s="2"/>
      <c r="O2729" s="2"/>
      <c r="P2729" s="2"/>
      <c r="Q2729" s="1"/>
      <c r="R2729" s="1"/>
      <c r="S2729" s="1"/>
      <c r="T2729" s="1"/>
      <c r="U2729" s="2"/>
      <c r="V2729" s="1"/>
      <c r="W2729" s="1"/>
      <c r="X2729" s="2"/>
      <c r="Y2729" s="1"/>
      <c r="Z2729" s="1"/>
      <c r="AA2729" s="2"/>
      <c r="AB2729" s="1"/>
      <c r="AC2729" s="1"/>
      <c r="AD2729" s="2"/>
      <c r="AE2729" s="1"/>
      <c r="AF2729" s="2"/>
      <c r="AG2729" s="2"/>
      <c r="AH2729" s="1"/>
      <c r="AI2729" s="1"/>
      <c r="AJ2729" s="2"/>
      <c r="AK2729" s="1"/>
      <c r="AL2729" s="1"/>
      <c r="AM2729" s="65"/>
      <c r="AN2729" s="66"/>
      <c r="AO2729" s="65"/>
      <c r="AP2729" s="66"/>
    </row>
    <row r="2730" spans="1:42" hidden="1" x14ac:dyDescent="0.25">
      <c r="A2730" s="2"/>
      <c r="B2730" s="48"/>
      <c r="C2730" s="2"/>
      <c r="D2730" s="2"/>
      <c r="E2730" s="2"/>
      <c r="F2730" s="2"/>
      <c r="G2730" s="2"/>
      <c r="H2730" s="2"/>
      <c r="I2730" s="1"/>
      <c r="J2730" s="1"/>
      <c r="K2730" s="1"/>
      <c r="L2730" s="1"/>
      <c r="M2730" s="1"/>
      <c r="N2730" s="2"/>
      <c r="O2730" s="2"/>
      <c r="P2730" s="2"/>
      <c r="Q2730" s="1"/>
      <c r="R2730" s="1"/>
      <c r="S2730" s="1"/>
      <c r="T2730" s="1"/>
      <c r="U2730" s="2"/>
      <c r="V2730" s="1"/>
      <c r="W2730" s="1"/>
      <c r="X2730" s="2"/>
      <c r="Y2730" s="1"/>
      <c r="Z2730" s="1"/>
      <c r="AA2730" s="2"/>
      <c r="AB2730" s="1"/>
      <c r="AC2730" s="1"/>
      <c r="AD2730" s="2"/>
      <c r="AE2730" s="1"/>
      <c r="AF2730" s="2"/>
      <c r="AG2730" s="2"/>
      <c r="AH2730" s="1"/>
      <c r="AI2730" s="1"/>
      <c r="AJ2730" s="2"/>
      <c r="AK2730" s="1"/>
      <c r="AL2730" s="1"/>
      <c r="AM2730" s="65"/>
      <c r="AN2730" s="66"/>
      <c r="AO2730" s="65"/>
      <c r="AP2730" s="66"/>
    </row>
    <row r="2731" spans="1:42" hidden="1" x14ac:dyDescent="0.25">
      <c r="A2731" s="2"/>
      <c r="B2731" s="48"/>
      <c r="C2731" s="2"/>
      <c r="D2731" s="2"/>
      <c r="E2731" s="2"/>
      <c r="F2731" s="2"/>
      <c r="G2731" s="2"/>
      <c r="H2731" s="2"/>
      <c r="I2731" s="1"/>
      <c r="J2731" s="1"/>
      <c r="K2731" s="1"/>
      <c r="L2731" s="1"/>
      <c r="M2731" s="1"/>
      <c r="N2731" s="2"/>
      <c r="O2731" s="2"/>
      <c r="P2731" s="2"/>
      <c r="Q2731" s="1"/>
      <c r="R2731" s="1"/>
      <c r="S2731" s="1"/>
      <c r="T2731" s="1"/>
      <c r="U2731" s="2"/>
      <c r="V2731" s="1"/>
      <c r="W2731" s="1"/>
      <c r="X2731" s="2"/>
      <c r="Y2731" s="1"/>
      <c r="Z2731" s="1"/>
      <c r="AA2731" s="2"/>
      <c r="AB2731" s="1"/>
      <c r="AC2731" s="1"/>
      <c r="AD2731" s="2"/>
      <c r="AE2731" s="1"/>
      <c r="AF2731" s="2"/>
      <c r="AG2731" s="2"/>
      <c r="AH2731" s="1"/>
      <c r="AI2731" s="1"/>
      <c r="AJ2731" s="2"/>
      <c r="AK2731" s="1"/>
      <c r="AL2731" s="1"/>
      <c r="AM2731" s="67"/>
      <c r="AN2731" s="45"/>
      <c r="AO2731" s="67"/>
      <c r="AP2731" s="45"/>
    </row>
    <row r="2732" spans="1:42" hidden="1" x14ac:dyDescent="0.25">
      <c r="A2732" s="2"/>
      <c r="B2732" s="48"/>
      <c r="C2732" s="2"/>
      <c r="D2732" s="2"/>
      <c r="E2732" s="2"/>
      <c r="F2732" s="2"/>
      <c r="G2732" s="2"/>
      <c r="H2732" s="2"/>
      <c r="I2732" s="1"/>
      <c r="J2732" s="1"/>
      <c r="K2732" s="1"/>
      <c r="L2732" s="1"/>
      <c r="M2732" s="1"/>
      <c r="N2732" s="2"/>
      <c r="O2732" s="2"/>
      <c r="P2732" s="2"/>
      <c r="Q2732" s="1"/>
      <c r="R2732" s="1"/>
      <c r="S2732" s="1"/>
      <c r="T2732" s="1"/>
      <c r="U2732" s="2"/>
      <c r="V2732" s="1"/>
      <c r="W2732" s="1"/>
      <c r="X2732" s="2"/>
      <c r="Y2732" s="1"/>
      <c r="Z2732" s="1"/>
      <c r="AA2732" s="2"/>
      <c r="AB2732" s="1"/>
      <c r="AC2732" s="1"/>
      <c r="AD2732" s="2"/>
      <c r="AE2732" s="1"/>
      <c r="AF2732" s="2"/>
      <c r="AG2732" s="2"/>
      <c r="AH2732" s="1"/>
      <c r="AI2732" s="1"/>
      <c r="AJ2732" s="2"/>
      <c r="AK2732" s="1"/>
      <c r="AL2732" s="1"/>
      <c r="AM2732" s="67"/>
      <c r="AN2732" s="45"/>
      <c r="AO2732" s="67"/>
      <c r="AP2732" s="45"/>
    </row>
    <row r="2733" spans="1:42" hidden="1" x14ac:dyDescent="0.25">
      <c r="A2733" s="2"/>
      <c r="B2733" s="48"/>
      <c r="C2733" s="2"/>
      <c r="D2733" s="2"/>
      <c r="E2733" s="2"/>
      <c r="F2733" s="2"/>
      <c r="G2733" s="2"/>
      <c r="H2733" s="2"/>
      <c r="I2733" s="1"/>
      <c r="J2733" s="1"/>
      <c r="K2733" s="1"/>
      <c r="L2733" s="1"/>
      <c r="M2733" s="1"/>
      <c r="N2733" s="2"/>
      <c r="O2733" s="2"/>
      <c r="P2733" s="2"/>
      <c r="Q2733" s="1"/>
      <c r="R2733" s="1"/>
      <c r="S2733" s="1"/>
      <c r="T2733" s="1"/>
      <c r="U2733" s="2"/>
      <c r="V2733" s="1"/>
      <c r="W2733" s="1"/>
      <c r="X2733" s="2"/>
      <c r="Y2733" s="1"/>
      <c r="Z2733" s="1"/>
      <c r="AA2733" s="2"/>
      <c r="AB2733" s="1"/>
      <c r="AC2733" s="1"/>
      <c r="AD2733" s="2"/>
      <c r="AE2733" s="1"/>
      <c r="AF2733" s="2"/>
      <c r="AG2733" s="2"/>
      <c r="AH2733" s="1"/>
      <c r="AI2733" s="1"/>
      <c r="AJ2733" s="2"/>
      <c r="AK2733" s="1"/>
      <c r="AL2733" s="1"/>
      <c r="AM2733" s="65"/>
      <c r="AN2733" s="66"/>
      <c r="AO2733" s="65"/>
      <c r="AP2733" s="66"/>
    </row>
    <row r="2734" spans="1:42" hidden="1" x14ac:dyDescent="0.25">
      <c r="A2734" s="2"/>
      <c r="B2734" s="48"/>
      <c r="C2734" s="2"/>
      <c r="D2734" s="2"/>
      <c r="E2734" s="2"/>
      <c r="F2734" s="2"/>
      <c r="G2734" s="2"/>
      <c r="H2734" s="2"/>
      <c r="I2734" s="1"/>
      <c r="J2734" s="1"/>
      <c r="K2734" s="1"/>
      <c r="L2734" s="1"/>
      <c r="M2734" s="1"/>
      <c r="N2734" s="2"/>
      <c r="O2734" s="2"/>
      <c r="P2734" s="2"/>
      <c r="Q2734" s="1"/>
      <c r="R2734" s="1"/>
      <c r="S2734" s="1"/>
      <c r="T2734" s="1"/>
      <c r="U2734" s="2"/>
      <c r="V2734" s="1"/>
      <c r="W2734" s="1"/>
      <c r="X2734" s="2"/>
      <c r="Y2734" s="1"/>
      <c r="Z2734" s="1"/>
      <c r="AA2734" s="2"/>
      <c r="AB2734" s="1"/>
      <c r="AC2734" s="1"/>
      <c r="AD2734" s="2"/>
      <c r="AE2734" s="1"/>
      <c r="AF2734" s="2"/>
      <c r="AG2734" s="2"/>
      <c r="AH2734" s="1"/>
      <c r="AI2734" s="1"/>
      <c r="AJ2734" s="2"/>
      <c r="AK2734" s="1"/>
      <c r="AL2734" s="1"/>
      <c r="AM2734" s="65"/>
      <c r="AN2734" s="66"/>
      <c r="AO2734" s="65"/>
      <c r="AP2734" s="66"/>
    </row>
    <row r="2735" spans="1:42" hidden="1" x14ac:dyDescent="0.25">
      <c r="A2735" s="2"/>
      <c r="B2735" s="48"/>
      <c r="C2735" s="2"/>
      <c r="D2735" s="2"/>
      <c r="E2735" s="2"/>
      <c r="F2735" s="2"/>
      <c r="G2735" s="2"/>
      <c r="H2735" s="2"/>
      <c r="I2735" s="1"/>
      <c r="J2735" s="1"/>
      <c r="K2735" s="1"/>
      <c r="L2735" s="1"/>
      <c r="M2735" s="1"/>
      <c r="N2735" s="2"/>
      <c r="O2735" s="2"/>
      <c r="P2735" s="2"/>
      <c r="Q2735" s="1"/>
      <c r="R2735" s="1"/>
      <c r="S2735" s="1"/>
      <c r="T2735" s="1"/>
      <c r="U2735" s="2"/>
      <c r="V2735" s="1"/>
      <c r="W2735" s="1"/>
      <c r="X2735" s="2"/>
      <c r="Y2735" s="1"/>
      <c r="Z2735" s="1"/>
      <c r="AA2735" s="2"/>
      <c r="AB2735" s="1"/>
      <c r="AC2735" s="1"/>
      <c r="AD2735" s="2"/>
      <c r="AE2735" s="1"/>
      <c r="AF2735" s="2"/>
      <c r="AG2735" s="2"/>
      <c r="AH2735" s="1"/>
      <c r="AI2735" s="1"/>
      <c r="AJ2735" s="2"/>
      <c r="AK2735" s="1"/>
      <c r="AL2735" s="1"/>
      <c r="AM2735" s="67"/>
      <c r="AN2735" s="45"/>
      <c r="AO2735" s="67"/>
      <c r="AP2735" s="45"/>
    </row>
    <row r="2736" spans="1:42" hidden="1" x14ac:dyDescent="0.25">
      <c r="A2736" s="2"/>
      <c r="B2736" s="48"/>
      <c r="C2736" s="2"/>
      <c r="D2736" s="2"/>
      <c r="E2736" s="2"/>
      <c r="F2736" s="2"/>
      <c r="G2736" s="2"/>
      <c r="H2736" s="2"/>
      <c r="I2736" s="1"/>
      <c r="J2736" s="1"/>
      <c r="K2736" s="1"/>
      <c r="L2736" s="1"/>
      <c r="M2736" s="1"/>
      <c r="N2736" s="2"/>
      <c r="O2736" s="2"/>
      <c r="P2736" s="2"/>
      <c r="Q2736" s="1"/>
      <c r="R2736" s="1"/>
      <c r="S2736" s="1"/>
      <c r="T2736" s="1"/>
      <c r="U2736" s="2"/>
      <c r="V2736" s="1"/>
      <c r="W2736" s="1"/>
      <c r="X2736" s="2"/>
      <c r="Y2736" s="1"/>
      <c r="Z2736" s="1"/>
      <c r="AA2736" s="2"/>
      <c r="AB2736" s="1"/>
      <c r="AC2736" s="1"/>
      <c r="AD2736" s="2"/>
      <c r="AE2736" s="1"/>
      <c r="AF2736" s="2"/>
      <c r="AG2736" s="2"/>
      <c r="AH2736" s="1"/>
      <c r="AI2736" s="1"/>
      <c r="AJ2736" s="2"/>
      <c r="AK2736" s="1"/>
      <c r="AL2736" s="1"/>
      <c r="AM2736" s="67"/>
      <c r="AN2736" s="45"/>
      <c r="AO2736" s="67"/>
      <c r="AP2736" s="45"/>
    </row>
    <row r="2737" spans="1:42" hidden="1" x14ac:dyDescent="0.25">
      <c r="A2737" s="2"/>
      <c r="B2737" s="48"/>
      <c r="C2737" s="2"/>
      <c r="D2737" s="2"/>
      <c r="E2737" s="2"/>
      <c r="F2737" s="2"/>
      <c r="G2737" s="2"/>
      <c r="H2737" s="2"/>
      <c r="I2737" s="1"/>
      <c r="J2737" s="1"/>
      <c r="K2737" s="1"/>
      <c r="L2737" s="1"/>
      <c r="M2737" s="1"/>
      <c r="N2737" s="2"/>
      <c r="O2737" s="2"/>
      <c r="P2737" s="2"/>
      <c r="Q2737" s="1"/>
      <c r="R2737" s="1"/>
      <c r="S2737" s="1"/>
      <c r="T2737" s="1"/>
      <c r="U2737" s="2"/>
      <c r="V2737" s="1"/>
      <c r="W2737" s="1"/>
      <c r="X2737" s="2"/>
      <c r="Y2737" s="1"/>
      <c r="Z2737" s="1"/>
      <c r="AA2737" s="2"/>
      <c r="AB2737" s="1"/>
      <c r="AC2737" s="1"/>
      <c r="AD2737" s="2"/>
      <c r="AE2737" s="1"/>
      <c r="AF2737" s="2"/>
      <c r="AG2737" s="2"/>
      <c r="AH2737" s="1"/>
      <c r="AI2737" s="1"/>
      <c r="AJ2737" s="2"/>
      <c r="AK2737" s="1"/>
      <c r="AL2737" s="1"/>
      <c r="AM2737" s="67"/>
      <c r="AN2737" s="45"/>
      <c r="AO2737" s="67"/>
      <c r="AP2737" s="45"/>
    </row>
    <row r="2738" spans="1:42" hidden="1" x14ac:dyDescent="0.25">
      <c r="A2738" s="2"/>
      <c r="B2738" s="48"/>
      <c r="C2738" s="2"/>
      <c r="D2738" s="2"/>
      <c r="E2738" s="2"/>
      <c r="F2738" s="2"/>
      <c r="G2738" s="2"/>
      <c r="H2738" s="2"/>
      <c r="I2738" s="1"/>
      <c r="J2738" s="1"/>
      <c r="K2738" s="1"/>
      <c r="L2738" s="1"/>
      <c r="M2738" s="1"/>
      <c r="N2738" s="2"/>
      <c r="O2738" s="2"/>
      <c r="P2738" s="2"/>
      <c r="Q2738" s="1"/>
      <c r="R2738" s="1"/>
      <c r="S2738" s="1"/>
      <c r="T2738" s="1"/>
      <c r="U2738" s="2"/>
      <c r="V2738" s="1"/>
      <c r="W2738" s="1"/>
      <c r="X2738" s="2"/>
      <c r="Y2738" s="1"/>
      <c r="Z2738" s="1"/>
      <c r="AA2738" s="2"/>
      <c r="AB2738" s="1"/>
      <c r="AC2738" s="1"/>
      <c r="AD2738" s="2"/>
      <c r="AE2738" s="1"/>
      <c r="AF2738" s="2"/>
      <c r="AG2738" s="2"/>
      <c r="AH2738" s="1"/>
      <c r="AI2738" s="1"/>
      <c r="AJ2738" s="2"/>
      <c r="AK2738" s="1"/>
      <c r="AL2738" s="1"/>
      <c r="AM2738" s="67"/>
      <c r="AN2738" s="45"/>
      <c r="AO2738" s="67"/>
      <c r="AP2738" s="45"/>
    </row>
    <row r="2739" spans="1:42" hidden="1" x14ac:dyDescent="0.25">
      <c r="A2739" s="2"/>
      <c r="B2739" s="48"/>
      <c r="C2739" s="2"/>
      <c r="D2739" s="2"/>
      <c r="E2739" s="2"/>
      <c r="F2739" s="2"/>
      <c r="G2739" s="2"/>
      <c r="H2739" s="2"/>
      <c r="I2739" s="1"/>
      <c r="J2739" s="1"/>
      <c r="K2739" s="1"/>
      <c r="L2739" s="1"/>
      <c r="M2739" s="1"/>
      <c r="N2739" s="2"/>
      <c r="O2739" s="2"/>
      <c r="P2739" s="2"/>
      <c r="Q2739" s="1"/>
      <c r="R2739" s="1"/>
      <c r="S2739" s="1"/>
      <c r="T2739" s="1"/>
      <c r="U2739" s="2"/>
      <c r="V2739" s="1"/>
      <c r="W2739" s="1"/>
      <c r="X2739" s="2"/>
      <c r="Y2739" s="1"/>
      <c r="Z2739" s="1"/>
      <c r="AA2739" s="2"/>
      <c r="AB2739" s="1"/>
      <c r="AC2739" s="1"/>
      <c r="AD2739" s="2"/>
      <c r="AE2739" s="1"/>
      <c r="AF2739" s="2"/>
      <c r="AG2739" s="2"/>
      <c r="AH2739" s="1"/>
      <c r="AI2739" s="1"/>
      <c r="AJ2739" s="2"/>
      <c r="AK2739" s="1"/>
      <c r="AL2739" s="1"/>
      <c r="AM2739" s="67"/>
      <c r="AN2739" s="45"/>
      <c r="AO2739" s="67"/>
      <c r="AP2739" s="45"/>
    </row>
    <row r="2740" spans="1:42" hidden="1" x14ac:dyDescent="0.25">
      <c r="A2740" s="2"/>
      <c r="B2740" s="48"/>
      <c r="C2740" s="2"/>
      <c r="D2740" s="2"/>
      <c r="E2740" s="2"/>
      <c r="F2740" s="2"/>
      <c r="G2740" s="2"/>
      <c r="H2740" s="2"/>
      <c r="I2740" s="1"/>
      <c r="J2740" s="1"/>
      <c r="K2740" s="1"/>
      <c r="L2740" s="1"/>
      <c r="M2740" s="1"/>
      <c r="N2740" s="2"/>
      <c r="O2740" s="2"/>
      <c r="P2740" s="2"/>
      <c r="Q2740" s="1"/>
      <c r="R2740" s="1"/>
      <c r="S2740" s="1"/>
      <c r="T2740" s="1"/>
      <c r="U2740" s="2"/>
      <c r="V2740" s="1"/>
      <c r="W2740" s="1"/>
      <c r="X2740" s="2"/>
      <c r="Y2740" s="1"/>
      <c r="Z2740" s="1"/>
      <c r="AA2740" s="2"/>
      <c r="AB2740" s="1"/>
      <c r="AC2740" s="1"/>
      <c r="AD2740" s="2"/>
      <c r="AE2740" s="1"/>
      <c r="AF2740" s="2"/>
      <c r="AG2740" s="2"/>
      <c r="AH2740" s="1"/>
      <c r="AI2740" s="1"/>
      <c r="AJ2740" s="2"/>
      <c r="AK2740" s="1"/>
      <c r="AL2740" s="1"/>
      <c r="AM2740" s="65"/>
      <c r="AN2740" s="66"/>
      <c r="AO2740" s="65"/>
      <c r="AP2740" s="66"/>
    </row>
    <row r="2741" spans="1:42" s="60" customFormat="1" hidden="1" x14ac:dyDescent="0.25">
      <c r="A2741" s="2"/>
      <c r="B2741" s="48"/>
      <c r="C2741" s="2"/>
      <c r="D2741" s="2"/>
      <c r="E2741" s="2"/>
      <c r="F2741" s="2"/>
      <c r="G2741" s="2"/>
      <c r="H2741" s="2"/>
      <c r="I2741" s="1"/>
      <c r="J2741" s="1"/>
      <c r="K2741" s="1"/>
      <c r="L2741" s="1"/>
      <c r="M2741" s="1"/>
      <c r="N2741" s="2"/>
      <c r="O2741" s="2"/>
      <c r="P2741" s="2"/>
      <c r="Q2741" s="1"/>
      <c r="R2741" s="1"/>
      <c r="S2741" s="1"/>
      <c r="T2741" s="1"/>
      <c r="U2741" s="2"/>
      <c r="V2741" s="1"/>
      <c r="W2741" s="1"/>
      <c r="X2741" s="2"/>
      <c r="Y2741" s="1"/>
      <c r="Z2741" s="1"/>
      <c r="AA2741" s="2"/>
      <c r="AB2741" s="1"/>
      <c r="AC2741" s="1"/>
      <c r="AD2741" s="2"/>
      <c r="AE2741" s="1"/>
      <c r="AF2741" s="2"/>
      <c r="AG2741" s="2"/>
      <c r="AH2741" s="1"/>
      <c r="AI2741" s="1"/>
      <c r="AJ2741" s="2"/>
      <c r="AK2741" s="1"/>
      <c r="AL2741" s="1"/>
      <c r="AM2741" s="67"/>
      <c r="AN2741" s="45"/>
      <c r="AO2741" s="67"/>
      <c r="AP2741" s="45"/>
    </row>
    <row r="2742" spans="1:42" s="60" customFormat="1" hidden="1" x14ac:dyDescent="0.25">
      <c r="A2742" s="2"/>
      <c r="B2742" s="48"/>
      <c r="C2742" s="2"/>
      <c r="D2742" s="2"/>
      <c r="E2742" s="2"/>
      <c r="F2742" s="2"/>
      <c r="G2742" s="2"/>
      <c r="H2742" s="2"/>
      <c r="I2742" s="1"/>
      <c r="J2742" s="1"/>
      <c r="K2742" s="1"/>
      <c r="L2742" s="1"/>
      <c r="M2742" s="1"/>
      <c r="N2742" s="2"/>
      <c r="O2742" s="2"/>
      <c r="P2742" s="2"/>
      <c r="Q2742" s="1"/>
      <c r="R2742" s="1"/>
      <c r="S2742" s="1"/>
      <c r="T2742" s="1"/>
      <c r="U2742" s="2"/>
      <c r="V2742" s="1"/>
      <c r="W2742" s="1"/>
      <c r="X2742" s="2"/>
      <c r="Y2742" s="1"/>
      <c r="Z2742" s="1"/>
      <c r="AA2742" s="2"/>
      <c r="AB2742" s="1"/>
      <c r="AC2742" s="1"/>
      <c r="AD2742" s="2"/>
      <c r="AE2742" s="1"/>
      <c r="AF2742" s="2"/>
      <c r="AG2742" s="2"/>
      <c r="AH2742" s="1"/>
      <c r="AI2742" s="1"/>
      <c r="AJ2742" s="2"/>
      <c r="AK2742" s="1"/>
      <c r="AL2742" s="1"/>
      <c r="AM2742" s="65"/>
      <c r="AN2742" s="66"/>
      <c r="AO2742" s="65"/>
      <c r="AP2742" s="66"/>
    </row>
    <row r="2743" spans="1:42" s="60" customFormat="1" hidden="1" x14ac:dyDescent="0.25">
      <c r="A2743" s="2"/>
      <c r="B2743" s="48"/>
      <c r="C2743" s="2"/>
      <c r="D2743" s="2"/>
      <c r="E2743" s="2"/>
      <c r="F2743" s="2"/>
      <c r="G2743" s="2"/>
      <c r="H2743" s="2"/>
      <c r="I2743" s="1"/>
      <c r="J2743" s="1"/>
      <c r="K2743" s="1"/>
      <c r="L2743" s="1"/>
      <c r="M2743" s="1"/>
      <c r="N2743" s="2"/>
      <c r="O2743" s="2"/>
      <c r="P2743" s="2"/>
      <c r="Q2743" s="1"/>
      <c r="R2743" s="1"/>
      <c r="S2743" s="1"/>
      <c r="T2743" s="1"/>
      <c r="U2743" s="2"/>
      <c r="V2743" s="1"/>
      <c r="W2743" s="1"/>
      <c r="X2743" s="2"/>
      <c r="Y2743" s="1"/>
      <c r="Z2743" s="1"/>
      <c r="AA2743" s="2"/>
      <c r="AB2743" s="1"/>
      <c r="AC2743" s="1"/>
      <c r="AD2743" s="2"/>
      <c r="AE2743" s="1"/>
      <c r="AF2743" s="2"/>
      <c r="AG2743" s="2"/>
      <c r="AH2743" s="1"/>
      <c r="AI2743" s="1"/>
      <c r="AJ2743" s="2"/>
      <c r="AK2743" s="1"/>
      <c r="AL2743" s="1"/>
      <c r="AM2743" s="65"/>
      <c r="AN2743" s="66"/>
      <c r="AO2743" s="65"/>
      <c r="AP2743" s="66"/>
    </row>
    <row r="2744" spans="1:42" s="60" customFormat="1" hidden="1" x14ac:dyDescent="0.25">
      <c r="A2744" s="2"/>
      <c r="B2744" s="48"/>
      <c r="C2744" s="2"/>
      <c r="D2744" s="2"/>
      <c r="E2744" s="2"/>
      <c r="F2744" s="2"/>
      <c r="G2744" s="2"/>
      <c r="H2744" s="2"/>
      <c r="I2744" s="1"/>
      <c r="J2744" s="1"/>
      <c r="K2744" s="1"/>
      <c r="L2744" s="1"/>
      <c r="M2744" s="1"/>
      <c r="N2744" s="2"/>
      <c r="O2744" s="2"/>
      <c r="P2744" s="2"/>
      <c r="Q2744" s="1"/>
      <c r="R2744" s="1"/>
      <c r="S2744" s="1"/>
      <c r="T2744" s="1"/>
      <c r="U2744" s="2"/>
      <c r="V2744" s="1"/>
      <c r="W2744" s="1"/>
      <c r="X2744" s="2"/>
      <c r="Y2744" s="1"/>
      <c r="Z2744" s="1"/>
      <c r="AA2744" s="2"/>
      <c r="AB2744" s="1"/>
      <c r="AC2744" s="1"/>
      <c r="AD2744" s="2"/>
      <c r="AE2744" s="1"/>
      <c r="AF2744" s="2"/>
      <c r="AG2744" s="2"/>
      <c r="AH2744" s="1"/>
      <c r="AI2744" s="1"/>
      <c r="AJ2744" s="2"/>
      <c r="AK2744" s="1"/>
      <c r="AL2744" s="1"/>
      <c r="AM2744" s="65"/>
      <c r="AN2744" s="66"/>
      <c r="AO2744" s="65"/>
      <c r="AP2744" s="66"/>
    </row>
    <row r="2745" spans="1:42" s="60" customFormat="1" hidden="1" x14ac:dyDescent="0.25">
      <c r="A2745" s="2"/>
      <c r="B2745" s="48"/>
      <c r="C2745" s="2"/>
      <c r="D2745" s="2"/>
      <c r="E2745" s="2"/>
      <c r="F2745" s="2"/>
      <c r="G2745" s="2"/>
      <c r="H2745" s="2"/>
      <c r="I2745" s="1"/>
      <c r="J2745" s="1"/>
      <c r="K2745" s="1"/>
      <c r="L2745" s="1"/>
      <c r="M2745" s="1"/>
      <c r="N2745" s="2"/>
      <c r="O2745" s="2"/>
      <c r="P2745" s="2"/>
      <c r="Q2745" s="1"/>
      <c r="R2745" s="1"/>
      <c r="S2745" s="1"/>
      <c r="T2745" s="1"/>
      <c r="U2745" s="2"/>
      <c r="V2745" s="1"/>
      <c r="W2745" s="1"/>
      <c r="X2745" s="2"/>
      <c r="Y2745" s="1"/>
      <c r="Z2745" s="1"/>
      <c r="AA2745" s="2"/>
      <c r="AB2745" s="1"/>
      <c r="AC2745" s="1"/>
      <c r="AD2745" s="2"/>
      <c r="AE2745" s="1"/>
      <c r="AF2745" s="2"/>
      <c r="AG2745" s="2"/>
      <c r="AH2745" s="1"/>
      <c r="AI2745" s="1"/>
      <c r="AJ2745" s="2"/>
      <c r="AK2745" s="1"/>
      <c r="AL2745" s="1"/>
      <c r="AM2745" s="67"/>
      <c r="AN2745" s="45"/>
      <c r="AO2745" s="67"/>
      <c r="AP2745" s="45"/>
    </row>
    <row r="2746" spans="1:42" s="60" customFormat="1" hidden="1" x14ac:dyDescent="0.25">
      <c r="A2746" s="2"/>
      <c r="B2746" s="48"/>
      <c r="C2746" s="2"/>
      <c r="D2746" s="2"/>
      <c r="E2746" s="2"/>
      <c r="F2746" s="2"/>
      <c r="G2746" s="2"/>
      <c r="H2746" s="2"/>
      <c r="I2746" s="1"/>
      <c r="J2746" s="1"/>
      <c r="K2746" s="1"/>
      <c r="L2746" s="1"/>
      <c r="M2746" s="1"/>
      <c r="N2746" s="2"/>
      <c r="O2746" s="2"/>
      <c r="P2746" s="2"/>
      <c r="Q2746" s="1"/>
      <c r="R2746" s="1"/>
      <c r="S2746" s="1"/>
      <c r="T2746" s="1"/>
      <c r="U2746" s="2"/>
      <c r="V2746" s="1"/>
      <c r="W2746" s="1"/>
      <c r="X2746" s="2"/>
      <c r="Y2746" s="1"/>
      <c r="Z2746" s="1"/>
      <c r="AA2746" s="2"/>
      <c r="AB2746" s="1"/>
      <c r="AC2746" s="1"/>
      <c r="AD2746" s="2"/>
      <c r="AE2746" s="1"/>
      <c r="AF2746" s="2"/>
      <c r="AG2746" s="2"/>
      <c r="AH2746" s="1"/>
      <c r="AI2746" s="1"/>
      <c r="AJ2746" s="2"/>
      <c r="AK2746" s="1"/>
      <c r="AL2746" s="1"/>
      <c r="AM2746" s="65"/>
      <c r="AN2746" s="66"/>
      <c r="AO2746" s="65"/>
      <c r="AP2746" s="66"/>
    </row>
    <row r="2747" spans="1:42" s="60" customFormat="1" hidden="1" x14ac:dyDescent="0.25">
      <c r="A2747" s="2"/>
      <c r="B2747" s="48"/>
      <c r="C2747" s="2"/>
      <c r="D2747" s="2"/>
      <c r="E2747" s="2"/>
      <c r="F2747" s="2"/>
      <c r="G2747" s="2"/>
      <c r="H2747" s="2"/>
      <c r="I2747" s="1"/>
      <c r="J2747" s="1"/>
      <c r="K2747" s="1"/>
      <c r="L2747" s="1"/>
      <c r="M2747" s="1"/>
      <c r="N2747" s="2"/>
      <c r="O2747" s="2"/>
      <c r="P2747" s="2"/>
      <c r="Q2747" s="1"/>
      <c r="R2747" s="1"/>
      <c r="S2747" s="1"/>
      <c r="T2747" s="1"/>
      <c r="U2747" s="2"/>
      <c r="V2747" s="1"/>
      <c r="W2747" s="1"/>
      <c r="X2747" s="2"/>
      <c r="Y2747" s="1"/>
      <c r="Z2747" s="1"/>
      <c r="AA2747" s="2"/>
      <c r="AB2747" s="1"/>
      <c r="AC2747" s="1"/>
      <c r="AD2747" s="2"/>
      <c r="AE2747" s="1"/>
      <c r="AF2747" s="2"/>
      <c r="AG2747" s="2"/>
      <c r="AH2747" s="1"/>
      <c r="AI2747" s="1"/>
      <c r="AJ2747" s="2"/>
      <c r="AK2747" s="1"/>
      <c r="AL2747" s="1"/>
      <c r="AM2747" s="65"/>
      <c r="AN2747" s="66"/>
      <c r="AO2747" s="65"/>
      <c r="AP2747" s="66"/>
    </row>
    <row r="2748" spans="1:42" s="60" customFormat="1" hidden="1" x14ac:dyDescent="0.25">
      <c r="A2748" s="2"/>
      <c r="B2748" s="48"/>
      <c r="C2748" s="2"/>
      <c r="D2748" s="2"/>
      <c r="E2748" s="2"/>
      <c r="F2748" s="2"/>
      <c r="G2748" s="2"/>
      <c r="H2748" s="2"/>
      <c r="I2748" s="1"/>
      <c r="J2748" s="1"/>
      <c r="K2748" s="1"/>
      <c r="L2748" s="1"/>
      <c r="M2748" s="1"/>
      <c r="N2748" s="2"/>
      <c r="O2748" s="2"/>
      <c r="P2748" s="2"/>
      <c r="Q2748" s="1"/>
      <c r="R2748" s="1"/>
      <c r="S2748" s="1"/>
      <c r="T2748" s="1"/>
      <c r="U2748" s="2"/>
      <c r="V2748" s="1"/>
      <c r="W2748" s="1"/>
      <c r="X2748" s="2"/>
      <c r="Y2748" s="1"/>
      <c r="Z2748" s="1"/>
      <c r="AA2748" s="2"/>
      <c r="AB2748" s="1"/>
      <c r="AC2748" s="1"/>
      <c r="AD2748" s="2"/>
      <c r="AE2748" s="1"/>
      <c r="AF2748" s="2"/>
      <c r="AG2748" s="2"/>
      <c r="AH2748" s="1"/>
      <c r="AI2748" s="1"/>
      <c r="AJ2748" s="2"/>
      <c r="AK2748" s="1"/>
      <c r="AL2748" s="1"/>
      <c r="AM2748" s="65"/>
      <c r="AN2748" s="66"/>
      <c r="AO2748" s="65"/>
      <c r="AP2748" s="66"/>
    </row>
    <row r="2749" spans="1:42" s="60" customFormat="1" hidden="1" x14ac:dyDescent="0.25">
      <c r="A2749" s="2"/>
      <c r="B2749" s="47"/>
      <c r="C2749" s="2"/>
      <c r="D2749" s="2"/>
      <c r="E2749" s="2"/>
      <c r="F2749" s="2"/>
      <c r="G2749" s="2"/>
      <c r="H2749" s="2"/>
      <c r="I2749" s="1"/>
      <c r="J2749" s="1"/>
      <c r="K2749" s="1"/>
      <c r="L2749" s="1"/>
      <c r="M2749" s="1"/>
      <c r="N2749" s="2"/>
      <c r="O2749" s="2"/>
      <c r="P2749" s="2"/>
      <c r="Q2749" s="1"/>
      <c r="R2749" s="1"/>
      <c r="S2749" s="1"/>
      <c r="T2749" s="1"/>
      <c r="U2749" s="1"/>
      <c r="V2749" s="1"/>
      <c r="W2749" s="1"/>
      <c r="X2749" s="1"/>
      <c r="Y2749" s="1"/>
      <c r="Z2749" s="1"/>
      <c r="AA2749" s="1"/>
      <c r="AB2749" s="1"/>
      <c r="AC2749" s="1"/>
      <c r="AD2749" s="1"/>
      <c r="AE2749" s="1"/>
      <c r="AF2749" s="2"/>
      <c r="AG2749" s="2"/>
      <c r="AH2749" s="1"/>
      <c r="AI2749" s="1"/>
      <c r="AJ2749" s="2"/>
      <c r="AK2749" s="1"/>
      <c r="AL2749" s="1"/>
      <c r="AM2749" s="67"/>
      <c r="AN2749" s="45"/>
      <c r="AO2749" s="67"/>
      <c r="AP2749" s="45"/>
    </row>
    <row r="2750" spans="1:42" s="60" customFormat="1" hidden="1" x14ac:dyDescent="0.25">
      <c r="A2750" s="2"/>
      <c r="B2750" s="48"/>
      <c r="C2750" s="2"/>
      <c r="D2750" s="2"/>
      <c r="E2750" s="2"/>
      <c r="F2750" s="2"/>
      <c r="G2750" s="2"/>
      <c r="H2750" s="2"/>
      <c r="I2750" s="1"/>
      <c r="J2750" s="1"/>
      <c r="K2750" s="1"/>
      <c r="L2750" s="1"/>
      <c r="M2750" s="1"/>
      <c r="N2750" s="2"/>
      <c r="O2750" s="2"/>
      <c r="P2750" s="2"/>
      <c r="Q2750" s="1"/>
      <c r="R2750" s="1"/>
      <c r="S2750" s="1"/>
      <c r="T2750" s="1"/>
      <c r="U2750" s="2"/>
      <c r="V2750" s="1"/>
      <c r="W2750" s="1"/>
      <c r="X2750" s="2"/>
      <c r="Y2750" s="1"/>
      <c r="Z2750" s="1"/>
      <c r="AA2750" s="2"/>
      <c r="AB2750" s="1"/>
      <c r="AC2750" s="1"/>
      <c r="AD2750" s="2"/>
      <c r="AE2750" s="1"/>
      <c r="AF2750" s="2"/>
      <c r="AG2750" s="2"/>
      <c r="AH2750" s="1"/>
      <c r="AI2750" s="1"/>
      <c r="AJ2750" s="2"/>
      <c r="AK2750" s="1"/>
      <c r="AL2750" s="1"/>
      <c r="AM2750" s="65"/>
      <c r="AN2750" s="66"/>
      <c r="AO2750" s="65"/>
      <c r="AP2750" s="66"/>
    </row>
    <row r="2751" spans="1:42" s="60" customFormat="1" hidden="1" x14ac:dyDescent="0.25">
      <c r="A2751" s="2"/>
      <c r="B2751" s="48"/>
      <c r="C2751" s="2"/>
      <c r="D2751" s="2"/>
      <c r="E2751" s="2"/>
      <c r="F2751" s="2"/>
      <c r="G2751" s="2"/>
      <c r="H2751" s="2"/>
      <c r="I2751" s="1"/>
      <c r="J2751" s="1"/>
      <c r="K2751" s="1"/>
      <c r="L2751" s="1"/>
      <c r="M2751" s="1"/>
      <c r="N2751" s="2"/>
      <c r="O2751" s="2"/>
      <c r="P2751" s="2"/>
      <c r="Q2751" s="1"/>
      <c r="R2751" s="1"/>
      <c r="S2751" s="1"/>
      <c r="T2751" s="1"/>
      <c r="U2751" s="2"/>
      <c r="V2751" s="1"/>
      <c r="W2751" s="1"/>
      <c r="X2751" s="2"/>
      <c r="Y2751" s="1"/>
      <c r="Z2751" s="1"/>
      <c r="AA2751" s="2"/>
      <c r="AB2751" s="1"/>
      <c r="AC2751" s="1"/>
      <c r="AD2751" s="2"/>
      <c r="AE2751" s="1"/>
      <c r="AF2751" s="2"/>
      <c r="AG2751" s="2"/>
      <c r="AH2751" s="1"/>
      <c r="AI2751" s="1"/>
      <c r="AJ2751" s="2"/>
      <c r="AK2751" s="1"/>
      <c r="AL2751" s="1"/>
      <c r="AM2751" s="65"/>
      <c r="AN2751" s="66"/>
      <c r="AO2751" s="65"/>
      <c r="AP2751" s="66"/>
    </row>
    <row r="2752" spans="1:42" s="60" customFormat="1" hidden="1" x14ac:dyDescent="0.25">
      <c r="A2752" s="2"/>
      <c r="B2752" s="48"/>
      <c r="C2752" s="2"/>
      <c r="D2752" s="2"/>
      <c r="E2752" s="2"/>
      <c r="F2752" s="2"/>
      <c r="G2752" s="2"/>
      <c r="H2752" s="2"/>
      <c r="I2752" s="1"/>
      <c r="J2752" s="1"/>
      <c r="K2752" s="1"/>
      <c r="L2752" s="1"/>
      <c r="M2752" s="1"/>
      <c r="N2752" s="2"/>
      <c r="O2752" s="2"/>
      <c r="P2752" s="2"/>
      <c r="Q2752" s="1"/>
      <c r="R2752" s="1"/>
      <c r="S2752" s="1"/>
      <c r="T2752" s="1"/>
      <c r="U2752" s="2"/>
      <c r="V2752" s="1"/>
      <c r="W2752" s="1"/>
      <c r="X2752" s="2"/>
      <c r="Y2752" s="1"/>
      <c r="Z2752" s="1"/>
      <c r="AA2752" s="2"/>
      <c r="AB2752" s="1"/>
      <c r="AC2752" s="1"/>
      <c r="AD2752" s="2"/>
      <c r="AE2752" s="1"/>
      <c r="AF2752" s="2"/>
      <c r="AG2752" s="2"/>
      <c r="AH2752" s="1"/>
      <c r="AI2752" s="1"/>
      <c r="AJ2752" s="2"/>
      <c r="AK2752" s="1"/>
      <c r="AL2752" s="1"/>
      <c r="AM2752" s="65"/>
      <c r="AN2752" s="66"/>
      <c r="AO2752" s="65"/>
      <c r="AP2752" s="66"/>
    </row>
    <row r="2753" spans="1:42" s="60" customFormat="1" hidden="1" x14ac:dyDescent="0.25">
      <c r="A2753" s="2"/>
      <c r="B2753" s="48"/>
      <c r="C2753" s="2"/>
      <c r="D2753" s="2"/>
      <c r="E2753" s="2"/>
      <c r="F2753" s="2"/>
      <c r="G2753" s="2"/>
      <c r="H2753" s="2"/>
      <c r="I2753" s="1"/>
      <c r="J2753" s="1"/>
      <c r="K2753" s="1"/>
      <c r="L2753" s="1"/>
      <c r="M2753" s="1"/>
      <c r="N2753" s="2"/>
      <c r="O2753" s="2"/>
      <c r="P2753" s="2"/>
      <c r="Q2753" s="1"/>
      <c r="R2753" s="1"/>
      <c r="S2753" s="1"/>
      <c r="T2753" s="1"/>
      <c r="U2753" s="2"/>
      <c r="V2753" s="1"/>
      <c r="W2753" s="1"/>
      <c r="X2753" s="2"/>
      <c r="Y2753" s="1"/>
      <c r="Z2753" s="1"/>
      <c r="AA2753" s="2"/>
      <c r="AB2753" s="1"/>
      <c r="AC2753" s="1"/>
      <c r="AD2753" s="2"/>
      <c r="AE2753" s="1"/>
      <c r="AF2753" s="2"/>
      <c r="AG2753" s="2"/>
      <c r="AH2753" s="1"/>
      <c r="AI2753" s="1"/>
      <c r="AJ2753" s="2"/>
      <c r="AK2753" s="1"/>
      <c r="AL2753" s="1"/>
      <c r="AM2753" s="65"/>
      <c r="AN2753" s="66"/>
      <c r="AO2753" s="65"/>
      <c r="AP2753" s="66"/>
    </row>
    <row r="2754" spans="1:42" s="60" customFormat="1" hidden="1" x14ac:dyDescent="0.25">
      <c r="A2754" s="2"/>
      <c r="B2754" s="48"/>
      <c r="C2754" s="2"/>
      <c r="D2754" s="2"/>
      <c r="E2754" s="2"/>
      <c r="F2754" s="2"/>
      <c r="G2754" s="2"/>
      <c r="H2754" s="2"/>
      <c r="I2754" s="1"/>
      <c r="J2754" s="1"/>
      <c r="K2754" s="1"/>
      <c r="L2754" s="1"/>
      <c r="M2754" s="1"/>
      <c r="N2754" s="2"/>
      <c r="O2754" s="2"/>
      <c r="P2754" s="2"/>
      <c r="Q2754" s="1"/>
      <c r="R2754" s="1"/>
      <c r="S2754" s="1"/>
      <c r="T2754" s="1"/>
      <c r="U2754" s="2"/>
      <c r="V2754" s="1"/>
      <c r="W2754" s="1"/>
      <c r="X2754" s="2"/>
      <c r="Y2754" s="1"/>
      <c r="Z2754" s="1"/>
      <c r="AA2754" s="2"/>
      <c r="AB2754" s="1"/>
      <c r="AC2754" s="1"/>
      <c r="AD2754" s="2"/>
      <c r="AE2754" s="1"/>
      <c r="AF2754" s="2"/>
      <c r="AG2754" s="2"/>
      <c r="AH2754" s="1"/>
      <c r="AI2754" s="1"/>
      <c r="AJ2754" s="2"/>
      <c r="AK2754" s="1"/>
      <c r="AL2754" s="1"/>
      <c r="AM2754" s="65"/>
      <c r="AN2754" s="66"/>
      <c r="AO2754" s="65"/>
      <c r="AP2754" s="66"/>
    </row>
    <row r="2755" spans="1:42" s="60" customFormat="1" hidden="1" x14ac:dyDescent="0.25">
      <c r="A2755" s="2"/>
      <c r="B2755" s="48"/>
      <c r="C2755" s="2"/>
      <c r="D2755" s="2"/>
      <c r="E2755" s="2"/>
      <c r="F2755" s="2"/>
      <c r="G2755" s="2"/>
      <c r="H2755" s="2"/>
      <c r="I2755" s="1"/>
      <c r="J2755" s="1"/>
      <c r="K2755" s="1"/>
      <c r="L2755" s="1"/>
      <c r="M2755" s="1"/>
      <c r="N2755" s="2"/>
      <c r="O2755" s="2"/>
      <c r="P2755" s="2"/>
      <c r="Q2755" s="1"/>
      <c r="R2755" s="1"/>
      <c r="S2755" s="1"/>
      <c r="T2755" s="1"/>
      <c r="U2755" s="2"/>
      <c r="V2755" s="1"/>
      <c r="W2755" s="1"/>
      <c r="X2755" s="2"/>
      <c r="Y2755" s="1"/>
      <c r="Z2755" s="1"/>
      <c r="AA2755" s="2"/>
      <c r="AB2755" s="1"/>
      <c r="AC2755" s="1"/>
      <c r="AD2755" s="2"/>
      <c r="AE2755" s="1"/>
      <c r="AF2755" s="2"/>
      <c r="AG2755" s="2"/>
      <c r="AH2755" s="1"/>
      <c r="AI2755" s="1"/>
      <c r="AJ2755" s="2"/>
      <c r="AK2755" s="1"/>
      <c r="AL2755" s="1"/>
      <c r="AM2755" s="65"/>
      <c r="AN2755" s="66"/>
      <c r="AO2755" s="65"/>
      <c r="AP2755" s="66"/>
    </row>
    <row r="2756" spans="1:42" s="60" customFormat="1" hidden="1" x14ac:dyDescent="0.25">
      <c r="A2756" s="2"/>
      <c r="B2756" s="48"/>
      <c r="C2756" s="2"/>
      <c r="D2756" s="2"/>
      <c r="E2756" s="2"/>
      <c r="F2756" s="2"/>
      <c r="G2756" s="2"/>
      <c r="H2756" s="2"/>
      <c r="I2756" s="1"/>
      <c r="J2756" s="1"/>
      <c r="K2756" s="1"/>
      <c r="L2756" s="1"/>
      <c r="M2756" s="1"/>
      <c r="N2756" s="2"/>
      <c r="O2756" s="2"/>
      <c r="P2756" s="2"/>
      <c r="Q2756" s="1"/>
      <c r="R2756" s="1"/>
      <c r="S2756" s="1"/>
      <c r="T2756" s="1"/>
      <c r="U2756" s="2"/>
      <c r="V2756" s="1"/>
      <c r="W2756" s="1"/>
      <c r="X2756" s="2"/>
      <c r="Y2756" s="1"/>
      <c r="Z2756" s="1"/>
      <c r="AA2756" s="2"/>
      <c r="AB2756" s="1"/>
      <c r="AC2756" s="1"/>
      <c r="AD2756" s="2"/>
      <c r="AE2756" s="1"/>
      <c r="AF2756" s="2"/>
      <c r="AG2756" s="2"/>
      <c r="AH2756" s="1"/>
      <c r="AI2756" s="1"/>
      <c r="AJ2756" s="2"/>
      <c r="AK2756" s="1"/>
      <c r="AL2756" s="1"/>
      <c r="AM2756" s="65"/>
      <c r="AN2756" s="66"/>
      <c r="AO2756" s="65"/>
      <c r="AP2756" s="66"/>
    </row>
    <row r="2757" spans="1:42" s="60" customFormat="1" hidden="1" x14ac:dyDescent="0.25">
      <c r="A2757" s="2"/>
      <c r="B2757" s="48"/>
      <c r="C2757" s="2"/>
      <c r="D2757" s="2"/>
      <c r="E2757" s="2"/>
      <c r="F2757" s="2"/>
      <c r="G2757" s="2"/>
      <c r="H2757" s="2"/>
      <c r="I2757" s="1"/>
      <c r="J2757" s="1"/>
      <c r="K2757" s="1"/>
      <c r="L2757" s="1"/>
      <c r="M2757" s="1"/>
      <c r="N2757" s="2"/>
      <c r="O2757" s="2"/>
      <c r="P2757" s="2"/>
      <c r="Q2757" s="1"/>
      <c r="R2757" s="1"/>
      <c r="S2757" s="1"/>
      <c r="T2757" s="1"/>
      <c r="U2757" s="2"/>
      <c r="V2757" s="1"/>
      <c r="W2757" s="1"/>
      <c r="X2757" s="2"/>
      <c r="Y2757" s="1"/>
      <c r="Z2757" s="1"/>
      <c r="AA2757" s="2"/>
      <c r="AB2757" s="1"/>
      <c r="AC2757" s="1"/>
      <c r="AD2757" s="2"/>
      <c r="AE2757" s="1"/>
      <c r="AF2757" s="2"/>
      <c r="AG2757" s="2"/>
      <c r="AH2757" s="1"/>
      <c r="AI2757" s="1"/>
      <c r="AJ2757" s="2"/>
      <c r="AK2757" s="1"/>
      <c r="AL2757" s="1"/>
      <c r="AM2757" s="65"/>
      <c r="AN2757" s="66"/>
      <c r="AO2757" s="65"/>
      <c r="AP2757" s="66"/>
    </row>
    <row r="2758" spans="1:42" s="60" customFormat="1" hidden="1" x14ac:dyDescent="0.25">
      <c r="A2758" s="2"/>
      <c r="B2758" s="48"/>
      <c r="C2758" s="2"/>
      <c r="D2758" s="2"/>
      <c r="E2758" s="2"/>
      <c r="F2758" s="2"/>
      <c r="G2758" s="2"/>
      <c r="H2758" s="2"/>
      <c r="I2758" s="1"/>
      <c r="J2758" s="1"/>
      <c r="K2758" s="1"/>
      <c r="L2758" s="1"/>
      <c r="M2758" s="1"/>
      <c r="N2758" s="2"/>
      <c r="O2758" s="2"/>
      <c r="P2758" s="2"/>
      <c r="Q2758" s="1"/>
      <c r="R2758" s="1"/>
      <c r="S2758" s="1"/>
      <c r="T2758" s="1"/>
      <c r="U2758" s="2"/>
      <c r="V2758" s="1"/>
      <c r="W2758" s="1"/>
      <c r="X2758" s="2"/>
      <c r="Y2758" s="1"/>
      <c r="Z2758" s="1"/>
      <c r="AA2758" s="2"/>
      <c r="AB2758" s="1"/>
      <c r="AC2758" s="1"/>
      <c r="AD2758" s="2"/>
      <c r="AE2758" s="1"/>
      <c r="AF2758" s="2"/>
      <c r="AG2758" s="2"/>
      <c r="AH2758" s="1"/>
      <c r="AI2758" s="1"/>
      <c r="AJ2758" s="2"/>
      <c r="AK2758" s="1"/>
      <c r="AL2758" s="1"/>
      <c r="AM2758" s="65"/>
      <c r="AN2758" s="66"/>
      <c r="AO2758" s="65"/>
      <c r="AP2758" s="66"/>
    </row>
    <row r="2759" spans="1:42" s="60" customFormat="1" hidden="1" x14ac:dyDescent="0.25">
      <c r="A2759" s="2"/>
      <c r="B2759" s="48"/>
      <c r="C2759" s="2"/>
      <c r="D2759" s="2"/>
      <c r="E2759" s="2"/>
      <c r="F2759" s="2"/>
      <c r="G2759" s="2"/>
      <c r="H2759" s="2"/>
      <c r="I2759" s="1"/>
      <c r="J2759" s="1"/>
      <c r="K2759" s="1"/>
      <c r="L2759" s="1"/>
      <c r="M2759" s="1"/>
      <c r="N2759" s="2"/>
      <c r="O2759" s="2"/>
      <c r="P2759" s="2"/>
      <c r="Q2759" s="1"/>
      <c r="R2759" s="1"/>
      <c r="S2759" s="1"/>
      <c r="T2759" s="1"/>
      <c r="U2759" s="2"/>
      <c r="V2759" s="1"/>
      <c r="W2759" s="1"/>
      <c r="X2759" s="2"/>
      <c r="Y2759" s="1"/>
      <c r="Z2759" s="1"/>
      <c r="AA2759" s="2"/>
      <c r="AB2759" s="1"/>
      <c r="AC2759" s="1"/>
      <c r="AD2759" s="2"/>
      <c r="AE2759" s="1"/>
      <c r="AF2759" s="2"/>
      <c r="AG2759" s="2"/>
      <c r="AH2759" s="1"/>
      <c r="AI2759" s="1"/>
      <c r="AJ2759" s="2"/>
      <c r="AK2759" s="1"/>
      <c r="AL2759" s="1"/>
      <c r="AM2759" s="65"/>
      <c r="AN2759" s="66"/>
      <c r="AO2759" s="65"/>
      <c r="AP2759" s="66"/>
    </row>
    <row r="2760" spans="1:42" s="60" customFormat="1" hidden="1" x14ac:dyDescent="0.25">
      <c r="A2760" s="2"/>
      <c r="B2760" s="48"/>
      <c r="C2760" s="2"/>
      <c r="D2760" s="2"/>
      <c r="E2760" s="2"/>
      <c r="F2760" s="2"/>
      <c r="G2760" s="2"/>
      <c r="H2760" s="2"/>
      <c r="I2760" s="1"/>
      <c r="J2760" s="1"/>
      <c r="K2760" s="1"/>
      <c r="L2760" s="1"/>
      <c r="M2760" s="1"/>
      <c r="N2760" s="2"/>
      <c r="O2760" s="2"/>
      <c r="P2760" s="2"/>
      <c r="Q2760" s="1"/>
      <c r="R2760" s="1"/>
      <c r="S2760" s="1"/>
      <c r="T2760" s="1"/>
      <c r="U2760" s="2"/>
      <c r="V2760" s="1"/>
      <c r="W2760" s="1"/>
      <c r="X2760" s="2"/>
      <c r="Y2760" s="1"/>
      <c r="Z2760" s="1"/>
      <c r="AA2760" s="2"/>
      <c r="AB2760" s="1"/>
      <c r="AC2760" s="1"/>
      <c r="AD2760" s="2"/>
      <c r="AE2760" s="1"/>
      <c r="AF2760" s="2"/>
      <c r="AG2760" s="2"/>
      <c r="AH2760" s="1"/>
      <c r="AI2760" s="1"/>
      <c r="AJ2760" s="2"/>
      <c r="AK2760" s="1"/>
      <c r="AL2760" s="1"/>
      <c r="AM2760" s="65"/>
      <c r="AN2760" s="66"/>
      <c r="AO2760" s="65"/>
      <c r="AP2760" s="66"/>
    </row>
    <row r="2761" spans="1:42" s="60" customFormat="1" hidden="1" x14ac:dyDescent="0.25">
      <c r="A2761" s="2"/>
      <c r="B2761" s="48"/>
      <c r="C2761" s="2"/>
      <c r="D2761" s="2"/>
      <c r="E2761" s="2"/>
      <c r="F2761" s="2"/>
      <c r="G2761" s="2"/>
      <c r="H2761" s="2"/>
      <c r="I2761" s="1"/>
      <c r="J2761" s="1"/>
      <c r="K2761" s="1"/>
      <c r="L2761" s="1"/>
      <c r="M2761" s="1"/>
      <c r="N2761" s="2"/>
      <c r="O2761" s="2"/>
      <c r="P2761" s="2"/>
      <c r="Q2761" s="1"/>
      <c r="R2761" s="1"/>
      <c r="S2761" s="1"/>
      <c r="T2761" s="1"/>
      <c r="U2761" s="2"/>
      <c r="V2761" s="1"/>
      <c r="W2761" s="1"/>
      <c r="X2761" s="2"/>
      <c r="Y2761" s="1"/>
      <c r="Z2761" s="1"/>
      <c r="AA2761" s="2"/>
      <c r="AB2761" s="1"/>
      <c r="AC2761" s="1"/>
      <c r="AD2761" s="2"/>
      <c r="AE2761" s="1"/>
      <c r="AF2761" s="2"/>
      <c r="AG2761" s="2"/>
      <c r="AH2761" s="1"/>
      <c r="AI2761" s="1"/>
      <c r="AJ2761" s="2"/>
      <c r="AK2761" s="1"/>
      <c r="AL2761" s="1"/>
      <c r="AM2761" s="65"/>
      <c r="AN2761" s="66"/>
      <c r="AO2761" s="65"/>
      <c r="AP2761" s="66"/>
    </row>
    <row r="2762" spans="1:42" s="60" customFormat="1" hidden="1" x14ac:dyDescent="0.25">
      <c r="A2762" s="2"/>
      <c r="B2762" s="48"/>
      <c r="C2762" s="2"/>
      <c r="D2762" s="2"/>
      <c r="E2762" s="2"/>
      <c r="F2762" s="2"/>
      <c r="G2762" s="2"/>
      <c r="H2762" s="2"/>
      <c r="I2762" s="1"/>
      <c r="J2762" s="1"/>
      <c r="K2762" s="1"/>
      <c r="L2762" s="1"/>
      <c r="M2762" s="1"/>
      <c r="N2762" s="2"/>
      <c r="O2762" s="2"/>
      <c r="P2762" s="2"/>
      <c r="Q2762" s="1"/>
      <c r="R2762" s="1"/>
      <c r="S2762" s="1"/>
      <c r="T2762" s="1"/>
      <c r="U2762" s="2"/>
      <c r="V2762" s="1"/>
      <c r="W2762" s="1"/>
      <c r="X2762" s="2"/>
      <c r="Y2762" s="1"/>
      <c r="Z2762" s="1"/>
      <c r="AA2762" s="2"/>
      <c r="AB2762" s="1"/>
      <c r="AC2762" s="1"/>
      <c r="AD2762" s="2"/>
      <c r="AE2762" s="1"/>
      <c r="AF2762" s="2"/>
      <c r="AG2762" s="2"/>
      <c r="AH2762" s="1"/>
      <c r="AI2762" s="1"/>
      <c r="AJ2762" s="2"/>
      <c r="AK2762" s="1"/>
      <c r="AL2762" s="1"/>
      <c r="AM2762" s="65"/>
      <c r="AN2762" s="66"/>
      <c r="AO2762" s="65"/>
      <c r="AP2762" s="66"/>
    </row>
    <row r="2763" spans="1:42" s="60" customFormat="1" hidden="1" x14ac:dyDescent="0.25">
      <c r="A2763" s="2"/>
      <c r="B2763" s="48"/>
      <c r="C2763" s="2"/>
      <c r="D2763" s="2"/>
      <c r="E2763" s="2"/>
      <c r="F2763" s="2"/>
      <c r="G2763" s="2"/>
      <c r="H2763" s="2"/>
      <c r="I2763" s="1"/>
      <c r="J2763" s="1"/>
      <c r="K2763" s="1"/>
      <c r="L2763" s="1"/>
      <c r="M2763" s="1"/>
      <c r="N2763" s="2"/>
      <c r="O2763" s="2"/>
      <c r="P2763" s="2"/>
      <c r="Q2763" s="1"/>
      <c r="R2763" s="1"/>
      <c r="S2763" s="1"/>
      <c r="T2763" s="1"/>
      <c r="U2763" s="2"/>
      <c r="V2763" s="1"/>
      <c r="W2763" s="1"/>
      <c r="X2763" s="2"/>
      <c r="Y2763" s="1"/>
      <c r="Z2763" s="1"/>
      <c r="AA2763" s="2"/>
      <c r="AB2763" s="1"/>
      <c r="AC2763" s="1"/>
      <c r="AD2763" s="2"/>
      <c r="AE2763" s="1"/>
      <c r="AF2763" s="2"/>
      <c r="AG2763" s="2"/>
      <c r="AH2763" s="1"/>
      <c r="AI2763" s="1"/>
      <c r="AJ2763" s="2"/>
      <c r="AK2763" s="1"/>
      <c r="AL2763" s="1"/>
      <c r="AM2763" s="65"/>
      <c r="AN2763" s="66"/>
      <c r="AO2763" s="65"/>
      <c r="AP2763" s="66"/>
    </row>
    <row r="2764" spans="1:42" s="60" customFormat="1" hidden="1" x14ac:dyDescent="0.25">
      <c r="A2764" s="2"/>
      <c r="B2764" s="48"/>
      <c r="C2764" s="2"/>
      <c r="D2764" s="2"/>
      <c r="E2764" s="2"/>
      <c r="F2764" s="2"/>
      <c r="G2764" s="2"/>
      <c r="H2764" s="2"/>
      <c r="I2764" s="1"/>
      <c r="J2764" s="1"/>
      <c r="K2764" s="1"/>
      <c r="L2764" s="1"/>
      <c r="M2764" s="1"/>
      <c r="N2764" s="2"/>
      <c r="O2764" s="2"/>
      <c r="P2764" s="2"/>
      <c r="Q2764" s="1"/>
      <c r="R2764" s="1"/>
      <c r="S2764" s="1"/>
      <c r="T2764" s="1"/>
      <c r="U2764" s="2"/>
      <c r="V2764" s="1"/>
      <c r="W2764" s="1"/>
      <c r="X2764" s="2"/>
      <c r="Y2764" s="1"/>
      <c r="Z2764" s="1"/>
      <c r="AA2764" s="2"/>
      <c r="AB2764" s="1"/>
      <c r="AC2764" s="1"/>
      <c r="AD2764" s="2"/>
      <c r="AE2764" s="1"/>
      <c r="AF2764" s="2"/>
      <c r="AG2764" s="2"/>
      <c r="AH2764" s="1"/>
      <c r="AI2764" s="1"/>
      <c r="AJ2764" s="2"/>
      <c r="AK2764" s="1"/>
      <c r="AL2764" s="1"/>
      <c r="AM2764" s="65"/>
      <c r="AN2764" s="66"/>
      <c r="AO2764" s="65"/>
      <c r="AP2764" s="66"/>
    </row>
    <row r="2765" spans="1:42" s="60" customFormat="1" hidden="1" x14ac:dyDescent="0.25">
      <c r="A2765" s="2"/>
      <c r="B2765" s="48"/>
      <c r="C2765" s="2"/>
      <c r="D2765" s="2"/>
      <c r="E2765" s="2"/>
      <c r="F2765" s="2"/>
      <c r="G2765" s="2"/>
      <c r="H2765" s="2"/>
      <c r="I2765" s="1"/>
      <c r="J2765" s="1"/>
      <c r="K2765" s="1"/>
      <c r="L2765" s="1"/>
      <c r="M2765" s="1"/>
      <c r="N2765" s="2"/>
      <c r="O2765" s="2"/>
      <c r="P2765" s="2"/>
      <c r="Q2765" s="1"/>
      <c r="R2765" s="1"/>
      <c r="S2765" s="1"/>
      <c r="T2765" s="1"/>
      <c r="U2765" s="2"/>
      <c r="V2765" s="1"/>
      <c r="W2765" s="1"/>
      <c r="X2765" s="2"/>
      <c r="Y2765" s="1"/>
      <c r="Z2765" s="1"/>
      <c r="AA2765" s="2"/>
      <c r="AB2765" s="1"/>
      <c r="AC2765" s="1"/>
      <c r="AD2765" s="2"/>
      <c r="AE2765" s="1"/>
      <c r="AF2765" s="2"/>
      <c r="AG2765" s="2"/>
      <c r="AH2765" s="1"/>
      <c r="AI2765" s="1"/>
      <c r="AJ2765" s="2"/>
      <c r="AK2765" s="1"/>
      <c r="AL2765" s="1"/>
      <c r="AM2765" s="67"/>
      <c r="AN2765" s="45"/>
      <c r="AO2765" s="67"/>
      <c r="AP2765" s="45"/>
    </row>
    <row r="2766" spans="1:42" s="60" customFormat="1" hidden="1" x14ac:dyDescent="0.25">
      <c r="A2766" s="2"/>
      <c r="B2766" s="48"/>
      <c r="C2766" s="2"/>
      <c r="D2766" s="2"/>
      <c r="E2766" s="2"/>
      <c r="F2766" s="2"/>
      <c r="G2766" s="2"/>
      <c r="H2766" s="2"/>
      <c r="I2766" s="1"/>
      <c r="J2766" s="1"/>
      <c r="K2766" s="1"/>
      <c r="L2766" s="1"/>
      <c r="M2766" s="1"/>
      <c r="N2766" s="2"/>
      <c r="O2766" s="2"/>
      <c r="P2766" s="2"/>
      <c r="Q2766" s="1"/>
      <c r="R2766" s="1"/>
      <c r="S2766" s="1"/>
      <c r="T2766" s="1"/>
      <c r="U2766" s="2"/>
      <c r="V2766" s="1"/>
      <c r="W2766" s="1"/>
      <c r="X2766" s="2"/>
      <c r="Y2766" s="1"/>
      <c r="Z2766" s="1"/>
      <c r="AA2766" s="2"/>
      <c r="AB2766" s="1"/>
      <c r="AC2766" s="1"/>
      <c r="AD2766" s="2"/>
      <c r="AE2766" s="1"/>
      <c r="AF2766" s="2"/>
      <c r="AG2766" s="2"/>
      <c r="AH2766" s="1"/>
      <c r="AI2766" s="1"/>
      <c r="AJ2766" s="2"/>
      <c r="AK2766" s="1"/>
      <c r="AL2766" s="1"/>
      <c r="AM2766" s="65"/>
      <c r="AN2766" s="66"/>
      <c r="AO2766" s="65"/>
      <c r="AP2766" s="66"/>
    </row>
    <row r="2767" spans="1:42" s="60" customFormat="1" hidden="1" x14ac:dyDescent="0.25">
      <c r="A2767" s="2"/>
      <c r="B2767" s="48"/>
      <c r="C2767" s="2"/>
      <c r="D2767" s="2"/>
      <c r="E2767" s="2"/>
      <c r="F2767" s="2"/>
      <c r="G2767" s="2"/>
      <c r="H2767" s="2"/>
      <c r="I2767" s="1"/>
      <c r="J2767" s="1"/>
      <c r="K2767" s="1"/>
      <c r="L2767" s="1"/>
      <c r="M2767" s="1"/>
      <c r="N2767" s="2"/>
      <c r="O2767" s="2"/>
      <c r="P2767" s="2"/>
      <c r="Q2767" s="1"/>
      <c r="R2767" s="1"/>
      <c r="S2767" s="1"/>
      <c r="T2767" s="1"/>
      <c r="U2767" s="2"/>
      <c r="V2767" s="1"/>
      <c r="W2767" s="1"/>
      <c r="X2767" s="2"/>
      <c r="Y2767" s="1"/>
      <c r="Z2767" s="1"/>
      <c r="AA2767" s="2"/>
      <c r="AB2767" s="1"/>
      <c r="AC2767" s="1"/>
      <c r="AD2767" s="2"/>
      <c r="AE2767" s="1"/>
      <c r="AF2767" s="2"/>
      <c r="AG2767" s="2"/>
      <c r="AH2767" s="1"/>
      <c r="AI2767" s="1"/>
      <c r="AJ2767" s="2"/>
      <c r="AK2767" s="1"/>
      <c r="AL2767" s="1"/>
      <c r="AM2767" s="65"/>
      <c r="AN2767" s="66"/>
      <c r="AO2767" s="65"/>
      <c r="AP2767" s="66"/>
    </row>
    <row r="2768" spans="1:42" s="60" customFormat="1" hidden="1" x14ac:dyDescent="0.25">
      <c r="A2768" s="2"/>
      <c r="B2768" s="48"/>
      <c r="C2768" s="2"/>
      <c r="D2768" s="2"/>
      <c r="E2768" s="2"/>
      <c r="F2768" s="2"/>
      <c r="G2768" s="2"/>
      <c r="H2768" s="2"/>
      <c r="I2768" s="1"/>
      <c r="J2768" s="1"/>
      <c r="K2768" s="1"/>
      <c r="L2768" s="1"/>
      <c r="M2768" s="1"/>
      <c r="N2768" s="2"/>
      <c r="O2768" s="2"/>
      <c r="P2768" s="2"/>
      <c r="Q2768" s="1"/>
      <c r="R2768" s="1"/>
      <c r="S2768" s="1"/>
      <c r="T2768" s="1"/>
      <c r="U2768" s="2"/>
      <c r="V2768" s="1"/>
      <c r="W2768" s="1"/>
      <c r="X2768" s="2"/>
      <c r="Y2768" s="1"/>
      <c r="Z2768" s="1"/>
      <c r="AA2768" s="2"/>
      <c r="AB2768" s="1"/>
      <c r="AC2768" s="1"/>
      <c r="AD2768" s="2"/>
      <c r="AE2768" s="1"/>
      <c r="AF2768" s="2"/>
      <c r="AG2768" s="2"/>
      <c r="AH2768" s="1"/>
      <c r="AI2768" s="1"/>
      <c r="AJ2768" s="2"/>
      <c r="AK2768" s="1"/>
      <c r="AL2768" s="1"/>
      <c r="AM2768" s="65"/>
      <c r="AN2768" s="66"/>
      <c r="AO2768" s="65"/>
      <c r="AP2768" s="66"/>
    </row>
    <row r="2769" spans="1:42" s="60" customFormat="1" hidden="1" x14ac:dyDescent="0.25">
      <c r="A2769" s="2"/>
      <c r="B2769" s="68"/>
      <c r="C2769" s="69"/>
      <c r="D2769" s="69"/>
      <c r="E2769" s="69"/>
      <c r="F2769" s="69"/>
      <c r="G2769" s="69"/>
      <c r="H2769" s="69"/>
      <c r="I2769" s="70"/>
      <c r="J2769" s="70"/>
      <c r="K2769" s="70"/>
      <c r="L2769" s="70"/>
      <c r="M2769" s="70"/>
      <c r="N2769" s="69"/>
      <c r="O2769" s="69"/>
      <c r="P2769" s="69"/>
      <c r="Q2769" s="1"/>
      <c r="R2769" s="70"/>
      <c r="S2769" s="70"/>
      <c r="T2769" s="70"/>
      <c r="U2769" s="69"/>
      <c r="V2769" s="70"/>
      <c r="W2769" s="70"/>
      <c r="X2769" s="69"/>
      <c r="Y2769" s="70"/>
      <c r="Z2769" s="70"/>
      <c r="AA2769" s="69"/>
      <c r="AB2769" s="70"/>
      <c r="AC2769" s="70"/>
      <c r="AD2769" s="69"/>
      <c r="AE2769" s="70"/>
      <c r="AF2769" s="69"/>
      <c r="AG2769" s="69"/>
      <c r="AH2769" s="70"/>
      <c r="AI2769" s="70"/>
      <c r="AJ2769" s="69"/>
      <c r="AK2769" s="70"/>
      <c r="AL2769" s="70"/>
      <c r="AM2769" s="71"/>
      <c r="AN2769" s="72"/>
      <c r="AO2769" s="71"/>
      <c r="AP2769" s="72"/>
    </row>
    <row r="2770" spans="1:42" s="60" customFormat="1" hidden="1" x14ac:dyDescent="0.25">
      <c r="A2770" s="2"/>
      <c r="B2770" s="68"/>
      <c r="C2770" s="69"/>
      <c r="D2770" s="69"/>
      <c r="E2770" s="69"/>
      <c r="F2770" s="69"/>
      <c r="G2770" s="69"/>
      <c r="H2770" s="69"/>
      <c r="I2770" s="70"/>
      <c r="J2770" s="70"/>
      <c r="K2770" s="70"/>
      <c r="L2770" s="70"/>
      <c r="M2770" s="70"/>
      <c r="N2770" s="69"/>
      <c r="O2770" s="69"/>
      <c r="P2770" s="69"/>
      <c r="Q2770" s="1"/>
      <c r="R2770" s="70"/>
      <c r="S2770" s="70"/>
      <c r="T2770" s="70"/>
      <c r="U2770" s="69"/>
      <c r="V2770" s="70"/>
      <c r="W2770" s="70"/>
      <c r="X2770" s="69"/>
      <c r="Y2770" s="70"/>
      <c r="Z2770" s="70"/>
      <c r="AA2770" s="69"/>
      <c r="AB2770" s="70"/>
      <c r="AC2770" s="70"/>
      <c r="AD2770" s="69"/>
      <c r="AE2770" s="70"/>
      <c r="AF2770" s="69"/>
      <c r="AG2770" s="69"/>
      <c r="AH2770" s="70"/>
      <c r="AI2770" s="70"/>
      <c r="AJ2770" s="69"/>
      <c r="AK2770" s="70"/>
      <c r="AL2770" s="70"/>
      <c r="AM2770" s="71"/>
      <c r="AN2770" s="72"/>
      <c r="AO2770" s="71"/>
      <c r="AP2770" s="72"/>
    </row>
    <row r="2771" spans="1:42" s="60" customFormat="1" hidden="1" x14ac:dyDescent="0.25">
      <c r="A2771" s="2"/>
      <c r="B2771" s="68"/>
      <c r="C2771" s="69"/>
      <c r="D2771" s="69"/>
      <c r="E2771" s="69"/>
      <c r="F2771" s="69"/>
      <c r="G2771" s="69"/>
      <c r="H2771" s="69"/>
      <c r="I2771" s="70"/>
      <c r="J2771" s="70"/>
      <c r="K2771" s="70"/>
      <c r="L2771" s="70"/>
      <c r="M2771" s="70"/>
      <c r="N2771" s="69"/>
      <c r="O2771" s="69"/>
      <c r="P2771" s="69"/>
      <c r="Q2771" s="1"/>
      <c r="R2771" s="70"/>
      <c r="S2771" s="70"/>
      <c r="T2771" s="70"/>
      <c r="U2771" s="69"/>
      <c r="V2771" s="70"/>
      <c r="W2771" s="70"/>
      <c r="X2771" s="69"/>
      <c r="Y2771" s="70"/>
      <c r="Z2771" s="70"/>
      <c r="AA2771" s="69"/>
      <c r="AB2771" s="70"/>
      <c r="AC2771" s="70"/>
      <c r="AD2771" s="69"/>
      <c r="AE2771" s="70"/>
      <c r="AF2771" s="69"/>
      <c r="AG2771" s="69"/>
      <c r="AH2771" s="70"/>
      <c r="AI2771" s="70"/>
      <c r="AJ2771" s="69"/>
      <c r="AK2771" s="70"/>
      <c r="AL2771" s="70"/>
      <c r="AM2771" s="71"/>
      <c r="AN2771" s="72"/>
      <c r="AO2771" s="71"/>
      <c r="AP2771" s="72"/>
    </row>
    <row r="2772" spans="1:42" s="60" customFormat="1" hidden="1" x14ac:dyDescent="0.25">
      <c r="A2772" s="2"/>
      <c r="B2772" s="68"/>
      <c r="C2772" s="69"/>
      <c r="D2772" s="69"/>
      <c r="E2772" s="69"/>
      <c r="F2772" s="69"/>
      <c r="G2772" s="69"/>
      <c r="H2772" s="69"/>
      <c r="I2772" s="70"/>
      <c r="J2772" s="70"/>
      <c r="K2772" s="70"/>
      <c r="L2772" s="70"/>
      <c r="M2772" s="70"/>
      <c r="N2772" s="69"/>
      <c r="O2772" s="69"/>
      <c r="P2772" s="69"/>
      <c r="Q2772" s="1"/>
      <c r="R2772" s="70"/>
      <c r="S2772" s="70"/>
      <c r="T2772" s="70"/>
      <c r="U2772" s="69"/>
      <c r="V2772" s="70"/>
      <c r="W2772" s="70"/>
      <c r="X2772" s="69"/>
      <c r="Y2772" s="70"/>
      <c r="Z2772" s="70"/>
      <c r="AA2772" s="69"/>
      <c r="AB2772" s="70"/>
      <c r="AC2772" s="70"/>
      <c r="AD2772" s="69"/>
      <c r="AE2772" s="70"/>
      <c r="AF2772" s="69"/>
      <c r="AG2772" s="69"/>
      <c r="AH2772" s="70"/>
      <c r="AI2772" s="70"/>
      <c r="AJ2772" s="69"/>
      <c r="AK2772" s="70"/>
      <c r="AL2772" s="70"/>
      <c r="AM2772" s="71"/>
      <c r="AN2772" s="72"/>
      <c r="AO2772" s="71"/>
      <c r="AP2772" s="72"/>
    </row>
    <row r="2773" spans="1:42" s="60" customFormat="1" hidden="1" x14ac:dyDescent="0.25">
      <c r="A2773" s="2"/>
      <c r="B2773" s="48"/>
      <c r="C2773" s="2"/>
      <c r="D2773" s="2"/>
      <c r="E2773" s="2"/>
      <c r="F2773" s="2"/>
      <c r="G2773" s="2"/>
      <c r="H2773" s="2"/>
      <c r="I2773" s="1"/>
      <c r="J2773" s="1"/>
      <c r="K2773" s="1"/>
      <c r="L2773" s="1"/>
      <c r="M2773" s="1"/>
      <c r="N2773" s="2"/>
      <c r="O2773" s="2"/>
      <c r="P2773" s="2"/>
      <c r="Q2773" s="1"/>
      <c r="R2773" s="1"/>
      <c r="S2773" s="1"/>
      <c r="T2773" s="1"/>
      <c r="U2773" s="2"/>
      <c r="V2773" s="1"/>
      <c r="W2773" s="1"/>
      <c r="X2773" s="2"/>
      <c r="Y2773" s="1"/>
      <c r="Z2773" s="1"/>
      <c r="AA2773" s="2"/>
      <c r="AB2773" s="1"/>
      <c r="AC2773" s="1"/>
      <c r="AD2773" s="2"/>
      <c r="AE2773" s="1"/>
      <c r="AF2773" s="2"/>
      <c r="AG2773" s="2"/>
      <c r="AH2773" s="1"/>
      <c r="AI2773" s="1"/>
      <c r="AJ2773" s="2"/>
      <c r="AK2773" s="1"/>
      <c r="AL2773" s="1"/>
      <c r="AM2773" s="49"/>
      <c r="AN2773" s="2"/>
      <c r="AO2773" s="49"/>
      <c r="AP2773" s="2"/>
    </row>
    <row r="2774" spans="1:42" s="60" customFormat="1" hidden="1" x14ac:dyDescent="0.25">
      <c r="A2774" s="2"/>
      <c r="B2774" s="48"/>
      <c r="C2774" s="2"/>
      <c r="D2774" s="2"/>
      <c r="E2774" s="2"/>
      <c r="F2774" s="2"/>
      <c r="G2774" s="2"/>
      <c r="H2774" s="2"/>
      <c r="I2774" s="1"/>
      <c r="J2774" s="1"/>
      <c r="K2774" s="1"/>
      <c r="L2774" s="1"/>
      <c r="M2774" s="1"/>
      <c r="N2774" s="2"/>
      <c r="O2774" s="2"/>
      <c r="P2774" s="2"/>
      <c r="Q2774" s="1"/>
      <c r="R2774" s="1"/>
      <c r="S2774" s="1"/>
      <c r="T2774" s="1"/>
      <c r="U2774" s="2"/>
      <c r="V2774" s="1"/>
      <c r="W2774" s="1"/>
      <c r="X2774" s="2"/>
      <c r="Y2774" s="1"/>
      <c r="Z2774" s="1"/>
      <c r="AA2774" s="2"/>
      <c r="AB2774" s="1"/>
      <c r="AC2774" s="1"/>
      <c r="AD2774" s="2"/>
      <c r="AE2774" s="1"/>
      <c r="AF2774" s="2"/>
      <c r="AG2774" s="2"/>
      <c r="AH2774" s="1"/>
      <c r="AI2774" s="1"/>
      <c r="AJ2774" s="2"/>
      <c r="AK2774" s="1"/>
      <c r="AL2774" s="1"/>
      <c r="AM2774" s="65"/>
      <c r="AN2774" s="66"/>
      <c r="AO2774" s="65"/>
      <c r="AP2774" s="66"/>
    </row>
    <row r="2775" spans="1:42" s="60" customFormat="1" hidden="1" x14ac:dyDescent="0.25">
      <c r="A2775" s="2"/>
      <c r="B2775" s="48"/>
      <c r="C2775" s="2"/>
      <c r="D2775" s="2"/>
      <c r="E2775" s="2"/>
      <c r="F2775" s="2"/>
      <c r="G2775" s="2"/>
      <c r="H2775" s="2"/>
      <c r="I2775" s="1"/>
      <c r="J2775" s="1"/>
      <c r="K2775" s="1"/>
      <c r="L2775" s="1"/>
      <c r="M2775" s="1"/>
      <c r="N2775" s="2"/>
      <c r="O2775" s="2"/>
      <c r="P2775" s="2"/>
      <c r="Q2775" s="1"/>
      <c r="R2775" s="1"/>
      <c r="S2775" s="1"/>
      <c r="T2775" s="1"/>
      <c r="U2775" s="2"/>
      <c r="V2775" s="1"/>
      <c r="W2775" s="1"/>
      <c r="X2775" s="2"/>
      <c r="Y2775" s="1"/>
      <c r="Z2775" s="1"/>
      <c r="AA2775" s="2"/>
      <c r="AB2775" s="1"/>
      <c r="AC2775" s="1"/>
      <c r="AD2775" s="2"/>
      <c r="AE2775" s="1"/>
      <c r="AF2775" s="2"/>
      <c r="AG2775" s="2"/>
      <c r="AH2775" s="1"/>
      <c r="AI2775" s="1"/>
      <c r="AJ2775" s="2"/>
      <c r="AK2775" s="1"/>
      <c r="AL2775" s="1"/>
      <c r="AM2775" s="65"/>
      <c r="AN2775" s="66"/>
      <c r="AO2775" s="65"/>
      <c r="AP2775" s="66"/>
    </row>
    <row r="2776" spans="1:42" s="60" customFormat="1" hidden="1" x14ac:dyDescent="0.25">
      <c r="A2776" s="2"/>
      <c r="B2776" s="48"/>
      <c r="C2776" s="2"/>
      <c r="D2776" s="2"/>
      <c r="E2776" s="2"/>
      <c r="F2776" s="2"/>
      <c r="G2776" s="2"/>
      <c r="H2776" s="2"/>
      <c r="I2776" s="1"/>
      <c r="J2776" s="1"/>
      <c r="K2776" s="1"/>
      <c r="L2776" s="1"/>
      <c r="M2776" s="1"/>
      <c r="N2776" s="2"/>
      <c r="O2776" s="2"/>
      <c r="P2776" s="2"/>
      <c r="Q2776" s="1"/>
      <c r="R2776" s="1"/>
      <c r="S2776" s="1"/>
      <c r="T2776" s="1"/>
      <c r="U2776" s="2"/>
      <c r="V2776" s="1"/>
      <c r="W2776" s="1"/>
      <c r="X2776" s="2"/>
      <c r="Y2776" s="1"/>
      <c r="Z2776" s="1"/>
      <c r="AA2776" s="2"/>
      <c r="AB2776" s="1"/>
      <c r="AC2776" s="1"/>
      <c r="AD2776" s="2"/>
      <c r="AE2776" s="1"/>
      <c r="AF2776" s="2"/>
      <c r="AG2776" s="2"/>
      <c r="AH2776" s="1"/>
      <c r="AI2776" s="1"/>
      <c r="AJ2776" s="2"/>
      <c r="AK2776" s="1"/>
      <c r="AL2776" s="1"/>
      <c r="AM2776" s="67"/>
      <c r="AN2776" s="45"/>
      <c r="AO2776" s="67"/>
      <c r="AP2776" s="45"/>
    </row>
    <row r="2777" spans="1:42" s="60" customFormat="1" hidden="1" x14ac:dyDescent="0.25">
      <c r="A2777" s="2"/>
      <c r="B2777" s="48"/>
      <c r="C2777" s="2"/>
      <c r="D2777" s="2"/>
      <c r="E2777" s="2"/>
      <c r="F2777" s="2"/>
      <c r="G2777" s="2"/>
      <c r="H2777" s="2"/>
      <c r="I2777" s="1"/>
      <c r="J2777" s="1"/>
      <c r="K2777" s="1"/>
      <c r="L2777" s="1"/>
      <c r="M2777" s="1"/>
      <c r="N2777" s="2"/>
      <c r="O2777" s="2"/>
      <c r="P2777" s="2"/>
      <c r="Q2777" s="1"/>
      <c r="R2777" s="1"/>
      <c r="S2777" s="1"/>
      <c r="T2777" s="1"/>
      <c r="U2777" s="2"/>
      <c r="V2777" s="1"/>
      <c r="W2777" s="1"/>
      <c r="X2777" s="2"/>
      <c r="Y2777" s="1"/>
      <c r="Z2777" s="1"/>
      <c r="AA2777" s="2"/>
      <c r="AB2777" s="1"/>
      <c r="AC2777" s="1"/>
      <c r="AD2777" s="2"/>
      <c r="AE2777" s="1"/>
      <c r="AF2777" s="2"/>
      <c r="AG2777" s="2"/>
      <c r="AH2777" s="1"/>
      <c r="AI2777" s="1"/>
      <c r="AJ2777" s="2"/>
      <c r="AK2777" s="1"/>
      <c r="AL2777" s="1"/>
      <c r="AM2777" s="67"/>
      <c r="AN2777" s="45"/>
      <c r="AO2777" s="67"/>
      <c r="AP2777" s="45"/>
    </row>
    <row r="2778" spans="1:42" s="60" customFormat="1" hidden="1" x14ac:dyDescent="0.25">
      <c r="A2778" s="2"/>
      <c r="B2778" s="48"/>
      <c r="C2778" s="2"/>
      <c r="D2778" s="2"/>
      <c r="E2778" s="2"/>
      <c r="F2778" s="2"/>
      <c r="G2778" s="2"/>
      <c r="H2778" s="2"/>
      <c r="I2778" s="1"/>
      <c r="J2778" s="1"/>
      <c r="K2778" s="1"/>
      <c r="L2778" s="1"/>
      <c r="M2778" s="1"/>
      <c r="N2778" s="2"/>
      <c r="O2778" s="2"/>
      <c r="P2778" s="2"/>
      <c r="Q2778" s="1"/>
      <c r="R2778" s="1"/>
      <c r="S2778" s="1"/>
      <c r="T2778" s="1"/>
      <c r="U2778" s="2"/>
      <c r="V2778" s="1"/>
      <c r="W2778" s="1"/>
      <c r="X2778" s="2"/>
      <c r="Y2778" s="1"/>
      <c r="Z2778" s="1"/>
      <c r="AA2778" s="2"/>
      <c r="AB2778" s="1"/>
      <c r="AC2778" s="1"/>
      <c r="AD2778" s="2"/>
      <c r="AE2778" s="1"/>
      <c r="AF2778" s="2"/>
      <c r="AG2778" s="2"/>
      <c r="AH2778" s="1"/>
      <c r="AI2778" s="1"/>
      <c r="AJ2778" s="2"/>
      <c r="AK2778" s="1"/>
      <c r="AL2778" s="1"/>
      <c r="AM2778" s="65"/>
      <c r="AN2778" s="66"/>
      <c r="AO2778" s="65"/>
      <c r="AP2778" s="66"/>
    </row>
    <row r="2779" spans="1:42" s="60" customFormat="1" hidden="1" x14ac:dyDescent="0.25">
      <c r="A2779" s="2"/>
      <c r="B2779" s="48"/>
      <c r="C2779" s="2"/>
      <c r="D2779" s="2"/>
      <c r="E2779" s="2"/>
      <c r="F2779" s="2"/>
      <c r="G2779" s="2"/>
      <c r="H2779" s="2"/>
      <c r="I2779" s="1"/>
      <c r="J2779" s="1"/>
      <c r="K2779" s="1"/>
      <c r="L2779" s="1"/>
      <c r="M2779" s="1"/>
      <c r="N2779" s="2"/>
      <c r="O2779" s="2"/>
      <c r="P2779" s="2"/>
      <c r="Q2779" s="1"/>
      <c r="R2779" s="1"/>
      <c r="S2779" s="1"/>
      <c r="T2779" s="1"/>
      <c r="U2779" s="2"/>
      <c r="V2779" s="1"/>
      <c r="W2779" s="1"/>
      <c r="X2779" s="2"/>
      <c r="Y2779" s="1"/>
      <c r="Z2779" s="1"/>
      <c r="AA2779" s="2"/>
      <c r="AB2779" s="1"/>
      <c r="AC2779" s="1"/>
      <c r="AD2779" s="2"/>
      <c r="AE2779" s="1"/>
      <c r="AF2779" s="2"/>
      <c r="AG2779" s="2"/>
      <c r="AH2779" s="1"/>
      <c r="AI2779" s="1"/>
      <c r="AJ2779" s="2"/>
      <c r="AK2779" s="1"/>
      <c r="AL2779" s="1"/>
      <c r="AM2779" s="65"/>
      <c r="AN2779" s="66"/>
      <c r="AO2779" s="65"/>
      <c r="AP2779" s="66"/>
    </row>
    <row r="2780" spans="1:42" s="60" customFormat="1" hidden="1" x14ac:dyDescent="0.25">
      <c r="A2780" s="2"/>
      <c r="B2780" s="48"/>
      <c r="C2780" s="2"/>
      <c r="D2780" s="2"/>
      <c r="E2780" s="2"/>
      <c r="F2780" s="2"/>
      <c r="G2780" s="2"/>
      <c r="H2780" s="2"/>
      <c r="I2780" s="1"/>
      <c r="J2780" s="1"/>
      <c r="K2780" s="1"/>
      <c r="L2780" s="1"/>
      <c r="M2780" s="1"/>
      <c r="N2780" s="2"/>
      <c r="O2780" s="2"/>
      <c r="P2780" s="2"/>
      <c r="Q2780" s="1"/>
      <c r="R2780" s="1"/>
      <c r="S2780" s="1"/>
      <c r="T2780" s="1"/>
      <c r="U2780" s="2"/>
      <c r="V2780" s="1"/>
      <c r="W2780" s="1"/>
      <c r="X2780" s="2"/>
      <c r="Y2780" s="1"/>
      <c r="Z2780" s="1"/>
      <c r="AA2780" s="2"/>
      <c r="AB2780" s="1"/>
      <c r="AC2780" s="1"/>
      <c r="AD2780" s="2"/>
      <c r="AE2780" s="1"/>
      <c r="AF2780" s="2"/>
      <c r="AG2780" s="2"/>
      <c r="AH2780" s="1"/>
      <c r="AI2780" s="1"/>
      <c r="AJ2780" s="2"/>
      <c r="AK2780" s="1"/>
      <c r="AL2780" s="1"/>
      <c r="AM2780" s="67"/>
      <c r="AN2780" s="45"/>
      <c r="AO2780" s="67"/>
      <c r="AP2780" s="45"/>
    </row>
    <row r="2781" spans="1:42" s="60" customFormat="1" hidden="1" x14ac:dyDescent="0.25">
      <c r="A2781" s="2"/>
      <c r="B2781" s="48"/>
      <c r="C2781" s="2"/>
      <c r="D2781" s="2"/>
      <c r="E2781" s="2"/>
      <c r="F2781" s="2"/>
      <c r="G2781" s="2"/>
      <c r="H2781" s="2"/>
      <c r="I2781" s="1"/>
      <c r="J2781" s="1"/>
      <c r="K2781" s="1"/>
      <c r="L2781" s="1"/>
      <c r="M2781" s="1"/>
      <c r="N2781" s="2"/>
      <c r="O2781" s="2"/>
      <c r="P2781" s="2"/>
      <c r="Q2781" s="1"/>
      <c r="R2781" s="1"/>
      <c r="S2781" s="1"/>
      <c r="T2781" s="1"/>
      <c r="U2781" s="2"/>
      <c r="V2781" s="1"/>
      <c r="W2781" s="1"/>
      <c r="X2781" s="2"/>
      <c r="Y2781" s="1"/>
      <c r="Z2781" s="1"/>
      <c r="AA2781" s="2"/>
      <c r="AB2781" s="1"/>
      <c r="AC2781" s="1"/>
      <c r="AD2781" s="2"/>
      <c r="AE2781" s="1"/>
      <c r="AF2781" s="2"/>
      <c r="AG2781" s="2"/>
      <c r="AH2781" s="1"/>
      <c r="AI2781" s="1"/>
      <c r="AJ2781" s="2"/>
      <c r="AK2781" s="1"/>
      <c r="AL2781" s="1"/>
      <c r="AM2781" s="65"/>
      <c r="AN2781" s="66"/>
      <c r="AO2781" s="65"/>
      <c r="AP2781" s="66"/>
    </row>
    <row r="2782" spans="1:42" s="60" customFormat="1" hidden="1" x14ac:dyDescent="0.25">
      <c r="A2782" s="2"/>
      <c r="B2782" s="48"/>
      <c r="C2782" s="2"/>
      <c r="D2782" s="2"/>
      <c r="E2782" s="2"/>
      <c r="F2782" s="2"/>
      <c r="G2782" s="2"/>
      <c r="H2782" s="2"/>
      <c r="I2782" s="1"/>
      <c r="J2782" s="1"/>
      <c r="K2782" s="1"/>
      <c r="L2782" s="1"/>
      <c r="M2782" s="1"/>
      <c r="N2782" s="2"/>
      <c r="O2782" s="2"/>
      <c r="P2782" s="2"/>
      <c r="Q2782" s="1"/>
      <c r="R2782" s="1"/>
      <c r="S2782" s="1"/>
      <c r="T2782" s="1"/>
      <c r="U2782" s="2"/>
      <c r="V2782" s="1"/>
      <c r="W2782" s="1"/>
      <c r="X2782" s="2"/>
      <c r="Y2782" s="1"/>
      <c r="Z2782" s="1"/>
      <c r="AA2782" s="2"/>
      <c r="AB2782" s="1"/>
      <c r="AC2782" s="1"/>
      <c r="AD2782" s="2"/>
      <c r="AE2782" s="1"/>
      <c r="AF2782" s="2"/>
      <c r="AG2782" s="2"/>
      <c r="AH2782" s="1"/>
      <c r="AI2782" s="1"/>
      <c r="AJ2782" s="2"/>
      <c r="AK2782" s="1"/>
      <c r="AL2782" s="1"/>
      <c r="AM2782" s="67"/>
      <c r="AN2782" s="45"/>
      <c r="AO2782" s="67"/>
      <c r="AP2782" s="45"/>
    </row>
    <row r="2783" spans="1:42" s="60" customFormat="1" hidden="1" x14ac:dyDescent="0.25">
      <c r="A2783" s="2"/>
      <c r="B2783" s="48"/>
      <c r="C2783" s="2"/>
      <c r="D2783" s="2"/>
      <c r="E2783" s="2"/>
      <c r="F2783" s="2"/>
      <c r="G2783" s="2"/>
      <c r="H2783" s="2"/>
      <c r="I2783" s="1"/>
      <c r="J2783" s="1"/>
      <c r="K2783" s="1"/>
      <c r="L2783" s="1"/>
      <c r="M2783" s="1"/>
      <c r="N2783" s="2"/>
      <c r="O2783" s="2"/>
      <c r="P2783" s="2"/>
      <c r="Q2783" s="1"/>
      <c r="R2783" s="1"/>
      <c r="S2783" s="1"/>
      <c r="T2783" s="1"/>
      <c r="U2783" s="2"/>
      <c r="V2783" s="1"/>
      <c r="W2783" s="1"/>
      <c r="X2783" s="2"/>
      <c r="Y2783" s="1"/>
      <c r="Z2783" s="1"/>
      <c r="AA2783" s="2"/>
      <c r="AB2783" s="1"/>
      <c r="AC2783" s="1"/>
      <c r="AD2783" s="2"/>
      <c r="AE2783" s="1"/>
      <c r="AF2783" s="2"/>
      <c r="AG2783" s="2"/>
      <c r="AH2783" s="1"/>
      <c r="AI2783" s="1"/>
      <c r="AJ2783" s="2"/>
      <c r="AK2783" s="1"/>
      <c r="AL2783" s="1"/>
      <c r="AM2783" s="49"/>
      <c r="AN2783" s="2"/>
      <c r="AO2783" s="49"/>
      <c r="AP2783" s="2"/>
    </row>
    <row r="2784" spans="1:42" s="60" customFormat="1" hidden="1" x14ac:dyDescent="0.25">
      <c r="A2784" s="2"/>
      <c r="B2784" s="48"/>
      <c r="C2784" s="2"/>
      <c r="D2784" s="2"/>
      <c r="E2784" s="2"/>
      <c r="F2784" s="2"/>
      <c r="G2784" s="2"/>
      <c r="H2784" s="2"/>
      <c r="I2784" s="1"/>
      <c r="J2784" s="1"/>
      <c r="K2784" s="1"/>
      <c r="L2784" s="1"/>
      <c r="M2784" s="1"/>
      <c r="N2784" s="2"/>
      <c r="O2784" s="2"/>
      <c r="P2784" s="2"/>
      <c r="Q2784" s="1"/>
      <c r="R2784" s="1"/>
      <c r="S2784" s="1"/>
      <c r="T2784" s="1"/>
      <c r="U2784" s="2"/>
      <c r="V2784" s="1"/>
      <c r="W2784" s="1"/>
      <c r="X2784" s="2"/>
      <c r="Y2784" s="1"/>
      <c r="Z2784" s="1"/>
      <c r="AA2784" s="2"/>
      <c r="AB2784" s="1"/>
      <c r="AC2784" s="1"/>
      <c r="AD2784" s="2"/>
      <c r="AE2784" s="1"/>
      <c r="AF2784" s="2"/>
      <c r="AG2784" s="2"/>
      <c r="AH2784" s="1"/>
      <c r="AI2784" s="1"/>
      <c r="AJ2784" s="2"/>
      <c r="AK2784" s="1"/>
      <c r="AL2784" s="1"/>
      <c r="AM2784" s="49"/>
      <c r="AN2784" s="2"/>
      <c r="AO2784" s="49"/>
      <c r="AP2784" s="2"/>
    </row>
    <row r="2785" spans="1:42" s="60" customFormat="1" hidden="1" x14ac:dyDescent="0.25">
      <c r="A2785" s="2"/>
      <c r="B2785" s="48"/>
      <c r="C2785" s="2"/>
      <c r="D2785" s="2"/>
      <c r="E2785" s="2"/>
      <c r="F2785" s="2"/>
      <c r="G2785" s="2"/>
      <c r="H2785" s="2"/>
      <c r="I2785" s="1"/>
      <c r="J2785" s="1"/>
      <c r="K2785" s="1"/>
      <c r="L2785" s="1"/>
      <c r="M2785" s="1"/>
      <c r="N2785" s="2"/>
      <c r="O2785" s="2"/>
      <c r="P2785" s="2"/>
      <c r="Q2785" s="1"/>
      <c r="R2785" s="1"/>
      <c r="S2785" s="1"/>
      <c r="T2785" s="1"/>
      <c r="U2785" s="2"/>
      <c r="V2785" s="1"/>
      <c r="W2785" s="1"/>
      <c r="X2785" s="2"/>
      <c r="Y2785" s="1"/>
      <c r="Z2785" s="1"/>
      <c r="AA2785" s="2"/>
      <c r="AB2785" s="1"/>
      <c r="AC2785" s="1"/>
      <c r="AD2785" s="2"/>
      <c r="AE2785" s="1"/>
      <c r="AF2785" s="2"/>
      <c r="AG2785" s="2"/>
      <c r="AH2785" s="1"/>
      <c r="AI2785" s="1"/>
      <c r="AJ2785" s="2"/>
      <c r="AK2785" s="1"/>
      <c r="AL2785" s="1"/>
      <c r="AM2785" s="49"/>
      <c r="AN2785" s="2"/>
      <c r="AO2785" s="49"/>
      <c r="AP2785" s="2"/>
    </row>
    <row r="2786" spans="1:42" s="60" customFormat="1" hidden="1" x14ac:dyDescent="0.25">
      <c r="A2786" s="2"/>
      <c r="B2786" s="48"/>
      <c r="C2786" s="2"/>
      <c r="D2786" s="2"/>
      <c r="E2786" s="2"/>
      <c r="F2786" s="2"/>
      <c r="G2786" s="2"/>
      <c r="H2786" s="2"/>
      <c r="I2786" s="1"/>
      <c r="J2786" s="1"/>
      <c r="K2786" s="1"/>
      <c r="L2786" s="1"/>
      <c r="M2786" s="1"/>
      <c r="N2786" s="2"/>
      <c r="O2786" s="2"/>
      <c r="P2786" s="2"/>
      <c r="Q2786" s="1"/>
      <c r="R2786" s="1"/>
      <c r="S2786" s="1"/>
      <c r="T2786" s="1"/>
      <c r="U2786" s="2"/>
      <c r="V2786" s="1"/>
      <c r="W2786" s="1"/>
      <c r="X2786" s="2"/>
      <c r="Y2786" s="1"/>
      <c r="Z2786" s="1"/>
      <c r="AA2786" s="2"/>
      <c r="AB2786" s="1"/>
      <c r="AC2786" s="1"/>
      <c r="AD2786" s="2"/>
      <c r="AE2786" s="1"/>
      <c r="AF2786" s="2"/>
      <c r="AG2786" s="2"/>
      <c r="AH2786" s="1"/>
      <c r="AI2786" s="1"/>
      <c r="AJ2786" s="2"/>
      <c r="AK2786" s="1"/>
      <c r="AL2786" s="1"/>
      <c r="AM2786" s="49"/>
      <c r="AN2786" s="2"/>
      <c r="AO2786" s="49"/>
      <c r="AP2786" s="2"/>
    </row>
    <row r="2787" spans="1:42" s="60" customFormat="1" hidden="1" x14ac:dyDescent="0.25">
      <c r="A2787" s="2"/>
      <c r="B2787" s="48"/>
      <c r="C2787" s="2"/>
      <c r="D2787" s="2"/>
      <c r="E2787" s="2"/>
      <c r="F2787" s="2"/>
      <c r="G2787" s="2"/>
      <c r="H2787" s="2"/>
      <c r="I2787" s="1"/>
      <c r="J2787" s="1"/>
      <c r="K2787" s="1"/>
      <c r="L2787" s="1"/>
      <c r="M2787" s="1"/>
      <c r="N2787" s="2"/>
      <c r="O2787" s="2"/>
      <c r="P2787" s="2"/>
      <c r="Q2787" s="1"/>
      <c r="R2787" s="1"/>
      <c r="S2787" s="1"/>
      <c r="T2787" s="1"/>
      <c r="U2787" s="2"/>
      <c r="V2787" s="1"/>
      <c r="W2787" s="1"/>
      <c r="X2787" s="2"/>
      <c r="Y2787" s="1"/>
      <c r="Z2787" s="1"/>
      <c r="AA2787" s="2"/>
      <c r="AB2787" s="1"/>
      <c r="AC2787" s="1"/>
      <c r="AD2787" s="2"/>
      <c r="AE2787" s="1"/>
      <c r="AF2787" s="2"/>
      <c r="AG2787" s="2"/>
      <c r="AH2787" s="1"/>
      <c r="AI2787" s="1"/>
      <c r="AJ2787" s="2"/>
      <c r="AK2787" s="1"/>
      <c r="AL2787" s="1"/>
      <c r="AM2787" s="49"/>
      <c r="AN2787" s="2"/>
      <c r="AO2787" s="49"/>
      <c r="AP2787" s="2"/>
    </row>
    <row r="2788" spans="1:42" s="60" customFormat="1" hidden="1" x14ac:dyDescent="0.25">
      <c r="A2788" s="2"/>
      <c r="B2788" s="48"/>
      <c r="C2788" s="2"/>
      <c r="D2788" s="2"/>
      <c r="E2788" s="2"/>
      <c r="F2788" s="2"/>
      <c r="G2788" s="2"/>
      <c r="H2788" s="2"/>
      <c r="I2788" s="1"/>
      <c r="J2788" s="1"/>
      <c r="K2788" s="1"/>
      <c r="L2788" s="1"/>
      <c r="M2788" s="1"/>
      <c r="N2788" s="2"/>
      <c r="O2788" s="2"/>
      <c r="P2788" s="2"/>
      <c r="Q2788" s="1"/>
      <c r="R2788" s="1"/>
      <c r="S2788" s="1"/>
      <c r="T2788" s="1"/>
      <c r="U2788" s="2"/>
      <c r="V2788" s="1"/>
      <c r="W2788" s="1"/>
      <c r="X2788" s="2"/>
      <c r="Y2788" s="1"/>
      <c r="Z2788" s="1"/>
      <c r="AA2788" s="2"/>
      <c r="AB2788" s="1"/>
      <c r="AC2788" s="1"/>
      <c r="AD2788" s="2"/>
      <c r="AE2788" s="1"/>
      <c r="AF2788" s="2"/>
      <c r="AG2788" s="2"/>
      <c r="AH2788" s="1"/>
      <c r="AI2788" s="1"/>
      <c r="AJ2788" s="2"/>
      <c r="AK2788" s="1"/>
      <c r="AL2788" s="1"/>
      <c r="AM2788" s="49"/>
      <c r="AN2788" s="2"/>
      <c r="AO2788" s="49"/>
      <c r="AP2788" s="2"/>
    </row>
    <row r="2789" spans="1:42" s="60" customFormat="1" hidden="1" x14ac:dyDescent="0.25">
      <c r="A2789" s="2"/>
      <c r="B2789" s="48"/>
      <c r="C2789" s="2"/>
      <c r="D2789" s="2"/>
      <c r="E2789" s="2"/>
      <c r="F2789" s="2"/>
      <c r="G2789" s="2"/>
      <c r="H2789" s="2"/>
      <c r="I2789" s="1"/>
      <c r="J2789" s="1"/>
      <c r="K2789" s="1"/>
      <c r="L2789" s="1"/>
      <c r="M2789" s="1"/>
      <c r="N2789" s="2"/>
      <c r="O2789" s="2"/>
      <c r="P2789" s="2"/>
      <c r="Q2789" s="1"/>
      <c r="R2789" s="1"/>
      <c r="S2789" s="1"/>
      <c r="T2789" s="1"/>
      <c r="U2789" s="2"/>
      <c r="V2789" s="1"/>
      <c r="W2789" s="1"/>
      <c r="X2789" s="2"/>
      <c r="Y2789" s="1"/>
      <c r="Z2789" s="1"/>
      <c r="AA2789" s="2"/>
      <c r="AB2789" s="1"/>
      <c r="AC2789" s="1"/>
      <c r="AD2789" s="2"/>
      <c r="AE2789" s="1"/>
      <c r="AF2789" s="2"/>
      <c r="AG2789" s="2"/>
      <c r="AH2789" s="1"/>
      <c r="AI2789" s="1"/>
      <c r="AJ2789" s="2"/>
      <c r="AK2789" s="1"/>
      <c r="AL2789" s="1"/>
      <c r="AM2789" s="49"/>
      <c r="AN2789" s="2"/>
      <c r="AO2789" s="49"/>
      <c r="AP2789" s="2"/>
    </row>
    <row r="2790" spans="1:42" s="60" customFormat="1" hidden="1" x14ac:dyDescent="0.25">
      <c r="A2790" s="2"/>
      <c r="B2790" s="47"/>
      <c r="C2790" s="2"/>
      <c r="D2790" s="2"/>
      <c r="E2790" s="2"/>
      <c r="F2790" s="2"/>
      <c r="G2790" s="2"/>
      <c r="H2790" s="2"/>
      <c r="I2790" s="1"/>
      <c r="J2790" s="1"/>
      <c r="K2790" s="1"/>
      <c r="L2790" s="1"/>
      <c r="M2790" s="1"/>
      <c r="N2790" s="2"/>
      <c r="O2790" s="2"/>
      <c r="P2790" s="2"/>
      <c r="Q2790" s="1"/>
      <c r="R2790" s="1"/>
      <c r="S2790" s="1"/>
      <c r="T2790" s="1"/>
      <c r="U2790" s="1"/>
      <c r="V2790" s="1"/>
      <c r="W2790" s="1"/>
      <c r="X2790" s="1"/>
      <c r="Y2790" s="1"/>
      <c r="Z2790" s="1"/>
      <c r="AA2790" s="1"/>
      <c r="AB2790" s="1"/>
      <c r="AC2790" s="1"/>
      <c r="AD2790" s="1"/>
      <c r="AE2790" s="1"/>
      <c r="AF2790" s="2"/>
      <c r="AG2790" s="2"/>
      <c r="AH2790" s="1"/>
      <c r="AI2790" s="1"/>
      <c r="AJ2790" s="2"/>
      <c r="AK2790" s="1"/>
      <c r="AL2790" s="1"/>
      <c r="AM2790" s="49"/>
      <c r="AN2790" s="2"/>
      <c r="AO2790" s="49"/>
      <c r="AP2790" s="2"/>
    </row>
    <row r="2791" spans="1:42" s="60" customFormat="1" hidden="1" x14ac:dyDescent="0.25">
      <c r="A2791" s="2"/>
      <c r="B2791" s="48"/>
      <c r="C2791" s="2"/>
      <c r="D2791" s="2"/>
      <c r="E2791" s="2"/>
      <c r="F2791" s="2"/>
      <c r="G2791" s="2"/>
      <c r="H2791" s="2"/>
      <c r="I2791" s="1"/>
      <c r="J2791" s="1"/>
      <c r="K2791" s="1"/>
      <c r="L2791" s="1"/>
      <c r="M2791" s="1"/>
      <c r="N2791" s="2"/>
      <c r="O2791" s="2"/>
      <c r="P2791" s="2"/>
      <c r="Q2791" s="1"/>
      <c r="R2791" s="1"/>
      <c r="S2791" s="1"/>
      <c r="T2791" s="1"/>
      <c r="U2791" s="2"/>
      <c r="V2791" s="1"/>
      <c r="W2791" s="1"/>
      <c r="X2791" s="2"/>
      <c r="Y2791" s="1"/>
      <c r="Z2791" s="1"/>
      <c r="AA2791" s="2"/>
      <c r="AB2791" s="1"/>
      <c r="AC2791" s="1"/>
      <c r="AD2791" s="2"/>
      <c r="AE2791" s="1"/>
      <c r="AF2791" s="2"/>
      <c r="AG2791" s="2"/>
      <c r="AH2791" s="1"/>
      <c r="AI2791" s="1"/>
      <c r="AJ2791" s="2"/>
      <c r="AK2791" s="1"/>
      <c r="AL2791" s="1"/>
      <c r="AM2791" s="49"/>
      <c r="AN2791" s="2"/>
      <c r="AO2791" s="49"/>
      <c r="AP2791" s="2"/>
    </row>
    <row r="2792" spans="1:42" s="60" customFormat="1" hidden="1" x14ac:dyDescent="0.25">
      <c r="A2792" s="2"/>
      <c r="B2792" s="48"/>
      <c r="C2792" s="2"/>
      <c r="D2792" s="2"/>
      <c r="E2792" s="2"/>
      <c r="F2792" s="2"/>
      <c r="G2792" s="2"/>
      <c r="H2792" s="2"/>
      <c r="I2792" s="1"/>
      <c r="J2792" s="1"/>
      <c r="K2792" s="1"/>
      <c r="L2792" s="1"/>
      <c r="M2792" s="1"/>
      <c r="N2792" s="2"/>
      <c r="O2792" s="2"/>
      <c r="P2792" s="2"/>
      <c r="Q2792" s="1"/>
      <c r="R2792" s="1"/>
      <c r="S2792" s="1"/>
      <c r="T2792" s="1"/>
      <c r="U2792" s="2"/>
      <c r="V2792" s="1"/>
      <c r="W2792" s="1"/>
      <c r="X2792" s="2"/>
      <c r="Y2792" s="1"/>
      <c r="Z2792" s="1"/>
      <c r="AA2792" s="2"/>
      <c r="AB2792" s="1"/>
      <c r="AC2792" s="1"/>
      <c r="AD2792" s="2"/>
      <c r="AE2792" s="1"/>
      <c r="AF2792" s="2"/>
      <c r="AG2792" s="2"/>
      <c r="AH2792" s="1"/>
      <c r="AI2792" s="1"/>
      <c r="AJ2792" s="2"/>
      <c r="AK2792" s="1"/>
      <c r="AL2792" s="1"/>
      <c r="AM2792" s="49"/>
      <c r="AN2792" s="2"/>
      <c r="AO2792" s="49"/>
      <c r="AP2792" s="2"/>
    </row>
    <row r="2793" spans="1:42" s="60" customFormat="1" hidden="1" x14ac:dyDescent="0.25">
      <c r="A2793" s="2"/>
      <c r="B2793" s="48"/>
      <c r="C2793" s="2"/>
      <c r="D2793" s="2"/>
      <c r="E2793" s="2"/>
      <c r="F2793" s="2"/>
      <c r="G2793" s="2"/>
      <c r="H2793" s="2"/>
      <c r="I2793" s="1"/>
      <c r="J2793" s="1"/>
      <c r="K2793" s="1"/>
      <c r="L2793" s="1"/>
      <c r="M2793" s="1"/>
      <c r="N2793" s="2"/>
      <c r="O2793" s="2"/>
      <c r="P2793" s="2"/>
      <c r="Q2793" s="1"/>
      <c r="R2793" s="1"/>
      <c r="S2793" s="1"/>
      <c r="T2793" s="1"/>
      <c r="U2793" s="2"/>
      <c r="V2793" s="1"/>
      <c r="W2793" s="1"/>
      <c r="X2793" s="2"/>
      <c r="Y2793" s="1"/>
      <c r="Z2793" s="1"/>
      <c r="AA2793" s="2"/>
      <c r="AB2793" s="1"/>
      <c r="AC2793" s="1"/>
      <c r="AD2793" s="2"/>
      <c r="AE2793" s="1"/>
      <c r="AF2793" s="2"/>
      <c r="AG2793" s="2"/>
      <c r="AH2793" s="1"/>
      <c r="AI2793" s="1"/>
      <c r="AJ2793" s="2"/>
      <c r="AK2793" s="1"/>
      <c r="AL2793" s="1"/>
      <c r="AM2793" s="49"/>
      <c r="AN2793" s="2"/>
      <c r="AO2793" s="49"/>
      <c r="AP2793" s="2"/>
    </row>
    <row r="2794" spans="1:42" s="60" customFormat="1" hidden="1" x14ac:dyDescent="0.25">
      <c r="A2794" s="2"/>
      <c r="B2794" s="48"/>
      <c r="C2794" s="2"/>
      <c r="D2794" s="2"/>
      <c r="E2794" s="2"/>
      <c r="F2794" s="2"/>
      <c r="G2794" s="2"/>
      <c r="H2794" s="2"/>
      <c r="I2794" s="1"/>
      <c r="J2794" s="1"/>
      <c r="K2794" s="1"/>
      <c r="L2794" s="1"/>
      <c r="M2794" s="1"/>
      <c r="N2794" s="2"/>
      <c r="O2794" s="2"/>
      <c r="P2794" s="2"/>
      <c r="Q2794" s="1"/>
      <c r="R2794" s="1"/>
      <c r="S2794" s="1"/>
      <c r="T2794" s="1"/>
      <c r="U2794" s="2"/>
      <c r="V2794" s="1"/>
      <c r="W2794" s="1"/>
      <c r="X2794" s="2"/>
      <c r="Y2794" s="1"/>
      <c r="Z2794" s="1"/>
      <c r="AA2794" s="2"/>
      <c r="AB2794" s="1"/>
      <c r="AC2794" s="1"/>
      <c r="AD2794" s="2"/>
      <c r="AE2794" s="1"/>
      <c r="AF2794" s="2"/>
      <c r="AG2794" s="2"/>
      <c r="AH2794" s="1"/>
      <c r="AI2794" s="1"/>
      <c r="AJ2794" s="2"/>
      <c r="AK2794" s="1"/>
      <c r="AL2794" s="1"/>
      <c r="AM2794" s="49"/>
      <c r="AN2794" s="2"/>
      <c r="AO2794" s="49"/>
      <c r="AP2794" s="2"/>
    </row>
    <row r="2795" spans="1:42" s="60" customFormat="1" hidden="1" x14ac:dyDescent="0.25">
      <c r="A2795" s="2"/>
      <c r="B2795" s="48"/>
      <c r="C2795" s="2"/>
      <c r="D2795" s="2"/>
      <c r="E2795" s="2"/>
      <c r="F2795" s="2"/>
      <c r="G2795" s="2"/>
      <c r="H2795" s="2"/>
      <c r="I2795" s="1"/>
      <c r="J2795" s="1"/>
      <c r="K2795" s="1"/>
      <c r="L2795" s="1"/>
      <c r="M2795" s="1"/>
      <c r="N2795" s="2"/>
      <c r="O2795" s="2"/>
      <c r="P2795" s="2"/>
      <c r="Q2795" s="1"/>
      <c r="R2795" s="1"/>
      <c r="S2795" s="1"/>
      <c r="T2795" s="1"/>
      <c r="U2795" s="2"/>
      <c r="V2795" s="1"/>
      <c r="W2795" s="1"/>
      <c r="X2795" s="2"/>
      <c r="Y2795" s="1"/>
      <c r="Z2795" s="1"/>
      <c r="AA2795" s="2"/>
      <c r="AB2795" s="1"/>
      <c r="AC2795" s="1"/>
      <c r="AD2795" s="2"/>
      <c r="AE2795" s="1"/>
      <c r="AF2795" s="2"/>
      <c r="AG2795" s="2"/>
      <c r="AH2795" s="1"/>
      <c r="AI2795" s="1"/>
      <c r="AJ2795" s="2"/>
      <c r="AK2795" s="1"/>
      <c r="AL2795" s="1"/>
      <c r="AM2795" s="49"/>
      <c r="AN2795" s="2"/>
      <c r="AO2795" s="49"/>
      <c r="AP2795" s="2"/>
    </row>
    <row r="2796" spans="1:42" s="60" customFormat="1" hidden="1" x14ac:dyDescent="0.25">
      <c r="A2796" s="2"/>
      <c r="B2796" s="48"/>
      <c r="C2796" s="2"/>
      <c r="D2796" s="2"/>
      <c r="E2796" s="2"/>
      <c r="F2796" s="2"/>
      <c r="G2796" s="2"/>
      <c r="H2796" s="2"/>
      <c r="I2796" s="1"/>
      <c r="J2796" s="1"/>
      <c r="K2796" s="1"/>
      <c r="L2796" s="1"/>
      <c r="M2796" s="1"/>
      <c r="N2796" s="2"/>
      <c r="O2796" s="2"/>
      <c r="P2796" s="2"/>
      <c r="Q2796" s="1"/>
      <c r="R2796" s="1"/>
      <c r="S2796" s="1"/>
      <c r="T2796" s="1"/>
      <c r="U2796" s="2"/>
      <c r="V2796" s="1"/>
      <c r="W2796" s="1"/>
      <c r="X2796" s="2"/>
      <c r="Y2796" s="1"/>
      <c r="Z2796" s="1"/>
      <c r="AA2796" s="2"/>
      <c r="AB2796" s="1"/>
      <c r="AC2796" s="1"/>
      <c r="AD2796" s="2"/>
      <c r="AE2796" s="1"/>
      <c r="AF2796" s="2"/>
      <c r="AG2796" s="2"/>
      <c r="AH2796" s="1"/>
      <c r="AI2796" s="1"/>
      <c r="AJ2796" s="2"/>
      <c r="AK2796" s="1"/>
      <c r="AL2796" s="1"/>
      <c r="AM2796" s="49"/>
      <c r="AN2796" s="2"/>
      <c r="AO2796" s="49"/>
      <c r="AP2796" s="2"/>
    </row>
    <row r="2797" spans="1:42" s="60" customFormat="1" hidden="1" x14ac:dyDescent="0.25">
      <c r="A2797" s="2"/>
      <c r="B2797" s="48"/>
      <c r="C2797" s="2"/>
      <c r="D2797" s="2"/>
      <c r="E2797" s="2"/>
      <c r="F2797" s="2"/>
      <c r="G2797" s="2"/>
      <c r="H2797" s="2"/>
      <c r="I2797" s="1"/>
      <c r="J2797" s="1"/>
      <c r="K2797" s="1"/>
      <c r="L2797" s="1"/>
      <c r="M2797" s="1"/>
      <c r="N2797" s="2"/>
      <c r="O2797" s="2"/>
      <c r="P2797" s="2"/>
      <c r="Q2797" s="1"/>
      <c r="R2797" s="1"/>
      <c r="S2797" s="1"/>
      <c r="T2797" s="1"/>
      <c r="U2797" s="2"/>
      <c r="V2797" s="1"/>
      <c r="W2797" s="1"/>
      <c r="X2797" s="2"/>
      <c r="Y2797" s="1"/>
      <c r="Z2797" s="1"/>
      <c r="AA2797" s="2"/>
      <c r="AB2797" s="1"/>
      <c r="AC2797" s="1"/>
      <c r="AD2797" s="2"/>
      <c r="AE2797" s="1"/>
      <c r="AF2797" s="2"/>
      <c r="AG2797" s="2"/>
      <c r="AH2797" s="1"/>
      <c r="AI2797" s="1"/>
      <c r="AJ2797" s="2"/>
      <c r="AK2797" s="1"/>
      <c r="AL2797" s="1"/>
      <c r="AM2797" s="49"/>
      <c r="AN2797" s="2"/>
      <c r="AO2797" s="49"/>
      <c r="AP2797" s="2"/>
    </row>
    <row r="2798" spans="1:42" s="60" customFormat="1" hidden="1" x14ac:dyDescent="0.25">
      <c r="A2798" s="2"/>
      <c r="B2798" s="48"/>
      <c r="C2798" s="2"/>
      <c r="D2798" s="2"/>
      <c r="E2798" s="2"/>
      <c r="F2798" s="2"/>
      <c r="G2798" s="2"/>
      <c r="H2798" s="2"/>
      <c r="I2798" s="1"/>
      <c r="J2798" s="1"/>
      <c r="K2798" s="1"/>
      <c r="L2798" s="1"/>
      <c r="M2798" s="1"/>
      <c r="N2798" s="2"/>
      <c r="O2798" s="2"/>
      <c r="P2798" s="2"/>
      <c r="Q2798" s="1"/>
      <c r="R2798" s="1"/>
      <c r="S2798" s="1"/>
      <c r="T2798" s="1"/>
      <c r="U2798" s="2"/>
      <c r="V2798" s="1"/>
      <c r="W2798" s="1"/>
      <c r="X2798" s="2"/>
      <c r="Y2798" s="1"/>
      <c r="Z2798" s="1"/>
      <c r="AA2798" s="2"/>
      <c r="AB2798" s="1"/>
      <c r="AC2798" s="1"/>
      <c r="AD2798" s="2"/>
      <c r="AE2798" s="1"/>
      <c r="AF2798" s="2"/>
      <c r="AG2798" s="2"/>
      <c r="AH2798" s="1"/>
      <c r="AI2798" s="1"/>
      <c r="AJ2798" s="2"/>
      <c r="AK2798" s="1"/>
      <c r="AL2798" s="1"/>
      <c r="AM2798" s="49"/>
      <c r="AN2798" s="2"/>
      <c r="AO2798" s="49"/>
      <c r="AP2798" s="2"/>
    </row>
    <row r="2799" spans="1:42" s="60" customFormat="1" hidden="1" x14ac:dyDescent="0.25">
      <c r="A2799" s="2"/>
      <c r="B2799" s="48"/>
      <c r="C2799" s="2"/>
      <c r="D2799" s="2"/>
      <c r="E2799" s="2"/>
      <c r="F2799" s="2"/>
      <c r="G2799" s="2"/>
      <c r="H2799" s="2"/>
      <c r="I2799" s="1"/>
      <c r="J2799" s="1"/>
      <c r="K2799" s="1"/>
      <c r="L2799" s="1"/>
      <c r="M2799" s="1"/>
      <c r="N2799" s="2"/>
      <c r="O2799" s="2"/>
      <c r="P2799" s="2"/>
      <c r="Q2799" s="1"/>
      <c r="R2799" s="1"/>
      <c r="S2799" s="1"/>
      <c r="T2799" s="1"/>
      <c r="U2799" s="2"/>
      <c r="V2799" s="1"/>
      <c r="W2799" s="1"/>
      <c r="X2799" s="2"/>
      <c r="Y2799" s="1"/>
      <c r="Z2799" s="1"/>
      <c r="AA2799" s="2"/>
      <c r="AB2799" s="1"/>
      <c r="AC2799" s="1"/>
      <c r="AD2799" s="2"/>
      <c r="AE2799" s="1"/>
      <c r="AF2799" s="2"/>
      <c r="AG2799" s="2"/>
      <c r="AH2799" s="1"/>
      <c r="AI2799" s="1"/>
      <c r="AJ2799" s="2"/>
      <c r="AK2799" s="1"/>
      <c r="AL2799" s="1"/>
      <c r="AM2799" s="49"/>
      <c r="AN2799" s="2"/>
      <c r="AO2799" s="49"/>
      <c r="AP2799" s="2"/>
    </row>
    <row r="2800" spans="1:42" s="60" customFormat="1" hidden="1" x14ac:dyDescent="0.25">
      <c r="A2800" s="2"/>
      <c r="B2800" s="48"/>
      <c r="C2800" s="2"/>
      <c r="D2800" s="2"/>
      <c r="E2800" s="2"/>
      <c r="F2800" s="2"/>
      <c r="G2800" s="2"/>
      <c r="H2800" s="2"/>
      <c r="I2800" s="1"/>
      <c r="J2800" s="1"/>
      <c r="K2800" s="1"/>
      <c r="L2800" s="1"/>
      <c r="M2800" s="1"/>
      <c r="N2800" s="2"/>
      <c r="O2800" s="2"/>
      <c r="P2800" s="2"/>
      <c r="Q2800" s="1"/>
      <c r="R2800" s="1"/>
      <c r="S2800" s="1"/>
      <c r="T2800" s="1"/>
      <c r="U2800" s="2"/>
      <c r="V2800" s="1"/>
      <c r="W2800" s="1"/>
      <c r="X2800" s="2"/>
      <c r="Y2800" s="1"/>
      <c r="Z2800" s="1"/>
      <c r="AA2800" s="2"/>
      <c r="AB2800" s="1"/>
      <c r="AC2800" s="1"/>
      <c r="AD2800" s="2"/>
      <c r="AE2800" s="1"/>
      <c r="AF2800" s="2"/>
      <c r="AG2800" s="2"/>
      <c r="AH2800" s="1"/>
      <c r="AI2800" s="1"/>
      <c r="AJ2800" s="2"/>
      <c r="AK2800" s="1"/>
      <c r="AL2800" s="1"/>
      <c r="AM2800" s="49"/>
      <c r="AN2800" s="2"/>
      <c r="AO2800" s="49"/>
      <c r="AP2800" s="2"/>
    </row>
    <row r="2801" spans="1:42" s="60" customFormat="1" hidden="1" x14ac:dyDescent="0.25">
      <c r="A2801" s="2"/>
      <c r="B2801" s="48"/>
      <c r="C2801" s="2"/>
      <c r="D2801" s="2"/>
      <c r="E2801" s="2"/>
      <c r="F2801" s="2"/>
      <c r="G2801" s="2"/>
      <c r="H2801" s="2"/>
      <c r="I2801" s="1"/>
      <c r="J2801" s="1"/>
      <c r="K2801" s="1"/>
      <c r="L2801" s="1"/>
      <c r="M2801" s="1"/>
      <c r="N2801" s="2"/>
      <c r="O2801" s="2"/>
      <c r="P2801" s="2"/>
      <c r="Q2801" s="1"/>
      <c r="R2801" s="1"/>
      <c r="S2801" s="1"/>
      <c r="T2801" s="1"/>
      <c r="U2801" s="2"/>
      <c r="V2801" s="1"/>
      <c r="W2801" s="1"/>
      <c r="X2801" s="2"/>
      <c r="Y2801" s="1"/>
      <c r="Z2801" s="1"/>
      <c r="AA2801" s="2"/>
      <c r="AB2801" s="1"/>
      <c r="AC2801" s="1"/>
      <c r="AD2801" s="2"/>
      <c r="AE2801" s="1"/>
      <c r="AF2801" s="2"/>
      <c r="AG2801" s="2"/>
      <c r="AH2801" s="1"/>
      <c r="AI2801" s="1"/>
      <c r="AJ2801" s="2"/>
      <c r="AK2801" s="1"/>
      <c r="AL2801" s="1"/>
      <c r="AM2801" s="49"/>
      <c r="AN2801" s="2"/>
      <c r="AO2801" s="49"/>
      <c r="AP2801" s="2"/>
    </row>
    <row r="2802" spans="1:42" s="60" customFormat="1" hidden="1" x14ac:dyDescent="0.25">
      <c r="A2802" s="2"/>
      <c r="B2802" s="48"/>
      <c r="C2802" s="2"/>
      <c r="D2802" s="2"/>
      <c r="E2802" s="2"/>
      <c r="F2802" s="2"/>
      <c r="G2802" s="2"/>
      <c r="H2802" s="2"/>
      <c r="I2802" s="1"/>
      <c r="J2802" s="1"/>
      <c r="K2802" s="1"/>
      <c r="L2802" s="1"/>
      <c r="M2802" s="1"/>
      <c r="N2802" s="2"/>
      <c r="O2802" s="2"/>
      <c r="P2802" s="2"/>
      <c r="Q2802" s="1"/>
      <c r="R2802" s="1"/>
      <c r="S2802" s="1"/>
      <c r="T2802" s="1"/>
      <c r="U2802" s="2"/>
      <c r="V2802" s="1"/>
      <c r="W2802" s="1"/>
      <c r="X2802" s="2"/>
      <c r="Y2802" s="1"/>
      <c r="Z2802" s="1"/>
      <c r="AA2802" s="2"/>
      <c r="AB2802" s="1"/>
      <c r="AC2802" s="1"/>
      <c r="AD2802" s="2"/>
      <c r="AE2802" s="1"/>
      <c r="AF2802" s="2"/>
      <c r="AG2802" s="2"/>
      <c r="AH2802" s="1"/>
      <c r="AI2802" s="1"/>
      <c r="AJ2802" s="2"/>
      <c r="AK2802" s="1"/>
      <c r="AL2802" s="1"/>
      <c r="AM2802" s="49"/>
      <c r="AN2802" s="2"/>
      <c r="AO2802" s="49"/>
      <c r="AP2802" s="2"/>
    </row>
    <row r="2803" spans="1:42" s="60" customFormat="1" hidden="1" x14ac:dyDescent="0.25">
      <c r="A2803" s="2"/>
      <c r="B2803" s="48"/>
      <c r="C2803" s="2"/>
      <c r="D2803" s="2"/>
      <c r="E2803" s="2"/>
      <c r="F2803" s="2"/>
      <c r="G2803" s="2"/>
      <c r="H2803" s="2"/>
      <c r="I2803" s="1"/>
      <c r="J2803" s="1"/>
      <c r="K2803" s="1"/>
      <c r="L2803" s="1"/>
      <c r="M2803" s="1"/>
      <c r="N2803" s="2"/>
      <c r="O2803" s="2"/>
      <c r="P2803" s="2"/>
      <c r="Q2803" s="1"/>
      <c r="R2803" s="1"/>
      <c r="S2803" s="1"/>
      <c r="T2803" s="1"/>
      <c r="U2803" s="2"/>
      <c r="V2803" s="1"/>
      <c r="W2803" s="1"/>
      <c r="X2803" s="2"/>
      <c r="Y2803" s="1"/>
      <c r="Z2803" s="1"/>
      <c r="AA2803" s="2"/>
      <c r="AB2803" s="1"/>
      <c r="AC2803" s="1"/>
      <c r="AD2803" s="2"/>
      <c r="AE2803" s="1"/>
      <c r="AF2803" s="2"/>
      <c r="AG2803" s="2"/>
      <c r="AH2803" s="1"/>
      <c r="AI2803" s="1"/>
      <c r="AJ2803" s="2"/>
      <c r="AK2803" s="1"/>
      <c r="AL2803" s="1"/>
      <c r="AM2803" s="49"/>
      <c r="AN2803" s="2"/>
      <c r="AO2803" s="49"/>
      <c r="AP2803" s="2"/>
    </row>
    <row r="2804" spans="1:42" s="60" customFormat="1" hidden="1" x14ac:dyDescent="0.25">
      <c r="A2804" s="2"/>
      <c r="B2804" s="68"/>
      <c r="C2804" s="69"/>
      <c r="D2804" s="69"/>
      <c r="E2804" s="69"/>
      <c r="F2804" s="69"/>
      <c r="G2804" s="69"/>
      <c r="H2804" s="69"/>
      <c r="I2804" s="70"/>
      <c r="J2804" s="70"/>
      <c r="K2804" s="70"/>
      <c r="L2804" s="70"/>
      <c r="M2804" s="70"/>
      <c r="N2804" s="69"/>
      <c r="O2804" s="69"/>
      <c r="P2804" s="69"/>
      <c r="Q2804" s="1"/>
      <c r="R2804" s="70"/>
      <c r="S2804" s="70"/>
      <c r="T2804" s="70"/>
      <c r="U2804" s="69"/>
      <c r="V2804" s="70"/>
      <c r="W2804" s="70"/>
      <c r="X2804" s="69"/>
      <c r="Y2804" s="70"/>
      <c r="Z2804" s="70"/>
      <c r="AA2804" s="69"/>
      <c r="AB2804" s="70"/>
      <c r="AC2804" s="70"/>
      <c r="AD2804" s="69"/>
      <c r="AE2804" s="70"/>
      <c r="AF2804" s="69"/>
      <c r="AG2804" s="69"/>
      <c r="AH2804" s="70"/>
      <c r="AI2804" s="70"/>
      <c r="AJ2804" s="69"/>
      <c r="AK2804" s="70"/>
      <c r="AL2804" s="70"/>
      <c r="AM2804" s="73"/>
      <c r="AN2804" s="69"/>
      <c r="AO2804" s="73"/>
      <c r="AP2804" s="69"/>
    </row>
    <row r="2805" spans="1:42" hidden="1" x14ac:dyDescent="0.25">
      <c r="A2805" s="2"/>
      <c r="B2805" s="68"/>
      <c r="C2805" s="69"/>
      <c r="D2805" s="69"/>
      <c r="E2805" s="69"/>
      <c r="F2805" s="69"/>
      <c r="G2805" s="69"/>
      <c r="H2805" s="69"/>
      <c r="I2805" s="70"/>
      <c r="J2805" s="70"/>
      <c r="K2805" s="70"/>
      <c r="L2805" s="70"/>
      <c r="M2805" s="70"/>
      <c r="N2805" s="69"/>
      <c r="O2805" s="69"/>
      <c r="P2805" s="69"/>
      <c r="Q2805" s="1"/>
      <c r="R2805" s="70"/>
      <c r="S2805" s="70"/>
      <c r="T2805" s="70"/>
      <c r="U2805" s="69"/>
      <c r="V2805" s="70"/>
      <c r="W2805" s="70"/>
      <c r="X2805" s="69"/>
      <c r="Y2805" s="70"/>
      <c r="Z2805" s="70"/>
      <c r="AA2805" s="69"/>
      <c r="AB2805" s="70"/>
      <c r="AC2805" s="70"/>
      <c r="AD2805" s="69"/>
      <c r="AE2805" s="70"/>
      <c r="AF2805" s="69"/>
      <c r="AG2805" s="69"/>
      <c r="AH2805" s="70"/>
      <c r="AI2805" s="70"/>
      <c r="AJ2805" s="69"/>
      <c r="AK2805" s="70"/>
      <c r="AL2805" s="70"/>
      <c r="AM2805" s="73"/>
      <c r="AN2805" s="69"/>
      <c r="AO2805" s="73"/>
      <c r="AP2805" s="69"/>
    </row>
    <row r="2806" spans="1:42" hidden="1" x14ac:dyDescent="0.25">
      <c r="A2806" s="2"/>
      <c r="B2806" s="68"/>
      <c r="C2806" s="69"/>
      <c r="D2806" s="69"/>
      <c r="E2806" s="69"/>
      <c r="F2806" s="69"/>
      <c r="G2806" s="69"/>
      <c r="H2806" s="69"/>
      <c r="I2806" s="70"/>
      <c r="J2806" s="70"/>
      <c r="K2806" s="70"/>
      <c r="L2806" s="70"/>
      <c r="M2806" s="70"/>
      <c r="N2806" s="69"/>
      <c r="O2806" s="69"/>
      <c r="P2806" s="69"/>
      <c r="Q2806" s="1"/>
      <c r="R2806" s="70"/>
      <c r="S2806" s="70"/>
      <c r="T2806" s="70"/>
      <c r="U2806" s="69"/>
      <c r="V2806" s="70"/>
      <c r="W2806" s="70"/>
      <c r="X2806" s="69"/>
      <c r="Y2806" s="70"/>
      <c r="Z2806" s="70"/>
      <c r="AA2806" s="69"/>
      <c r="AB2806" s="70"/>
      <c r="AC2806" s="70"/>
      <c r="AD2806" s="69"/>
      <c r="AE2806" s="70"/>
      <c r="AF2806" s="69"/>
      <c r="AG2806" s="69"/>
      <c r="AH2806" s="70"/>
      <c r="AI2806" s="70"/>
      <c r="AJ2806" s="69"/>
      <c r="AK2806" s="70"/>
      <c r="AL2806" s="70"/>
      <c r="AM2806" s="73"/>
      <c r="AN2806" s="69"/>
      <c r="AO2806" s="73"/>
      <c r="AP2806" s="69"/>
    </row>
    <row r="2807" spans="1:42" hidden="1" x14ac:dyDescent="0.25">
      <c r="A2807" s="2"/>
      <c r="B2807" s="48"/>
      <c r="C2807" s="2"/>
      <c r="D2807" s="2"/>
      <c r="E2807" s="2"/>
      <c r="F2807" s="2"/>
      <c r="G2807" s="2"/>
      <c r="H2807" s="2"/>
      <c r="I2807" s="1"/>
      <c r="J2807" s="1"/>
      <c r="K2807" s="1"/>
      <c r="L2807" s="1"/>
      <c r="M2807" s="1"/>
      <c r="N2807" s="2"/>
      <c r="O2807" s="2"/>
      <c r="P2807" s="2"/>
      <c r="Q2807" s="1"/>
      <c r="R2807" s="1"/>
      <c r="S2807" s="1"/>
      <c r="T2807" s="1"/>
      <c r="U2807" s="2"/>
      <c r="V2807" s="1"/>
      <c r="W2807" s="1"/>
      <c r="X2807" s="2"/>
      <c r="Y2807" s="1"/>
      <c r="Z2807" s="1"/>
      <c r="AA2807" s="2"/>
      <c r="AB2807" s="1"/>
      <c r="AC2807" s="1"/>
      <c r="AD2807" s="2"/>
      <c r="AE2807" s="1"/>
      <c r="AF2807" s="2"/>
      <c r="AG2807" s="2"/>
      <c r="AH2807" s="1"/>
      <c r="AI2807" s="1"/>
      <c r="AJ2807" s="2"/>
      <c r="AK2807" s="1"/>
      <c r="AL2807" s="1"/>
      <c r="AM2807" s="49"/>
      <c r="AN2807" s="2"/>
      <c r="AO2807" s="49"/>
      <c r="AP2807" s="2"/>
    </row>
    <row r="2808" spans="1:42" hidden="1" x14ac:dyDescent="0.25">
      <c r="A2808" s="2"/>
      <c r="B2808" s="48"/>
      <c r="C2808" s="2"/>
      <c r="D2808" s="2"/>
      <c r="E2808" s="2"/>
      <c r="F2808" s="2"/>
      <c r="G2808" s="2"/>
      <c r="H2808" s="2"/>
      <c r="I2808" s="1"/>
      <c r="J2808" s="1"/>
      <c r="K2808" s="1"/>
      <c r="L2808" s="1"/>
      <c r="M2808" s="1"/>
      <c r="N2808" s="2"/>
      <c r="O2808" s="2"/>
      <c r="P2808" s="2"/>
      <c r="Q2808" s="1"/>
      <c r="R2808" s="1"/>
      <c r="S2808" s="1"/>
      <c r="T2808" s="1"/>
      <c r="U2808" s="2"/>
      <c r="V2808" s="1"/>
      <c r="W2808" s="1"/>
      <c r="X2808" s="2"/>
      <c r="Y2808" s="1"/>
      <c r="Z2808" s="1"/>
      <c r="AA2808" s="2"/>
      <c r="AB2808" s="1"/>
      <c r="AC2808" s="1"/>
      <c r="AD2808" s="2"/>
      <c r="AE2808" s="1"/>
      <c r="AF2808" s="2"/>
      <c r="AG2808" s="2"/>
      <c r="AH2808" s="1"/>
      <c r="AI2808" s="1"/>
      <c r="AJ2808" s="2"/>
      <c r="AK2808" s="1"/>
      <c r="AL2808" s="1"/>
      <c r="AM2808" s="49"/>
      <c r="AN2808" s="2"/>
      <c r="AO2808" s="49"/>
      <c r="AP2808" s="2"/>
    </row>
    <row r="2809" spans="1:42" hidden="1" x14ac:dyDescent="0.25">
      <c r="A2809" s="2"/>
      <c r="B2809" s="48"/>
      <c r="C2809" s="2"/>
      <c r="D2809" s="2"/>
      <c r="E2809" s="2"/>
      <c r="F2809" s="2"/>
      <c r="G2809" s="2"/>
      <c r="H2809" s="2"/>
      <c r="I2809" s="1"/>
      <c r="J2809" s="1"/>
      <c r="K2809" s="1"/>
      <c r="L2809" s="1"/>
      <c r="M2809" s="1"/>
      <c r="N2809" s="2"/>
      <c r="O2809" s="2"/>
      <c r="P2809" s="2"/>
      <c r="Q2809" s="1"/>
      <c r="R2809" s="1"/>
      <c r="S2809" s="1"/>
      <c r="T2809" s="1"/>
      <c r="U2809" s="2"/>
      <c r="V2809" s="1"/>
      <c r="W2809" s="1"/>
      <c r="X2809" s="2"/>
      <c r="Y2809" s="1"/>
      <c r="Z2809" s="1"/>
      <c r="AA2809" s="2"/>
      <c r="AB2809" s="1"/>
      <c r="AC2809" s="1"/>
      <c r="AD2809" s="2"/>
      <c r="AE2809" s="1"/>
      <c r="AF2809" s="2"/>
      <c r="AG2809" s="2"/>
      <c r="AH2809" s="1"/>
      <c r="AI2809" s="1"/>
      <c r="AJ2809" s="2"/>
      <c r="AK2809" s="1"/>
      <c r="AL2809" s="1"/>
      <c r="AM2809" s="49"/>
      <c r="AN2809" s="2"/>
      <c r="AO2809" s="49"/>
      <c r="AP2809" s="2"/>
    </row>
    <row r="2810" spans="1:42" hidden="1" x14ac:dyDescent="0.25">
      <c r="A2810" s="2"/>
      <c r="B2810" s="48"/>
      <c r="C2810" s="2"/>
      <c r="D2810" s="2"/>
      <c r="E2810" s="2"/>
      <c r="F2810" s="2"/>
      <c r="G2810" s="2"/>
      <c r="H2810" s="2"/>
      <c r="I2810" s="1"/>
      <c r="J2810" s="1"/>
      <c r="K2810" s="1"/>
      <c r="L2810" s="1"/>
      <c r="M2810" s="1"/>
      <c r="N2810" s="2"/>
      <c r="O2810" s="2"/>
      <c r="P2810" s="2"/>
      <c r="Q2810" s="1"/>
      <c r="R2810" s="1"/>
      <c r="S2810" s="1"/>
      <c r="T2810" s="1"/>
      <c r="U2810" s="2"/>
      <c r="V2810" s="1"/>
      <c r="W2810" s="1"/>
      <c r="X2810" s="2"/>
      <c r="Y2810" s="1"/>
      <c r="Z2810" s="1"/>
      <c r="AA2810" s="2"/>
      <c r="AB2810" s="1"/>
      <c r="AC2810" s="1"/>
      <c r="AD2810" s="2"/>
      <c r="AE2810" s="1"/>
      <c r="AF2810" s="2"/>
      <c r="AG2810" s="2"/>
      <c r="AH2810" s="1"/>
      <c r="AI2810" s="1"/>
      <c r="AJ2810" s="2"/>
      <c r="AK2810" s="1"/>
      <c r="AL2810" s="1"/>
      <c r="AM2810" s="49"/>
      <c r="AN2810" s="2"/>
      <c r="AO2810" s="49"/>
      <c r="AP2810" s="2"/>
    </row>
    <row r="2811" spans="1:42" hidden="1" x14ac:dyDescent="0.25">
      <c r="A2811" s="2"/>
      <c r="B2811" s="48"/>
      <c r="C2811" s="2"/>
      <c r="D2811" s="2"/>
      <c r="E2811" s="2"/>
      <c r="F2811" s="2"/>
      <c r="G2811" s="2"/>
      <c r="H2811" s="2"/>
      <c r="I2811" s="1"/>
      <c r="J2811" s="1"/>
      <c r="K2811" s="1"/>
      <c r="L2811" s="1"/>
      <c r="M2811" s="1"/>
      <c r="N2811" s="2"/>
      <c r="O2811" s="2"/>
      <c r="P2811" s="2"/>
      <c r="Q2811" s="1"/>
      <c r="R2811" s="1"/>
      <c r="S2811" s="1"/>
      <c r="T2811" s="1"/>
      <c r="U2811" s="2"/>
      <c r="V2811" s="1"/>
      <c r="W2811" s="1"/>
      <c r="X2811" s="2"/>
      <c r="Y2811" s="1"/>
      <c r="Z2811" s="1"/>
      <c r="AA2811" s="2"/>
      <c r="AB2811" s="1"/>
      <c r="AC2811" s="1"/>
      <c r="AD2811" s="2"/>
      <c r="AE2811" s="1"/>
      <c r="AF2811" s="2"/>
      <c r="AG2811" s="2"/>
      <c r="AH2811" s="1"/>
      <c r="AI2811" s="1"/>
      <c r="AJ2811" s="2"/>
      <c r="AK2811" s="1"/>
      <c r="AL2811" s="1"/>
      <c r="AM2811" s="74"/>
      <c r="AN2811" s="58"/>
      <c r="AO2811" s="74"/>
      <c r="AP2811" s="58"/>
    </row>
    <row r="2812" spans="1:42" hidden="1" x14ac:dyDescent="0.25">
      <c r="A2812" s="2"/>
      <c r="B2812" s="48"/>
      <c r="C2812" s="2"/>
      <c r="D2812" s="2"/>
      <c r="E2812" s="2"/>
      <c r="F2812" s="2"/>
      <c r="G2812" s="2"/>
      <c r="H2812" s="2"/>
      <c r="I2812" s="1"/>
      <c r="J2812" s="1"/>
      <c r="K2812" s="1"/>
      <c r="L2812" s="1"/>
      <c r="M2812" s="1"/>
      <c r="N2812" s="2"/>
      <c r="O2812" s="2"/>
      <c r="P2812" s="2"/>
      <c r="Q2812" s="1"/>
      <c r="R2812" s="1"/>
      <c r="S2812" s="1"/>
      <c r="T2812" s="1"/>
      <c r="U2812" s="2"/>
      <c r="V2812" s="1"/>
      <c r="W2812" s="1"/>
      <c r="X2812" s="2"/>
      <c r="Y2812" s="1"/>
      <c r="Z2812" s="1"/>
      <c r="AA2812" s="2"/>
      <c r="AB2812" s="1"/>
      <c r="AC2812" s="1"/>
      <c r="AD2812" s="2"/>
      <c r="AE2812" s="1"/>
      <c r="AF2812" s="2"/>
      <c r="AG2812" s="2"/>
      <c r="AH2812" s="1"/>
      <c r="AI2812" s="1"/>
      <c r="AJ2812" s="2"/>
      <c r="AK2812" s="1"/>
      <c r="AL2812" s="1"/>
      <c r="AM2812" s="49"/>
      <c r="AN2812" s="2"/>
      <c r="AO2812" s="49"/>
      <c r="AP2812" s="2"/>
    </row>
    <row r="2813" spans="1:42" hidden="1" x14ac:dyDescent="0.25">
      <c r="A2813" s="2"/>
      <c r="B2813" s="48"/>
      <c r="C2813" s="2"/>
      <c r="D2813" s="2"/>
      <c r="E2813" s="2"/>
      <c r="F2813" s="2"/>
      <c r="G2813" s="2"/>
      <c r="H2813" s="2"/>
      <c r="I2813" s="1"/>
      <c r="J2813" s="1"/>
      <c r="K2813" s="1"/>
      <c r="L2813" s="1"/>
      <c r="M2813" s="1"/>
      <c r="N2813" s="2"/>
      <c r="O2813" s="2"/>
      <c r="P2813" s="2"/>
      <c r="Q2813" s="1"/>
      <c r="R2813" s="1"/>
      <c r="S2813" s="1"/>
      <c r="T2813" s="1"/>
      <c r="U2813" s="2"/>
      <c r="V2813" s="1"/>
      <c r="W2813" s="1"/>
      <c r="X2813" s="2"/>
      <c r="Y2813" s="1"/>
      <c r="Z2813" s="1"/>
      <c r="AA2813" s="2"/>
      <c r="AB2813" s="1"/>
      <c r="AC2813" s="1"/>
      <c r="AD2813" s="2"/>
      <c r="AE2813" s="1"/>
      <c r="AF2813" s="2"/>
      <c r="AG2813" s="2"/>
      <c r="AH2813" s="1"/>
      <c r="AI2813" s="1"/>
      <c r="AJ2813" s="2"/>
      <c r="AK2813" s="1"/>
      <c r="AL2813" s="1"/>
      <c r="AM2813" s="75"/>
      <c r="AN2813" s="76"/>
      <c r="AO2813" s="75"/>
      <c r="AP2813" s="76"/>
    </row>
    <row r="2814" spans="1:42" hidden="1" x14ac:dyDescent="0.25">
      <c r="A2814" s="2"/>
      <c r="B2814" s="48"/>
      <c r="C2814" s="2"/>
      <c r="D2814" s="2"/>
      <c r="E2814" s="2"/>
      <c r="F2814" s="2"/>
      <c r="G2814" s="2"/>
      <c r="H2814" s="2"/>
      <c r="I2814" s="1"/>
      <c r="J2814" s="1"/>
      <c r="K2814" s="1"/>
      <c r="L2814" s="1"/>
      <c r="M2814" s="1"/>
      <c r="N2814" s="2"/>
      <c r="O2814" s="2"/>
      <c r="P2814" s="2"/>
      <c r="Q2814" s="1"/>
      <c r="R2814" s="1"/>
      <c r="S2814" s="1"/>
      <c r="T2814" s="1"/>
      <c r="U2814" s="2"/>
      <c r="V2814" s="1"/>
      <c r="W2814" s="1"/>
      <c r="X2814" s="2"/>
      <c r="Y2814" s="1"/>
      <c r="Z2814" s="1"/>
      <c r="AA2814" s="2"/>
      <c r="AB2814" s="1"/>
      <c r="AC2814" s="1"/>
      <c r="AD2814" s="2"/>
      <c r="AE2814" s="1"/>
      <c r="AF2814" s="2"/>
      <c r="AG2814" s="2"/>
      <c r="AH2814" s="1"/>
      <c r="AI2814" s="1"/>
      <c r="AJ2814" s="2"/>
      <c r="AK2814" s="1"/>
      <c r="AL2814" s="1"/>
      <c r="AM2814" s="49"/>
      <c r="AN2814" s="2"/>
      <c r="AO2814" s="49"/>
      <c r="AP2814" s="2"/>
    </row>
    <row r="2815" spans="1:42" hidden="1" x14ac:dyDescent="0.25">
      <c r="A2815" s="2"/>
      <c r="B2815" s="48"/>
      <c r="C2815" s="2"/>
      <c r="D2815" s="2"/>
      <c r="E2815" s="2"/>
      <c r="F2815" s="2"/>
      <c r="G2815" s="2"/>
      <c r="H2815" s="2"/>
      <c r="I2815" s="1"/>
      <c r="J2815" s="1"/>
      <c r="K2815" s="1"/>
      <c r="L2815" s="1"/>
      <c r="M2815" s="1"/>
      <c r="N2815" s="2"/>
      <c r="O2815" s="2"/>
      <c r="P2815" s="2"/>
      <c r="Q2815" s="1"/>
      <c r="R2815" s="1"/>
      <c r="S2815" s="1"/>
      <c r="T2815" s="1"/>
      <c r="U2815" s="2"/>
      <c r="V2815" s="1"/>
      <c r="W2815" s="1"/>
      <c r="X2815" s="2"/>
      <c r="Y2815" s="1"/>
      <c r="Z2815" s="1"/>
      <c r="AA2815" s="2"/>
      <c r="AB2815" s="1"/>
      <c r="AC2815" s="1"/>
      <c r="AD2815" s="2"/>
      <c r="AE2815" s="1"/>
      <c r="AF2815" s="2"/>
      <c r="AG2815" s="2"/>
      <c r="AH2815" s="1"/>
      <c r="AI2815" s="1"/>
      <c r="AJ2815" s="2"/>
      <c r="AK2815" s="1"/>
      <c r="AL2815" s="1"/>
      <c r="AM2815" s="49"/>
      <c r="AN2815" s="2"/>
      <c r="AO2815" s="49"/>
      <c r="AP2815" s="2"/>
    </row>
    <row r="2816" spans="1:42" hidden="1" x14ac:dyDescent="0.25">
      <c r="A2816" s="2"/>
      <c r="B2816" s="48"/>
      <c r="C2816" s="2"/>
      <c r="D2816" s="2"/>
      <c r="E2816" s="2"/>
      <c r="F2816" s="2"/>
      <c r="G2816" s="2"/>
      <c r="H2816" s="2"/>
      <c r="I2816" s="1"/>
      <c r="J2816" s="1"/>
      <c r="K2816" s="1"/>
      <c r="L2816" s="1"/>
      <c r="M2816" s="1"/>
      <c r="N2816" s="2"/>
      <c r="O2816" s="2"/>
      <c r="P2816" s="2"/>
      <c r="Q2816" s="1"/>
      <c r="R2816" s="1"/>
      <c r="S2816" s="1"/>
      <c r="T2816" s="1"/>
      <c r="U2816" s="2"/>
      <c r="V2816" s="1"/>
      <c r="W2816" s="1"/>
      <c r="X2816" s="2"/>
      <c r="Y2816" s="1"/>
      <c r="Z2816" s="1"/>
      <c r="AA2816" s="2"/>
      <c r="AB2816" s="1"/>
      <c r="AC2816" s="1"/>
      <c r="AD2816" s="2"/>
      <c r="AE2816" s="1"/>
      <c r="AF2816" s="2"/>
      <c r="AG2816" s="2"/>
      <c r="AH2816" s="1"/>
      <c r="AI2816" s="1"/>
      <c r="AJ2816" s="2"/>
      <c r="AK2816" s="1"/>
      <c r="AL2816" s="1"/>
      <c r="AM2816" s="49"/>
      <c r="AN2816" s="2"/>
      <c r="AO2816" s="49"/>
      <c r="AP2816" s="2"/>
    </row>
    <row r="2817" spans="1:42" hidden="1" x14ac:dyDescent="0.25">
      <c r="A2817" s="2"/>
      <c r="B2817" s="48"/>
      <c r="C2817" s="2"/>
      <c r="D2817" s="2"/>
      <c r="E2817" s="2"/>
      <c r="F2817" s="2"/>
      <c r="G2817" s="2"/>
      <c r="H2817" s="2"/>
      <c r="I2817" s="1"/>
      <c r="J2817" s="1"/>
      <c r="K2817" s="1"/>
      <c r="L2817" s="1"/>
      <c r="M2817" s="1"/>
      <c r="N2817" s="2"/>
      <c r="O2817" s="2"/>
      <c r="P2817" s="2"/>
      <c r="Q2817" s="1"/>
      <c r="R2817" s="1"/>
      <c r="S2817" s="1"/>
      <c r="T2817" s="1"/>
      <c r="U2817" s="2"/>
      <c r="V2817" s="1"/>
      <c r="W2817" s="1"/>
      <c r="X2817" s="2"/>
      <c r="Y2817" s="1"/>
      <c r="Z2817" s="1"/>
      <c r="AA2817" s="2"/>
      <c r="AB2817" s="1"/>
      <c r="AC2817" s="1"/>
      <c r="AD2817" s="2"/>
      <c r="AE2817" s="1"/>
      <c r="AF2817" s="2"/>
      <c r="AG2817" s="2"/>
      <c r="AH2817" s="1"/>
      <c r="AI2817" s="1"/>
      <c r="AJ2817" s="2"/>
      <c r="AK2817" s="1"/>
      <c r="AL2817" s="1"/>
      <c r="AM2817" s="49"/>
      <c r="AN2817" s="2"/>
      <c r="AO2817" s="49"/>
      <c r="AP2817" s="2"/>
    </row>
    <row r="2818" spans="1:42" hidden="1" x14ac:dyDescent="0.25">
      <c r="A2818" s="2"/>
      <c r="B2818" s="48"/>
      <c r="C2818" s="2"/>
      <c r="D2818" s="2"/>
      <c r="E2818" s="2"/>
      <c r="F2818" s="2"/>
      <c r="G2818" s="2"/>
      <c r="H2818" s="2"/>
      <c r="I2818" s="1"/>
      <c r="J2818" s="1"/>
      <c r="K2818" s="1"/>
      <c r="L2818" s="1"/>
      <c r="M2818" s="1"/>
      <c r="N2818" s="2"/>
      <c r="O2818" s="2"/>
      <c r="P2818" s="2"/>
      <c r="Q2818" s="1"/>
      <c r="R2818" s="1"/>
      <c r="S2818" s="1"/>
      <c r="T2818" s="1"/>
      <c r="U2818" s="2"/>
      <c r="V2818" s="1"/>
      <c r="W2818" s="1"/>
      <c r="X2818" s="2"/>
      <c r="Y2818" s="1"/>
      <c r="Z2818" s="1"/>
      <c r="AA2818" s="2"/>
      <c r="AB2818" s="1"/>
      <c r="AC2818" s="1"/>
      <c r="AD2818" s="2"/>
      <c r="AE2818" s="1"/>
      <c r="AF2818" s="2"/>
      <c r="AG2818" s="2"/>
      <c r="AH2818" s="1"/>
      <c r="AI2818" s="1"/>
      <c r="AJ2818" s="2"/>
      <c r="AK2818" s="1"/>
      <c r="AL2818" s="1"/>
      <c r="AM2818" s="49"/>
      <c r="AN2818" s="2"/>
      <c r="AO2818" s="49"/>
      <c r="AP2818" s="2"/>
    </row>
    <row r="2819" spans="1:42" hidden="1" x14ac:dyDescent="0.25">
      <c r="A2819" s="2"/>
      <c r="B2819" s="48"/>
      <c r="C2819" s="2"/>
      <c r="D2819" s="2"/>
      <c r="E2819" s="2"/>
      <c r="F2819" s="2"/>
      <c r="G2819" s="2"/>
      <c r="H2819" s="2"/>
      <c r="I2819" s="1"/>
      <c r="J2819" s="1"/>
      <c r="K2819" s="1"/>
      <c r="L2819" s="1"/>
      <c r="M2819" s="1"/>
      <c r="N2819" s="2"/>
      <c r="O2819" s="2"/>
      <c r="P2819" s="2"/>
      <c r="Q2819" s="1"/>
      <c r="R2819" s="1"/>
      <c r="S2819" s="1"/>
      <c r="T2819" s="1"/>
      <c r="U2819" s="2"/>
      <c r="V2819" s="1"/>
      <c r="W2819" s="1"/>
      <c r="X2819" s="2"/>
      <c r="Y2819" s="1"/>
      <c r="Z2819" s="1"/>
      <c r="AA2819" s="2"/>
      <c r="AB2819" s="1"/>
      <c r="AC2819" s="1"/>
      <c r="AD2819" s="2"/>
      <c r="AE2819" s="1"/>
      <c r="AF2819" s="2"/>
      <c r="AG2819" s="2"/>
      <c r="AH2819" s="1"/>
      <c r="AI2819" s="1"/>
      <c r="AJ2819" s="2"/>
      <c r="AK2819" s="1"/>
      <c r="AL2819" s="1"/>
      <c r="AM2819" s="49"/>
      <c r="AN2819" s="2"/>
      <c r="AO2819" s="49"/>
      <c r="AP2819" s="2"/>
    </row>
    <row r="2820" spans="1:42" hidden="1" x14ac:dyDescent="0.25">
      <c r="A2820" s="2"/>
      <c r="B2820" s="48"/>
      <c r="C2820" s="2"/>
      <c r="D2820" s="2"/>
      <c r="E2820" s="2"/>
      <c r="F2820" s="2"/>
      <c r="G2820" s="2"/>
      <c r="H2820" s="2"/>
      <c r="I2820" s="1"/>
      <c r="J2820" s="1"/>
      <c r="K2820" s="1"/>
      <c r="L2820" s="1"/>
      <c r="M2820" s="1"/>
      <c r="N2820" s="2"/>
      <c r="O2820" s="2"/>
      <c r="P2820" s="2"/>
      <c r="Q2820" s="1"/>
      <c r="R2820" s="1"/>
      <c r="S2820" s="1"/>
      <c r="T2820" s="1"/>
      <c r="U2820" s="2"/>
      <c r="V2820" s="1"/>
      <c r="W2820" s="1"/>
      <c r="X2820" s="2"/>
      <c r="Y2820" s="1"/>
      <c r="Z2820" s="1"/>
      <c r="AA2820" s="2"/>
      <c r="AB2820" s="1"/>
      <c r="AC2820" s="1"/>
      <c r="AD2820" s="2"/>
      <c r="AE2820" s="1"/>
      <c r="AF2820" s="2"/>
      <c r="AG2820" s="2"/>
      <c r="AH2820" s="1"/>
      <c r="AI2820" s="1"/>
      <c r="AJ2820" s="2"/>
      <c r="AK2820" s="1"/>
      <c r="AL2820" s="1"/>
      <c r="AM2820" s="49"/>
      <c r="AN2820" s="2"/>
      <c r="AO2820" s="49"/>
      <c r="AP2820" s="2"/>
    </row>
    <row r="2821" spans="1:42" hidden="1" x14ac:dyDescent="0.25">
      <c r="A2821" s="2"/>
      <c r="B2821" s="48"/>
      <c r="C2821" s="2"/>
      <c r="D2821" s="2"/>
      <c r="E2821" s="2"/>
      <c r="F2821" s="2"/>
      <c r="G2821" s="2"/>
      <c r="H2821" s="2"/>
      <c r="I2821" s="1"/>
      <c r="J2821" s="1"/>
      <c r="K2821" s="1"/>
      <c r="L2821" s="1"/>
      <c r="M2821" s="1"/>
      <c r="N2821" s="2"/>
      <c r="O2821" s="2"/>
      <c r="P2821" s="2"/>
      <c r="Q2821" s="1"/>
      <c r="R2821" s="1"/>
      <c r="S2821" s="1"/>
      <c r="T2821" s="1"/>
      <c r="U2821" s="2"/>
      <c r="V2821" s="1"/>
      <c r="W2821" s="1"/>
      <c r="X2821" s="2"/>
      <c r="Y2821" s="1"/>
      <c r="Z2821" s="1"/>
      <c r="AA2821" s="2"/>
      <c r="AB2821" s="1"/>
      <c r="AC2821" s="1"/>
      <c r="AD2821" s="2"/>
      <c r="AE2821" s="1"/>
      <c r="AF2821" s="2"/>
      <c r="AG2821" s="2"/>
      <c r="AH2821" s="1"/>
      <c r="AI2821" s="1"/>
      <c r="AJ2821" s="2"/>
      <c r="AK2821" s="1"/>
      <c r="AL2821" s="1"/>
      <c r="AM2821" s="49"/>
      <c r="AN2821" s="2"/>
      <c r="AO2821" s="49"/>
      <c r="AP2821" s="2"/>
    </row>
    <row r="2822" spans="1:42" hidden="1" x14ac:dyDescent="0.25">
      <c r="A2822" s="2"/>
      <c r="B2822" s="48"/>
      <c r="C2822" s="2"/>
      <c r="D2822" s="2"/>
      <c r="E2822" s="2"/>
      <c r="F2822" s="2"/>
      <c r="G2822" s="2"/>
      <c r="H2822" s="2"/>
      <c r="I2822" s="1"/>
      <c r="J2822" s="1"/>
      <c r="K2822" s="1"/>
      <c r="L2822" s="1"/>
      <c r="M2822" s="1"/>
      <c r="N2822" s="2"/>
      <c r="O2822" s="2"/>
      <c r="P2822" s="2"/>
      <c r="Q2822" s="1"/>
      <c r="R2822" s="1"/>
      <c r="S2822" s="1"/>
      <c r="T2822" s="1"/>
      <c r="U2822" s="2"/>
      <c r="V2822" s="1"/>
      <c r="W2822" s="1"/>
      <c r="X2822" s="2"/>
      <c r="Y2822" s="1"/>
      <c r="Z2822" s="1"/>
      <c r="AA2822" s="2"/>
      <c r="AB2822" s="1"/>
      <c r="AC2822" s="1"/>
      <c r="AD2822" s="2"/>
      <c r="AE2822" s="1"/>
      <c r="AF2822" s="2"/>
      <c r="AG2822" s="2"/>
      <c r="AH2822" s="1"/>
      <c r="AI2822" s="1"/>
      <c r="AJ2822" s="2"/>
      <c r="AK2822" s="1"/>
      <c r="AL2822" s="1"/>
      <c r="AM2822" s="49"/>
      <c r="AN2822" s="2"/>
      <c r="AO2822" s="49"/>
      <c r="AP2822" s="2"/>
    </row>
    <row r="2823" spans="1:42" hidden="1" x14ac:dyDescent="0.25">
      <c r="A2823" s="2"/>
      <c r="B2823" s="48"/>
      <c r="C2823" s="2"/>
      <c r="D2823" s="2"/>
      <c r="E2823" s="2"/>
      <c r="F2823" s="2"/>
      <c r="G2823" s="2"/>
      <c r="H2823" s="2"/>
      <c r="I2823" s="1"/>
      <c r="J2823" s="1"/>
      <c r="K2823" s="1"/>
      <c r="L2823" s="1"/>
      <c r="M2823" s="1"/>
      <c r="N2823" s="2"/>
      <c r="O2823" s="2"/>
      <c r="P2823" s="2"/>
      <c r="Q2823" s="1"/>
      <c r="R2823" s="1"/>
      <c r="S2823" s="1"/>
      <c r="T2823" s="1"/>
      <c r="U2823" s="2"/>
      <c r="V2823" s="1"/>
      <c r="W2823" s="1"/>
      <c r="X2823" s="2"/>
      <c r="Y2823" s="1"/>
      <c r="Z2823" s="1"/>
      <c r="AA2823" s="2"/>
      <c r="AB2823" s="1"/>
      <c r="AC2823" s="1"/>
      <c r="AD2823" s="2"/>
      <c r="AE2823" s="1"/>
      <c r="AF2823" s="2"/>
      <c r="AG2823" s="2"/>
      <c r="AH2823" s="1"/>
      <c r="AI2823" s="1"/>
      <c r="AJ2823" s="2"/>
      <c r="AK2823" s="1"/>
      <c r="AL2823" s="1"/>
      <c r="AM2823" s="49"/>
      <c r="AN2823" s="2"/>
      <c r="AO2823" s="49"/>
      <c r="AP2823" s="2"/>
    </row>
    <row r="2824" spans="1:42" hidden="1" x14ac:dyDescent="0.25">
      <c r="A2824" s="2"/>
      <c r="B2824" s="48"/>
      <c r="C2824" s="2"/>
      <c r="D2824" s="2"/>
      <c r="E2824" s="2"/>
      <c r="F2824" s="2"/>
      <c r="G2824" s="2"/>
      <c r="H2824" s="2"/>
      <c r="I2824" s="1"/>
      <c r="J2824" s="1"/>
      <c r="K2824" s="1"/>
      <c r="L2824" s="1"/>
      <c r="M2824" s="1"/>
      <c r="N2824" s="2"/>
      <c r="O2824" s="2"/>
      <c r="P2824" s="2"/>
      <c r="Q2824" s="1"/>
      <c r="R2824" s="1"/>
      <c r="S2824" s="1"/>
      <c r="T2824" s="1"/>
      <c r="U2824" s="2"/>
      <c r="V2824" s="1"/>
      <c r="W2824" s="1"/>
      <c r="X2824" s="2"/>
      <c r="Y2824" s="1"/>
      <c r="Z2824" s="1"/>
      <c r="AA2824" s="2"/>
      <c r="AB2824" s="1"/>
      <c r="AC2824" s="1"/>
      <c r="AD2824" s="2"/>
      <c r="AE2824" s="1"/>
      <c r="AF2824" s="2"/>
      <c r="AG2824" s="2"/>
      <c r="AH2824" s="1"/>
      <c r="AI2824" s="1"/>
      <c r="AJ2824" s="2"/>
      <c r="AK2824" s="1"/>
      <c r="AL2824" s="1"/>
      <c r="AM2824" s="49"/>
      <c r="AN2824" s="2"/>
      <c r="AO2824" s="49"/>
      <c r="AP2824" s="2"/>
    </row>
    <row r="2825" spans="1:42" hidden="1" x14ac:dyDescent="0.25">
      <c r="A2825" s="2"/>
      <c r="B2825" s="48"/>
      <c r="C2825" s="2"/>
      <c r="D2825" s="2"/>
      <c r="E2825" s="2"/>
      <c r="F2825" s="2"/>
      <c r="G2825" s="2"/>
      <c r="H2825" s="2"/>
      <c r="I2825" s="1"/>
      <c r="J2825" s="1"/>
      <c r="K2825" s="1"/>
      <c r="L2825" s="1"/>
      <c r="M2825" s="1"/>
      <c r="N2825" s="2"/>
      <c r="O2825" s="2"/>
      <c r="P2825" s="2"/>
      <c r="Q2825" s="1"/>
      <c r="R2825" s="1"/>
      <c r="S2825" s="1"/>
      <c r="T2825" s="1"/>
      <c r="U2825" s="2"/>
      <c r="V2825" s="1"/>
      <c r="W2825" s="1"/>
      <c r="X2825" s="2"/>
      <c r="Y2825" s="1"/>
      <c r="Z2825" s="1"/>
      <c r="AA2825" s="2"/>
      <c r="AB2825" s="1"/>
      <c r="AC2825" s="1"/>
      <c r="AD2825" s="2"/>
      <c r="AE2825" s="1"/>
      <c r="AF2825" s="2"/>
      <c r="AG2825" s="2"/>
      <c r="AH2825" s="1"/>
      <c r="AI2825" s="1"/>
      <c r="AJ2825" s="2"/>
      <c r="AK2825" s="1"/>
      <c r="AL2825" s="1"/>
      <c r="AM2825" s="49"/>
      <c r="AN2825" s="2"/>
      <c r="AO2825" s="49"/>
      <c r="AP2825" s="2"/>
    </row>
    <row r="2826" spans="1:42" hidden="1" x14ac:dyDescent="0.25">
      <c r="A2826" s="2"/>
      <c r="B2826" s="48"/>
      <c r="C2826" s="2"/>
      <c r="D2826" s="2"/>
      <c r="E2826" s="2"/>
      <c r="F2826" s="2"/>
      <c r="G2826" s="2"/>
      <c r="H2826" s="2"/>
      <c r="I2826" s="1"/>
      <c r="J2826" s="1"/>
      <c r="K2826" s="1"/>
      <c r="L2826" s="1"/>
      <c r="M2826" s="1"/>
      <c r="N2826" s="2"/>
      <c r="O2826" s="2"/>
      <c r="P2826" s="2"/>
      <c r="Q2826" s="1"/>
      <c r="R2826" s="1"/>
      <c r="S2826" s="1"/>
      <c r="T2826" s="1"/>
      <c r="U2826" s="2"/>
      <c r="V2826" s="1"/>
      <c r="W2826" s="1"/>
      <c r="X2826" s="2"/>
      <c r="Y2826" s="1"/>
      <c r="Z2826" s="1"/>
      <c r="AA2826" s="2"/>
      <c r="AB2826" s="1"/>
      <c r="AC2826" s="1"/>
      <c r="AD2826" s="2"/>
      <c r="AE2826" s="1"/>
      <c r="AF2826" s="2"/>
      <c r="AG2826" s="2"/>
      <c r="AH2826" s="1"/>
      <c r="AI2826" s="1"/>
      <c r="AJ2826" s="2"/>
      <c r="AK2826" s="1"/>
      <c r="AL2826" s="1"/>
      <c r="AM2826" s="49"/>
      <c r="AN2826" s="2"/>
      <c r="AO2826" s="49"/>
      <c r="AP2826" s="2"/>
    </row>
    <row r="2827" spans="1:42" hidden="1" x14ac:dyDescent="0.25">
      <c r="A2827" s="2"/>
      <c r="B2827" s="48"/>
      <c r="C2827" s="2"/>
      <c r="D2827" s="2"/>
      <c r="E2827" s="2"/>
      <c r="F2827" s="2"/>
      <c r="G2827" s="2"/>
      <c r="H2827" s="2"/>
      <c r="I2827" s="1"/>
      <c r="J2827" s="1"/>
      <c r="K2827" s="1"/>
      <c r="L2827" s="1"/>
      <c r="M2827" s="1"/>
      <c r="N2827" s="2"/>
      <c r="O2827" s="2"/>
      <c r="P2827" s="2"/>
      <c r="Q2827" s="1"/>
      <c r="R2827" s="1"/>
      <c r="S2827" s="1"/>
      <c r="T2827" s="1"/>
      <c r="U2827" s="2"/>
      <c r="V2827" s="1"/>
      <c r="W2827" s="1"/>
      <c r="X2827" s="2"/>
      <c r="Y2827" s="1"/>
      <c r="Z2827" s="1"/>
      <c r="AA2827" s="2"/>
      <c r="AB2827" s="1"/>
      <c r="AC2827" s="1"/>
      <c r="AD2827" s="2"/>
      <c r="AE2827" s="1"/>
      <c r="AF2827" s="2"/>
      <c r="AG2827" s="2"/>
      <c r="AH2827" s="1"/>
      <c r="AI2827" s="1"/>
      <c r="AJ2827" s="2"/>
      <c r="AK2827" s="1"/>
      <c r="AL2827" s="1"/>
      <c r="AM2827" s="49"/>
      <c r="AN2827" s="2"/>
      <c r="AO2827" s="49"/>
      <c r="AP2827" s="2"/>
    </row>
    <row r="2828" spans="1:42" hidden="1" x14ac:dyDescent="0.25">
      <c r="A2828" s="2"/>
      <c r="B2828" s="48"/>
      <c r="C2828" s="2"/>
      <c r="D2828" s="2"/>
      <c r="E2828" s="2"/>
      <c r="F2828" s="2"/>
      <c r="G2828" s="2"/>
      <c r="H2828" s="2"/>
      <c r="I2828" s="1"/>
      <c r="J2828" s="1"/>
      <c r="K2828" s="1"/>
      <c r="L2828" s="1"/>
      <c r="M2828" s="1"/>
      <c r="N2828" s="2"/>
      <c r="O2828" s="2"/>
      <c r="P2828" s="2"/>
      <c r="Q2828" s="1"/>
      <c r="R2828" s="1"/>
      <c r="S2828" s="1"/>
      <c r="T2828" s="1"/>
      <c r="U2828" s="2"/>
      <c r="V2828" s="1"/>
      <c r="W2828" s="1"/>
      <c r="X2828" s="2"/>
      <c r="Y2828" s="1"/>
      <c r="Z2828" s="1"/>
      <c r="AA2828" s="2"/>
      <c r="AB2828" s="1"/>
      <c r="AC2828" s="1"/>
      <c r="AD2828" s="2"/>
      <c r="AE2828" s="1"/>
      <c r="AF2828" s="2"/>
      <c r="AG2828" s="2"/>
      <c r="AH2828" s="1"/>
      <c r="AI2828" s="1"/>
      <c r="AJ2828" s="2"/>
      <c r="AK2828" s="1"/>
      <c r="AL2828" s="1"/>
      <c r="AM2828" s="49"/>
      <c r="AN2828" s="2"/>
      <c r="AO2828" s="49"/>
      <c r="AP2828" s="2"/>
    </row>
    <row r="2829" spans="1:42" hidden="1" x14ac:dyDescent="0.25">
      <c r="A2829" s="2"/>
      <c r="B2829" s="47"/>
      <c r="C2829" s="2"/>
      <c r="D2829" s="2"/>
      <c r="E2829" s="2"/>
      <c r="F2829" s="2"/>
      <c r="G2829" s="2"/>
      <c r="H2829" s="2"/>
      <c r="I2829" s="1"/>
      <c r="J2829" s="1"/>
      <c r="K2829" s="1"/>
      <c r="L2829" s="1"/>
      <c r="M2829" s="1"/>
      <c r="N2829" s="2"/>
      <c r="O2829" s="2"/>
      <c r="P2829" s="2"/>
      <c r="Q2829" s="1"/>
      <c r="R2829" s="1"/>
      <c r="S2829" s="1"/>
      <c r="T2829" s="1"/>
      <c r="U2829" s="2"/>
      <c r="V2829" s="1"/>
      <c r="W2829" s="1"/>
      <c r="X2829" s="2"/>
      <c r="Y2829" s="1"/>
      <c r="Z2829" s="1"/>
      <c r="AA2829" s="2"/>
      <c r="AB2829" s="1"/>
      <c r="AC2829" s="1"/>
      <c r="AD2829" s="2"/>
      <c r="AE2829" s="1"/>
      <c r="AF2829" s="2"/>
      <c r="AG2829" s="2"/>
      <c r="AH2829" s="1"/>
      <c r="AI2829" s="1"/>
      <c r="AJ2829" s="2"/>
      <c r="AK2829" s="1"/>
      <c r="AL2829" s="1"/>
      <c r="AM2829" s="49"/>
      <c r="AN2829" s="2"/>
      <c r="AO2829" s="49"/>
      <c r="AP2829" s="2"/>
    </row>
    <row r="2830" spans="1:42" hidden="1" x14ac:dyDescent="0.25">
      <c r="A2830" s="2"/>
      <c r="B2830" s="47"/>
      <c r="C2830" s="2"/>
      <c r="D2830" s="2"/>
      <c r="E2830" s="2"/>
      <c r="F2830" s="2"/>
      <c r="G2830" s="2"/>
      <c r="H2830" s="2"/>
      <c r="I2830" s="1"/>
      <c r="J2830" s="1"/>
      <c r="K2830" s="1"/>
      <c r="L2830" s="1"/>
      <c r="M2830" s="1"/>
      <c r="N2830" s="2"/>
      <c r="O2830" s="2"/>
      <c r="P2830" s="2"/>
      <c r="Q2830" s="1"/>
      <c r="R2830" s="1"/>
      <c r="S2830" s="1"/>
      <c r="T2830" s="1"/>
      <c r="U2830" s="2"/>
      <c r="V2830" s="1"/>
      <c r="W2830" s="1"/>
      <c r="X2830" s="2"/>
      <c r="Y2830" s="1"/>
      <c r="Z2830" s="1"/>
      <c r="AA2830" s="2"/>
      <c r="AB2830" s="1"/>
      <c r="AC2830" s="1"/>
      <c r="AD2830" s="2"/>
      <c r="AE2830" s="1"/>
      <c r="AF2830" s="2"/>
      <c r="AG2830" s="2"/>
      <c r="AH2830" s="1"/>
      <c r="AI2830" s="1"/>
      <c r="AJ2830" s="2"/>
      <c r="AK2830" s="1"/>
      <c r="AL2830" s="1"/>
      <c r="AM2830" s="49"/>
      <c r="AN2830" s="2"/>
      <c r="AO2830" s="49"/>
      <c r="AP2830" s="2"/>
    </row>
    <row r="2831" spans="1:42" hidden="1" x14ac:dyDescent="0.25">
      <c r="A2831" s="2"/>
      <c r="B2831" s="47"/>
      <c r="C2831" s="2"/>
      <c r="D2831" s="2"/>
      <c r="E2831" s="2"/>
      <c r="F2831" s="2"/>
      <c r="G2831" s="2"/>
      <c r="H2831" s="2"/>
      <c r="I2831" s="1"/>
      <c r="J2831" s="1"/>
      <c r="K2831" s="1"/>
      <c r="L2831" s="1"/>
      <c r="M2831" s="1"/>
      <c r="N2831" s="2"/>
      <c r="O2831" s="2"/>
      <c r="P2831" s="2"/>
      <c r="Q2831" s="1"/>
      <c r="R2831" s="1"/>
      <c r="S2831" s="1"/>
      <c r="T2831" s="1"/>
      <c r="U2831" s="2"/>
      <c r="V2831" s="1"/>
      <c r="W2831" s="1"/>
      <c r="X2831" s="2"/>
      <c r="Y2831" s="1"/>
      <c r="Z2831" s="1"/>
      <c r="AA2831" s="2"/>
      <c r="AB2831" s="1"/>
      <c r="AC2831" s="1"/>
      <c r="AD2831" s="2"/>
      <c r="AE2831" s="1"/>
      <c r="AF2831" s="2"/>
      <c r="AG2831" s="2"/>
      <c r="AH2831" s="1"/>
      <c r="AI2831" s="1"/>
      <c r="AJ2831" s="2"/>
      <c r="AK2831" s="1"/>
      <c r="AL2831" s="1"/>
      <c r="AM2831" s="49"/>
      <c r="AN2831" s="2"/>
      <c r="AO2831" s="49"/>
      <c r="AP2831" s="2"/>
    </row>
    <row r="2832" spans="1:42" hidden="1" x14ac:dyDescent="0.25">
      <c r="A2832" s="2"/>
      <c r="B2832" s="48"/>
      <c r="C2832" s="2"/>
      <c r="D2832" s="2"/>
      <c r="E2832" s="2"/>
      <c r="F2832" s="2"/>
      <c r="G2832" s="2"/>
      <c r="H2832" s="2"/>
      <c r="I2832" s="1"/>
      <c r="J2832" s="1"/>
      <c r="K2832" s="1"/>
      <c r="L2832" s="1"/>
      <c r="M2832" s="1"/>
      <c r="N2832" s="2"/>
      <c r="O2832" s="2"/>
      <c r="P2832" s="2"/>
      <c r="Q2832" s="1"/>
      <c r="R2832" s="1"/>
      <c r="S2832" s="1"/>
      <c r="T2832" s="1"/>
      <c r="U2832" s="2"/>
      <c r="V2832" s="1"/>
      <c r="W2832" s="1"/>
      <c r="X2832" s="2"/>
      <c r="Y2832" s="1"/>
      <c r="Z2832" s="1"/>
      <c r="AA2832" s="2"/>
      <c r="AB2832" s="1"/>
      <c r="AC2832" s="1"/>
      <c r="AD2832" s="2"/>
      <c r="AE2832" s="1"/>
      <c r="AF2832" s="2"/>
      <c r="AG2832" s="2"/>
      <c r="AH2832" s="1"/>
      <c r="AI2832" s="1"/>
      <c r="AJ2832" s="2"/>
      <c r="AK2832" s="1"/>
      <c r="AL2832" s="1"/>
      <c r="AM2832" s="49"/>
      <c r="AN2832" s="2"/>
      <c r="AO2832" s="49"/>
      <c r="AP2832" s="2"/>
    </row>
    <row r="2833" spans="1:42" hidden="1" x14ac:dyDescent="0.25">
      <c r="A2833" s="2"/>
      <c r="B2833" s="48"/>
      <c r="C2833" s="2"/>
      <c r="D2833" s="2"/>
      <c r="E2833" s="2"/>
      <c r="F2833" s="2"/>
      <c r="G2833" s="2"/>
      <c r="H2833" s="2"/>
      <c r="I2833" s="1"/>
      <c r="J2833" s="1"/>
      <c r="K2833" s="1"/>
      <c r="L2833" s="1"/>
      <c r="M2833" s="1"/>
      <c r="N2833" s="2"/>
      <c r="O2833" s="2"/>
      <c r="P2833" s="2"/>
      <c r="Q2833" s="1"/>
      <c r="R2833" s="1"/>
      <c r="S2833" s="1"/>
      <c r="T2833" s="1"/>
      <c r="U2833" s="2"/>
      <c r="V2833" s="1"/>
      <c r="W2833" s="1"/>
      <c r="X2833" s="2"/>
      <c r="Y2833" s="1"/>
      <c r="Z2833" s="1"/>
      <c r="AA2833" s="2"/>
      <c r="AB2833" s="1"/>
      <c r="AC2833" s="1"/>
      <c r="AD2833" s="2"/>
      <c r="AE2833" s="1"/>
      <c r="AF2833" s="2"/>
      <c r="AG2833" s="2"/>
      <c r="AH2833" s="1"/>
      <c r="AI2833" s="1"/>
      <c r="AJ2833" s="2"/>
      <c r="AK2833" s="1"/>
      <c r="AL2833" s="1"/>
      <c r="AM2833" s="49"/>
      <c r="AN2833" s="2"/>
      <c r="AO2833" s="49"/>
      <c r="AP2833" s="2"/>
    </row>
    <row r="2834" spans="1:42" hidden="1" x14ac:dyDescent="0.25">
      <c r="A2834" s="2"/>
      <c r="B2834" s="48"/>
      <c r="C2834" s="2"/>
      <c r="D2834" s="2"/>
      <c r="E2834" s="2"/>
      <c r="F2834" s="2"/>
      <c r="G2834" s="2"/>
      <c r="H2834" s="2"/>
      <c r="I2834" s="1"/>
      <c r="J2834" s="1"/>
      <c r="K2834" s="1"/>
      <c r="L2834" s="1"/>
      <c r="M2834" s="1"/>
      <c r="N2834" s="2"/>
      <c r="O2834" s="2"/>
      <c r="P2834" s="2"/>
      <c r="Q2834" s="1"/>
      <c r="R2834" s="1"/>
      <c r="S2834" s="1"/>
      <c r="T2834" s="1"/>
      <c r="U2834" s="2"/>
      <c r="V2834" s="1"/>
      <c r="W2834" s="1"/>
      <c r="X2834" s="2"/>
      <c r="Y2834" s="1"/>
      <c r="Z2834" s="1"/>
      <c r="AA2834" s="2"/>
      <c r="AB2834" s="1"/>
      <c r="AC2834" s="1"/>
      <c r="AD2834" s="2"/>
      <c r="AE2834" s="1"/>
      <c r="AF2834" s="2"/>
      <c r="AG2834" s="2"/>
      <c r="AH2834" s="1"/>
      <c r="AI2834" s="1"/>
      <c r="AJ2834" s="2"/>
      <c r="AK2834" s="1"/>
      <c r="AL2834" s="1"/>
      <c r="AM2834" s="49"/>
      <c r="AN2834" s="2"/>
      <c r="AO2834" s="49"/>
      <c r="AP2834" s="2"/>
    </row>
    <row r="2835" spans="1:42" hidden="1" x14ac:dyDescent="0.25">
      <c r="A2835" s="2"/>
      <c r="B2835" s="48"/>
      <c r="C2835" s="2"/>
      <c r="D2835" s="2"/>
      <c r="E2835" s="2"/>
      <c r="F2835" s="2"/>
      <c r="G2835" s="2"/>
      <c r="H2835" s="2"/>
      <c r="I2835" s="1"/>
      <c r="J2835" s="1"/>
      <c r="K2835" s="1"/>
      <c r="L2835" s="1"/>
      <c r="M2835" s="1"/>
      <c r="N2835" s="2"/>
      <c r="O2835" s="2"/>
      <c r="P2835" s="2"/>
      <c r="Q2835" s="1"/>
      <c r="R2835" s="1"/>
      <c r="S2835" s="1"/>
      <c r="T2835" s="1"/>
      <c r="U2835" s="2"/>
      <c r="V2835" s="1"/>
      <c r="W2835" s="1"/>
      <c r="X2835" s="2"/>
      <c r="Y2835" s="1"/>
      <c r="Z2835" s="1"/>
      <c r="AA2835" s="2"/>
      <c r="AB2835" s="1"/>
      <c r="AC2835" s="1"/>
      <c r="AD2835" s="2"/>
      <c r="AE2835" s="1"/>
      <c r="AF2835" s="2"/>
      <c r="AG2835" s="2"/>
      <c r="AH2835" s="1"/>
      <c r="AI2835" s="1"/>
      <c r="AJ2835" s="2"/>
      <c r="AK2835" s="1"/>
      <c r="AL2835" s="1"/>
      <c r="AM2835" s="49"/>
      <c r="AN2835" s="2"/>
      <c r="AO2835" s="49"/>
      <c r="AP2835" s="2"/>
    </row>
    <row r="2836" spans="1:42" hidden="1" x14ac:dyDescent="0.25">
      <c r="A2836" s="2"/>
      <c r="B2836" s="48"/>
      <c r="C2836" s="2"/>
      <c r="D2836" s="2"/>
      <c r="E2836" s="2"/>
      <c r="F2836" s="2"/>
      <c r="G2836" s="2"/>
      <c r="H2836" s="2"/>
      <c r="I2836" s="1"/>
      <c r="J2836" s="1"/>
      <c r="K2836" s="1"/>
      <c r="L2836" s="1"/>
      <c r="M2836" s="1"/>
      <c r="N2836" s="2"/>
      <c r="O2836" s="2"/>
      <c r="P2836" s="2"/>
      <c r="Q2836" s="1"/>
      <c r="R2836" s="1"/>
      <c r="S2836" s="1"/>
      <c r="T2836" s="1"/>
      <c r="U2836" s="2"/>
      <c r="V2836" s="1"/>
      <c r="W2836" s="1"/>
      <c r="X2836" s="2"/>
      <c r="Y2836" s="1"/>
      <c r="Z2836" s="1"/>
      <c r="AA2836" s="2"/>
      <c r="AB2836" s="1"/>
      <c r="AC2836" s="1"/>
      <c r="AD2836" s="2"/>
      <c r="AE2836" s="1"/>
      <c r="AF2836" s="2"/>
      <c r="AG2836" s="2"/>
      <c r="AH2836" s="1"/>
      <c r="AI2836" s="1"/>
      <c r="AJ2836" s="2"/>
      <c r="AK2836" s="1"/>
      <c r="AL2836" s="1"/>
      <c r="AM2836" s="49"/>
      <c r="AN2836" s="2"/>
      <c r="AO2836" s="49"/>
      <c r="AP2836" s="2"/>
    </row>
    <row r="2837" spans="1:42" hidden="1" x14ac:dyDescent="0.25">
      <c r="A2837" s="2"/>
      <c r="B2837" s="48"/>
      <c r="C2837" s="2"/>
      <c r="D2837" s="2"/>
      <c r="E2837" s="2"/>
      <c r="F2837" s="2"/>
      <c r="G2837" s="2"/>
      <c r="H2837" s="2"/>
      <c r="I2837" s="1"/>
      <c r="J2837" s="1"/>
      <c r="K2837" s="1"/>
      <c r="L2837" s="1"/>
      <c r="M2837" s="1"/>
      <c r="N2837" s="2"/>
      <c r="O2837" s="2"/>
      <c r="P2837" s="2"/>
      <c r="Q2837" s="1"/>
      <c r="R2837" s="1"/>
      <c r="S2837" s="1"/>
      <c r="T2837" s="1"/>
      <c r="U2837" s="2"/>
      <c r="V2837" s="1"/>
      <c r="W2837" s="1"/>
      <c r="X2837" s="2"/>
      <c r="Y2837" s="1"/>
      <c r="Z2837" s="1"/>
      <c r="AA2837" s="2"/>
      <c r="AB2837" s="1"/>
      <c r="AC2837" s="1"/>
      <c r="AD2837" s="2"/>
      <c r="AE2837" s="1"/>
      <c r="AF2837" s="2"/>
      <c r="AG2837" s="2"/>
      <c r="AH2837" s="1"/>
      <c r="AI2837" s="1"/>
      <c r="AJ2837" s="2"/>
      <c r="AK2837" s="1"/>
      <c r="AL2837" s="1"/>
      <c r="AM2837" s="49"/>
      <c r="AN2837" s="2"/>
      <c r="AO2837" s="49"/>
      <c r="AP2837" s="2"/>
    </row>
    <row r="2838" spans="1:42" hidden="1" x14ac:dyDescent="0.25">
      <c r="A2838" s="2"/>
      <c r="B2838" s="48"/>
      <c r="C2838" s="2"/>
      <c r="D2838" s="2"/>
      <c r="E2838" s="2"/>
      <c r="F2838" s="2"/>
      <c r="G2838" s="2"/>
      <c r="H2838" s="2"/>
      <c r="I2838" s="1"/>
      <c r="J2838" s="1"/>
      <c r="K2838" s="1"/>
      <c r="L2838" s="1"/>
      <c r="M2838" s="1"/>
      <c r="N2838" s="2"/>
      <c r="O2838" s="2"/>
      <c r="P2838" s="2"/>
      <c r="Q2838" s="1"/>
      <c r="R2838" s="1"/>
      <c r="S2838" s="1"/>
      <c r="T2838" s="1"/>
      <c r="U2838" s="2"/>
      <c r="V2838" s="1"/>
      <c r="W2838" s="1"/>
      <c r="X2838" s="2"/>
      <c r="Y2838" s="1"/>
      <c r="Z2838" s="1"/>
      <c r="AA2838" s="2"/>
      <c r="AB2838" s="1"/>
      <c r="AC2838" s="1"/>
      <c r="AD2838" s="2"/>
      <c r="AE2838" s="1"/>
      <c r="AF2838" s="2"/>
      <c r="AG2838" s="2"/>
      <c r="AH2838" s="1"/>
      <c r="AI2838" s="1"/>
      <c r="AJ2838" s="2"/>
      <c r="AK2838" s="1"/>
      <c r="AL2838" s="1"/>
      <c r="AM2838" s="49"/>
      <c r="AN2838" s="2"/>
      <c r="AO2838" s="49"/>
      <c r="AP2838" s="2"/>
    </row>
    <row r="2839" spans="1:42" hidden="1" x14ac:dyDescent="0.25">
      <c r="A2839" s="2"/>
      <c r="B2839" s="48"/>
      <c r="C2839" s="2"/>
      <c r="D2839" s="2"/>
      <c r="E2839" s="2"/>
      <c r="F2839" s="2"/>
      <c r="G2839" s="2"/>
      <c r="H2839" s="2"/>
      <c r="I2839" s="1"/>
      <c r="J2839" s="1"/>
      <c r="K2839" s="1"/>
      <c r="L2839" s="1"/>
      <c r="M2839" s="1"/>
      <c r="N2839" s="2"/>
      <c r="O2839" s="2"/>
      <c r="P2839" s="2"/>
      <c r="Q2839" s="1"/>
      <c r="R2839" s="1"/>
      <c r="S2839" s="1"/>
      <c r="T2839" s="1"/>
      <c r="U2839" s="2"/>
      <c r="V2839" s="1"/>
      <c r="W2839" s="1"/>
      <c r="X2839" s="2"/>
      <c r="Y2839" s="1"/>
      <c r="Z2839" s="1"/>
      <c r="AA2839" s="2"/>
      <c r="AB2839" s="1"/>
      <c r="AC2839" s="1"/>
      <c r="AD2839" s="2"/>
      <c r="AE2839" s="1"/>
      <c r="AF2839" s="2"/>
      <c r="AG2839" s="2"/>
      <c r="AH2839" s="1"/>
      <c r="AI2839" s="1"/>
      <c r="AJ2839" s="2"/>
      <c r="AK2839" s="1"/>
      <c r="AL2839" s="1"/>
      <c r="AM2839" s="49"/>
      <c r="AN2839" s="2"/>
      <c r="AO2839" s="49"/>
      <c r="AP2839" s="2"/>
    </row>
    <row r="2840" spans="1:42" hidden="1" x14ac:dyDescent="0.25">
      <c r="A2840" s="2"/>
      <c r="B2840" s="48"/>
      <c r="C2840" s="2"/>
      <c r="D2840" s="2"/>
      <c r="E2840" s="2"/>
      <c r="F2840" s="2"/>
      <c r="G2840" s="2"/>
      <c r="H2840" s="2"/>
      <c r="I2840" s="1"/>
      <c r="J2840" s="1"/>
      <c r="K2840" s="1"/>
      <c r="L2840" s="1"/>
      <c r="M2840" s="1"/>
      <c r="N2840" s="2"/>
      <c r="O2840" s="2"/>
      <c r="P2840" s="2"/>
      <c r="Q2840" s="1"/>
      <c r="R2840" s="1"/>
      <c r="S2840" s="1"/>
      <c r="T2840" s="1"/>
      <c r="U2840" s="2"/>
      <c r="V2840" s="1"/>
      <c r="W2840" s="1"/>
      <c r="X2840" s="2"/>
      <c r="Y2840" s="1"/>
      <c r="Z2840" s="1"/>
      <c r="AA2840" s="2"/>
      <c r="AB2840" s="1"/>
      <c r="AC2840" s="1"/>
      <c r="AD2840" s="2"/>
      <c r="AE2840" s="1"/>
      <c r="AF2840" s="2"/>
      <c r="AG2840" s="2"/>
      <c r="AH2840" s="1"/>
      <c r="AI2840" s="1"/>
      <c r="AJ2840" s="2"/>
      <c r="AK2840" s="1"/>
      <c r="AL2840" s="1"/>
      <c r="AM2840" s="49"/>
      <c r="AN2840" s="2"/>
      <c r="AO2840" s="49"/>
      <c r="AP2840" s="2"/>
    </row>
    <row r="2841" spans="1:42" hidden="1" x14ac:dyDescent="0.25">
      <c r="A2841" s="2"/>
      <c r="B2841" s="48"/>
      <c r="C2841" s="2"/>
      <c r="D2841" s="2"/>
      <c r="E2841" s="2"/>
      <c r="F2841" s="2"/>
      <c r="G2841" s="2"/>
      <c r="H2841" s="2"/>
      <c r="I2841" s="1"/>
      <c r="J2841" s="1"/>
      <c r="K2841" s="1"/>
      <c r="L2841" s="1"/>
      <c r="M2841" s="1"/>
      <c r="N2841" s="2"/>
      <c r="O2841" s="2"/>
      <c r="P2841" s="2"/>
      <c r="Q2841" s="1"/>
      <c r="R2841" s="1"/>
      <c r="S2841" s="1"/>
      <c r="T2841" s="1"/>
      <c r="U2841" s="2"/>
      <c r="V2841" s="1"/>
      <c r="W2841" s="1"/>
      <c r="X2841" s="2"/>
      <c r="Y2841" s="1"/>
      <c r="Z2841" s="1"/>
      <c r="AA2841" s="2"/>
      <c r="AB2841" s="1"/>
      <c r="AC2841" s="1"/>
      <c r="AD2841" s="2"/>
      <c r="AE2841" s="1"/>
      <c r="AF2841" s="2"/>
      <c r="AG2841" s="2"/>
      <c r="AH2841" s="1"/>
      <c r="AI2841" s="1"/>
      <c r="AJ2841" s="2"/>
      <c r="AK2841" s="1"/>
      <c r="AL2841" s="1"/>
      <c r="AM2841" s="49"/>
      <c r="AN2841" s="2"/>
      <c r="AO2841" s="49"/>
      <c r="AP2841" s="2"/>
    </row>
    <row r="2842" spans="1:42" hidden="1" x14ac:dyDescent="0.25">
      <c r="A2842" s="2"/>
      <c r="B2842" s="48"/>
      <c r="C2842" s="2"/>
      <c r="D2842" s="2"/>
      <c r="E2842" s="2"/>
      <c r="F2842" s="2"/>
      <c r="G2842" s="2"/>
      <c r="H2842" s="2"/>
      <c r="I2842" s="1"/>
      <c r="J2842" s="1"/>
      <c r="K2842" s="1"/>
      <c r="L2842" s="1"/>
      <c r="M2842" s="1"/>
      <c r="N2842" s="2"/>
      <c r="O2842" s="2"/>
      <c r="P2842" s="2"/>
      <c r="Q2842" s="1"/>
      <c r="R2842" s="1"/>
      <c r="S2842" s="1"/>
      <c r="T2842" s="1"/>
      <c r="U2842" s="2"/>
      <c r="V2842" s="1"/>
      <c r="W2842" s="1"/>
      <c r="X2842" s="2"/>
      <c r="Y2842" s="1"/>
      <c r="Z2842" s="1"/>
      <c r="AA2842" s="2"/>
      <c r="AB2842" s="1"/>
      <c r="AC2842" s="1"/>
      <c r="AD2842" s="2"/>
      <c r="AE2842" s="1"/>
      <c r="AF2842" s="2"/>
      <c r="AG2842" s="2"/>
      <c r="AH2842" s="1"/>
      <c r="AI2842" s="1"/>
      <c r="AJ2842" s="2"/>
      <c r="AK2842" s="1"/>
      <c r="AL2842" s="1"/>
      <c r="AM2842" s="49"/>
      <c r="AN2842" s="2"/>
      <c r="AO2842" s="49"/>
      <c r="AP2842" s="2"/>
    </row>
    <row r="2843" spans="1:42" hidden="1" x14ac:dyDescent="0.25">
      <c r="A2843" s="2"/>
      <c r="B2843" s="48"/>
      <c r="C2843" s="2"/>
      <c r="D2843" s="2"/>
      <c r="E2843" s="2"/>
      <c r="F2843" s="2"/>
      <c r="G2843" s="2"/>
      <c r="H2843" s="2"/>
      <c r="I2843" s="1"/>
      <c r="J2843" s="1"/>
      <c r="K2843" s="1"/>
      <c r="L2843" s="1"/>
      <c r="M2843" s="1"/>
      <c r="N2843" s="2"/>
      <c r="O2843" s="2"/>
      <c r="P2843" s="2"/>
      <c r="Q2843" s="1"/>
      <c r="R2843" s="1"/>
      <c r="S2843" s="1"/>
      <c r="T2843" s="1"/>
      <c r="U2843" s="2"/>
      <c r="V2843" s="1"/>
      <c r="W2843" s="1"/>
      <c r="X2843" s="2"/>
      <c r="Y2843" s="1"/>
      <c r="Z2843" s="1"/>
      <c r="AA2843" s="2"/>
      <c r="AB2843" s="1"/>
      <c r="AC2843" s="1"/>
      <c r="AD2843" s="2"/>
      <c r="AE2843" s="1"/>
      <c r="AF2843" s="2"/>
      <c r="AG2843" s="2"/>
      <c r="AH2843" s="1"/>
      <c r="AI2843" s="1"/>
      <c r="AJ2843" s="2"/>
      <c r="AK2843" s="1"/>
      <c r="AL2843" s="1"/>
      <c r="AM2843" s="49"/>
      <c r="AN2843" s="2"/>
      <c r="AO2843" s="49"/>
      <c r="AP2843" s="2"/>
    </row>
    <row r="2844" spans="1:42" hidden="1" x14ac:dyDescent="0.25">
      <c r="A2844" s="2"/>
      <c r="B2844" s="48"/>
      <c r="C2844" s="2"/>
      <c r="D2844" s="2"/>
      <c r="E2844" s="2"/>
      <c r="F2844" s="2"/>
      <c r="G2844" s="2"/>
      <c r="H2844" s="2"/>
      <c r="I2844" s="1"/>
      <c r="J2844" s="1"/>
      <c r="K2844" s="1"/>
      <c r="L2844" s="1"/>
      <c r="M2844" s="1"/>
      <c r="N2844" s="2"/>
      <c r="O2844" s="2"/>
      <c r="P2844" s="2"/>
      <c r="Q2844" s="1"/>
      <c r="R2844" s="1"/>
      <c r="S2844" s="1"/>
      <c r="T2844" s="1"/>
      <c r="U2844" s="2"/>
      <c r="V2844" s="1"/>
      <c r="W2844" s="1"/>
      <c r="X2844" s="2"/>
      <c r="Y2844" s="1"/>
      <c r="Z2844" s="1"/>
      <c r="AA2844" s="2"/>
      <c r="AB2844" s="1"/>
      <c r="AC2844" s="1"/>
      <c r="AD2844" s="2"/>
      <c r="AE2844" s="1"/>
      <c r="AF2844" s="2"/>
      <c r="AG2844" s="2"/>
      <c r="AH2844" s="1"/>
      <c r="AI2844" s="1"/>
      <c r="AJ2844" s="2"/>
      <c r="AK2844" s="1"/>
      <c r="AL2844" s="1"/>
      <c r="AM2844" s="49"/>
      <c r="AN2844" s="2"/>
      <c r="AO2844" s="49"/>
      <c r="AP2844" s="2"/>
    </row>
    <row r="2845" spans="1:42" hidden="1" x14ac:dyDescent="0.25">
      <c r="A2845" s="2"/>
      <c r="B2845" s="68"/>
      <c r="C2845" s="69"/>
      <c r="D2845" s="69"/>
      <c r="E2845" s="69"/>
      <c r="F2845" s="69"/>
      <c r="G2845" s="69"/>
      <c r="H2845" s="69"/>
      <c r="I2845" s="70"/>
      <c r="J2845" s="70"/>
      <c r="K2845" s="70"/>
      <c r="L2845" s="70"/>
      <c r="M2845" s="70"/>
      <c r="N2845" s="69"/>
      <c r="O2845" s="69"/>
      <c r="P2845" s="69"/>
      <c r="Q2845" s="1"/>
      <c r="R2845" s="70"/>
      <c r="S2845" s="70"/>
      <c r="T2845" s="70"/>
      <c r="U2845" s="69"/>
      <c r="V2845" s="70"/>
      <c r="W2845" s="70"/>
      <c r="X2845" s="69"/>
      <c r="Y2845" s="70"/>
      <c r="Z2845" s="70"/>
      <c r="AA2845" s="69"/>
      <c r="AB2845" s="70"/>
      <c r="AC2845" s="70"/>
      <c r="AD2845" s="69"/>
      <c r="AE2845" s="70"/>
      <c r="AF2845" s="69"/>
      <c r="AG2845" s="69"/>
      <c r="AH2845" s="70"/>
      <c r="AI2845" s="70"/>
      <c r="AJ2845" s="69"/>
      <c r="AK2845" s="70"/>
      <c r="AL2845" s="70"/>
      <c r="AM2845" s="73"/>
      <c r="AN2845" s="69"/>
      <c r="AO2845" s="73"/>
      <c r="AP2845" s="69"/>
    </row>
    <row r="2846" spans="1:42" hidden="1" x14ac:dyDescent="0.25">
      <c r="A2846" s="2"/>
      <c r="B2846" s="68"/>
      <c r="C2846" s="69"/>
      <c r="D2846" s="69"/>
      <c r="E2846" s="69"/>
      <c r="F2846" s="69"/>
      <c r="G2846" s="69"/>
      <c r="H2846" s="69"/>
      <c r="I2846" s="70"/>
      <c r="J2846" s="70"/>
      <c r="K2846" s="70"/>
      <c r="L2846" s="70"/>
      <c r="M2846" s="70"/>
      <c r="N2846" s="69"/>
      <c r="O2846" s="69"/>
      <c r="P2846" s="69"/>
      <c r="Q2846" s="1"/>
      <c r="R2846" s="70"/>
      <c r="S2846" s="70"/>
      <c r="T2846" s="70"/>
      <c r="U2846" s="69"/>
      <c r="V2846" s="70"/>
      <c r="W2846" s="70"/>
      <c r="X2846" s="69"/>
      <c r="Y2846" s="70"/>
      <c r="Z2846" s="70"/>
      <c r="AA2846" s="69"/>
      <c r="AB2846" s="70"/>
      <c r="AC2846" s="70"/>
      <c r="AD2846" s="69"/>
      <c r="AE2846" s="70"/>
      <c r="AF2846" s="69"/>
      <c r="AG2846" s="69"/>
      <c r="AH2846" s="70"/>
      <c r="AI2846" s="70"/>
      <c r="AJ2846" s="69"/>
      <c r="AK2846" s="70"/>
      <c r="AL2846" s="70"/>
      <c r="AM2846" s="73"/>
      <c r="AN2846" s="69"/>
      <c r="AO2846" s="73"/>
      <c r="AP2846" s="69"/>
    </row>
    <row r="2847" spans="1:42" hidden="1" x14ac:dyDescent="0.25">
      <c r="A2847" s="2"/>
      <c r="B2847" s="68"/>
      <c r="C2847" s="69"/>
      <c r="D2847" s="69"/>
      <c r="E2847" s="69"/>
      <c r="F2847" s="69"/>
      <c r="G2847" s="69"/>
      <c r="H2847" s="69"/>
      <c r="I2847" s="70"/>
      <c r="J2847" s="70"/>
      <c r="K2847" s="70"/>
      <c r="L2847" s="70"/>
      <c r="M2847" s="70"/>
      <c r="N2847" s="69"/>
      <c r="O2847" s="69"/>
      <c r="P2847" s="69"/>
      <c r="Q2847" s="1"/>
      <c r="R2847" s="70"/>
      <c r="S2847" s="70"/>
      <c r="T2847" s="70"/>
      <c r="U2847" s="69"/>
      <c r="V2847" s="70"/>
      <c r="W2847" s="70"/>
      <c r="X2847" s="69"/>
      <c r="Y2847" s="70"/>
      <c r="Z2847" s="70"/>
      <c r="AA2847" s="69"/>
      <c r="AB2847" s="70"/>
      <c r="AC2847" s="70"/>
      <c r="AD2847" s="69"/>
      <c r="AE2847" s="70"/>
      <c r="AF2847" s="69"/>
      <c r="AG2847" s="69"/>
      <c r="AH2847" s="70"/>
      <c r="AI2847" s="70"/>
      <c r="AJ2847" s="69"/>
      <c r="AK2847" s="70"/>
      <c r="AL2847" s="70"/>
      <c r="AM2847" s="73"/>
      <c r="AN2847" s="69"/>
      <c r="AO2847" s="73"/>
      <c r="AP2847" s="69"/>
    </row>
    <row r="2848" spans="1:42" hidden="1" x14ac:dyDescent="0.25">
      <c r="A2848" s="2"/>
      <c r="B2848" s="48"/>
      <c r="C2848" s="2"/>
      <c r="D2848" s="2"/>
      <c r="E2848" s="2"/>
      <c r="F2848" s="2"/>
      <c r="G2848" s="2"/>
      <c r="H2848" s="2"/>
      <c r="I2848" s="1"/>
      <c r="J2848" s="1"/>
      <c r="K2848" s="1"/>
      <c r="L2848" s="1"/>
      <c r="M2848" s="1"/>
      <c r="N2848" s="2"/>
      <c r="O2848" s="2"/>
      <c r="P2848" s="2"/>
      <c r="Q2848" s="1"/>
      <c r="R2848" s="1"/>
      <c r="S2848" s="1"/>
      <c r="T2848" s="1"/>
      <c r="U2848" s="2"/>
      <c r="V2848" s="1"/>
      <c r="W2848" s="1"/>
      <c r="X2848" s="2"/>
      <c r="Y2848" s="1"/>
      <c r="Z2848" s="1"/>
      <c r="AA2848" s="2"/>
      <c r="AB2848" s="1"/>
      <c r="AC2848" s="1"/>
      <c r="AD2848" s="2"/>
      <c r="AE2848" s="1"/>
      <c r="AF2848" s="2"/>
      <c r="AG2848" s="2"/>
      <c r="AH2848" s="1"/>
      <c r="AI2848" s="1"/>
      <c r="AJ2848" s="2"/>
      <c r="AK2848" s="1"/>
      <c r="AL2848" s="1"/>
      <c r="AM2848" s="49"/>
      <c r="AN2848" s="2"/>
      <c r="AO2848" s="49"/>
      <c r="AP2848" s="2"/>
    </row>
    <row r="2849" spans="1:42" hidden="1" x14ac:dyDescent="0.25">
      <c r="A2849" s="2"/>
      <c r="B2849" s="68"/>
      <c r="C2849" s="69"/>
      <c r="D2849" s="69"/>
      <c r="E2849" s="69"/>
      <c r="F2849" s="69"/>
      <c r="G2849" s="69"/>
      <c r="H2849" s="69"/>
      <c r="I2849" s="70"/>
      <c r="J2849" s="70"/>
      <c r="K2849" s="70"/>
      <c r="L2849" s="70"/>
      <c r="M2849" s="70"/>
      <c r="N2849" s="69"/>
      <c r="O2849" s="69"/>
      <c r="P2849" s="69"/>
      <c r="Q2849" s="1"/>
      <c r="R2849" s="70"/>
      <c r="S2849" s="70"/>
      <c r="T2849" s="70"/>
      <c r="U2849" s="69"/>
      <c r="V2849" s="70"/>
      <c r="W2849" s="70"/>
      <c r="X2849" s="69"/>
      <c r="Y2849" s="70"/>
      <c r="Z2849" s="70"/>
      <c r="AA2849" s="69"/>
      <c r="AB2849" s="70"/>
      <c r="AC2849" s="70"/>
      <c r="AD2849" s="69"/>
      <c r="AE2849" s="70"/>
      <c r="AF2849" s="69"/>
      <c r="AG2849" s="69"/>
      <c r="AH2849" s="70"/>
      <c r="AI2849" s="70"/>
      <c r="AJ2849" s="69"/>
      <c r="AK2849" s="70"/>
      <c r="AL2849" s="70"/>
      <c r="AM2849" s="73"/>
      <c r="AN2849" s="69"/>
      <c r="AO2849" s="73"/>
      <c r="AP2849" s="69"/>
    </row>
    <row r="2850" spans="1:42" hidden="1" x14ac:dyDescent="0.25">
      <c r="A2850" s="2"/>
      <c r="B2850" s="48"/>
      <c r="C2850" s="2"/>
      <c r="D2850" s="2"/>
      <c r="E2850" s="2"/>
      <c r="F2850" s="2"/>
      <c r="G2850" s="2"/>
      <c r="H2850" s="2"/>
      <c r="I2850" s="1"/>
      <c r="J2850" s="1"/>
      <c r="K2850" s="1"/>
      <c r="L2850" s="1"/>
      <c r="M2850" s="1"/>
      <c r="N2850" s="2"/>
      <c r="O2850" s="2"/>
      <c r="P2850" s="2"/>
      <c r="Q2850" s="1"/>
      <c r="R2850" s="1"/>
      <c r="S2850" s="1"/>
      <c r="T2850" s="1"/>
      <c r="U2850" s="2"/>
      <c r="V2850" s="1"/>
      <c r="W2850" s="1"/>
      <c r="X2850" s="2"/>
      <c r="Y2850" s="1"/>
      <c r="Z2850" s="1"/>
      <c r="AA2850" s="2"/>
      <c r="AB2850" s="1"/>
      <c r="AC2850" s="1"/>
      <c r="AD2850" s="2"/>
      <c r="AE2850" s="1"/>
      <c r="AF2850" s="2"/>
      <c r="AG2850" s="2"/>
      <c r="AH2850" s="1"/>
      <c r="AI2850" s="1"/>
      <c r="AJ2850" s="2"/>
      <c r="AK2850" s="1"/>
      <c r="AL2850" s="1"/>
      <c r="AM2850" s="49"/>
      <c r="AN2850" s="2"/>
      <c r="AO2850" s="49"/>
      <c r="AP2850" s="2"/>
    </row>
    <row r="2851" spans="1:42" hidden="1" x14ac:dyDescent="0.25">
      <c r="A2851" s="2"/>
      <c r="B2851" s="48"/>
      <c r="C2851" s="2"/>
      <c r="D2851" s="2"/>
      <c r="E2851" s="2"/>
      <c r="F2851" s="2"/>
      <c r="G2851" s="2"/>
      <c r="H2851" s="2"/>
      <c r="I2851" s="1"/>
      <c r="J2851" s="1"/>
      <c r="K2851" s="1"/>
      <c r="L2851" s="1"/>
      <c r="M2851" s="1"/>
      <c r="N2851" s="2"/>
      <c r="O2851" s="2"/>
      <c r="P2851" s="2"/>
      <c r="Q2851" s="1"/>
      <c r="R2851" s="1"/>
      <c r="S2851" s="1"/>
      <c r="T2851" s="1"/>
      <c r="U2851" s="2"/>
      <c r="V2851" s="1"/>
      <c r="W2851" s="1"/>
      <c r="X2851" s="2"/>
      <c r="Y2851" s="1"/>
      <c r="Z2851" s="1"/>
      <c r="AA2851" s="2"/>
      <c r="AB2851" s="1"/>
      <c r="AC2851" s="1"/>
      <c r="AD2851" s="2"/>
      <c r="AE2851" s="1"/>
      <c r="AF2851" s="2"/>
      <c r="AG2851" s="2"/>
      <c r="AH2851" s="1"/>
      <c r="AI2851" s="1"/>
      <c r="AJ2851" s="2"/>
      <c r="AK2851" s="1"/>
      <c r="AL2851" s="1"/>
      <c r="AM2851" s="49"/>
      <c r="AN2851" s="2"/>
      <c r="AO2851" s="49"/>
      <c r="AP2851" s="2"/>
    </row>
    <row r="2852" spans="1:42" hidden="1" x14ac:dyDescent="0.25">
      <c r="A2852" s="2"/>
      <c r="B2852" s="48"/>
      <c r="C2852" s="2"/>
      <c r="D2852" s="2"/>
      <c r="E2852" s="2"/>
      <c r="F2852" s="2"/>
      <c r="G2852" s="2"/>
      <c r="H2852" s="2"/>
      <c r="I2852" s="1"/>
      <c r="J2852" s="1"/>
      <c r="K2852" s="1"/>
      <c r="L2852" s="1"/>
      <c r="M2852" s="1"/>
      <c r="N2852" s="2"/>
      <c r="O2852" s="2"/>
      <c r="P2852" s="2"/>
      <c r="Q2852" s="1"/>
      <c r="R2852" s="1"/>
      <c r="S2852" s="1"/>
      <c r="T2852" s="1"/>
      <c r="U2852" s="2"/>
      <c r="V2852" s="1"/>
      <c r="W2852" s="1"/>
      <c r="X2852" s="2"/>
      <c r="Y2852" s="1"/>
      <c r="Z2852" s="1"/>
      <c r="AA2852" s="2"/>
      <c r="AB2852" s="1"/>
      <c r="AC2852" s="1"/>
      <c r="AD2852" s="2"/>
      <c r="AE2852" s="1"/>
      <c r="AF2852" s="2"/>
      <c r="AG2852" s="2"/>
      <c r="AH2852" s="1"/>
      <c r="AI2852" s="1"/>
      <c r="AJ2852" s="2"/>
      <c r="AK2852" s="1"/>
      <c r="AL2852" s="1"/>
      <c r="AM2852" s="49"/>
      <c r="AN2852" s="2"/>
      <c r="AO2852" s="49"/>
      <c r="AP2852" s="2"/>
    </row>
    <row r="2853" spans="1:42" hidden="1" x14ac:dyDescent="0.25">
      <c r="A2853" s="2"/>
      <c r="B2853" s="48"/>
      <c r="C2853" s="2"/>
      <c r="D2853" s="2"/>
      <c r="E2853" s="2"/>
      <c r="F2853" s="2"/>
      <c r="G2853" s="2"/>
      <c r="H2853" s="2"/>
      <c r="I2853" s="1"/>
      <c r="J2853" s="1"/>
      <c r="K2853" s="1"/>
      <c r="L2853" s="1"/>
      <c r="M2853" s="1"/>
      <c r="N2853" s="2"/>
      <c r="O2853" s="2"/>
      <c r="P2853" s="2"/>
      <c r="Q2853" s="1"/>
      <c r="R2853" s="1"/>
      <c r="S2853" s="1"/>
      <c r="T2853" s="1"/>
      <c r="U2853" s="2"/>
      <c r="V2853" s="1"/>
      <c r="W2853" s="1"/>
      <c r="X2853" s="2"/>
      <c r="Y2853" s="1"/>
      <c r="Z2853" s="1"/>
      <c r="AA2853" s="2"/>
      <c r="AB2853" s="1"/>
      <c r="AC2853" s="1"/>
      <c r="AD2853" s="2"/>
      <c r="AE2853" s="1"/>
      <c r="AF2853" s="2"/>
      <c r="AG2853" s="2"/>
      <c r="AH2853" s="1"/>
      <c r="AI2853" s="1"/>
      <c r="AJ2853" s="2"/>
      <c r="AK2853" s="1"/>
      <c r="AL2853" s="1"/>
      <c r="AM2853" s="49"/>
      <c r="AN2853" s="2"/>
      <c r="AO2853" s="49"/>
      <c r="AP2853" s="2"/>
    </row>
    <row r="2854" spans="1:42" hidden="1" x14ac:dyDescent="0.25">
      <c r="A2854" s="2"/>
      <c r="B2854" s="48"/>
      <c r="C2854" s="2"/>
      <c r="D2854" s="2"/>
      <c r="E2854" s="2"/>
      <c r="F2854" s="2"/>
      <c r="G2854" s="2"/>
      <c r="H2854" s="2"/>
      <c r="I2854" s="1"/>
      <c r="J2854" s="1"/>
      <c r="K2854" s="1"/>
      <c r="L2854" s="1"/>
      <c r="M2854" s="1"/>
      <c r="N2854" s="2"/>
      <c r="O2854" s="2"/>
      <c r="P2854" s="2"/>
      <c r="Q2854" s="1"/>
      <c r="R2854" s="1"/>
      <c r="S2854" s="1"/>
      <c r="T2854" s="1"/>
      <c r="U2854" s="2"/>
      <c r="V2854" s="1"/>
      <c r="W2854" s="1"/>
      <c r="X2854" s="2"/>
      <c r="Y2854" s="1"/>
      <c r="Z2854" s="1"/>
      <c r="AA2854" s="2"/>
      <c r="AB2854" s="1"/>
      <c r="AC2854" s="1"/>
      <c r="AD2854" s="2"/>
      <c r="AE2854" s="1"/>
      <c r="AF2854" s="2"/>
      <c r="AG2854" s="2"/>
      <c r="AH2854" s="1"/>
      <c r="AI2854" s="1"/>
      <c r="AJ2854" s="2"/>
      <c r="AK2854" s="1"/>
      <c r="AL2854" s="1"/>
      <c r="AM2854" s="49"/>
      <c r="AN2854" s="2"/>
      <c r="AO2854" s="49"/>
      <c r="AP2854" s="2"/>
    </row>
    <row r="2855" spans="1:42" hidden="1" x14ac:dyDescent="0.25">
      <c r="A2855" s="2"/>
      <c r="B2855" s="48"/>
      <c r="C2855" s="2"/>
      <c r="D2855" s="2"/>
      <c r="E2855" s="2"/>
      <c r="F2855" s="2"/>
      <c r="G2855" s="2"/>
      <c r="H2855" s="2"/>
      <c r="I2855" s="1"/>
      <c r="J2855" s="1"/>
      <c r="K2855" s="1"/>
      <c r="L2855" s="1"/>
      <c r="M2855" s="1"/>
      <c r="N2855" s="2"/>
      <c r="O2855" s="2"/>
      <c r="P2855" s="2"/>
      <c r="Q2855" s="1"/>
      <c r="R2855" s="1"/>
      <c r="S2855" s="1"/>
      <c r="T2855" s="1"/>
      <c r="U2855" s="2"/>
      <c r="V2855" s="1"/>
      <c r="W2855" s="1"/>
      <c r="X2855" s="2"/>
      <c r="Y2855" s="1"/>
      <c r="Z2855" s="1"/>
      <c r="AA2855" s="2"/>
      <c r="AB2855" s="1"/>
      <c r="AC2855" s="1"/>
      <c r="AD2855" s="2"/>
      <c r="AE2855" s="1"/>
      <c r="AF2855" s="2"/>
      <c r="AG2855" s="2"/>
      <c r="AH2855" s="1"/>
      <c r="AI2855" s="1"/>
      <c r="AJ2855" s="2"/>
      <c r="AK2855" s="1"/>
      <c r="AL2855" s="1"/>
      <c r="AM2855" s="49"/>
      <c r="AN2855" s="2"/>
      <c r="AO2855" s="49"/>
      <c r="AP2855" s="2"/>
    </row>
    <row r="2856" spans="1:42" hidden="1" x14ac:dyDescent="0.25">
      <c r="A2856" s="2"/>
      <c r="B2856" s="48"/>
      <c r="C2856" s="2"/>
      <c r="D2856" s="2"/>
      <c r="E2856" s="2"/>
      <c r="F2856" s="2"/>
      <c r="G2856" s="2"/>
      <c r="H2856" s="2"/>
      <c r="I2856" s="1"/>
      <c r="J2856" s="1"/>
      <c r="K2856" s="1"/>
      <c r="L2856" s="1"/>
      <c r="M2856" s="1"/>
      <c r="N2856" s="2"/>
      <c r="O2856" s="2"/>
      <c r="P2856" s="2"/>
      <c r="Q2856" s="1"/>
      <c r="R2856" s="1"/>
      <c r="S2856" s="1"/>
      <c r="T2856" s="1"/>
      <c r="U2856" s="2"/>
      <c r="V2856" s="1"/>
      <c r="W2856" s="1"/>
      <c r="X2856" s="2"/>
      <c r="Y2856" s="1"/>
      <c r="Z2856" s="1"/>
      <c r="AA2856" s="2"/>
      <c r="AB2856" s="1"/>
      <c r="AC2856" s="1"/>
      <c r="AD2856" s="2"/>
      <c r="AE2856" s="1"/>
      <c r="AF2856" s="2"/>
      <c r="AG2856" s="2"/>
      <c r="AH2856" s="1"/>
      <c r="AI2856" s="1"/>
      <c r="AJ2856" s="2"/>
      <c r="AK2856" s="1"/>
      <c r="AL2856" s="1"/>
      <c r="AM2856" s="49"/>
      <c r="AN2856" s="2"/>
      <c r="AO2856" s="49"/>
      <c r="AP2856" s="2"/>
    </row>
    <row r="2857" spans="1:42" hidden="1" x14ac:dyDescent="0.25">
      <c r="A2857" s="2"/>
      <c r="B2857" s="48"/>
      <c r="C2857" s="2"/>
      <c r="D2857" s="2"/>
      <c r="E2857" s="2"/>
      <c r="F2857" s="2"/>
      <c r="G2857" s="2"/>
      <c r="H2857" s="2"/>
      <c r="I2857" s="1"/>
      <c r="J2857" s="1"/>
      <c r="K2857" s="1"/>
      <c r="L2857" s="1"/>
      <c r="M2857" s="1"/>
      <c r="N2857" s="2"/>
      <c r="O2857" s="2"/>
      <c r="P2857" s="2"/>
      <c r="Q2857" s="1"/>
      <c r="R2857" s="1"/>
      <c r="S2857" s="1"/>
      <c r="T2857" s="1"/>
      <c r="U2857" s="2"/>
      <c r="V2857" s="1"/>
      <c r="W2857" s="1"/>
      <c r="X2857" s="2"/>
      <c r="Y2857" s="1"/>
      <c r="Z2857" s="1"/>
      <c r="AA2857" s="2"/>
      <c r="AB2857" s="1"/>
      <c r="AC2857" s="1"/>
      <c r="AD2857" s="2"/>
      <c r="AE2857" s="1"/>
      <c r="AF2857" s="2"/>
      <c r="AG2857" s="2"/>
      <c r="AH2857" s="1"/>
      <c r="AI2857" s="1"/>
      <c r="AJ2857" s="2"/>
      <c r="AK2857" s="1"/>
      <c r="AL2857" s="1"/>
      <c r="AM2857" s="49"/>
      <c r="AN2857" s="2"/>
      <c r="AO2857" s="49"/>
      <c r="AP2857" s="2"/>
    </row>
    <row r="2858" spans="1:42" hidden="1" x14ac:dyDescent="0.25">
      <c r="A2858" s="2"/>
      <c r="B2858" s="48"/>
      <c r="C2858" s="2"/>
      <c r="D2858" s="2"/>
      <c r="E2858" s="2"/>
      <c r="F2858" s="2"/>
      <c r="G2858" s="2"/>
      <c r="H2858" s="2"/>
      <c r="I2858" s="1"/>
      <c r="J2858" s="1"/>
      <c r="K2858" s="1"/>
      <c r="L2858" s="1"/>
      <c r="M2858" s="1"/>
      <c r="N2858" s="2"/>
      <c r="O2858" s="2"/>
      <c r="P2858" s="2"/>
      <c r="Q2858" s="1"/>
      <c r="R2858" s="1"/>
      <c r="S2858" s="1"/>
      <c r="T2858" s="1"/>
      <c r="U2858" s="2"/>
      <c r="V2858" s="1"/>
      <c r="W2858" s="1"/>
      <c r="X2858" s="2"/>
      <c r="Y2858" s="1"/>
      <c r="Z2858" s="1"/>
      <c r="AA2858" s="2"/>
      <c r="AB2858" s="1"/>
      <c r="AC2858" s="1"/>
      <c r="AD2858" s="2"/>
      <c r="AE2858" s="1"/>
      <c r="AF2858" s="2"/>
      <c r="AG2858" s="2"/>
      <c r="AH2858" s="1"/>
      <c r="AI2858" s="1"/>
      <c r="AJ2858" s="2"/>
      <c r="AK2858" s="1"/>
      <c r="AL2858" s="1"/>
      <c r="AM2858" s="49"/>
      <c r="AN2858" s="2"/>
      <c r="AO2858" s="49"/>
      <c r="AP2858" s="2"/>
    </row>
    <row r="2859" spans="1:42" hidden="1" x14ac:dyDescent="0.25">
      <c r="A2859" s="2"/>
      <c r="B2859" s="48"/>
      <c r="C2859" s="2"/>
      <c r="D2859" s="2"/>
      <c r="E2859" s="2"/>
      <c r="F2859" s="2"/>
      <c r="G2859" s="2"/>
      <c r="H2859" s="2"/>
      <c r="I2859" s="1"/>
      <c r="J2859" s="1"/>
      <c r="K2859" s="1"/>
      <c r="L2859" s="1"/>
      <c r="M2859" s="1"/>
      <c r="N2859" s="2"/>
      <c r="O2859" s="2"/>
      <c r="P2859" s="2"/>
      <c r="Q2859" s="1"/>
      <c r="R2859" s="1"/>
      <c r="S2859" s="1"/>
      <c r="T2859" s="1"/>
      <c r="U2859" s="1"/>
      <c r="V2859" s="1"/>
      <c r="W2859" s="1"/>
      <c r="X2859" s="1"/>
      <c r="Y2859" s="1"/>
      <c r="Z2859" s="1"/>
      <c r="AA2859" s="1"/>
      <c r="AB2859" s="1"/>
      <c r="AC2859" s="1"/>
      <c r="AD2859" s="1"/>
      <c r="AE2859" s="1"/>
      <c r="AF2859" s="2"/>
      <c r="AG2859" s="2"/>
      <c r="AH2859" s="1"/>
      <c r="AI2859" s="1"/>
      <c r="AJ2859" s="2"/>
      <c r="AK2859" s="1"/>
      <c r="AL2859" s="1"/>
      <c r="AM2859" s="49"/>
      <c r="AN2859" s="2"/>
      <c r="AO2859" s="49"/>
      <c r="AP2859" s="2"/>
    </row>
    <row r="2860" spans="1:42" hidden="1" x14ac:dyDescent="0.25">
      <c r="A2860" s="2"/>
      <c r="B2860" s="48"/>
      <c r="C2860" s="2"/>
      <c r="D2860" s="2"/>
      <c r="E2860" s="2"/>
      <c r="F2860" s="2"/>
      <c r="G2860" s="2"/>
      <c r="H2860" s="2"/>
      <c r="I2860" s="1"/>
      <c r="J2860" s="1"/>
      <c r="K2860" s="1"/>
      <c r="L2860" s="1"/>
      <c r="M2860" s="1"/>
      <c r="N2860" s="2"/>
      <c r="O2860" s="2"/>
      <c r="P2860" s="2"/>
      <c r="Q2860" s="1"/>
      <c r="R2860" s="1"/>
      <c r="S2860" s="1"/>
      <c r="T2860" s="1"/>
      <c r="U2860" s="2"/>
      <c r="V2860" s="1"/>
      <c r="W2860" s="1"/>
      <c r="X2860" s="2"/>
      <c r="Y2860" s="1"/>
      <c r="Z2860" s="1"/>
      <c r="AA2860" s="2"/>
      <c r="AB2860" s="1"/>
      <c r="AC2860" s="1"/>
      <c r="AD2860" s="2"/>
      <c r="AE2860" s="1"/>
      <c r="AF2860" s="2"/>
      <c r="AG2860" s="2"/>
      <c r="AH2860" s="1"/>
      <c r="AI2860" s="1"/>
      <c r="AJ2860" s="2"/>
      <c r="AK2860" s="1"/>
      <c r="AL2860" s="1"/>
      <c r="AM2860" s="49"/>
      <c r="AN2860" s="2"/>
      <c r="AO2860" s="49"/>
      <c r="AP2860" s="2"/>
    </row>
    <row r="2861" spans="1:42" hidden="1" x14ac:dyDescent="0.25">
      <c r="A2861" s="2"/>
      <c r="B2861" s="48"/>
      <c r="C2861" s="2"/>
      <c r="D2861" s="2"/>
      <c r="E2861" s="2"/>
      <c r="F2861" s="2"/>
      <c r="G2861" s="2"/>
      <c r="H2861" s="2"/>
      <c r="I2861" s="1"/>
      <c r="J2861" s="1"/>
      <c r="K2861" s="1"/>
      <c r="L2861" s="1"/>
      <c r="M2861" s="1"/>
      <c r="N2861" s="2"/>
      <c r="O2861" s="2"/>
      <c r="P2861" s="2"/>
      <c r="Q2861" s="1"/>
      <c r="R2861" s="1"/>
      <c r="S2861" s="1"/>
      <c r="T2861" s="1"/>
      <c r="U2861" s="2"/>
      <c r="V2861" s="1"/>
      <c r="W2861" s="1"/>
      <c r="X2861" s="2"/>
      <c r="Y2861" s="1"/>
      <c r="Z2861" s="1"/>
      <c r="AA2861" s="2"/>
      <c r="AB2861" s="1"/>
      <c r="AC2861" s="1"/>
      <c r="AD2861" s="2"/>
      <c r="AE2861" s="1"/>
      <c r="AF2861" s="2"/>
      <c r="AG2861" s="2"/>
      <c r="AH2861" s="1"/>
      <c r="AI2861" s="1"/>
      <c r="AJ2861" s="2"/>
      <c r="AK2861" s="1"/>
      <c r="AL2861" s="1"/>
      <c r="AM2861" s="49"/>
      <c r="AN2861" s="2"/>
      <c r="AO2861" s="49"/>
      <c r="AP2861" s="2"/>
    </row>
    <row r="2862" spans="1:42" hidden="1" x14ac:dyDescent="0.25">
      <c r="A2862" s="2"/>
      <c r="B2862" s="48"/>
      <c r="C2862" s="2"/>
      <c r="D2862" s="2"/>
      <c r="E2862" s="2"/>
      <c r="F2862" s="2"/>
      <c r="G2862" s="2"/>
      <c r="H2862" s="2"/>
      <c r="I2862" s="1"/>
      <c r="J2862" s="1"/>
      <c r="K2862" s="1"/>
      <c r="L2862" s="1"/>
      <c r="M2862" s="1"/>
      <c r="N2862" s="2"/>
      <c r="O2862" s="2"/>
      <c r="P2862" s="2"/>
      <c r="Q2862" s="1"/>
      <c r="R2862" s="1"/>
      <c r="S2862" s="1"/>
      <c r="T2862" s="1"/>
      <c r="U2862" s="2"/>
      <c r="V2862" s="1"/>
      <c r="W2862" s="1"/>
      <c r="X2862" s="2"/>
      <c r="Y2862" s="1"/>
      <c r="Z2862" s="1"/>
      <c r="AA2862" s="2"/>
      <c r="AB2862" s="1"/>
      <c r="AC2862" s="1"/>
      <c r="AD2862" s="2"/>
      <c r="AE2862" s="1"/>
      <c r="AF2862" s="2"/>
      <c r="AG2862" s="2"/>
      <c r="AH2862" s="1"/>
      <c r="AI2862" s="1"/>
      <c r="AJ2862" s="2"/>
      <c r="AK2862" s="1"/>
      <c r="AL2862" s="1"/>
      <c r="AM2862" s="49"/>
      <c r="AN2862" s="2"/>
      <c r="AO2862" s="49"/>
      <c r="AP2862" s="2"/>
    </row>
    <row r="2863" spans="1:42" hidden="1" x14ac:dyDescent="0.25">
      <c r="A2863" s="2"/>
      <c r="B2863" s="48"/>
      <c r="C2863" s="2"/>
      <c r="D2863" s="2"/>
      <c r="E2863" s="2"/>
      <c r="F2863" s="2"/>
      <c r="G2863" s="2"/>
      <c r="H2863" s="2"/>
      <c r="I2863" s="1"/>
      <c r="J2863" s="1"/>
      <c r="K2863" s="1"/>
      <c r="L2863" s="1"/>
      <c r="M2863" s="1"/>
      <c r="N2863" s="2"/>
      <c r="O2863" s="2"/>
      <c r="P2863" s="2"/>
      <c r="Q2863" s="1"/>
      <c r="R2863" s="1"/>
      <c r="S2863" s="1"/>
      <c r="T2863" s="1"/>
      <c r="U2863" s="2"/>
      <c r="V2863" s="1"/>
      <c r="W2863" s="1"/>
      <c r="X2863" s="2"/>
      <c r="Y2863" s="1"/>
      <c r="Z2863" s="1"/>
      <c r="AA2863" s="2"/>
      <c r="AB2863" s="1"/>
      <c r="AC2863" s="1"/>
      <c r="AD2863" s="2"/>
      <c r="AE2863" s="1"/>
      <c r="AF2863" s="2"/>
      <c r="AG2863" s="2"/>
      <c r="AH2863" s="1"/>
      <c r="AI2863" s="1"/>
      <c r="AJ2863" s="2"/>
      <c r="AK2863" s="1"/>
      <c r="AL2863" s="1"/>
      <c r="AM2863" s="49"/>
      <c r="AN2863" s="2"/>
      <c r="AO2863" s="49"/>
      <c r="AP2863" s="2"/>
    </row>
    <row r="2864" spans="1:42" hidden="1" x14ac:dyDescent="0.25">
      <c r="A2864" s="2"/>
      <c r="B2864" s="47"/>
      <c r="C2864" s="2"/>
      <c r="D2864" s="2"/>
      <c r="E2864" s="2"/>
      <c r="F2864" s="2"/>
      <c r="G2864" s="2"/>
      <c r="H2864" s="2"/>
      <c r="I2864" s="1"/>
      <c r="J2864" s="1"/>
      <c r="K2864" s="1"/>
      <c r="L2864" s="1"/>
      <c r="M2864" s="1"/>
      <c r="N2864" s="2"/>
      <c r="O2864" s="2"/>
      <c r="P2864" s="2"/>
      <c r="Q2864" s="1"/>
      <c r="R2864" s="1"/>
      <c r="S2864" s="1"/>
      <c r="T2864" s="1"/>
      <c r="U2864" s="1"/>
      <c r="V2864" s="1"/>
      <c r="W2864" s="1"/>
      <c r="X2864" s="1"/>
      <c r="Y2864" s="1"/>
      <c r="Z2864" s="1"/>
      <c r="AA2864" s="1"/>
      <c r="AB2864" s="1"/>
      <c r="AC2864" s="1"/>
      <c r="AD2864" s="1"/>
      <c r="AE2864" s="1"/>
      <c r="AF2864" s="2"/>
      <c r="AG2864" s="2"/>
      <c r="AH2864" s="1"/>
      <c r="AI2864" s="1"/>
      <c r="AJ2864" s="2"/>
      <c r="AK2864" s="1"/>
      <c r="AL2864" s="1"/>
      <c r="AM2864" s="49"/>
      <c r="AN2864" s="2"/>
      <c r="AO2864" s="49"/>
      <c r="AP2864" s="2"/>
    </row>
    <row r="2865" spans="1:42" hidden="1" x14ac:dyDescent="0.25">
      <c r="A2865" s="2"/>
      <c r="B2865" s="48"/>
      <c r="C2865" s="2"/>
      <c r="D2865" s="2"/>
      <c r="E2865" s="2"/>
      <c r="F2865" s="2"/>
      <c r="G2865" s="2"/>
      <c r="H2865" s="2"/>
      <c r="I2865" s="1"/>
      <c r="J2865" s="1"/>
      <c r="K2865" s="1"/>
      <c r="L2865" s="1"/>
      <c r="M2865" s="1"/>
      <c r="N2865" s="2"/>
      <c r="O2865" s="2"/>
      <c r="P2865" s="2"/>
      <c r="Q2865" s="1"/>
      <c r="R2865" s="1"/>
      <c r="S2865" s="1"/>
      <c r="T2865" s="1"/>
      <c r="U2865" s="2"/>
      <c r="V2865" s="1"/>
      <c r="W2865" s="1"/>
      <c r="X2865" s="2"/>
      <c r="Y2865" s="1"/>
      <c r="Z2865" s="1"/>
      <c r="AA2865" s="2"/>
      <c r="AB2865" s="1"/>
      <c r="AC2865" s="1"/>
      <c r="AD2865" s="2"/>
      <c r="AE2865" s="1"/>
      <c r="AF2865" s="2"/>
      <c r="AG2865" s="2"/>
      <c r="AH2865" s="1"/>
      <c r="AI2865" s="1"/>
      <c r="AJ2865" s="2"/>
      <c r="AK2865" s="1"/>
      <c r="AL2865" s="1"/>
      <c r="AM2865" s="49"/>
      <c r="AN2865" s="2"/>
      <c r="AO2865" s="49"/>
      <c r="AP2865" s="2"/>
    </row>
    <row r="2866" spans="1:42" hidden="1" x14ac:dyDescent="0.25">
      <c r="A2866" s="2"/>
      <c r="B2866" s="48"/>
      <c r="C2866" s="2"/>
      <c r="D2866" s="2"/>
      <c r="E2866" s="2"/>
      <c r="F2866" s="2"/>
      <c r="G2866" s="2"/>
      <c r="H2866" s="2"/>
      <c r="I2866" s="1"/>
      <c r="J2866" s="1"/>
      <c r="K2866" s="1"/>
      <c r="L2866" s="1"/>
      <c r="M2866" s="1"/>
      <c r="N2866" s="2"/>
      <c r="O2866" s="2"/>
      <c r="P2866" s="2"/>
      <c r="Q2866" s="1"/>
      <c r="R2866" s="1"/>
      <c r="S2866" s="1"/>
      <c r="T2866" s="1"/>
      <c r="U2866" s="2"/>
      <c r="V2866" s="1"/>
      <c r="W2866" s="1"/>
      <c r="X2866" s="2"/>
      <c r="Y2866" s="1"/>
      <c r="Z2866" s="1"/>
      <c r="AA2866" s="2"/>
      <c r="AB2866" s="1"/>
      <c r="AC2866" s="1"/>
      <c r="AD2866" s="2"/>
      <c r="AE2866" s="1"/>
      <c r="AF2866" s="2"/>
      <c r="AG2866" s="2"/>
      <c r="AH2866" s="1"/>
      <c r="AI2866" s="1"/>
      <c r="AJ2866" s="2"/>
      <c r="AK2866" s="1"/>
      <c r="AL2866" s="1"/>
      <c r="AM2866" s="49"/>
      <c r="AN2866" s="2"/>
      <c r="AO2866" s="49"/>
      <c r="AP2866" s="2"/>
    </row>
    <row r="2867" spans="1:42" hidden="1" x14ac:dyDescent="0.25">
      <c r="A2867" s="2"/>
      <c r="B2867" s="48"/>
      <c r="C2867" s="2"/>
      <c r="D2867" s="2"/>
      <c r="E2867" s="2"/>
      <c r="F2867" s="2"/>
      <c r="G2867" s="2"/>
      <c r="H2867" s="2"/>
      <c r="I2867" s="1"/>
      <c r="J2867" s="1"/>
      <c r="K2867" s="1"/>
      <c r="L2867" s="1"/>
      <c r="M2867" s="1"/>
      <c r="N2867" s="2"/>
      <c r="O2867" s="2"/>
      <c r="P2867" s="2"/>
      <c r="Q2867" s="1"/>
      <c r="R2867" s="1"/>
      <c r="S2867" s="1"/>
      <c r="T2867" s="1"/>
      <c r="U2867" s="2"/>
      <c r="V2867" s="1"/>
      <c r="W2867" s="1"/>
      <c r="X2867" s="2"/>
      <c r="Y2867" s="1"/>
      <c r="Z2867" s="1"/>
      <c r="AA2867" s="2"/>
      <c r="AB2867" s="1"/>
      <c r="AC2867" s="1"/>
      <c r="AD2867" s="2"/>
      <c r="AE2867" s="1"/>
      <c r="AF2867" s="2"/>
      <c r="AG2867" s="2"/>
      <c r="AH2867" s="1"/>
      <c r="AI2867" s="1"/>
      <c r="AJ2867" s="2"/>
      <c r="AK2867" s="1"/>
      <c r="AL2867" s="1"/>
      <c r="AM2867" s="49"/>
      <c r="AN2867" s="2"/>
      <c r="AO2867" s="49"/>
      <c r="AP2867" s="2"/>
    </row>
    <row r="2868" spans="1:42" hidden="1" x14ac:dyDescent="0.25">
      <c r="A2868" s="2"/>
      <c r="B2868" s="48"/>
      <c r="C2868" s="2"/>
      <c r="D2868" s="2"/>
      <c r="E2868" s="2"/>
      <c r="F2868" s="2"/>
      <c r="G2868" s="2"/>
      <c r="H2868" s="2"/>
      <c r="I2868" s="1"/>
      <c r="J2868" s="1"/>
      <c r="K2868" s="1"/>
      <c r="L2868" s="1"/>
      <c r="M2868" s="1"/>
      <c r="N2868" s="2"/>
      <c r="O2868" s="2"/>
      <c r="P2868" s="2"/>
      <c r="Q2868" s="1"/>
      <c r="R2868" s="1"/>
      <c r="S2868" s="1"/>
      <c r="T2868" s="1"/>
      <c r="U2868" s="2"/>
      <c r="V2868" s="1"/>
      <c r="W2868" s="1"/>
      <c r="X2868" s="2"/>
      <c r="Y2868" s="1"/>
      <c r="Z2868" s="1"/>
      <c r="AA2868" s="2"/>
      <c r="AB2868" s="1"/>
      <c r="AC2868" s="1"/>
      <c r="AD2868" s="2"/>
      <c r="AE2868" s="1"/>
      <c r="AF2868" s="2"/>
      <c r="AG2868" s="2"/>
      <c r="AH2868" s="1"/>
      <c r="AI2868" s="1"/>
      <c r="AJ2868" s="2"/>
      <c r="AK2868" s="1"/>
      <c r="AL2868" s="1"/>
      <c r="AM2868" s="49"/>
      <c r="AN2868" s="2"/>
      <c r="AO2868" s="49"/>
      <c r="AP2868" s="2"/>
    </row>
    <row r="2869" spans="1:42" hidden="1" x14ac:dyDescent="0.25">
      <c r="A2869" s="2"/>
      <c r="B2869" s="48"/>
      <c r="C2869" s="2"/>
      <c r="D2869" s="2"/>
      <c r="E2869" s="2"/>
      <c r="F2869" s="2"/>
      <c r="G2869" s="2"/>
      <c r="H2869" s="2"/>
      <c r="I2869" s="1"/>
      <c r="J2869" s="1"/>
      <c r="K2869" s="1"/>
      <c r="L2869" s="1"/>
      <c r="M2869" s="1"/>
      <c r="N2869" s="2"/>
      <c r="O2869" s="2"/>
      <c r="P2869" s="2"/>
      <c r="Q2869" s="1"/>
      <c r="R2869" s="1"/>
      <c r="S2869" s="1"/>
      <c r="T2869" s="1"/>
      <c r="U2869" s="2"/>
      <c r="V2869" s="1"/>
      <c r="W2869" s="1"/>
      <c r="X2869" s="2"/>
      <c r="Y2869" s="1"/>
      <c r="Z2869" s="1"/>
      <c r="AA2869" s="2"/>
      <c r="AB2869" s="1"/>
      <c r="AC2869" s="1"/>
      <c r="AD2869" s="2"/>
      <c r="AE2869" s="1"/>
      <c r="AF2869" s="2"/>
      <c r="AG2869" s="2"/>
      <c r="AH2869" s="1"/>
      <c r="AI2869" s="1"/>
      <c r="AJ2869" s="2"/>
      <c r="AK2869" s="1"/>
      <c r="AL2869" s="1"/>
      <c r="AM2869" s="49"/>
      <c r="AN2869" s="2"/>
      <c r="AO2869" s="49"/>
      <c r="AP2869" s="2"/>
    </row>
    <row r="2870" spans="1:42" hidden="1" x14ac:dyDescent="0.25">
      <c r="A2870" s="2"/>
      <c r="B2870" s="48"/>
      <c r="C2870" s="2"/>
      <c r="D2870" s="2"/>
      <c r="E2870" s="2"/>
      <c r="F2870" s="2"/>
      <c r="G2870" s="2"/>
      <c r="H2870" s="2"/>
      <c r="I2870" s="1"/>
      <c r="J2870" s="1"/>
      <c r="K2870" s="1"/>
      <c r="L2870" s="1"/>
      <c r="M2870" s="1"/>
      <c r="N2870" s="2"/>
      <c r="O2870" s="2"/>
      <c r="P2870" s="2"/>
      <c r="Q2870" s="1"/>
      <c r="R2870" s="1"/>
      <c r="S2870" s="1"/>
      <c r="T2870" s="1"/>
      <c r="U2870" s="2"/>
      <c r="V2870" s="1"/>
      <c r="W2870" s="1"/>
      <c r="X2870" s="2"/>
      <c r="Y2870" s="1"/>
      <c r="Z2870" s="1"/>
      <c r="AA2870" s="2"/>
      <c r="AB2870" s="1"/>
      <c r="AC2870" s="1"/>
      <c r="AD2870" s="2"/>
      <c r="AE2870" s="1"/>
      <c r="AF2870" s="2"/>
      <c r="AG2870" s="2"/>
      <c r="AH2870" s="1"/>
      <c r="AI2870" s="1"/>
      <c r="AJ2870" s="2"/>
      <c r="AK2870" s="1"/>
      <c r="AL2870" s="1"/>
      <c r="AM2870" s="49"/>
      <c r="AN2870" s="2"/>
      <c r="AO2870" s="49"/>
      <c r="AP2870" s="2"/>
    </row>
    <row r="2871" spans="1:42" hidden="1" x14ac:dyDescent="0.25">
      <c r="A2871" s="2"/>
      <c r="B2871" s="48"/>
      <c r="C2871" s="2"/>
      <c r="D2871" s="2"/>
      <c r="E2871" s="2"/>
      <c r="F2871" s="2"/>
      <c r="G2871" s="2"/>
      <c r="H2871" s="2"/>
      <c r="I2871" s="1"/>
      <c r="J2871" s="1"/>
      <c r="K2871" s="1"/>
      <c r="L2871" s="1"/>
      <c r="M2871" s="1"/>
      <c r="N2871" s="2"/>
      <c r="O2871" s="2"/>
      <c r="P2871" s="2"/>
      <c r="Q2871" s="1"/>
      <c r="R2871" s="1"/>
      <c r="S2871" s="1"/>
      <c r="T2871" s="1"/>
      <c r="U2871" s="2"/>
      <c r="V2871" s="1"/>
      <c r="W2871" s="1"/>
      <c r="X2871" s="2"/>
      <c r="Y2871" s="1"/>
      <c r="Z2871" s="1"/>
      <c r="AA2871" s="2"/>
      <c r="AB2871" s="1"/>
      <c r="AC2871" s="1"/>
      <c r="AD2871" s="2"/>
      <c r="AE2871" s="1"/>
      <c r="AF2871" s="2"/>
      <c r="AG2871" s="2"/>
      <c r="AH2871" s="1"/>
      <c r="AI2871" s="1"/>
      <c r="AJ2871" s="2"/>
      <c r="AK2871" s="1"/>
      <c r="AL2871" s="1"/>
      <c r="AM2871" s="49"/>
      <c r="AN2871" s="2"/>
      <c r="AO2871" s="49"/>
      <c r="AP2871" s="2"/>
    </row>
    <row r="2872" spans="1:42" hidden="1" x14ac:dyDescent="0.25">
      <c r="A2872" s="2"/>
      <c r="B2872" s="48"/>
      <c r="C2872" s="2"/>
      <c r="D2872" s="2"/>
      <c r="E2872" s="2"/>
      <c r="F2872" s="2"/>
      <c r="G2872" s="2"/>
      <c r="H2872" s="2"/>
      <c r="I2872" s="1"/>
      <c r="J2872" s="1"/>
      <c r="K2872" s="1"/>
      <c r="L2872" s="1"/>
      <c r="M2872" s="1"/>
      <c r="N2872" s="2"/>
      <c r="O2872" s="2"/>
      <c r="P2872" s="2"/>
      <c r="Q2872" s="1"/>
      <c r="R2872" s="1"/>
      <c r="S2872" s="1"/>
      <c r="T2872" s="1"/>
      <c r="U2872" s="2"/>
      <c r="V2872" s="1"/>
      <c r="W2872" s="1"/>
      <c r="X2872" s="2"/>
      <c r="Y2872" s="1"/>
      <c r="Z2872" s="1"/>
      <c r="AA2872" s="2"/>
      <c r="AB2872" s="1"/>
      <c r="AC2872" s="1"/>
      <c r="AD2872" s="2"/>
      <c r="AE2872" s="1"/>
      <c r="AF2872" s="2"/>
      <c r="AG2872" s="2"/>
      <c r="AH2872" s="1"/>
      <c r="AI2872" s="1"/>
      <c r="AJ2872" s="2"/>
      <c r="AK2872" s="1"/>
      <c r="AL2872" s="1"/>
      <c r="AM2872" s="49"/>
      <c r="AN2872" s="2"/>
      <c r="AO2872" s="49"/>
      <c r="AP2872" s="2"/>
    </row>
    <row r="2873" spans="1:42" hidden="1" x14ac:dyDescent="0.25">
      <c r="A2873" s="2"/>
      <c r="B2873" s="48"/>
      <c r="C2873" s="2"/>
      <c r="D2873" s="2"/>
      <c r="E2873" s="2"/>
      <c r="F2873" s="2"/>
      <c r="G2873" s="2"/>
      <c r="H2873" s="2"/>
      <c r="I2873" s="1"/>
      <c r="J2873" s="1"/>
      <c r="K2873" s="1"/>
      <c r="L2873" s="1"/>
      <c r="M2873" s="1"/>
      <c r="N2873" s="2"/>
      <c r="O2873" s="2"/>
      <c r="P2873" s="2"/>
      <c r="Q2873" s="1"/>
      <c r="R2873" s="1"/>
      <c r="S2873" s="1"/>
      <c r="T2873" s="1"/>
      <c r="U2873" s="2"/>
      <c r="V2873" s="1"/>
      <c r="W2873" s="1"/>
      <c r="X2873" s="2"/>
      <c r="Y2873" s="1"/>
      <c r="Z2873" s="1"/>
      <c r="AA2873" s="2"/>
      <c r="AB2873" s="1"/>
      <c r="AC2873" s="1"/>
      <c r="AD2873" s="2"/>
      <c r="AE2873" s="1"/>
      <c r="AF2873" s="2"/>
      <c r="AG2873" s="2"/>
      <c r="AH2873" s="1"/>
      <c r="AI2873" s="1"/>
      <c r="AJ2873" s="2"/>
      <c r="AK2873" s="1"/>
      <c r="AL2873" s="1"/>
      <c r="AM2873" s="49"/>
      <c r="AN2873" s="2"/>
      <c r="AO2873" s="49"/>
      <c r="AP2873" s="2"/>
    </row>
    <row r="2874" spans="1:42" hidden="1" x14ac:dyDescent="0.25">
      <c r="A2874" s="2"/>
      <c r="B2874" s="48"/>
      <c r="C2874" s="2"/>
      <c r="D2874" s="2"/>
      <c r="E2874" s="2"/>
      <c r="F2874" s="2"/>
      <c r="G2874" s="2"/>
      <c r="H2874" s="2"/>
      <c r="I2874" s="1"/>
      <c r="J2874" s="1"/>
      <c r="K2874" s="1"/>
      <c r="L2874" s="1"/>
      <c r="M2874" s="1"/>
      <c r="N2874" s="2"/>
      <c r="O2874" s="2"/>
      <c r="P2874" s="2"/>
      <c r="Q2874" s="1"/>
      <c r="R2874" s="1"/>
      <c r="S2874" s="1"/>
      <c r="T2874" s="1"/>
      <c r="U2874" s="2"/>
      <c r="V2874" s="1"/>
      <c r="W2874" s="1"/>
      <c r="X2874" s="2"/>
      <c r="Y2874" s="1"/>
      <c r="Z2874" s="1"/>
      <c r="AA2874" s="2"/>
      <c r="AB2874" s="1"/>
      <c r="AC2874" s="1"/>
      <c r="AD2874" s="2"/>
      <c r="AE2874" s="1"/>
      <c r="AF2874" s="2"/>
      <c r="AG2874" s="2"/>
      <c r="AH2874" s="1"/>
      <c r="AI2874" s="1"/>
      <c r="AJ2874" s="2"/>
      <c r="AK2874" s="1"/>
      <c r="AL2874" s="1"/>
      <c r="AM2874" s="49"/>
      <c r="AN2874" s="2"/>
      <c r="AO2874" s="49"/>
      <c r="AP2874" s="2"/>
    </row>
    <row r="2875" spans="1:42" hidden="1" x14ac:dyDescent="0.25">
      <c r="A2875" s="2"/>
      <c r="B2875" s="48"/>
      <c r="C2875" s="2"/>
      <c r="D2875" s="2"/>
      <c r="E2875" s="2"/>
      <c r="F2875" s="2"/>
      <c r="G2875" s="2"/>
      <c r="H2875" s="2"/>
      <c r="I2875" s="1"/>
      <c r="J2875" s="1"/>
      <c r="K2875" s="1"/>
      <c r="L2875" s="1"/>
      <c r="M2875" s="1"/>
      <c r="N2875" s="2"/>
      <c r="O2875" s="2"/>
      <c r="P2875" s="2"/>
      <c r="Q2875" s="1"/>
      <c r="R2875" s="1"/>
      <c r="S2875" s="1"/>
      <c r="T2875" s="1"/>
      <c r="U2875" s="2"/>
      <c r="V2875" s="1"/>
      <c r="W2875" s="1"/>
      <c r="X2875" s="2"/>
      <c r="Y2875" s="1"/>
      <c r="Z2875" s="1"/>
      <c r="AA2875" s="2"/>
      <c r="AB2875" s="1"/>
      <c r="AC2875" s="1"/>
      <c r="AD2875" s="2"/>
      <c r="AE2875" s="1"/>
      <c r="AF2875" s="2"/>
      <c r="AG2875" s="2"/>
      <c r="AH2875" s="1"/>
      <c r="AI2875" s="1"/>
      <c r="AJ2875" s="2"/>
      <c r="AK2875" s="1"/>
      <c r="AL2875" s="1"/>
      <c r="AM2875" s="49"/>
      <c r="AN2875" s="2"/>
      <c r="AO2875" s="49"/>
      <c r="AP2875" s="2"/>
    </row>
    <row r="2876" spans="1:42" hidden="1" x14ac:dyDescent="0.25">
      <c r="A2876" s="2"/>
      <c r="B2876" s="48"/>
      <c r="C2876" s="2"/>
      <c r="D2876" s="2"/>
      <c r="E2876" s="2"/>
      <c r="F2876" s="2"/>
      <c r="G2876" s="2"/>
      <c r="H2876" s="2"/>
      <c r="I2876" s="1"/>
      <c r="J2876" s="1"/>
      <c r="K2876" s="1"/>
      <c r="L2876" s="1"/>
      <c r="M2876" s="1"/>
      <c r="N2876" s="2"/>
      <c r="O2876" s="2"/>
      <c r="P2876" s="2"/>
      <c r="Q2876" s="1"/>
      <c r="R2876" s="1"/>
      <c r="S2876" s="1"/>
      <c r="T2876" s="1"/>
      <c r="U2876" s="2"/>
      <c r="V2876" s="1"/>
      <c r="W2876" s="1"/>
      <c r="X2876" s="2"/>
      <c r="Y2876" s="1"/>
      <c r="Z2876" s="1"/>
      <c r="AA2876" s="2"/>
      <c r="AB2876" s="1"/>
      <c r="AC2876" s="1"/>
      <c r="AD2876" s="2"/>
      <c r="AE2876" s="1"/>
      <c r="AF2876" s="2"/>
      <c r="AG2876" s="2"/>
      <c r="AH2876" s="1"/>
      <c r="AI2876" s="1"/>
      <c r="AJ2876" s="2"/>
      <c r="AK2876" s="1"/>
      <c r="AL2876" s="1"/>
      <c r="AM2876" s="49"/>
      <c r="AN2876" s="2"/>
      <c r="AO2876" s="49"/>
      <c r="AP2876" s="2"/>
    </row>
    <row r="2877" spans="1:42" hidden="1" x14ac:dyDescent="0.25">
      <c r="A2877" s="2"/>
      <c r="B2877" s="48"/>
      <c r="C2877" s="2"/>
      <c r="D2877" s="2"/>
      <c r="E2877" s="2"/>
      <c r="F2877" s="2"/>
      <c r="G2877" s="2"/>
      <c r="H2877" s="2"/>
      <c r="I2877" s="1"/>
      <c r="J2877" s="1"/>
      <c r="K2877" s="1"/>
      <c r="L2877" s="1"/>
      <c r="M2877" s="1"/>
      <c r="N2877" s="2"/>
      <c r="O2877" s="2"/>
      <c r="P2877" s="2"/>
      <c r="Q2877" s="1"/>
      <c r="R2877" s="1"/>
      <c r="S2877" s="1"/>
      <c r="T2877" s="1"/>
      <c r="U2877" s="2"/>
      <c r="V2877" s="1"/>
      <c r="W2877" s="1"/>
      <c r="X2877" s="2"/>
      <c r="Y2877" s="1"/>
      <c r="Z2877" s="1"/>
      <c r="AA2877" s="2"/>
      <c r="AB2877" s="1"/>
      <c r="AC2877" s="1"/>
      <c r="AD2877" s="2"/>
      <c r="AE2877" s="1"/>
      <c r="AF2877" s="2"/>
      <c r="AG2877" s="2"/>
      <c r="AH2877" s="1"/>
      <c r="AI2877" s="1"/>
      <c r="AJ2877" s="2"/>
      <c r="AK2877" s="1"/>
      <c r="AL2877" s="1"/>
      <c r="AM2877" s="49"/>
      <c r="AN2877" s="2"/>
      <c r="AO2877" s="49"/>
      <c r="AP2877" s="2"/>
    </row>
    <row r="2878" spans="1:42" hidden="1" x14ac:dyDescent="0.25">
      <c r="A2878" s="2"/>
      <c r="B2878" s="48"/>
      <c r="C2878" s="2"/>
      <c r="D2878" s="2"/>
      <c r="E2878" s="2"/>
      <c r="F2878" s="2"/>
      <c r="G2878" s="2"/>
      <c r="H2878" s="2"/>
      <c r="I2878" s="1"/>
      <c r="J2878" s="1"/>
      <c r="K2878" s="1"/>
      <c r="L2878" s="1"/>
      <c r="M2878" s="1"/>
      <c r="N2878" s="2"/>
      <c r="O2878" s="2"/>
      <c r="P2878" s="2"/>
      <c r="Q2878" s="1"/>
      <c r="R2878" s="1"/>
      <c r="S2878" s="1"/>
      <c r="T2878" s="1"/>
      <c r="U2878" s="2"/>
      <c r="V2878" s="1"/>
      <c r="W2878" s="1"/>
      <c r="X2878" s="2"/>
      <c r="Y2878" s="1"/>
      <c r="Z2878" s="1"/>
      <c r="AA2878" s="2"/>
      <c r="AB2878" s="1"/>
      <c r="AC2878" s="1"/>
      <c r="AD2878" s="2"/>
      <c r="AE2878" s="1"/>
      <c r="AF2878" s="2"/>
      <c r="AG2878" s="2"/>
      <c r="AH2878" s="1"/>
      <c r="AI2878" s="1"/>
      <c r="AJ2878" s="2"/>
      <c r="AK2878" s="1"/>
      <c r="AL2878" s="1"/>
      <c r="AM2878" s="49"/>
      <c r="AN2878" s="2"/>
      <c r="AO2878" s="49"/>
      <c r="AP2878" s="2"/>
    </row>
    <row r="2879" spans="1:42" x14ac:dyDescent="0.25">
      <c r="A2879" s="45"/>
      <c r="B2879" s="62"/>
      <c r="C2879" s="45"/>
      <c r="D2879" s="45"/>
      <c r="E2879" s="45"/>
      <c r="F2879" s="45"/>
      <c r="G2879" s="45"/>
      <c r="H2879" s="45"/>
      <c r="I2879" s="51"/>
      <c r="J2879" s="51"/>
      <c r="K2879" s="51"/>
      <c r="L2879" s="51"/>
      <c r="M2879" s="51"/>
      <c r="N2879" s="45"/>
      <c r="O2879" s="45"/>
      <c r="P2879" s="45"/>
      <c r="Q2879" s="51"/>
      <c r="R2879" s="51"/>
      <c r="S2879" s="51"/>
      <c r="T2879" s="51"/>
      <c r="U2879" s="45"/>
      <c r="V2879" s="51"/>
      <c r="W2879" s="51"/>
      <c r="X2879" s="45"/>
      <c r="Y2879" s="51"/>
    </row>
    <row r="2880" spans="1:42" ht="15.75" thickBot="1" x14ac:dyDescent="0.3">
      <c r="A2880" s="45"/>
      <c r="B2880" s="62"/>
      <c r="C2880" s="45"/>
      <c r="D2880" s="45"/>
      <c r="E2880" s="45"/>
      <c r="F2880" s="45"/>
      <c r="G2880" s="45"/>
      <c r="H2880" s="45"/>
      <c r="I2880" s="51"/>
      <c r="J2880" s="51"/>
      <c r="K2880" s="51"/>
      <c r="L2880" s="51"/>
      <c r="M2880" s="51"/>
      <c r="N2880" s="45"/>
      <c r="O2880" s="45"/>
      <c r="P2880" s="45"/>
      <c r="Q2880" s="51"/>
      <c r="R2880" s="51"/>
      <c r="S2880" s="51"/>
      <c r="T2880" s="51"/>
      <c r="U2880" s="45"/>
      <c r="V2880" s="51"/>
      <c r="W2880" s="51"/>
      <c r="X2880" s="45"/>
      <c r="Y2880" s="51"/>
    </row>
    <row r="2881" spans="1:32" x14ac:dyDescent="0.25">
      <c r="A2881" s="21"/>
      <c r="B2881" s="52"/>
      <c r="C2881" s="21"/>
      <c r="D2881" s="21"/>
      <c r="E2881" s="21"/>
      <c r="F2881" s="21"/>
      <c r="G2881" s="21"/>
      <c r="H2881" s="21"/>
      <c r="I2881" s="21"/>
      <c r="J2881" s="21"/>
      <c r="K2881" s="21"/>
      <c r="L2881" s="21"/>
      <c r="M2881" s="21"/>
      <c r="N2881" s="21"/>
      <c r="O2881" s="21"/>
      <c r="P2881" s="22" t="s">
        <v>338</v>
      </c>
      <c r="Q2881" s="21">
        <f t="shared" ref="Q2881:AE2881" si="0">SUM(Q1:Q2880)</f>
        <v>100160094052.83</v>
      </c>
      <c r="R2881" s="21">
        <f t="shared" si="0"/>
        <v>0</v>
      </c>
      <c r="S2881" s="21">
        <f t="shared" si="0"/>
        <v>76866240705.752457</v>
      </c>
      <c r="T2881" s="21">
        <f t="shared" si="0"/>
        <v>374101168.57500005</v>
      </c>
      <c r="U2881" s="21">
        <f t="shared" si="0"/>
        <v>0</v>
      </c>
      <c r="V2881" s="21">
        <f t="shared" si="0"/>
        <v>59856186.972009152</v>
      </c>
      <c r="W2881" s="21">
        <f t="shared" si="0"/>
        <v>19687476676.847038</v>
      </c>
      <c r="X2881" s="21">
        <f t="shared" si="0"/>
        <v>0</v>
      </c>
      <c r="Y2881" s="21">
        <f t="shared" si="0"/>
        <v>3149996268.2766862</v>
      </c>
      <c r="Z2881" s="21">
        <f t="shared" si="0"/>
        <v>0</v>
      </c>
      <c r="AA2881" s="21">
        <f t="shared" si="0"/>
        <v>0</v>
      </c>
      <c r="AB2881" s="21">
        <f t="shared" si="0"/>
        <v>0</v>
      </c>
      <c r="AC2881" s="21">
        <f t="shared" si="0"/>
        <v>20762080</v>
      </c>
      <c r="AD2881" s="21">
        <f t="shared" si="0"/>
        <v>0</v>
      </c>
      <c r="AE2881" s="21">
        <f t="shared" si="0"/>
        <v>1660966.4</v>
      </c>
      <c r="AF2881" s="54">
        <f>SUM(S2881:AE2881)-Q2881</f>
        <v>-6.805419921875E-3</v>
      </c>
    </row>
    <row r="2882" spans="1:32" s="60" customFormat="1" ht="16.5" customHeight="1" thickBot="1" x14ac:dyDescent="0.3">
      <c r="A2882" s="157"/>
      <c r="B2882" s="158"/>
      <c r="C2882" s="157"/>
      <c r="D2882" s="157"/>
      <c r="E2882" s="157"/>
      <c r="F2882" s="157"/>
      <c r="G2882" s="157"/>
      <c r="H2882" s="157"/>
      <c r="I2882" s="157"/>
      <c r="J2882" s="157"/>
      <c r="K2882" s="157"/>
      <c r="L2882" s="157"/>
      <c r="M2882" s="157"/>
      <c r="N2882" s="157"/>
      <c r="O2882" s="157"/>
      <c r="P2882" s="159" t="s">
        <v>339</v>
      </c>
      <c r="Q2882" s="157">
        <f>SUBTOTAL(9,Q1:Q2880)</f>
        <v>2264075739.3380003</v>
      </c>
      <c r="R2882" s="157">
        <f t="shared" ref="R2882:AE2882" si="1">SUBTOTAL(9,R1:R2880)</f>
        <v>0</v>
      </c>
      <c r="S2882" s="157">
        <f t="shared" si="1"/>
        <v>2075075307.72</v>
      </c>
      <c r="T2882" s="157">
        <f t="shared" si="1"/>
        <v>369251.54</v>
      </c>
      <c r="U2882" s="157">
        <f t="shared" si="1"/>
        <v>0</v>
      </c>
      <c r="V2882" s="157">
        <f t="shared" si="1"/>
        <v>59080.246400000004</v>
      </c>
      <c r="W2882" s="157">
        <f t="shared" si="1"/>
        <v>161162549.51000005</v>
      </c>
      <c r="X2882" s="157">
        <f t="shared" si="1"/>
        <v>0</v>
      </c>
      <c r="Y2882" s="157">
        <f t="shared" si="1"/>
        <v>25786007.921599995</v>
      </c>
      <c r="Z2882" s="157">
        <f t="shared" si="1"/>
        <v>0</v>
      </c>
      <c r="AA2882" s="157">
        <f t="shared" si="1"/>
        <v>0</v>
      </c>
      <c r="AB2882" s="157">
        <f t="shared" si="1"/>
        <v>0</v>
      </c>
      <c r="AC2882" s="157">
        <f t="shared" si="1"/>
        <v>1503280</v>
      </c>
      <c r="AD2882" s="157">
        <f t="shared" si="1"/>
        <v>0</v>
      </c>
      <c r="AE2882" s="157">
        <f t="shared" si="1"/>
        <v>120262.39999999999</v>
      </c>
      <c r="AF2882" s="160">
        <f>SUM(S2882:AE2882)-Q2882</f>
        <v>0</v>
      </c>
    </row>
    <row r="2883" spans="1:32" x14ac:dyDescent="0.25">
      <c r="P2883" s="19"/>
      <c r="Q2883" s="5"/>
      <c r="R2883" s="5"/>
      <c r="S2883" s="5"/>
      <c r="T2883" s="5"/>
      <c r="U2883" s="5"/>
      <c r="V2883" s="5"/>
      <c r="W2883" s="5"/>
      <c r="X2883" s="5"/>
      <c r="Y2883" s="5"/>
      <c r="Z2883" s="5"/>
    </row>
    <row r="2884" spans="1:32" x14ac:dyDescent="0.25">
      <c r="P2884" s="20"/>
      <c r="Q2884" s="5">
        <f>+Q2881-Q2882</f>
        <v>97896018313.492004</v>
      </c>
      <c r="R2884" s="5">
        <f t="shared" ref="R2884:AD2884" si="2">+R2881-R2882</f>
        <v>0</v>
      </c>
      <c r="S2884" s="5">
        <f t="shared" si="2"/>
        <v>74791165398.032455</v>
      </c>
      <c r="T2884" s="5">
        <f t="shared" si="2"/>
        <v>373731917.03500003</v>
      </c>
      <c r="U2884" s="5">
        <f t="shared" si="2"/>
        <v>0</v>
      </c>
      <c r="V2884" s="5">
        <f t="shared" si="2"/>
        <v>59797106.725609154</v>
      </c>
      <c r="W2884" s="5">
        <f>+W2881-W2882</f>
        <v>19526314127.33704</v>
      </c>
      <c r="X2884" s="5">
        <f t="shared" si="2"/>
        <v>0</v>
      </c>
      <c r="Y2884" s="5">
        <f t="shared" si="2"/>
        <v>3124210260.3550863</v>
      </c>
      <c r="Z2884" s="5">
        <f t="shared" si="2"/>
        <v>0</v>
      </c>
      <c r="AA2884" s="5">
        <f t="shared" si="2"/>
        <v>0</v>
      </c>
      <c r="AB2884" s="5">
        <f t="shared" si="2"/>
        <v>0</v>
      </c>
      <c r="AC2884" s="5">
        <f t="shared" si="2"/>
        <v>19258800</v>
      </c>
      <c r="AD2884" s="5">
        <f t="shared" si="2"/>
        <v>0</v>
      </c>
      <c r="AE2884" s="5">
        <f>+AE2881-AE2882</f>
        <v>1540704</v>
      </c>
    </row>
    <row r="2885" spans="1:32" x14ac:dyDescent="0.25">
      <c r="Q2885" s="5"/>
      <c r="R2885" s="5"/>
      <c r="S2885" s="5"/>
      <c r="T2885" s="5"/>
      <c r="U2885" s="5"/>
      <c r="V2885" s="5"/>
      <c r="W2885" s="5"/>
      <c r="X2885" s="5"/>
      <c r="Y2885" s="5"/>
      <c r="Z2885" s="5"/>
    </row>
    <row r="2886" spans="1:32" x14ac:dyDescent="0.25">
      <c r="Q2886" s="7">
        <f>+Q2882*0.3</f>
        <v>679222721.80140007</v>
      </c>
      <c r="S2886" s="13"/>
      <c r="W2886" s="6"/>
    </row>
    <row r="2887" spans="1:32" x14ac:dyDescent="0.25">
      <c r="Q2887" s="5"/>
      <c r="S2887" s="13"/>
    </row>
    <row r="2888" spans="1:32" x14ac:dyDescent="0.25">
      <c r="Q2888" s="5"/>
      <c r="T2888" s="5"/>
    </row>
    <row r="2889" spans="1:32" x14ac:dyDescent="0.25">
      <c r="Q2889" s="7"/>
    </row>
  </sheetData>
  <autoFilter ref="A1:AP2878">
    <filterColumn colId="1">
      <filters>
        <dateGroupItem year="2020" month="10" day="1" dateTimeGrouping="day"/>
        <dateGroupItem year="2020" month="10" day="2" dateTimeGrouping="day"/>
        <dateGroupItem year="2020" month="10" day="3" dateTimeGrouping="day"/>
        <dateGroupItem year="2020" month="10" day="4" dateTimeGrouping="day"/>
        <dateGroupItem year="2020" month="10" day="5" dateTimeGrouping="day"/>
        <dateGroupItem year="2020" month="10" day="6" dateTimeGrouping="day"/>
        <dateGroupItem year="2020" month="10" day="7" dateTimeGrouping="day"/>
        <dateGroupItem year="2020" month="10" day="8" dateTimeGrouping="day"/>
        <dateGroupItem year="2020" month="10" day="9" dateTimeGrouping="day"/>
        <dateGroupItem year="2020" month="10" day="10" dateTimeGrouping="day"/>
        <dateGroupItem year="2020" month="10" day="11" dateTimeGrouping="day"/>
        <dateGroupItem year="2020" month="10" day="12" dateTimeGrouping="day"/>
        <dateGroupItem year="2020" month="10" day="13" dateTimeGrouping="day"/>
        <dateGroupItem year="2020" month="10" day="14" dateTimeGrouping="day"/>
        <dateGroupItem year="2020" month="10" day="15" dateTimeGrouping="day"/>
      </filters>
    </filterColumn>
    <filterColumn colId="2">
      <filters>
        <filter val="0202"/>
      </filters>
    </filterColumn>
  </autoFilter>
  <sortState ref="A2585:AP2879">
    <sortCondition ref="B2585:B2879"/>
    <sortCondition ref="D2585:D2879"/>
  </sortState>
  <conditionalFormatting sqref="B134:B2582">
    <cfRule type="containsText" dxfId="2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4" workbookViewId="0">
      <selection activeCell="C26" sqref="C26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7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316</v>
      </c>
      <c r="B16" s="4" t="s">
        <v>423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318</v>
      </c>
      <c r="B18" s="12" t="s">
        <v>319</v>
      </c>
      <c r="C18" s="102" t="s">
        <v>321</v>
      </c>
      <c r="D18" s="102" t="s">
        <v>324</v>
      </c>
      <c r="E18" s="14" t="s">
        <v>325</v>
      </c>
      <c r="F18" s="102" t="s">
        <v>322</v>
      </c>
      <c r="G18" s="14" t="s">
        <v>323</v>
      </c>
      <c r="H18" s="106" t="s">
        <v>330</v>
      </c>
      <c r="I18" s="14" t="s">
        <v>331</v>
      </c>
      <c r="J18" s="106" t="s">
        <v>332</v>
      </c>
      <c r="K18" s="14" t="s">
        <v>333</v>
      </c>
    </row>
    <row r="19" spans="1:11" x14ac:dyDescent="0.25">
      <c r="A19" s="12" t="s">
        <v>6</v>
      </c>
      <c r="B19" s="13">
        <v>36523305968.643585</v>
      </c>
      <c r="C19" s="13">
        <v>28515101175.150818</v>
      </c>
      <c r="D19" s="13">
        <v>110296534.78000002</v>
      </c>
      <c r="E19" s="13">
        <v>17647445.564799998</v>
      </c>
      <c r="F19" s="13">
        <v>6775397680.2999983</v>
      </c>
      <c r="G19" s="13">
        <v>1084063628.8480003</v>
      </c>
      <c r="H19" s="13">
        <v>0</v>
      </c>
      <c r="I19" s="13">
        <v>0</v>
      </c>
      <c r="J19" s="13">
        <v>19258800</v>
      </c>
      <c r="K19" s="13">
        <v>1540704</v>
      </c>
    </row>
    <row r="20" spans="1:11" x14ac:dyDescent="0.25">
      <c r="A20" s="12" t="s">
        <v>36</v>
      </c>
      <c r="B20" s="13">
        <v>2264075739.3380003</v>
      </c>
      <c r="C20" s="13">
        <v>2075075307.72</v>
      </c>
      <c r="D20" s="13">
        <v>369251.54</v>
      </c>
      <c r="E20" s="13">
        <v>59080.246400000004</v>
      </c>
      <c r="F20" s="13">
        <v>161162549.51000005</v>
      </c>
      <c r="G20" s="13">
        <v>25786007.921599995</v>
      </c>
      <c r="H20" s="13">
        <v>0</v>
      </c>
      <c r="I20" s="13">
        <v>0</v>
      </c>
      <c r="J20" s="13">
        <v>1503280</v>
      </c>
      <c r="K20" s="13">
        <v>120262.39999999999</v>
      </c>
    </row>
    <row r="21" spans="1:11" x14ac:dyDescent="0.25">
      <c r="A21" s="12" t="s">
        <v>28</v>
      </c>
      <c r="B21" s="13">
        <v>11396141838.575483</v>
      </c>
      <c r="C21" s="13">
        <v>7738400644.920002</v>
      </c>
      <c r="D21" s="13">
        <v>58578661.379999995</v>
      </c>
      <c r="E21" s="13">
        <v>9372585.8208000008</v>
      </c>
      <c r="F21" s="13">
        <v>3094646505.5619998</v>
      </c>
      <c r="G21" s="13">
        <v>495143440.8926841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320</v>
      </c>
      <c r="B22" s="13">
        <v>50183523546.557068</v>
      </c>
      <c r="C22" s="13">
        <v>38328577127.790817</v>
      </c>
      <c r="D22" s="13">
        <v>169244447.70000002</v>
      </c>
      <c r="E22" s="13">
        <v>27079111.631999999</v>
      </c>
      <c r="F22" s="13">
        <v>10031206735.371998</v>
      </c>
      <c r="G22" s="13">
        <v>1604993077.6622844</v>
      </c>
      <c r="H22" s="13">
        <v>0</v>
      </c>
      <c r="I22" s="13">
        <v>0</v>
      </c>
      <c r="J22" s="13">
        <v>20762080</v>
      </c>
      <c r="K22" s="13">
        <v>1660966.4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workbookViewId="0">
      <pane ySplit="6" topLeftCell="A7" activePane="bottomLeft" state="frozen"/>
      <selection activeCell="B628" sqref="B628"/>
      <selection pane="bottomLeft" activeCell="I7" sqref="I7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8.42578125" style="7" bestFit="1" customWidth="1"/>
    <col min="6" max="6" width="17.28515625" style="7" bestFit="1" customWidth="1"/>
    <col min="7" max="7" width="18.28515625" style="7" bestFit="1" customWidth="1"/>
    <col min="8" max="9" width="17.28515625" style="7" bestFit="1" customWidth="1"/>
    <col min="10" max="10" width="16.28515625" style="7" bestFit="1" customWidth="1"/>
    <col min="11" max="11" width="17.28515625" style="7" bestFit="1" customWidth="1"/>
    <col min="12" max="12" width="14.7109375" style="7" bestFit="1" customWidth="1"/>
    <col min="13" max="13" width="15.285156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329</v>
      </c>
      <c r="E1" s="10"/>
      <c r="F1" s="10"/>
      <c r="H1" s="10"/>
    </row>
    <row r="2" spans="1:14" x14ac:dyDescent="0.25">
      <c r="C2" s="17" t="s">
        <v>505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65" t="s">
        <v>413</v>
      </c>
      <c r="H4" s="166"/>
      <c r="I4" s="165" t="s">
        <v>408</v>
      </c>
      <c r="J4" s="166"/>
      <c r="K4" s="165" t="s">
        <v>412</v>
      </c>
      <c r="L4" s="166"/>
      <c r="M4" s="10"/>
    </row>
    <row r="5" spans="1:14" ht="15.75" thickBot="1" x14ac:dyDescent="0.3">
      <c r="C5" s="10"/>
      <c r="D5" s="10"/>
      <c r="E5" s="165" t="s">
        <v>340</v>
      </c>
      <c r="F5" s="166"/>
      <c r="G5" s="167" t="s">
        <v>406</v>
      </c>
      <c r="H5" s="168"/>
      <c r="I5" s="167" t="s">
        <v>405</v>
      </c>
      <c r="J5" s="168"/>
      <c r="K5" s="169" t="s">
        <v>407</v>
      </c>
      <c r="L5" s="168"/>
      <c r="M5" s="10"/>
    </row>
    <row r="6" spans="1:14" ht="15.75" thickBot="1" x14ac:dyDescent="0.3">
      <c r="B6" s="86" t="s">
        <v>334</v>
      </c>
      <c r="C6" s="167" t="s">
        <v>328</v>
      </c>
      <c r="D6" s="168"/>
      <c r="E6" s="103" t="s">
        <v>327</v>
      </c>
      <c r="F6" s="79" t="s">
        <v>326</v>
      </c>
      <c r="G6" s="80" t="s">
        <v>327</v>
      </c>
      <c r="H6" s="81" t="s">
        <v>326</v>
      </c>
      <c r="I6" s="80" t="s">
        <v>327</v>
      </c>
      <c r="J6" s="81" t="s">
        <v>326</v>
      </c>
      <c r="K6" s="80" t="s">
        <v>327</v>
      </c>
      <c r="L6" s="81" t="s">
        <v>326</v>
      </c>
      <c r="M6" s="10"/>
      <c r="N6" s="15" t="s">
        <v>363</v>
      </c>
    </row>
    <row r="7" spans="1:14" ht="15.75" thickBot="1" x14ac:dyDescent="0.3">
      <c r="A7" s="163" t="s">
        <v>434</v>
      </c>
      <c r="B7" s="87" t="s">
        <v>992</v>
      </c>
      <c r="C7" s="88">
        <v>44074</v>
      </c>
      <c r="D7" s="89">
        <f>+C7+15</f>
        <v>44089</v>
      </c>
      <c r="E7" s="92">
        <v>48549790390.862808</v>
      </c>
      <c r="F7" s="93">
        <v>1633733155.6942844</v>
      </c>
      <c r="G7" s="94">
        <v>35420054190.230812</v>
      </c>
      <c r="H7" s="95">
        <v>1103251778.4128003</v>
      </c>
      <c r="I7" s="94">
        <v>2238110388.77</v>
      </c>
      <c r="J7" s="95">
        <v>25965350.567999993</v>
      </c>
      <c r="K7" s="94">
        <v>10891625811.862001</v>
      </c>
      <c r="L7" s="95">
        <v>504516026.71348411</v>
      </c>
      <c r="N7" s="39"/>
    </row>
    <row r="8" spans="1:14" ht="15.75" thickBot="1" x14ac:dyDescent="0.3">
      <c r="A8" s="164"/>
      <c r="B8" s="87" t="s">
        <v>993</v>
      </c>
      <c r="C8" s="90">
        <f>+D7+1</f>
        <v>44090</v>
      </c>
      <c r="D8" s="91">
        <f>+C8+14</f>
        <v>44104</v>
      </c>
      <c r="E8" s="96">
        <v>48398790240.311707</v>
      </c>
      <c r="F8" s="97">
        <v>1577780265.9544098</v>
      </c>
      <c r="G8" s="98">
        <v>39920643616.171707</v>
      </c>
      <c r="H8" s="99">
        <v>1340581323.1512008</v>
      </c>
      <c r="I8" s="98">
        <v>4075868539.1399999</v>
      </c>
      <c r="J8" s="99">
        <v>48249865.092000008</v>
      </c>
      <c r="K8" s="98">
        <v>4402278085</v>
      </c>
      <c r="L8" s="99">
        <v>188949077.71120915</v>
      </c>
      <c r="N8" s="40">
        <f>SUM(E7:E8)+SUM(F7:F8)</f>
        <v>100160094052.82321</v>
      </c>
    </row>
    <row r="9" spans="1:14" ht="15.75" thickBot="1" x14ac:dyDescent="0.3">
      <c r="E9" s="82">
        <f t="shared" ref="E9:L9" si="0">SUM(E7:E8)</f>
        <v>96948580631.174515</v>
      </c>
      <c r="F9" s="83">
        <f t="shared" si="0"/>
        <v>3211513421.648694</v>
      </c>
      <c r="G9" s="82">
        <f t="shared" si="0"/>
        <v>75340697806.402527</v>
      </c>
      <c r="H9" s="84">
        <f t="shared" si="0"/>
        <v>2443833101.5640011</v>
      </c>
      <c r="I9" s="82">
        <f t="shared" si="0"/>
        <v>6313978927.9099998</v>
      </c>
      <c r="J9" s="84">
        <f t="shared" si="0"/>
        <v>74215215.659999996</v>
      </c>
      <c r="K9" s="82">
        <f t="shared" si="0"/>
        <v>15293903896.862001</v>
      </c>
      <c r="L9" s="85">
        <f t="shared" si="0"/>
        <v>693465104.42469323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9" t="s">
        <v>340</v>
      </c>
      <c r="D11" s="40">
        <f>+E9+F9</f>
        <v>100160094052.82321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63" t="s">
        <v>409</v>
      </c>
      <c r="E14" s="63" t="s">
        <v>410</v>
      </c>
      <c r="F14" s="63" t="s">
        <v>411</v>
      </c>
      <c r="G14" s="5"/>
      <c r="J14" s="63" t="s">
        <v>409</v>
      </c>
      <c r="K14" s="63" t="s">
        <v>410</v>
      </c>
      <c r="L14" s="63" t="s">
        <v>411</v>
      </c>
      <c r="M14" s="5"/>
      <c r="N14" s="5"/>
    </row>
    <row r="15" spans="1:14" ht="42.75" customHeight="1" x14ac:dyDescent="0.25">
      <c r="C15" s="125" t="s">
        <v>507</v>
      </c>
      <c r="D15" s="127">
        <f>+G9</f>
        <v>75340697806.402527</v>
      </c>
      <c r="E15" s="127">
        <f>+I9</f>
        <v>6313978927.9099998</v>
      </c>
      <c r="F15" s="127">
        <f>+K9</f>
        <v>15293903896.862001</v>
      </c>
      <c r="G15" s="124">
        <f>SUM(D15:F15)</f>
        <v>96948580631.17453</v>
      </c>
      <c r="I15" s="125" t="s">
        <v>508</v>
      </c>
      <c r="J15" s="124">
        <f>+H9</f>
        <v>2443833101.5640011</v>
      </c>
      <c r="K15" s="124">
        <f>+J9</f>
        <v>74215215.659999996</v>
      </c>
      <c r="L15" s="124">
        <f>+L9</f>
        <v>693465104.42469323</v>
      </c>
      <c r="M15" s="124">
        <f>SUM(J15:L15)</f>
        <v>3211513421.648694</v>
      </c>
    </row>
    <row r="16" spans="1:14" ht="24" x14ac:dyDescent="0.25">
      <c r="C16" s="125" t="s">
        <v>504</v>
      </c>
      <c r="D16" s="126">
        <f>+(D15+E15+F15)*0.3</f>
        <v>29084574189.35236</v>
      </c>
      <c r="E16" s="126">
        <v>0</v>
      </c>
      <c r="F16" s="126">
        <v>0</v>
      </c>
      <c r="G16" s="124">
        <f>SUM(D16:F16)</f>
        <v>29084574189.35236</v>
      </c>
      <c r="I16" s="125" t="s">
        <v>504</v>
      </c>
      <c r="J16" s="126">
        <f>+(J15+K15+L15)*0.3</f>
        <v>963454026.49460816</v>
      </c>
      <c r="K16" s="123">
        <v>0</v>
      </c>
      <c r="L16" s="123"/>
      <c r="M16" s="124">
        <f>SUM(J16:L16)</f>
        <v>963454026.49460816</v>
      </c>
    </row>
    <row r="17" spans="3:17" ht="24" x14ac:dyDescent="0.25">
      <c r="C17" s="125" t="s">
        <v>506</v>
      </c>
      <c r="D17" s="128">
        <f>+D15-D16</f>
        <v>46256123617.050171</v>
      </c>
      <c r="E17" s="128">
        <f t="shared" ref="E17:F17" si="1">+E15-E16</f>
        <v>6313978927.9099998</v>
      </c>
      <c r="F17" s="128">
        <f t="shared" si="1"/>
        <v>15293903896.862001</v>
      </c>
      <c r="G17" s="64">
        <f>+G15-G16</f>
        <v>67864006441.822174</v>
      </c>
      <c r="I17" s="125" t="s">
        <v>506</v>
      </c>
      <c r="J17" s="64">
        <f>+J15-J16</f>
        <v>1480379075.0693929</v>
      </c>
      <c r="K17" s="64">
        <f t="shared" ref="K17:L17" si="2">+K15-K16</f>
        <v>74215215.659999996</v>
      </c>
      <c r="L17" s="64">
        <f t="shared" si="2"/>
        <v>693465104.42469323</v>
      </c>
      <c r="M17" s="64">
        <f>+M15-M16</f>
        <v>2248059395.1540861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122"/>
    </row>
    <row r="19" spans="3:17" x14ac:dyDescent="0.25">
      <c r="P19" s="39"/>
      <c r="Q19" s="122"/>
    </row>
    <row r="20" spans="3:17" x14ac:dyDescent="0.25">
      <c r="P20" s="39"/>
      <c r="Q20" s="122"/>
    </row>
    <row r="21" spans="3:17" x14ac:dyDescent="0.25">
      <c r="G21" s="63" t="s">
        <v>413</v>
      </c>
      <c r="H21" s="63" t="s">
        <v>408</v>
      </c>
      <c r="I21" s="63" t="s">
        <v>412</v>
      </c>
      <c r="P21" s="39"/>
      <c r="Q21" s="122"/>
    </row>
    <row r="22" spans="3:17" x14ac:dyDescent="0.25">
      <c r="G22" s="15" t="s">
        <v>409</v>
      </c>
      <c r="H22" s="15" t="s">
        <v>410</v>
      </c>
      <c r="I22" s="15" t="s">
        <v>411</v>
      </c>
      <c r="P22" s="39"/>
      <c r="Q22" s="39"/>
    </row>
    <row r="23" spans="3:17" x14ac:dyDescent="0.25">
      <c r="F23" s="150" t="s">
        <v>340</v>
      </c>
      <c r="G23" s="40">
        <f>+D17</f>
        <v>46256123617.050171</v>
      </c>
      <c r="H23" s="40">
        <f>+I9</f>
        <v>6313978927.9099998</v>
      </c>
      <c r="I23" s="40">
        <f>+K9</f>
        <v>15293903896.862001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121">
        <f>SUM(G23:I23)</f>
        <v>67864006441.822174</v>
      </c>
    </row>
    <row r="26" spans="3:17" x14ac:dyDescent="0.25">
      <c r="I26" s="7">
        <f>+I25-DECLARACION!F17</f>
        <v>3.97491455078125E-3</v>
      </c>
    </row>
    <row r="30" spans="3:17" x14ac:dyDescent="0.25">
      <c r="D30" s="11" t="s">
        <v>337</v>
      </c>
      <c r="E30" s="9">
        <f>+G30+I30+K30</f>
        <v>48549790390.862808</v>
      </c>
      <c r="F30" s="9">
        <f>+H30+J30+L30</f>
        <v>1633733155.6942844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35420054190.230812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1103251778.4128003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2238110388.77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25965350.567999993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10891625811.862001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504516026.71348411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abSelected="1" workbookViewId="0">
      <selection activeCell="I20" sqref="I20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70" t="s">
        <v>362</v>
      </c>
      <c r="B1" s="170"/>
      <c r="C1" s="170"/>
      <c r="D1" s="170"/>
      <c r="E1" s="170"/>
      <c r="F1" s="170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70" t="s">
        <v>361</v>
      </c>
      <c r="B2" s="170"/>
      <c r="C2" s="170"/>
      <c r="D2" s="170"/>
      <c r="E2" s="170"/>
      <c r="F2" s="170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70" t="s">
        <v>360</v>
      </c>
      <c r="B3" s="170"/>
      <c r="C3" s="170"/>
      <c r="D3" s="170"/>
      <c r="E3" s="170"/>
      <c r="F3" s="170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70" t="s">
        <v>2786</v>
      </c>
      <c r="B4" s="170"/>
      <c r="C4" s="170"/>
      <c r="D4" s="170"/>
      <c r="E4" s="170"/>
      <c r="F4" s="170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70" t="s">
        <v>424</v>
      </c>
      <c r="B5" s="170"/>
      <c r="C5" s="170"/>
      <c r="D5" s="170"/>
      <c r="E5" s="170"/>
      <c r="F5" s="170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359</v>
      </c>
      <c r="B7" s="170" t="s">
        <v>358</v>
      </c>
      <c r="C7" s="170"/>
      <c r="D7" s="26"/>
      <c r="E7" s="26"/>
      <c r="F7" s="26"/>
      <c r="G7" s="26"/>
      <c r="H7" s="26"/>
      <c r="I7" s="37" t="s">
        <v>359</v>
      </c>
      <c r="J7" s="170" t="s">
        <v>358</v>
      </c>
      <c r="K7" s="170"/>
      <c r="L7" s="26"/>
      <c r="M7" s="26"/>
    </row>
    <row r="8" spans="1:14" x14ac:dyDescent="0.25">
      <c r="A8" s="26">
        <v>2141</v>
      </c>
      <c r="B8" s="27" t="s">
        <v>357</v>
      </c>
      <c r="C8" s="27"/>
      <c r="D8" s="27"/>
      <c r="E8" s="27"/>
      <c r="F8" s="27"/>
      <c r="G8" s="27"/>
      <c r="H8" s="27"/>
      <c r="I8" s="26">
        <v>2208</v>
      </c>
      <c r="J8" s="27" t="s">
        <v>356</v>
      </c>
      <c r="K8" s="27"/>
      <c r="L8" s="27"/>
      <c r="M8" s="27"/>
      <c r="N8" s="27"/>
    </row>
    <row r="9" spans="1:14" x14ac:dyDescent="0.25">
      <c r="A9" s="26">
        <v>2202</v>
      </c>
      <c r="B9" s="27" t="s">
        <v>355</v>
      </c>
      <c r="C9" s="27"/>
      <c r="D9" s="27"/>
      <c r="E9" s="27"/>
      <c r="F9" s="27"/>
      <c r="G9" s="27"/>
      <c r="H9" s="27"/>
      <c r="I9" s="26">
        <v>2210</v>
      </c>
      <c r="J9" s="27" t="s">
        <v>354</v>
      </c>
      <c r="K9" s="27"/>
      <c r="L9" s="27"/>
      <c r="M9" s="27"/>
      <c r="N9" s="27"/>
    </row>
    <row r="10" spans="1:14" x14ac:dyDescent="0.25">
      <c r="A10" s="26">
        <v>2203</v>
      </c>
      <c r="B10" s="27" t="s">
        <v>353</v>
      </c>
      <c r="C10" s="27"/>
      <c r="D10" s="27"/>
      <c r="E10" s="27"/>
      <c r="F10" s="27"/>
      <c r="G10" s="27"/>
      <c r="H10" s="27"/>
      <c r="I10" s="26">
        <v>2212</v>
      </c>
      <c r="J10" s="27" t="s">
        <v>352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351</v>
      </c>
      <c r="C11" s="27"/>
      <c r="D11" s="27"/>
      <c r="E11" s="27"/>
      <c r="F11" s="27"/>
      <c r="G11" s="27"/>
      <c r="H11" s="27"/>
      <c r="I11" s="26">
        <v>2216</v>
      </c>
      <c r="J11" s="27" t="s">
        <v>350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349</v>
      </c>
      <c r="C12" s="36"/>
      <c r="D12" s="36"/>
      <c r="E12" s="36"/>
      <c r="F12" s="36"/>
      <c r="G12" s="36"/>
      <c r="H12" s="36"/>
      <c r="I12" s="26">
        <v>2247</v>
      </c>
      <c r="J12" s="36" t="s">
        <v>348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347</v>
      </c>
      <c r="C13" s="36"/>
      <c r="D13" s="36"/>
      <c r="E13" s="36"/>
      <c r="F13" s="36"/>
      <c r="G13" s="36"/>
      <c r="H13" s="36"/>
      <c r="I13" s="26">
        <v>2261</v>
      </c>
      <c r="J13" s="36" t="s">
        <v>346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345</v>
      </c>
      <c r="C14" s="36"/>
      <c r="D14" s="36"/>
      <c r="E14" s="36"/>
      <c r="F14" s="36"/>
      <c r="G14" s="36"/>
      <c r="H14" s="36"/>
      <c r="I14" s="26">
        <v>2304</v>
      </c>
      <c r="J14" s="36" t="s">
        <v>344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343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342</v>
      </c>
    </row>
    <row r="20" spans="1:16" s="110" customFormat="1" x14ac:dyDescent="0.25">
      <c r="A20" s="107" t="str">
        <f>+'EXPRESS 2707 VENTAS '!A7</f>
        <v>JULIO</v>
      </c>
      <c r="B20" s="108">
        <f>P20*0</f>
        <v>0</v>
      </c>
      <c r="C20" s="108">
        <f>P20*13%</f>
        <v>6013296070.2165222</v>
      </c>
      <c r="D20" s="108">
        <f>P20*24%</f>
        <v>11101469668.092041</v>
      </c>
      <c r="E20" s="108">
        <f>P20*16%</f>
        <v>7400979778.7280273</v>
      </c>
      <c r="F20" s="108">
        <f>P20*0%</f>
        <v>0</v>
      </c>
      <c r="G20" s="108">
        <f>P20*0.013%</f>
        <v>6013296.0702165216</v>
      </c>
      <c r="H20" s="108">
        <f>P20*6.987%</f>
        <v>3231915357.1232953</v>
      </c>
      <c r="I20" s="108">
        <f>P20*10%</f>
        <v>4625612361.7050171</v>
      </c>
      <c r="J20" s="108">
        <f>P20*12%</f>
        <v>5550734834.0460205</v>
      </c>
      <c r="K20" s="108">
        <f>P20*4%</f>
        <v>1850244944.6820068</v>
      </c>
      <c r="L20" s="108">
        <f>P20*0%</f>
        <v>0</v>
      </c>
      <c r="M20" s="108">
        <f>P20*11%</f>
        <v>5088173597.8755188</v>
      </c>
      <c r="N20" s="108">
        <f>P20*2%</f>
        <v>925122472.34100342</v>
      </c>
      <c r="O20" s="108">
        <f>P20*1%</f>
        <v>462561236.17050171</v>
      </c>
      <c r="P20" s="109">
        <f>+'EXPRESS 2707 VENTAS '!D17</f>
        <v>46256123617.050171</v>
      </c>
    </row>
    <row r="21" spans="1:16" hidden="1" x14ac:dyDescent="0.25">
      <c r="A21" s="30" t="s">
        <v>335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336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341</v>
      </c>
      <c r="B23" s="31">
        <f>+B20</f>
        <v>0</v>
      </c>
      <c r="C23" s="31">
        <f t="shared" ref="C23:O23" si="3">+C20</f>
        <v>6013296070.2165222</v>
      </c>
      <c r="D23" s="31">
        <f t="shared" si="3"/>
        <v>11101469668.092041</v>
      </c>
      <c r="E23" s="31">
        <f t="shared" si="3"/>
        <v>7400979778.7280273</v>
      </c>
      <c r="F23" s="31">
        <f t="shared" si="3"/>
        <v>0</v>
      </c>
      <c r="G23" s="31">
        <f t="shared" si="3"/>
        <v>6013296.0702165216</v>
      </c>
      <c r="H23" s="31">
        <f t="shared" si="3"/>
        <v>3231915357.1232953</v>
      </c>
      <c r="I23" s="31">
        <f t="shared" si="3"/>
        <v>4625612361.7050171</v>
      </c>
      <c r="J23" s="31">
        <f t="shared" si="3"/>
        <v>5550734834.0460205</v>
      </c>
      <c r="K23" s="31">
        <f t="shared" si="3"/>
        <v>1850244944.6820068</v>
      </c>
      <c r="L23" s="31">
        <f t="shared" si="3"/>
        <v>0</v>
      </c>
      <c r="M23" s="31">
        <f t="shared" si="3"/>
        <v>5088173597.8755188</v>
      </c>
      <c r="N23" s="31">
        <f t="shared" si="3"/>
        <v>925122472.34100342</v>
      </c>
      <c r="O23" s="31">
        <f t="shared" si="3"/>
        <v>462561236.17050171</v>
      </c>
      <c r="P23" s="8">
        <f>SUM(B23:O23)</f>
        <v>46256123617.050171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77"/>
      <c r="F31" s="26"/>
      <c r="G31" s="35"/>
      <c r="H31" s="77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77"/>
      <c r="F32" s="26"/>
      <c r="G32" s="35"/>
      <c r="H32" s="77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77"/>
      <c r="F33" s="26"/>
      <c r="G33" s="35"/>
      <c r="H33" s="77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77"/>
      <c r="F34" s="26"/>
      <c r="G34" s="35"/>
      <c r="H34" s="77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77"/>
      <c r="F35" s="26"/>
      <c r="G35" s="35"/>
      <c r="H35" s="77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77"/>
      <c r="F36" s="26"/>
      <c r="G36" s="35"/>
      <c r="H36" s="77"/>
    </row>
    <row r="37" spans="1:14" x14ac:dyDescent="0.25">
      <c r="C37" s="26"/>
      <c r="D37" s="26"/>
      <c r="E37" s="77"/>
      <c r="F37" s="26"/>
      <c r="G37" s="35"/>
      <c r="H37" s="77"/>
    </row>
    <row r="38" spans="1:14" x14ac:dyDescent="0.25">
      <c r="C38" s="26"/>
      <c r="D38" s="26"/>
      <c r="E38" s="77"/>
      <c r="F38" s="26"/>
      <c r="G38" s="35"/>
      <c r="H38" s="77"/>
    </row>
    <row r="39" spans="1:14" x14ac:dyDescent="0.25">
      <c r="D39" s="26"/>
      <c r="E39" s="77"/>
      <c r="F39" s="26"/>
      <c r="G39" s="35"/>
      <c r="H39" s="77"/>
    </row>
    <row r="40" spans="1:14" x14ac:dyDescent="0.25">
      <c r="D40" s="26"/>
      <c r="E40" s="77"/>
      <c r="F40" s="26"/>
      <c r="G40" s="35"/>
      <c r="H40" s="77"/>
    </row>
    <row r="41" spans="1:14" x14ac:dyDescent="0.25">
      <c r="D41" s="26"/>
      <c r="E41" s="77"/>
      <c r="F41" s="26"/>
      <c r="G41" s="35"/>
      <c r="H41" s="77"/>
    </row>
    <row r="42" spans="1:14" x14ac:dyDescent="0.25">
      <c r="D42" s="26"/>
      <c r="E42" s="77"/>
      <c r="F42" s="26"/>
      <c r="G42" s="35"/>
      <c r="H42" s="77"/>
    </row>
    <row r="43" spans="1:14" x14ac:dyDescent="0.25">
      <c r="D43" s="26"/>
      <c r="E43" s="77"/>
      <c r="F43" s="26"/>
      <c r="G43" s="35"/>
      <c r="H43" s="77"/>
    </row>
    <row r="44" spans="1:14" x14ac:dyDescent="0.25">
      <c r="D44" s="26"/>
      <c r="E44" s="78"/>
      <c r="F44" s="42"/>
      <c r="G44" s="43"/>
      <c r="H44" s="78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F29" sqref="F29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70" t="s">
        <v>426</v>
      </c>
      <c r="B1" s="170"/>
      <c r="C1" s="170"/>
      <c r="D1" s="170"/>
      <c r="E1" s="170"/>
      <c r="F1" s="38"/>
      <c r="G1" s="38"/>
      <c r="H1" s="38"/>
      <c r="I1" s="38"/>
      <c r="J1" s="38"/>
      <c r="K1" s="38"/>
    </row>
    <row r="2" spans="1:12" ht="15.75" x14ac:dyDescent="0.25">
      <c r="A2" s="170" t="s">
        <v>361</v>
      </c>
      <c r="B2" s="170"/>
      <c r="C2" s="170"/>
      <c r="D2" s="170"/>
      <c r="E2" s="170"/>
      <c r="F2" s="38"/>
      <c r="G2" s="38"/>
      <c r="H2" s="38"/>
      <c r="I2" s="38"/>
      <c r="J2" s="38"/>
      <c r="K2" s="38"/>
    </row>
    <row r="3" spans="1:12" ht="15.75" x14ac:dyDescent="0.25">
      <c r="A3" s="170" t="s">
        <v>360</v>
      </c>
      <c r="B3" s="170"/>
      <c r="C3" s="170"/>
      <c r="D3" s="170"/>
      <c r="E3" s="170"/>
      <c r="F3" s="38"/>
      <c r="G3" s="38"/>
      <c r="H3" s="38"/>
      <c r="I3" s="38"/>
      <c r="J3" s="38"/>
      <c r="K3" s="38"/>
    </row>
    <row r="4" spans="1:12" ht="15.75" x14ac:dyDescent="0.25">
      <c r="A4" s="170" t="str">
        <f>+'0201   RELDE ING TRIM 02-2020'!A4:F4</f>
        <v xml:space="preserve"> DESDE EL 01/10/2020 HASTA EL 31/10/2020</v>
      </c>
      <c r="B4" s="170"/>
      <c r="C4" s="170"/>
      <c r="D4" s="170"/>
      <c r="E4" s="170"/>
      <c r="F4" s="149"/>
      <c r="G4" s="38"/>
      <c r="H4" s="38"/>
      <c r="I4" s="38"/>
      <c r="J4" s="38"/>
      <c r="K4" s="38"/>
    </row>
    <row r="5" spans="1:12" ht="15.75" x14ac:dyDescent="0.25">
      <c r="A5" s="170" t="s">
        <v>427</v>
      </c>
      <c r="B5" s="170"/>
      <c r="C5" s="170"/>
      <c r="D5" s="170"/>
      <c r="E5" s="170"/>
      <c r="F5" s="38"/>
      <c r="G5" s="38"/>
      <c r="H5" s="38"/>
      <c r="I5" s="38"/>
      <c r="J5" s="38"/>
      <c r="K5" s="38"/>
    </row>
    <row r="6" spans="1:12" ht="15.75" x14ac:dyDescent="0.25">
      <c r="A6" s="101"/>
      <c r="B6" s="101"/>
      <c r="C6" s="101"/>
      <c r="D6" s="101"/>
      <c r="E6" s="101"/>
      <c r="F6" s="38"/>
      <c r="G6" s="38"/>
      <c r="H6" s="38"/>
      <c r="I6" s="38"/>
      <c r="J6" s="38"/>
      <c r="K6" s="38"/>
    </row>
    <row r="7" spans="1:12" ht="15.75" x14ac:dyDescent="0.25">
      <c r="A7" s="101" t="s">
        <v>359</v>
      </c>
      <c r="B7" s="101"/>
      <c r="C7" s="26"/>
      <c r="D7" s="26"/>
      <c r="E7" s="26"/>
      <c r="F7" s="26"/>
      <c r="G7" s="101" t="s">
        <v>359</v>
      </c>
      <c r="H7" s="170" t="s">
        <v>358</v>
      </c>
      <c r="I7" s="170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356</v>
      </c>
      <c r="I8" s="27"/>
      <c r="J8" s="27"/>
      <c r="K8" s="27"/>
    </row>
    <row r="9" spans="1:12" x14ac:dyDescent="0.25">
      <c r="A9" s="26">
        <v>2202</v>
      </c>
      <c r="B9" s="27" t="s">
        <v>355</v>
      </c>
      <c r="C9" s="27"/>
      <c r="D9" s="27"/>
      <c r="E9" s="27"/>
      <c r="F9" s="27"/>
      <c r="G9" s="26">
        <v>2210</v>
      </c>
      <c r="H9" s="27" t="s">
        <v>354</v>
      </c>
      <c r="I9" s="27"/>
      <c r="J9" s="27"/>
      <c r="K9" s="27"/>
    </row>
    <row r="10" spans="1:12" x14ac:dyDescent="0.25">
      <c r="A10" s="26">
        <v>2203</v>
      </c>
      <c r="B10" s="27" t="s">
        <v>353</v>
      </c>
      <c r="C10" s="27"/>
      <c r="D10" s="27"/>
      <c r="E10" s="27"/>
      <c r="F10" s="27"/>
      <c r="G10" s="26">
        <v>2212</v>
      </c>
      <c r="H10" s="27" t="s">
        <v>352</v>
      </c>
      <c r="I10" s="27"/>
      <c r="J10" s="27"/>
      <c r="K10" s="27"/>
    </row>
    <row r="11" spans="1:12" x14ac:dyDescent="0.25">
      <c r="A11" s="26">
        <v>2204</v>
      </c>
      <c r="B11" s="27" t="s">
        <v>351</v>
      </c>
      <c r="C11" s="27"/>
      <c r="D11" s="27"/>
      <c r="E11" s="27"/>
      <c r="F11" s="27"/>
      <c r="G11" s="26">
        <v>2247</v>
      </c>
      <c r="H11" s="36" t="s">
        <v>348</v>
      </c>
      <c r="I11" s="36"/>
      <c r="J11" s="36"/>
      <c r="K11" s="36"/>
    </row>
    <row r="12" spans="1:12" x14ac:dyDescent="0.25">
      <c r="A12" s="26">
        <v>2205</v>
      </c>
      <c r="B12" s="36" t="s">
        <v>349</v>
      </c>
      <c r="C12" s="36"/>
      <c r="D12" s="36"/>
      <c r="E12" s="36"/>
      <c r="F12" s="36"/>
      <c r="G12" s="26">
        <v>2261</v>
      </c>
      <c r="H12" s="36" t="s">
        <v>346</v>
      </c>
      <c r="I12" s="36"/>
      <c r="J12" s="36"/>
      <c r="K12" s="36"/>
    </row>
    <row r="13" spans="1:12" x14ac:dyDescent="0.25">
      <c r="A13" s="26">
        <v>2207</v>
      </c>
      <c r="B13" s="36" t="s">
        <v>345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10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343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342</v>
      </c>
    </row>
    <row r="17" spans="1:12" s="110" customFormat="1" x14ac:dyDescent="0.25">
      <c r="A17" s="107" t="str">
        <f>+'0201   RELDE ING TRIM 02-2020'!A20</f>
        <v>JULIO</v>
      </c>
      <c r="B17" s="108">
        <f>L17*13%</f>
        <v>820817260.62829995</v>
      </c>
      <c r="C17" s="108">
        <f>L17*23%</f>
        <v>1452215153.4193001</v>
      </c>
      <c r="D17" s="108">
        <f>L17*14%</f>
        <v>883957049.90740001</v>
      </c>
      <c r="E17" s="108">
        <f>L17*0%</f>
        <v>0</v>
      </c>
      <c r="F17" s="108">
        <f>L17*7%</f>
        <v>441978524.95370001</v>
      </c>
      <c r="G17" s="108">
        <f>L17*8%</f>
        <v>505118314.23280001</v>
      </c>
      <c r="H17" s="108">
        <f>L17*15%</f>
        <v>947096839.18649995</v>
      </c>
      <c r="I17" s="108">
        <f>L17*6%</f>
        <v>378838735.67460001</v>
      </c>
      <c r="J17" s="108">
        <f>L17*12%</f>
        <v>757677471.34920001</v>
      </c>
      <c r="K17" s="108">
        <f>L17*2%</f>
        <v>126279578.5582</v>
      </c>
      <c r="L17" s="109">
        <f>+'EXPRESS 2707 VENTAS '!E17</f>
        <v>6313978927.9099998</v>
      </c>
    </row>
    <row r="18" spans="1:12" hidden="1" x14ac:dyDescent="0.25">
      <c r="A18" s="30" t="s">
        <v>335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336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341</v>
      </c>
      <c r="B20" s="105">
        <f>+B17</f>
        <v>820817260.62829995</v>
      </c>
      <c r="C20" s="105">
        <f t="shared" ref="C20:K20" si="2">+C17</f>
        <v>1452215153.4193001</v>
      </c>
      <c r="D20" s="105">
        <f t="shared" si="2"/>
        <v>883957049.90740001</v>
      </c>
      <c r="E20" s="105">
        <f t="shared" si="2"/>
        <v>0</v>
      </c>
      <c r="F20" s="105">
        <f t="shared" si="2"/>
        <v>441978524.95370001</v>
      </c>
      <c r="G20" s="105">
        <f t="shared" si="2"/>
        <v>505118314.23280001</v>
      </c>
      <c r="H20" s="105">
        <f t="shared" si="2"/>
        <v>947096839.18649995</v>
      </c>
      <c r="I20" s="105">
        <f t="shared" si="2"/>
        <v>378838735.67460001</v>
      </c>
      <c r="J20" s="105">
        <f t="shared" si="2"/>
        <v>757677471.34920001</v>
      </c>
      <c r="K20" s="105">
        <f t="shared" si="2"/>
        <v>126279578.5582</v>
      </c>
      <c r="L20" s="8">
        <f>SUM(B20:K20)</f>
        <v>6313978927.9099998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N31" sqref="N31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70" t="s">
        <v>362</v>
      </c>
      <c r="B1" s="170"/>
      <c r="C1" s="170"/>
      <c r="D1" s="170"/>
      <c r="E1" s="170"/>
      <c r="F1" s="170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70" t="s">
        <v>361</v>
      </c>
      <c r="B2" s="170"/>
      <c r="C2" s="170"/>
      <c r="D2" s="170"/>
      <c r="E2" s="170"/>
      <c r="F2" s="170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70" t="s">
        <v>360</v>
      </c>
      <c r="B3" s="170"/>
      <c r="C3" s="170"/>
      <c r="D3" s="170"/>
      <c r="E3" s="170"/>
      <c r="F3" s="170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70" t="str">
        <f>+'0201   RELDE ING TRIM 02-2020'!A4:F4</f>
        <v xml:space="preserve"> DESDE EL 01/10/2020 HASTA EL 31/10/2020</v>
      </c>
      <c r="B4" s="170"/>
      <c r="C4" s="170"/>
      <c r="D4" s="170"/>
      <c r="E4" s="170"/>
      <c r="F4" s="170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70" t="s">
        <v>425</v>
      </c>
      <c r="B5" s="170"/>
      <c r="C5" s="170"/>
      <c r="D5" s="170"/>
      <c r="E5" s="170"/>
      <c r="F5" s="170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61"/>
      <c r="B6" s="61"/>
      <c r="C6" s="61"/>
      <c r="D6" s="61"/>
      <c r="E6" s="61"/>
      <c r="F6" s="61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61" t="s">
        <v>359</v>
      </c>
      <c r="B7" s="170" t="s">
        <v>358</v>
      </c>
      <c r="C7" s="170"/>
      <c r="D7" s="26"/>
      <c r="E7" s="26"/>
      <c r="F7" s="26"/>
      <c r="G7" s="26"/>
      <c r="H7" s="26"/>
      <c r="I7" s="61" t="s">
        <v>359</v>
      </c>
      <c r="J7" s="170" t="s">
        <v>358</v>
      </c>
      <c r="K7" s="170"/>
      <c r="L7" s="26"/>
      <c r="M7" s="26"/>
    </row>
    <row r="8" spans="1:14" x14ac:dyDescent="0.25">
      <c r="A8" s="26">
        <v>2141</v>
      </c>
      <c r="B8" s="27" t="s">
        <v>357</v>
      </c>
      <c r="C8" s="27"/>
      <c r="D8" s="27"/>
      <c r="E8" s="27"/>
      <c r="F8" s="27"/>
      <c r="G8" s="27"/>
      <c r="H8" s="27"/>
      <c r="I8" s="26">
        <v>2208</v>
      </c>
      <c r="J8" s="27" t="s">
        <v>356</v>
      </c>
      <c r="K8" s="27"/>
      <c r="L8" s="27"/>
      <c r="M8" s="27"/>
      <c r="N8" s="27"/>
    </row>
    <row r="9" spans="1:14" x14ac:dyDescent="0.25">
      <c r="A9" s="26">
        <v>2202</v>
      </c>
      <c r="B9" s="27" t="s">
        <v>355</v>
      </c>
      <c r="C9" s="27"/>
      <c r="D9" s="27"/>
      <c r="E9" s="27"/>
      <c r="F9" s="27"/>
      <c r="G9" s="27"/>
      <c r="H9" s="27"/>
      <c r="I9" s="26">
        <v>2210</v>
      </c>
      <c r="J9" s="27" t="s">
        <v>354</v>
      </c>
      <c r="K9" s="27"/>
      <c r="L9" s="27"/>
      <c r="M9" s="27"/>
      <c r="N9" s="27"/>
    </row>
    <row r="10" spans="1:14" x14ac:dyDescent="0.25">
      <c r="A10" s="26">
        <v>2203</v>
      </c>
      <c r="B10" s="27" t="s">
        <v>353</v>
      </c>
      <c r="C10" s="27"/>
      <c r="D10" s="27"/>
      <c r="E10" s="27"/>
      <c r="F10" s="27"/>
      <c r="G10" s="27"/>
      <c r="H10" s="27"/>
      <c r="I10" s="26">
        <v>2212</v>
      </c>
      <c r="J10" s="27" t="s">
        <v>352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351</v>
      </c>
      <c r="C11" s="27"/>
      <c r="D11" s="27"/>
      <c r="E11" s="27"/>
      <c r="F11" s="27"/>
      <c r="G11" s="27"/>
      <c r="H11" s="27"/>
      <c r="I11" s="26">
        <v>2216</v>
      </c>
      <c r="J11" s="27" t="s">
        <v>350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349</v>
      </c>
      <c r="C12" s="36"/>
      <c r="D12" s="36"/>
      <c r="E12" s="36"/>
      <c r="F12" s="36"/>
      <c r="G12" s="36"/>
      <c r="H12" s="36"/>
      <c r="I12" s="26">
        <v>2247</v>
      </c>
      <c r="J12" s="36" t="s">
        <v>348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347</v>
      </c>
      <c r="C13" s="36"/>
      <c r="D13" s="36"/>
      <c r="E13" s="36"/>
      <c r="F13" s="36"/>
      <c r="G13" s="36"/>
      <c r="H13" s="36"/>
      <c r="I13" s="26">
        <v>2261</v>
      </c>
      <c r="J13" s="36" t="s">
        <v>346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345</v>
      </c>
      <c r="C14" s="36"/>
      <c r="D14" s="36"/>
      <c r="E14" s="36"/>
      <c r="F14" s="36"/>
      <c r="G14" s="36"/>
      <c r="H14" s="36"/>
      <c r="I14" s="26">
        <v>2304</v>
      </c>
      <c r="J14" s="36" t="s">
        <v>344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343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342</v>
      </c>
    </row>
    <row r="20" spans="1:16" s="110" customFormat="1" x14ac:dyDescent="0.25">
      <c r="A20" s="107" t="str">
        <f>+'0202 ING TRIM HOYADA'!A17</f>
        <v>JULIO</v>
      </c>
      <c r="B20" s="108">
        <f>P20*0</f>
        <v>0</v>
      </c>
      <c r="C20" s="108">
        <f>P20*10%</f>
        <v>1529390389.6862001</v>
      </c>
      <c r="D20" s="108">
        <f>P20*24%</f>
        <v>3670536935.2468801</v>
      </c>
      <c r="E20" s="108">
        <f>P20*16%</f>
        <v>2447024623.4979205</v>
      </c>
      <c r="F20" s="108">
        <f>P20*0%</f>
        <v>0</v>
      </c>
      <c r="G20" s="108">
        <f>P20*0.013%</f>
        <v>1988207.50659206</v>
      </c>
      <c r="H20" s="108">
        <f>P20*6.987%</f>
        <v>1068585065.273748</v>
      </c>
      <c r="I20" s="108">
        <f>P20*13%</f>
        <v>1988207506.5920603</v>
      </c>
      <c r="J20" s="108">
        <f>P20*12%</f>
        <v>1835268467.62344</v>
      </c>
      <c r="K20" s="108">
        <f>P20*4%</f>
        <v>611756155.87448013</v>
      </c>
      <c r="L20" s="108">
        <f>P20*0%</f>
        <v>0</v>
      </c>
      <c r="M20" s="108">
        <f>P20*11%</f>
        <v>1682329428.6548202</v>
      </c>
      <c r="N20" s="108">
        <f>P20*2%</f>
        <v>305878077.93724006</v>
      </c>
      <c r="O20" s="108">
        <f>P20*1%</f>
        <v>152939038.96862003</v>
      </c>
      <c r="P20" s="109">
        <f>+'EXPRESS 2707 VENTAS '!F17</f>
        <v>15293903896.862001</v>
      </c>
    </row>
    <row r="21" spans="1:16" hidden="1" x14ac:dyDescent="0.25">
      <c r="A21" s="30" t="s">
        <v>335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336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341</v>
      </c>
      <c r="B23" s="31">
        <f>+B20</f>
        <v>0</v>
      </c>
      <c r="C23" s="31">
        <f t="shared" ref="C23:O23" si="3">+C20</f>
        <v>1529390389.6862001</v>
      </c>
      <c r="D23" s="31">
        <f t="shared" si="3"/>
        <v>3670536935.2468801</v>
      </c>
      <c r="E23" s="31">
        <f t="shared" si="3"/>
        <v>2447024623.4979205</v>
      </c>
      <c r="F23" s="31">
        <f t="shared" si="3"/>
        <v>0</v>
      </c>
      <c r="G23" s="31">
        <f t="shared" si="3"/>
        <v>1988207.50659206</v>
      </c>
      <c r="H23" s="31">
        <f t="shared" si="3"/>
        <v>1068585065.273748</v>
      </c>
      <c r="I23" s="31">
        <f t="shared" si="3"/>
        <v>1988207506.5920603</v>
      </c>
      <c r="J23" s="31">
        <f t="shared" si="3"/>
        <v>1835268467.62344</v>
      </c>
      <c r="K23" s="31">
        <f t="shared" si="3"/>
        <v>611756155.87448013</v>
      </c>
      <c r="L23" s="31">
        <f t="shared" si="3"/>
        <v>0</v>
      </c>
      <c r="M23" s="31">
        <f t="shared" si="3"/>
        <v>1682329428.6548202</v>
      </c>
      <c r="N23" s="31">
        <f t="shared" si="3"/>
        <v>305878077.93724006</v>
      </c>
      <c r="O23" s="31">
        <f t="shared" si="3"/>
        <v>152939038.96862003</v>
      </c>
      <c r="P23" s="8">
        <f>SUM(B23:O23)</f>
        <v>15293903896.862001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10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77"/>
      <c r="F31" s="26"/>
      <c r="G31" s="35"/>
      <c r="H31" s="77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77"/>
      <c r="F32" s="26"/>
      <c r="G32" s="35"/>
      <c r="H32" s="77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77"/>
      <c r="F33" s="26"/>
      <c r="G33" s="35"/>
      <c r="H33" s="77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77"/>
      <c r="F34" s="26"/>
      <c r="G34" s="35"/>
      <c r="H34" s="77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77"/>
      <c r="F35" s="26"/>
      <c r="G35" s="35"/>
      <c r="H35" s="77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77"/>
      <c r="F36" s="26"/>
      <c r="G36" s="35"/>
      <c r="H36" s="77"/>
    </row>
    <row r="37" spans="1:14" x14ac:dyDescent="0.25">
      <c r="C37" s="26"/>
      <c r="D37" s="26"/>
      <c r="E37" s="77"/>
      <c r="F37" s="26"/>
      <c r="G37" s="35"/>
      <c r="H37" s="77"/>
    </row>
    <row r="38" spans="1:14" x14ac:dyDescent="0.25">
      <c r="C38" s="26"/>
      <c r="D38" s="26"/>
      <c r="E38" s="77"/>
      <c r="F38" s="26"/>
      <c r="G38" s="35"/>
      <c r="H38" s="77"/>
    </row>
    <row r="39" spans="1:14" x14ac:dyDescent="0.25">
      <c r="D39" s="26"/>
      <c r="E39" s="77"/>
      <c r="F39" s="26"/>
      <c r="G39" s="35"/>
      <c r="H39" s="77"/>
    </row>
    <row r="40" spans="1:14" x14ac:dyDescent="0.25">
      <c r="D40" s="26"/>
      <c r="E40" s="77"/>
      <c r="F40" s="26"/>
      <c r="G40" s="35"/>
      <c r="H40" s="77"/>
    </row>
    <row r="41" spans="1:14" x14ac:dyDescent="0.25">
      <c r="D41" s="26"/>
      <c r="E41" s="77"/>
      <c r="F41" s="26"/>
      <c r="G41" s="35"/>
      <c r="H41" s="77"/>
    </row>
    <row r="42" spans="1:14" x14ac:dyDescent="0.25">
      <c r="D42" s="26"/>
      <c r="E42" s="77"/>
      <c r="F42" s="26"/>
      <c r="G42" s="35"/>
      <c r="H42" s="77"/>
    </row>
    <row r="43" spans="1:14" x14ac:dyDescent="0.25">
      <c r="D43" s="26"/>
      <c r="E43" s="77"/>
      <c r="F43" s="26"/>
      <c r="G43" s="35"/>
      <c r="H43" s="77"/>
    </row>
    <row r="44" spans="1:14" x14ac:dyDescent="0.25">
      <c r="D44" s="26"/>
      <c r="E44" s="78"/>
      <c r="F44" s="42"/>
      <c r="G44" s="43"/>
      <c r="H44" s="78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OCTUBRE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2020-11-06T12:16:08Z</cp:lastPrinted>
  <dcterms:created xsi:type="dcterms:W3CDTF">2013-09-07T00:00:31Z</dcterms:created>
  <dcterms:modified xsi:type="dcterms:W3CDTF">2020-11-06T12:16:10Z</dcterms:modified>
</cp:coreProperties>
</file>